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rian/Documents/OpenSCAD/libraries/threadlib/design/"/>
    </mc:Choice>
  </mc:AlternateContent>
  <xr:revisionPtr revIDLastSave="0" documentId="13_ncr:1_{BEC153E6-BDC7-BA40-AC39-0CDB6B91D605}" xr6:coauthVersionLast="43" xr6:coauthVersionMax="43" xr10:uidLastSave="{00000000-0000-0000-0000-000000000000}"/>
  <bookViews>
    <workbookView xWindow="1840" yWindow="460" windowWidth="22160" windowHeight="21140" activeTab="2" xr2:uid="{46C58C85-D7E3-B144-AD74-40B7546B4D31}"/>
  </bookViews>
  <sheets>
    <sheet name="BSPP thread" sheetId="1" r:id="rId1"/>
    <sheet name="Metric thread" sheetId="7" r:id="rId2"/>
    <sheet name="THREAD_TABLE" sheetId="3" r:id="rId3"/>
    <sheet name="meta" sheetId="2" r:id="rId4"/>
  </sheets>
  <definedNames>
    <definedName name="cexternal">'BSPP thread'!$Y$1</definedName>
    <definedName name="cinternal">'BSPP thread'!$R$1</definedName>
    <definedName name="deg">meta!$B$2</definedName>
    <definedName name="phi">meta!$B$3</definedName>
    <definedName name="phiBSP">meta!$B$3</definedName>
    <definedName name="phiM">meta!$B$4</definedName>
    <definedName name="solver_adj" localSheetId="0" hidden="1">'BSPP thread'!$Y$1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'BSPP thread'!$Y$1</definedName>
    <definedName name="solver_lhs2" localSheetId="0" hidden="1">'BSPP thread'!$Y$1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'BSPP thread'!$Y$27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0.5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2" i="3" l="1"/>
  <c r="H52" i="3"/>
  <c r="F52" i="3"/>
  <c r="P47" i="3"/>
  <c r="C52" i="3"/>
  <c r="J51" i="3"/>
  <c r="H51" i="3"/>
  <c r="F51" i="3"/>
  <c r="I52" i="3"/>
  <c r="J52" i="3" l="1"/>
  <c r="J1046" i="3"/>
  <c r="L1046" i="3" s="1"/>
  <c r="I1046" i="3"/>
  <c r="K1046" i="3" s="1"/>
  <c r="D1046" i="3"/>
  <c r="C1046" i="3"/>
  <c r="B1046" i="3"/>
  <c r="F1046" i="3" s="1"/>
  <c r="H1046" i="3" s="1"/>
  <c r="A1046" i="3"/>
  <c r="L1045" i="3"/>
  <c r="K1045" i="3"/>
  <c r="J1045" i="3"/>
  <c r="I1045" i="3"/>
  <c r="F1045" i="3"/>
  <c r="H1045" i="3" s="1"/>
  <c r="D1045" i="3"/>
  <c r="C1045" i="3"/>
  <c r="B1045" i="3"/>
  <c r="A1045" i="3"/>
  <c r="K1044" i="3"/>
  <c r="J1044" i="3"/>
  <c r="L1044" i="3" s="1"/>
  <c r="I1044" i="3"/>
  <c r="F1044" i="3"/>
  <c r="H1044" i="3" s="1"/>
  <c r="D1044" i="3"/>
  <c r="C1044" i="3"/>
  <c r="B1044" i="3"/>
  <c r="A1044" i="3"/>
  <c r="J1043" i="3"/>
  <c r="L1043" i="3" s="1"/>
  <c r="I1043" i="3"/>
  <c r="K1043" i="3" s="1"/>
  <c r="F1043" i="3"/>
  <c r="H1043" i="3" s="1"/>
  <c r="D1043" i="3"/>
  <c r="C1043" i="3"/>
  <c r="B1043" i="3"/>
  <c r="A1043" i="3"/>
  <c r="J1042" i="3"/>
  <c r="L1042" i="3" s="1"/>
  <c r="I1042" i="3"/>
  <c r="K1042" i="3" s="1"/>
  <c r="F1042" i="3"/>
  <c r="H1042" i="3" s="1"/>
  <c r="D1042" i="3"/>
  <c r="C1042" i="3"/>
  <c r="B1042" i="3"/>
  <c r="A1042" i="3"/>
  <c r="K1041" i="3"/>
  <c r="J1041" i="3"/>
  <c r="L1041" i="3" s="1"/>
  <c r="I1041" i="3"/>
  <c r="D1041" i="3"/>
  <c r="C1041" i="3"/>
  <c r="B1041" i="3"/>
  <c r="F1041" i="3" s="1"/>
  <c r="H1041" i="3" s="1"/>
  <c r="A1041" i="3"/>
  <c r="J1040" i="3"/>
  <c r="L1040" i="3" s="1"/>
  <c r="I1040" i="3"/>
  <c r="K1040" i="3" s="1"/>
  <c r="D1040" i="3"/>
  <c r="C1040" i="3"/>
  <c r="B1040" i="3"/>
  <c r="F1040" i="3" s="1"/>
  <c r="H1040" i="3" s="1"/>
  <c r="A1040" i="3"/>
  <c r="L1039" i="3"/>
  <c r="K1039" i="3"/>
  <c r="J1039" i="3"/>
  <c r="I1039" i="3"/>
  <c r="F1039" i="3"/>
  <c r="H1039" i="3" s="1"/>
  <c r="D1039" i="3"/>
  <c r="C1039" i="3"/>
  <c r="B1039" i="3"/>
  <c r="A1039" i="3"/>
  <c r="K1038" i="3"/>
  <c r="J1038" i="3"/>
  <c r="L1038" i="3" s="1"/>
  <c r="I1038" i="3"/>
  <c r="F1038" i="3"/>
  <c r="H1038" i="3" s="1"/>
  <c r="D1038" i="3"/>
  <c r="C1038" i="3"/>
  <c r="B1038" i="3"/>
  <c r="A1038" i="3"/>
  <c r="J1037" i="3"/>
  <c r="L1037" i="3" s="1"/>
  <c r="I1037" i="3"/>
  <c r="K1037" i="3" s="1"/>
  <c r="F1037" i="3"/>
  <c r="H1037" i="3" s="1"/>
  <c r="D1037" i="3"/>
  <c r="C1037" i="3"/>
  <c r="B1037" i="3"/>
  <c r="A1037" i="3"/>
  <c r="J1036" i="3"/>
  <c r="L1036" i="3" s="1"/>
  <c r="I1036" i="3"/>
  <c r="K1036" i="3" s="1"/>
  <c r="F1036" i="3"/>
  <c r="H1036" i="3" s="1"/>
  <c r="D1036" i="3"/>
  <c r="C1036" i="3"/>
  <c r="B1036" i="3"/>
  <c r="A1036" i="3"/>
  <c r="K1035" i="3"/>
  <c r="J1035" i="3"/>
  <c r="L1035" i="3" s="1"/>
  <c r="I1035" i="3"/>
  <c r="D1035" i="3"/>
  <c r="C1035" i="3"/>
  <c r="B1035" i="3"/>
  <c r="F1035" i="3" s="1"/>
  <c r="H1035" i="3" s="1"/>
  <c r="A1035" i="3"/>
  <c r="J1034" i="3"/>
  <c r="L1034" i="3" s="1"/>
  <c r="I1034" i="3"/>
  <c r="K1034" i="3" s="1"/>
  <c r="D1034" i="3"/>
  <c r="C1034" i="3"/>
  <c r="B1034" i="3"/>
  <c r="F1034" i="3" s="1"/>
  <c r="H1034" i="3" s="1"/>
  <c r="A1034" i="3"/>
  <c r="L1033" i="3"/>
  <c r="K1033" i="3"/>
  <c r="J1033" i="3"/>
  <c r="I1033" i="3"/>
  <c r="F1033" i="3"/>
  <c r="H1033" i="3" s="1"/>
  <c r="D1033" i="3"/>
  <c r="C1033" i="3"/>
  <c r="B1033" i="3"/>
  <c r="A1033" i="3"/>
  <c r="K1032" i="3"/>
  <c r="J1032" i="3"/>
  <c r="L1032" i="3" s="1"/>
  <c r="I1032" i="3"/>
  <c r="F1032" i="3"/>
  <c r="H1032" i="3" s="1"/>
  <c r="D1032" i="3"/>
  <c r="C1032" i="3"/>
  <c r="B1032" i="3"/>
  <c r="A1032" i="3"/>
  <c r="J1031" i="3"/>
  <c r="L1031" i="3" s="1"/>
  <c r="I1031" i="3"/>
  <c r="K1031" i="3" s="1"/>
  <c r="F1031" i="3"/>
  <c r="H1031" i="3" s="1"/>
  <c r="D1031" i="3"/>
  <c r="C1031" i="3"/>
  <c r="B1031" i="3"/>
  <c r="A1031" i="3"/>
  <c r="J1030" i="3"/>
  <c r="L1030" i="3" s="1"/>
  <c r="I1030" i="3"/>
  <c r="K1030" i="3" s="1"/>
  <c r="F1030" i="3"/>
  <c r="H1030" i="3" s="1"/>
  <c r="D1030" i="3"/>
  <c r="C1030" i="3"/>
  <c r="B1030" i="3"/>
  <c r="A1030" i="3"/>
  <c r="K1029" i="3"/>
  <c r="J1029" i="3"/>
  <c r="L1029" i="3" s="1"/>
  <c r="I1029" i="3"/>
  <c r="D1029" i="3"/>
  <c r="C1029" i="3"/>
  <c r="B1029" i="3"/>
  <c r="F1029" i="3" s="1"/>
  <c r="H1029" i="3" s="1"/>
  <c r="A1029" i="3"/>
  <c r="J1028" i="3"/>
  <c r="L1028" i="3" s="1"/>
  <c r="I1028" i="3"/>
  <c r="K1028" i="3" s="1"/>
  <c r="D1028" i="3"/>
  <c r="C1028" i="3"/>
  <c r="B1028" i="3"/>
  <c r="F1028" i="3" s="1"/>
  <c r="H1028" i="3" s="1"/>
  <c r="A1028" i="3"/>
  <c r="L1027" i="3"/>
  <c r="K1027" i="3"/>
  <c r="J1027" i="3"/>
  <c r="I1027" i="3"/>
  <c r="F1027" i="3"/>
  <c r="H1027" i="3" s="1"/>
  <c r="D1027" i="3"/>
  <c r="C1027" i="3"/>
  <c r="B1027" i="3"/>
  <c r="A1027" i="3"/>
  <c r="K1026" i="3"/>
  <c r="J1026" i="3"/>
  <c r="L1026" i="3" s="1"/>
  <c r="I1026" i="3"/>
  <c r="F1026" i="3"/>
  <c r="H1026" i="3" s="1"/>
  <c r="D1026" i="3"/>
  <c r="C1026" i="3"/>
  <c r="B1026" i="3"/>
  <c r="A1026" i="3"/>
  <c r="J1025" i="3"/>
  <c r="L1025" i="3" s="1"/>
  <c r="I1025" i="3"/>
  <c r="K1025" i="3" s="1"/>
  <c r="H1025" i="3"/>
  <c r="F1025" i="3"/>
  <c r="D1025" i="3"/>
  <c r="C1025" i="3"/>
  <c r="B1025" i="3"/>
  <c r="A1025" i="3"/>
  <c r="J1024" i="3"/>
  <c r="L1024" i="3" s="1"/>
  <c r="I1024" i="3"/>
  <c r="K1024" i="3" s="1"/>
  <c r="F1024" i="3"/>
  <c r="H1024" i="3" s="1"/>
  <c r="D1024" i="3"/>
  <c r="C1024" i="3"/>
  <c r="B1024" i="3"/>
  <c r="A1024" i="3"/>
  <c r="K1023" i="3"/>
  <c r="J1023" i="3"/>
  <c r="L1023" i="3" s="1"/>
  <c r="I1023" i="3"/>
  <c r="D1023" i="3"/>
  <c r="C1023" i="3"/>
  <c r="B1023" i="3"/>
  <c r="F1023" i="3" s="1"/>
  <c r="H1023" i="3" s="1"/>
  <c r="A1023" i="3"/>
  <c r="J1022" i="3"/>
  <c r="L1022" i="3" s="1"/>
  <c r="I1022" i="3"/>
  <c r="K1022" i="3" s="1"/>
  <c r="D1022" i="3"/>
  <c r="C1022" i="3"/>
  <c r="B1022" i="3"/>
  <c r="F1022" i="3" s="1"/>
  <c r="H1022" i="3" s="1"/>
  <c r="A1022" i="3"/>
  <c r="L1021" i="3"/>
  <c r="K1021" i="3"/>
  <c r="J1021" i="3"/>
  <c r="I1021" i="3"/>
  <c r="F1021" i="3"/>
  <c r="H1021" i="3" s="1"/>
  <c r="D1021" i="3"/>
  <c r="C1021" i="3"/>
  <c r="B1021" i="3"/>
  <c r="A1021" i="3"/>
  <c r="K1020" i="3"/>
  <c r="J1020" i="3"/>
  <c r="L1020" i="3" s="1"/>
  <c r="I1020" i="3"/>
  <c r="F1020" i="3"/>
  <c r="H1020" i="3" s="1"/>
  <c r="D1020" i="3"/>
  <c r="C1020" i="3"/>
  <c r="B1020" i="3"/>
  <c r="A1020" i="3"/>
  <c r="J1019" i="3"/>
  <c r="L1019" i="3" s="1"/>
  <c r="I1019" i="3"/>
  <c r="K1019" i="3" s="1"/>
  <c r="H1019" i="3"/>
  <c r="F1019" i="3"/>
  <c r="D1019" i="3"/>
  <c r="C1019" i="3"/>
  <c r="B1019" i="3"/>
  <c r="A1019" i="3"/>
  <c r="J1018" i="3"/>
  <c r="L1018" i="3" s="1"/>
  <c r="I1018" i="3"/>
  <c r="K1018" i="3" s="1"/>
  <c r="F1018" i="3"/>
  <c r="H1018" i="3" s="1"/>
  <c r="D1018" i="3"/>
  <c r="C1018" i="3"/>
  <c r="B1018" i="3"/>
  <c r="A1018" i="3"/>
  <c r="K1017" i="3"/>
  <c r="J1017" i="3"/>
  <c r="L1017" i="3" s="1"/>
  <c r="I1017" i="3"/>
  <c r="D1017" i="3"/>
  <c r="C1017" i="3"/>
  <c r="B1017" i="3"/>
  <c r="F1017" i="3" s="1"/>
  <c r="H1017" i="3" s="1"/>
  <c r="A1017" i="3"/>
  <c r="J1016" i="3"/>
  <c r="L1016" i="3" s="1"/>
  <c r="I1016" i="3"/>
  <c r="K1016" i="3" s="1"/>
  <c r="D1016" i="3"/>
  <c r="C1016" i="3"/>
  <c r="B1016" i="3"/>
  <c r="F1016" i="3" s="1"/>
  <c r="H1016" i="3" s="1"/>
  <c r="A1016" i="3"/>
  <c r="L1015" i="3"/>
  <c r="K1015" i="3"/>
  <c r="J1015" i="3"/>
  <c r="I1015" i="3"/>
  <c r="F1015" i="3"/>
  <c r="H1015" i="3" s="1"/>
  <c r="D1015" i="3"/>
  <c r="C1015" i="3"/>
  <c r="B1015" i="3"/>
  <c r="A1015" i="3"/>
  <c r="K1014" i="3"/>
  <c r="J1014" i="3"/>
  <c r="L1014" i="3" s="1"/>
  <c r="I1014" i="3"/>
  <c r="F1014" i="3"/>
  <c r="H1014" i="3" s="1"/>
  <c r="D1014" i="3"/>
  <c r="C1014" i="3"/>
  <c r="B1014" i="3"/>
  <c r="A1014" i="3"/>
  <c r="J1013" i="3"/>
  <c r="L1013" i="3" s="1"/>
  <c r="I1013" i="3"/>
  <c r="K1013" i="3" s="1"/>
  <c r="H1013" i="3"/>
  <c r="F1013" i="3"/>
  <c r="D1013" i="3"/>
  <c r="C1013" i="3"/>
  <c r="B1013" i="3"/>
  <c r="A1013" i="3"/>
  <c r="J1012" i="3"/>
  <c r="L1012" i="3" s="1"/>
  <c r="I1012" i="3"/>
  <c r="K1012" i="3" s="1"/>
  <c r="F1012" i="3"/>
  <c r="H1012" i="3" s="1"/>
  <c r="D1012" i="3"/>
  <c r="C1012" i="3"/>
  <c r="B1012" i="3"/>
  <c r="A1012" i="3"/>
  <c r="L1011" i="3"/>
  <c r="K1011" i="3"/>
  <c r="J1011" i="3"/>
  <c r="I1011" i="3"/>
  <c r="D1011" i="3"/>
  <c r="C1011" i="3"/>
  <c r="B1011" i="3"/>
  <c r="F1011" i="3" s="1"/>
  <c r="H1011" i="3" s="1"/>
  <c r="A1011" i="3"/>
  <c r="J1010" i="3"/>
  <c r="L1010" i="3" s="1"/>
  <c r="I1010" i="3"/>
  <c r="K1010" i="3" s="1"/>
  <c r="D1010" i="3"/>
  <c r="C1010" i="3"/>
  <c r="B1010" i="3"/>
  <c r="F1010" i="3" s="1"/>
  <c r="H1010" i="3" s="1"/>
  <c r="A1010" i="3"/>
  <c r="L1009" i="3"/>
  <c r="K1009" i="3"/>
  <c r="J1009" i="3"/>
  <c r="I1009" i="3"/>
  <c r="F1009" i="3"/>
  <c r="H1009" i="3" s="1"/>
  <c r="D1009" i="3"/>
  <c r="C1009" i="3"/>
  <c r="B1009" i="3"/>
  <c r="A1009" i="3"/>
  <c r="J1008" i="3"/>
  <c r="L1008" i="3" s="1"/>
  <c r="I1008" i="3"/>
  <c r="K1008" i="3" s="1"/>
  <c r="F1008" i="3"/>
  <c r="H1008" i="3" s="1"/>
  <c r="D1008" i="3"/>
  <c r="C1008" i="3"/>
  <c r="B1008" i="3"/>
  <c r="A1008" i="3"/>
  <c r="J1007" i="3"/>
  <c r="L1007" i="3" s="1"/>
  <c r="I1007" i="3"/>
  <c r="K1007" i="3" s="1"/>
  <c r="F1007" i="3"/>
  <c r="H1007" i="3" s="1"/>
  <c r="D1007" i="3"/>
  <c r="C1007" i="3"/>
  <c r="B1007" i="3"/>
  <c r="A1007" i="3"/>
  <c r="J1006" i="3"/>
  <c r="L1006" i="3" s="1"/>
  <c r="I1006" i="3"/>
  <c r="K1006" i="3" s="1"/>
  <c r="F1006" i="3"/>
  <c r="H1006" i="3" s="1"/>
  <c r="D1006" i="3"/>
  <c r="C1006" i="3"/>
  <c r="B1006" i="3"/>
  <c r="A1006" i="3"/>
  <c r="L1005" i="3"/>
  <c r="K1005" i="3"/>
  <c r="J1005" i="3"/>
  <c r="I1005" i="3"/>
  <c r="D1005" i="3"/>
  <c r="C1005" i="3"/>
  <c r="B1005" i="3"/>
  <c r="F1005" i="3" s="1"/>
  <c r="H1005" i="3" s="1"/>
  <c r="A1005" i="3"/>
  <c r="J1004" i="3"/>
  <c r="L1004" i="3" s="1"/>
  <c r="I1004" i="3"/>
  <c r="K1004" i="3" s="1"/>
  <c r="D1004" i="3"/>
  <c r="C1004" i="3"/>
  <c r="B1004" i="3"/>
  <c r="F1004" i="3" s="1"/>
  <c r="H1004" i="3" s="1"/>
  <c r="A1004" i="3"/>
  <c r="L1003" i="3"/>
  <c r="K1003" i="3"/>
  <c r="J1003" i="3"/>
  <c r="I1003" i="3"/>
  <c r="F1003" i="3"/>
  <c r="H1003" i="3" s="1"/>
  <c r="D1003" i="3"/>
  <c r="C1003" i="3"/>
  <c r="B1003" i="3"/>
  <c r="A1003" i="3"/>
  <c r="J1002" i="3"/>
  <c r="L1002" i="3" s="1"/>
  <c r="I1002" i="3"/>
  <c r="K1002" i="3" s="1"/>
  <c r="F1002" i="3"/>
  <c r="H1002" i="3" s="1"/>
  <c r="D1002" i="3"/>
  <c r="C1002" i="3"/>
  <c r="B1002" i="3"/>
  <c r="A1002" i="3"/>
  <c r="J1001" i="3"/>
  <c r="L1001" i="3" s="1"/>
  <c r="I1001" i="3"/>
  <c r="K1001" i="3" s="1"/>
  <c r="F1001" i="3"/>
  <c r="H1001" i="3" s="1"/>
  <c r="D1001" i="3"/>
  <c r="C1001" i="3"/>
  <c r="B1001" i="3"/>
  <c r="A1001" i="3"/>
  <c r="J1000" i="3"/>
  <c r="L1000" i="3" s="1"/>
  <c r="I1000" i="3"/>
  <c r="K1000" i="3" s="1"/>
  <c r="F1000" i="3"/>
  <c r="H1000" i="3" s="1"/>
  <c r="D1000" i="3"/>
  <c r="C1000" i="3"/>
  <c r="B1000" i="3"/>
  <c r="A1000" i="3"/>
  <c r="L999" i="3"/>
  <c r="K999" i="3"/>
  <c r="J999" i="3"/>
  <c r="I999" i="3"/>
  <c r="D999" i="3"/>
  <c r="C999" i="3"/>
  <c r="B999" i="3"/>
  <c r="F999" i="3" s="1"/>
  <c r="H999" i="3" s="1"/>
  <c r="A999" i="3"/>
  <c r="J998" i="3"/>
  <c r="L998" i="3" s="1"/>
  <c r="I998" i="3"/>
  <c r="K998" i="3" s="1"/>
  <c r="D998" i="3"/>
  <c r="C998" i="3"/>
  <c r="B998" i="3"/>
  <c r="F998" i="3" s="1"/>
  <c r="H998" i="3" s="1"/>
  <c r="A998" i="3"/>
  <c r="L997" i="3"/>
  <c r="K997" i="3"/>
  <c r="J997" i="3"/>
  <c r="I997" i="3"/>
  <c r="F997" i="3"/>
  <c r="H997" i="3" s="1"/>
  <c r="D997" i="3"/>
  <c r="C997" i="3"/>
  <c r="B997" i="3"/>
  <c r="A997" i="3"/>
  <c r="J996" i="3"/>
  <c r="L996" i="3" s="1"/>
  <c r="I996" i="3"/>
  <c r="K996" i="3" s="1"/>
  <c r="F996" i="3"/>
  <c r="H996" i="3" s="1"/>
  <c r="D996" i="3"/>
  <c r="C996" i="3"/>
  <c r="B996" i="3"/>
  <c r="A996" i="3"/>
  <c r="K995" i="3"/>
  <c r="J995" i="3"/>
  <c r="L995" i="3" s="1"/>
  <c r="I995" i="3"/>
  <c r="F995" i="3"/>
  <c r="H995" i="3" s="1"/>
  <c r="D995" i="3"/>
  <c r="C995" i="3"/>
  <c r="B995" i="3"/>
  <c r="A995" i="3"/>
  <c r="J994" i="3"/>
  <c r="L994" i="3" s="1"/>
  <c r="I994" i="3"/>
  <c r="K994" i="3" s="1"/>
  <c r="F994" i="3"/>
  <c r="H994" i="3" s="1"/>
  <c r="D994" i="3"/>
  <c r="C994" i="3"/>
  <c r="B994" i="3"/>
  <c r="A994" i="3"/>
  <c r="K993" i="3"/>
  <c r="J993" i="3"/>
  <c r="L993" i="3" s="1"/>
  <c r="I993" i="3"/>
  <c r="D993" i="3"/>
  <c r="C993" i="3"/>
  <c r="B993" i="3"/>
  <c r="F993" i="3" s="1"/>
  <c r="H993" i="3" s="1"/>
  <c r="A993" i="3"/>
  <c r="J992" i="3"/>
  <c r="L992" i="3" s="1"/>
  <c r="I992" i="3"/>
  <c r="K992" i="3" s="1"/>
  <c r="D992" i="3"/>
  <c r="C992" i="3"/>
  <c r="B992" i="3"/>
  <c r="F992" i="3" s="1"/>
  <c r="H992" i="3" s="1"/>
  <c r="A992" i="3"/>
  <c r="L991" i="3"/>
  <c r="K991" i="3"/>
  <c r="J991" i="3"/>
  <c r="I991" i="3"/>
  <c r="F991" i="3"/>
  <c r="H991" i="3" s="1"/>
  <c r="D991" i="3"/>
  <c r="C991" i="3"/>
  <c r="B991" i="3"/>
  <c r="A991" i="3"/>
  <c r="J990" i="3"/>
  <c r="L990" i="3" s="1"/>
  <c r="I990" i="3"/>
  <c r="K990" i="3" s="1"/>
  <c r="F990" i="3"/>
  <c r="H990" i="3" s="1"/>
  <c r="D990" i="3"/>
  <c r="C990" i="3"/>
  <c r="B990" i="3"/>
  <c r="A990" i="3"/>
  <c r="K989" i="3"/>
  <c r="J989" i="3"/>
  <c r="L989" i="3" s="1"/>
  <c r="I989" i="3"/>
  <c r="F989" i="3"/>
  <c r="H989" i="3" s="1"/>
  <c r="D989" i="3"/>
  <c r="C989" i="3"/>
  <c r="B989" i="3"/>
  <c r="A989" i="3"/>
  <c r="J988" i="3"/>
  <c r="L988" i="3" s="1"/>
  <c r="I988" i="3"/>
  <c r="K988" i="3" s="1"/>
  <c r="F988" i="3"/>
  <c r="H988" i="3" s="1"/>
  <c r="D988" i="3"/>
  <c r="C988" i="3"/>
  <c r="B988" i="3"/>
  <c r="A988" i="3"/>
  <c r="K987" i="3"/>
  <c r="J987" i="3"/>
  <c r="L987" i="3" s="1"/>
  <c r="I987" i="3"/>
  <c r="D987" i="3"/>
  <c r="C987" i="3"/>
  <c r="B987" i="3"/>
  <c r="F987" i="3" s="1"/>
  <c r="H987" i="3" s="1"/>
  <c r="A987" i="3"/>
  <c r="J986" i="3"/>
  <c r="L986" i="3" s="1"/>
  <c r="I986" i="3"/>
  <c r="K986" i="3" s="1"/>
  <c r="D986" i="3"/>
  <c r="C986" i="3"/>
  <c r="B986" i="3"/>
  <c r="F986" i="3" s="1"/>
  <c r="H986" i="3" s="1"/>
  <c r="A986" i="3"/>
  <c r="L985" i="3"/>
  <c r="K985" i="3"/>
  <c r="J985" i="3"/>
  <c r="I985" i="3"/>
  <c r="F985" i="3"/>
  <c r="H985" i="3" s="1"/>
  <c r="D985" i="3"/>
  <c r="C985" i="3"/>
  <c r="B985" i="3"/>
  <c r="A985" i="3"/>
  <c r="J984" i="3"/>
  <c r="L984" i="3" s="1"/>
  <c r="I984" i="3"/>
  <c r="K984" i="3" s="1"/>
  <c r="F984" i="3"/>
  <c r="H984" i="3" s="1"/>
  <c r="D984" i="3"/>
  <c r="C984" i="3"/>
  <c r="B984" i="3"/>
  <c r="A984" i="3"/>
  <c r="K983" i="3"/>
  <c r="J983" i="3"/>
  <c r="L983" i="3" s="1"/>
  <c r="I983" i="3"/>
  <c r="F983" i="3"/>
  <c r="H983" i="3" s="1"/>
  <c r="D983" i="3"/>
  <c r="C983" i="3"/>
  <c r="B983" i="3"/>
  <c r="A983" i="3"/>
  <c r="J982" i="3"/>
  <c r="L982" i="3" s="1"/>
  <c r="I982" i="3"/>
  <c r="K982" i="3" s="1"/>
  <c r="F982" i="3"/>
  <c r="H982" i="3" s="1"/>
  <c r="D982" i="3"/>
  <c r="C982" i="3"/>
  <c r="B982" i="3"/>
  <c r="A982" i="3"/>
  <c r="K981" i="3"/>
  <c r="J981" i="3"/>
  <c r="L981" i="3" s="1"/>
  <c r="I981" i="3"/>
  <c r="D981" i="3"/>
  <c r="C981" i="3"/>
  <c r="B981" i="3"/>
  <c r="F981" i="3" s="1"/>
  <c r="H981" i="3" s="1"/>
  <c r="A981" i="3"/>
  <c r="J980" i="3"/>
  <c r="L980" i="3" s="1"/>
  <c r="I980" i="3"/>
  <c r="K980" i="3" s="1"/>
  <c r="D980" i="3"/>
  <c r="C980" i="3"/>
  <c r="B980" i="3"/>
  <c r="F980" i="3" s="1"/>
  <c r="H980" i="3" s="1"/>
  <c r="A980" i="3"/>
  <c r="L979" i="3"/>
  <c r="K979" i="3"/>
  <c r="J979" i="3"/>
  <c r="I979" i="3"/>
  <c r="F979" i="3"/>
  <c r="H979" i="3" s="1"/>
  <c r="D979" i="3"/>
  <c r="C979" i="3"/>
  <c r="B979" i="3"/>
  <c r="A979" i="3"/>
  <c r="J978" i="3"/>
  <c r="L978" i="3" s="1"/>
  <c r="I978" i="3"/>
  <c r="K978" i="3" s="1"/>
  <c r="F978" i="3"/>
  <c r="H978" i="3" s="1"/>
  <c r="D978" i="3"/>
  <c r="C978" i="3"/>
  <c r="B978" i="3"/>
  <c r="A978" i="3"/>
  <c r="J977" i="3"/>
  <c r="L977" i="3" s="1"/>
  <c r="I977" i="3"/>
  <c r="K977" i="3" s="1"/>
  <c r="H977" i="3"/>
  <c r="F977" i="3"/>
  <c r="D977" i="3"/>
  <c r="C977" i="3"/>
  <c r="B977" i="3"/>
  <c r="A977" i="3"/>
  <c r="J976" i="3"/>
  <c r="L976" i="3" s="1"/>
  <c r="I976" i="3"/>
  <c r="K976" i="3" s="1"/>
  <c r="F976" i="3"/>
  <c r="H976" i="3" s="1"/>
  <c r="D976" i="3"/>
  <c r="C976" i="3"/>
  <c r="B976" i="3"/>
  <c r="A976" i="3"/>
  <c r="K975" i="3"/>
  <c r="J975" i="3"/>
  <c r="L975" i="3" s="1"/>
  <c r="I975" i="3"/>
  <c r="D975" i="3"/>
  <c r="C975" i="3"/>
  <c r="B975" i="3"/>
  <c r="F975" i="3" s="1"/>
  <c r="H975" i="3" s="1"/>
  <c r="A975" i="3"/>
  <c r="J974" i="3"/>
  <c r="L974" i="3" s="1"/>
  <c r="I974" i="3"/>
  <c r="K974" i="3" s="1"/>
  <c r="D974" i="3"/>
  <c r="C974" i="3"/>
  <c r="B974" i="3"/>
  <c r="F974" i="3" s="1"/>
  <c r="H974" i="3" s="1"/>
  <c r="A974" i="3"/>
  <c r="L973" i="3"/>
  <c r="K973" i="3"/>
  <c r="J973" i="3"/>
  <c r="I973" i="3"/>
  <c r="F973" i="3"/>
  <c r="H973" i="3" s="1"/>
  <c r="D973" i="3"/>
  <c r="C973" i="3"/>
  <c r="B973" i="3"/>
  <c r="A973" i="3"/>
  <c r="K972" i="3"/>
  <c r="J972" i="3"/>
  <c r="L972" i="3" s="1"/>
  <c r="I972" i="3"/>
  <c r="D972" i="3"/>
  <c r="C972" i="3"/>
  <c r="B972" i="3"/>
  <c r="F972" i="3" s="1"/>
  <c r="H972" i="3" s="1"/>
  <c r="A972" i="3"/>
  <c r="J971" i="3"/>
  <c r="L971" i="3" s="1"/>
  <c r="I971" i="3"/>
  <c r="K971" i="3" s="1"/>
  <c r="F971" i="3"/>
  <c r="H971" i="3" s="1"/>
  <c r="D971" i="3"/>
  <c r="C971" i="3"/>
  <c r="B971" i="3"/>
  <c r="A971" i="3"/>
  <c r="L970" i="3"/>
  <c r="J970" i="3"/>
  <c r="I970" i="3"/>
  <c r="K970" i="3" s="1"/>
  <c r="F970" i="3"/>
  <c r="H970" i="3" s="1"/>
  <c r="D970" i="3"/>
  <c r="C970" i="3"/>
  <c r="B970" i="3"/>
  <c r="A970" i="3"/>
  <c r="K969" i="3"/>
  <c r="J969" i="3"/>
  <c r="L969" i="3" s="1"/>
  <c r="I969" i="3"/>
  <c r="D969" i="3"/>
  <c r="C969" i="3"/>
  <c r="B969" i="3"/>
  <c r="F969" i="3" s="1"/>
  <c r="H969" i="3" s="1"/>
  <c r="A969" i="3"/>
  <c r="J968" i="3"/>
  <c r="L968" i="3" s="1"/>
  <c r="I968" i="3"/>
  <c r="K968" i="3" s="1"/>
  <c r="H968" i="3"/>
  <c r="D968" i="3"/>
  <c r="C968" i="3"/>
  <c r="B968" i="3"/>
  <c r="F968" i="3" s="1"/>
  <c r="A968" i="3"/>
  <c r="L967" i="3"/>
  <c r="K967" i="3"/>
  <c r="J967" i="3"/>
  <c r="I967" i="3"/>
  <c r="F967" i="3"/>
  <c r="H967" i="3" s="1"/>
  <c r="D967" i="3"/>
  <c r="C967" i="3"/>
  <c r="B967" i="3"/>
  <c r="A967" i="3"/>
  <c r="K966" i="3"/>
  <c r="J966" i="3"/>
  <c r="L966" i="3" s="1"/>
  <c r="I966" i="3"/>
  <c r="D966" i="3"/>
  <c r="C966" i="3"/>
  <c r="B966" i="3"/>
  <c r="F966" i="3" s="1"/>
  <c r="H966" i="3" s="1"/>
  <c r="A966" i="3"/>
  <c r="J965" i="3"/>
  <c r="L965" i="3" s="1"/>
  <c r="I965" i="3"/>
  <c r="K965" i="3" s="1"/>
  <c r="F965" i="3"/>
  <c r="H965" i="3" s="1"/>
  <c r="D965" i="3"/>
  <c r="C965" i="3"/>
  <c r="B965" i="3"/>
  <c r="A965" i="3"/>
  <c r="L964" i="3"/>
  <c r="J964" i="3"/>
  <c r="I964" i="3"/>
  <c r="K964" i="3" s="1"/>
  <c r="F964" i="3"/>
  <c r="H964" i="3" s="1"/>
  <c r="D964" i="3"/>
  <c r="C964" i="3"/>
  <c r="B964" i="3"/>
  <c r="A964" i="3"/>
  <c r="K963" i="3"/>
  <c r="J963" i="3"/>
  <c r="L963" i="3" s="1"/>
  <c r="I963" i="3"/>
  <c r="D963" i="3"/>
  <c r="C963" i="3"/>
  <c r="B963" i="3"/>
  <c r="F963" i="3" s="1"/>
  <c r="H963" i="3" s="1"/>
  <c r="A963" i="3"/>
  <c r="J962" i="3"/>
  <c r="L962" i="3" s="1"/>
  <c r="I962" i="3"/>
  <c r="K962" i="3" s="1"/>
  <c r="H962" i="3"/>
  <c r="D962" i="3"/>
  <c r="C962" i="3"/>
  <c r="B962" i="3"/>
  <c r="F962" i="3" s="1"/>
  <c r="A962" i="3"/>
  <c r="L961" i="3"/>
  <c r="K961" i="3"/>
  <c r="J961" i="3"/>
  <c r="I961" i="3"/>
  <c r="F961" i="3"/>
  <c r="H961" i="3" s="1"/>
  <c r="D961" i="3"/>
  <c r="C961" i="3"/>
  <c r="B961" i="3"/>
  <c r="A961" i="3"/>
  <c r="K960" i="3"/>
  <c r="J960" i="3"/>
  <c r="L960" i="3" s="1"/>
  <c r="I960" i="3"/>
  <c r="D960" i="3"/>
  <c r="C960" i="3"/>
  <c r="B960" i="3"/>
  <c r="F960" i="3" s="1"/>
  <c r="H960" i="3" s="1"/>
  <c r="A960" i="3"/>
  <c r="J959" i="3"/>
  <c r="L959" i="3" s="1"/>
  <c r="I959" i="3"/>
  <c r="K959" i="3" s="1"/>
  <c r="F959" i="3"/>
  <c r="H959" i="3" s="1"/>
  <c r="D959" i="3"/>
  <c r="C959" i="3"/>
  <c r="B959" i="3"/>
  <c r="A959" i="3"/>
  <c r="L958" i="3"/>
  <c r="J958" i="3"/>
  <c r="I958" i="3"/>
  <c r="K958" i="3" s="1"/>
  <c r="F958" i="3"/>
  <c r="H958" i="3" s="1"/>
  <c r="D958" i="3"/>
  <c r="C958" i="3"/>
  <c r="B958" i="3"/>
  <c r="A958" i="3"/>
  <c r="K957" i="3"/>
  <c r="J957" i="3"/>
  <c r="L957" i="3" s="1"/>
  <c r="I957" i="3"/>
  <c r="D957" i="3"/>
  <c r="C957" i="3"/>
  <c r="B957" i="3"/>
  <c r="F957" i="3" s="1"/>
  <c r="H957" i="3" s="1"/>
  <c r="A957" i="3"/>
  <c r="L956" i="3"/>
  <c r="J956" i="3"/>
  <c r="I956" i="3"/>
  <c r="K956" i="3" s="1"/>
  <c r="H956" i="3"/>
  <c r="D956" i="3"/>
  <c r="C956" i="3"/>
  <c r="B956" i="3"/>
  <c r="F956" i="3" s="1"/>
  <c r="A956" i="3"/>
  <c r="L955" i="3"/>
  <c r="K955" i="3"/>
  <c r="J955" i="3"/>
  <c r="I955" i="3"/>
  <c r="F955" i="3"/>
  <c r="H955" i="3" s="1"/>
  <c r="D955" i="3"/>
  <c r="C955" i="3"/>
  <c r="B955" i="3"/>
  <c r="A955" i="3"/>
  <c r="J954" i="3"/>
  <c r="L954" i="3" s="1"/>
  <c r="I954" i="3"/>
  <c r="K954" i="3" s="1"/>
  <c r="D954" i="3"/>
  <c r="C954" i="3"/>
  <c r="B954" i="3"/>
  <c r="F954" i="3" s="1"/>
  <c r="H954" i="3" s="1"/>
  <c r="A954" i="3"/>
  <c r="K953" i="3"/>
  <c r="J953" i="3"/>
  <c r="L953" i="3" s="1"/>
  <c r="I953" i="3"/>
  <c r="F953" i="3"/>
  <c r="H953" i="3" s="1"/>
  <c r="D953" i="3"/>
  <c r="C953" i="3"/>
  <c r="B953" i="3"/>
  <c r="A953" i="3"/>
  <c r="L952" i="3"/>
  <c r="J952" i="3"/>
  <c r="I952" i="3"/>
  <c r="K952" i="3" s="1"/>
  <c r="F952" i="3"/>
  <c r="H952" i="3" s="1"/>
  <c r="D952" i="3"/>
  <c r="C952" i="3"/>
  <c r="B952" i="3"/>
  <c r="A952" i="3"/>
  <c r="K951" i="3"/>
  <c r="J951" i="3"/>
  <c r="L951" i="3" s="1"/>
  <c r="I951" i="3"/>
  <c r="D951" i="3"/>
  <c r="C951" i="3"/>
  <c r="B951" i="3"/>
  <c r="F951" i="3" s="1"/>
  <c r="H951" i="3" s="1"/>
  <c r="A951" i="3"/>
  <c r="L950" i="3"/>
  <c r="J950" i="3"/>
  <c r="I950" i="3"/>
  <c r="K950" i="3" s="1"/>
  <c r="H950" i="3"/>
  <c r="D950" i="3"/>
  <c r="C950" i="3"/>
  <c r="B950" i="3"/>
  <c r="F950" i="3" s="1"/>
  <c r="A950" i="3"/>
  <c r="K949" i="3"/>
  <c r="J949" i="3"/>
  <c r="L949" i="3" s="1"/>
  <c r="I949" i="3"/>
  <c r="F949" i="3"/>
  <c r="H949" i="3" s="1"/>
  <c r="D949" i="3"/>
  <c r="C949" i="3"/>
  <c r="B949" i="3"/>
  <c r="A949" i="3"/>
  <c r="J948" i="3"/>
  <c r="L948" i="3" s="1"/>
  <c r="I948" i="3"/>
  <c r="K948" i="3" s="1"/>
  <c r="D948" i="3"/>
  <c r="C948" i="3"/>
  <c r="B948" i="3"/>
  <c r="F948" i="3" s="1"/>
  <c r="H948" i="3" s="1"/>
  <c r="A948" i="3"/>
  <c r="J947" i="3"/>
  <c r="L947" i="3" s="1"/>
  <c r="I947" i="3"/>
  <c r="K947" i="3" s="1"/>
  <c r="F947" i="3"/>
  <c r="H947" i="3" s="1"/>
  <c r="D947" i="3"/>
  <c r="C947" i="3"/>
  <c r="B947" i="3"/>
  <c r="A947" i="3"/>
  <c r="L946" i="3"/>
  <c r="J946" i="3"/>
  <c r="I946" i="3"/>
  <c r="K946" i="3" s="1"/>
  <c r="F946" i="3"/>
  <c r="H946" i="3" s="1"/>
  <c r="D946" i="3"/>
  <c r="C946" i="3"/>
  <c r="B946" i="3"/>
  <c r="A946" i="3"/>
  <c r="K945" i="3"/>
  <c r="J945" i="3"/>
  <c r="L945" i="3" s="1"/>
  <c r="I945" i="3"/>
  <c r="D945" i="3"/>
  <c r="C945" i="3"/>
  <c r="B945" i="3"/>
  <c r="F945" i="3" s="1"/>
  <c r="H945" i="3" s="1"/>
  <c r="A945" i="3"/>
  <c r="L944" i="3"/>
  <c r="J944" i="3"/>
  <c r="I944" i="3"/>
  <c r="K944" i="3" s="1"/>
  <c r="D944" i="3"/>
  <c r="C944" i="3"/>
  <c r="B944" i="3"/>
  <c r="F944" i="3" s="1"/>
  <c r="H944" i="3" s="1"/>
  <c r="A944" i="3"/>
  <c r="K943" i="3"/>
  <c r="J943" i="3"/>
  <c r="L943" i="3" s="1"/>
  <c r="I943" i="3"/>
  <c r="F943" i="3"/>
  <c r="H943" i="3" s="1"/>
  <c r="D943" i="3"/>
  <c r="C943" i="3"/>
  <c r="B943" i="3"/>
  <c r="A943" i="3"/>
  <c r="J942" i="3"/>
  <c r="L942" i="3" s="1"/>
  <c r="I942" i="3"/>
  <c r="K942" i="3" s="1"/>
  <c r="D942" i="3"/>
  <c r="C942" i="3"/>
  <c r="B942" i="3"/>
  <c r="F942" i="3" s="1"/>
  <c r="H942" i="3" s="1"/>
  <c r="A942" i="3"/>
  <c r="K941" i="3"/>
  <c r="J941" i="3"/>
  <c r="L941" i="3" s="1"/>
  <c r="I941" i="3"/>
  <c r="F941" i="3"/>
  <c r="H941" i="3" s="1"/>
  <c r="D941" i="3"/>
  <c r="C941" i="3"/>
  <c r="B941" i="3"/>
  <c r="A941" i="3"/>
  <c r="L940" i="3"/>
  <c r="J940" i="3"/>
  <c r="I940" i="3"/>
  <c r="K940" i="3" s="1"/>
  <c r="F940" i="3"/>
  <c r="H940" i="3" s="1"/>
  <c r="D940" i="3"/>
  <c r="C940" i="3"/>
  <c r="B940" i="3"/>
  <c r="A940" i="3"/>
  <c r="K939" i="3"/>
  <c r="J939" i="3"/>
  <c r="L939" i="3" s="1"/>
  <c r="I939" i="3"/>
  <c r="F939" i="3"/>
  <c r="H939" i="3" s="1"/>
  <c r="D939" i="3"/>
  <c r="C939" i="3"/>
  <c r="B939" i="3"/>
  <c r="A939" i="3"/>
  <c r="L938" i="3"/>
  <c r="J938" i="3"/>
  <c r="I938" i="3"/>
  <c r="K938" i="3" s="1"/>
  <c r="D938" i="3"/>
  <c r="C938" i="3"/>
  <c r="B938" i="3"/>
  <c r="F938" i="3" s="1"/>
  <c r="H938" i="3" s="1"/>
  <c r="A938" i="3"/>
  <c r="L937" i="3"/>
  <c r="K937" i="3"/>
  <c r="J937" i="3"/>
  <c r="I937" i="3"/>
  <c r="F937" i="3"/>
  <c r="H937" i="3" s="1"/>
  <c r="D937" i="3"/>
  <c r="C937" i="3"/>
  <c r="B937" i="3"/>
  <c r="A937" i="3"/>
  <c r="J936" i="3"/>
  <c r="L936" i="3" s="1"/>
  <c r="I936" i="3"/>
  <c r="K936" i="3" s="1"/>
  <c r="H936" i="3"/>
  <c r="D936" i="3"/>
  <c r="C936" i="3"/>
  <c r="B936" i="3"/>
  <c r="F936" i="3" s="1"/>
  <c r="A936" i="3"/>
  <c r="J935" i="3"/>
  <c r="L935" i="3" s="1"/>
  <c r="I935" i="3"/>
  <c r="K935" i="3" s="1"/>
  <c r="H935" i="3"/>
  <c r="F935" i="3"/>
  <c r="D935" i="3"/>
  <c r="C935" i="3"/>
  <c r="B935" i="3"/>
  <c r="A935" i="3"/>
  <c r="L934" i="3"/>
  <c r="J934" i="3"/>
  <c r="I934" i="3"/>
  <c r="K934" i="3" s="1"/>
  <c r="D934" i="3"/>
  <c r="C934" i="3"/>
  <c r="B934" i="3"/>
  <c r="F934" i="3" s="1"/>
  <c r="H934" i="3" s="1"/>
  <c r="A934" i="3"/>
  <c r="K933" i="3"/>
  <c r="J933" i="3"/>
  <c r="L933" i="3" s="1"/>
  <c r="I933" i="3"/>
  <c r="F933" i="3"/>
  <c r="H933" i="3" s="1"/>
  <c r="D933" i="3"/>
  <c r="C933" i="3"/>
  <c r="B933" i="3"/>
  <c r="A933" i="3"/>
  <c r="L932" i="3"/>
  <c r="J932" i="3"/>
  <c r="I932" i="3"/>
  <c r="K932" i="3" s="1"/>
  <c r="D932" i="3"/>
  <c r="C932" i="3"/>
  <c r="B932" i="3"/>
  <c r="F932" i="3" s="1"/>
  <c r="H932" i="3" s="1"/>
  <c r="A932" i="3"/>
  <c r="L931" i="3"/>
  <c r="K931" i="3"/>
  <c r="J931" i="3"/>
  <c r="I931" i="3"/>
  <c r="F931" i="3"/>
  <c r="H931" i="3" s="1"/>
  <c r="D931" i="3"/>
  <c r="C931" i="3"/>
  <c r="B931" i="3"/>
  <c r="A931" i="3"/>
  <c r="J930" i="3"/>
  <c r="L930" i="3" s="1"/>
  <c r="I930" i="3"/>
  <c r="K930" i="3" s="1"/>
  <c r="H930" i="3"/>
  <c r="D930" i="3"/>
  <c r="C930" i="3"/>
  <c r="B930" i="3"/>
  <c r="F930" i="3" s="1"/>
  <c r="A930" i="3"/>
  <c r="J929" i="3"/>
  <c r="L929" i="3" s="1"/>
  <c r="I929" i="3"/>
  <c r="K929" i="3" s="1"/>
  <c r="F929" i="3"/>
  <c r="H929" i="3" s="1"/>
  <c r="D929" i="3"/>
  <c r="C929" i="3"/>
  <c r="B929" i="3"/>
  <c r="A929" i="3"/>
  <c r="L928" i="3"/>
  <c r="J928" i="3"/>
  <c r="I928" i="3"/>
  <c r="K928" i="3" s="1"/>
  <c r="D928" i="3"/>
  <c r="C928" i="3"/>
  <c r="B928" i="3"/>
  <c r="F928" i="3" s="1"/>
  <c r="H928" i="3" s="1"/>
  <c r="A928" i="3"/>
  <c r="K927" i="3"/>
  <c r="J927" i="3"/>
  <c r="L927" i="3" s="1"/>
  <c r="I927" i="3"/>
  <c r="F927" i="3"/>
  <c r="H927" i="3" s="1"/>
  <c r="D927" i="3"/>
  <c r="C927" i="3"/>
  <c r="B927" i="3"/>
  <c r="A927" i="3"/>
  <c r="L926" i="3"/>
  <c r="J926" i="3"/>
  <c r="I926" i="3"/>
  <c r="K926" i="3" s="1"/>
  <c r="D926" i="3"/>
  <c r="C926" i="3"/>
  <c r="B926" i="3"/>
  <c r="F926" i="3" s="1"/>
  <c r="H926" i="3" s="1"/>
  <c r="A926" i="3"/>
  <c r="K925" i="3"/>
  <c r="J925" i="3"/>
  <c r="L925" i="3" s="1"/>
  <c r="I925" i="3"/>
  <c r="F925" i="3"/>
  <c r="H925" i="3" s="1"/>
  <c r="D925" i="3"/>
  <c r="C925" i="3"/>
  <c r="B925" i="3"/>
  <c r="A925" i="3"/>
  <c r="J924" i="3"/>
  <c r="L924" i="3" s="1"/>
  <c r="I924" i="3"/>
  <c r="K924" i="3" s="1"/>
  <c r="D924" i="3"/>
  <c r="C924" i="3"/>
  <c r="B924" i="3"/>
  <c r="F924" i="3" s="1"/>
  <c r="H924" i="3" s="1"/>
  <c r="A924" i="3"/>
  <c r="J923" i="3"/>
  <c r="L923" i="3" s="1"/>
  <c r="I923" i="3"/>
  <c r="K923" i="3" s="1"/>
  <c r="F923" i="3"/>
  <c r="H923" i="3" s="1"/>
  <c r="D923" i="3"/>
  <c r="C923" i="3"/>
  <c r="B923" i="3"/>
  <c r="A923" i="3"/>
  <c r="L922" i="3"/>
  <c r="J922" i="3"/>
  <c r="I922" i="3"/>
  <c r="K922" i="3" s="1"/>
  <c r="D922" i="3"/>
  <c r="C922" i="3"/>
  <c r="B922" i="3"/>
  <c r="F922" i="3" s="1"/>
  <c r="H922" i="3" s="1"/>
  <c r="A922" i="3"/>
  <c r="K921" i="3"/>
  <c r="J921" i="3"/>
  <c r="L921" i="3" s="1"/>
  <c r="I921" i="3"/>
  <c r="D921" i="3"/>
  <c r="C921" i="3"/>
  <c r="B921" i="3"/>
  <c r="F921" i="3" s="1"/>
  <c r="H921" i="3" s="1"/>
  <c r="A921" i="3"/>
  <c r="L920" i="3"/>
  <c r="J920" i="3"/>
  <c r="I920" i="3"/>
  <c r="K920" i="3" s="1"/>
  <c r="H920" i="3"/>
  <c r="D920" i="3"/>
  <c r="C920" i="3"/>
  <c r="B920" i="3"/>
  <c r="F920" i="3" s="1"/>
  <c r="A920" i="3"/>
  <c r="K919" i="3"/>
  <c r="J919" i="3"/>
  <c r="L919" i="3" s="1"/>
  <c r="I919" i="3"/>
  <c r="D919" i="3"/>
  <c r="C919" i="3"/>
  <c r="B919" i="3"/>
  <c r="F919" i="3" s="1"/>
  <c r="H919" i="3" s="1"/>
  <c r="A919" i="3"/>
  <c r="K918" i="3"/>
  <c r="J918" i="3"/>
  <c r="L918" i="3" s="1"/>
  <c r="I918" i="3"/>
  <c r="D918" i="3"/>
  <c r="C918" i="3"/>
  <c r="B918" i="3"/>
  <c r="F918" i="3" s="1"/>
  <c r="H918" i="3" s="1"/>
  <c r="A918" i="3"/>
  <c r="L917" i="3"/>
  <c r="J917" i="3"/>
  <c r="I917" i="3"/>
  <c r="K917" i="3" s="1"/>
  <c r="H917" i="3"/>
  <c r="F917" i="3"/>
  <c r="D917" i="3"/>
  <c r="C917" i="3"/>
  <c r="B917" i="3"/>
  <c r="A917" i="3"/>
  <c r="J916" i="3"/>
  <c r="L916" i="3" s="1"/>
  <c r="I916" i="3"/>
  <c r="K916" i="3" s="1"/>
  <c r="D916" i="3"/>
  <c r="C916" i="3"/>
  <c r="B916" i="3"/>
  <c r="F916" i="3" s="1"/>
  <c r="H916" i="3" s="1"/>
  <c r="A916" i="3"/>
  <c r="K915" i="3"/>
  <c r="J915" i="3"/>
  <c r="L915" i="3" s="1"/>
  <c r="I915" i="3"/>
  <c r="D915" i="3"/>
  <c r="C915" i="3"/>
  <c r="B915" i="3"/>
  <c r="F915" i="3" s="1"/>
  <c r="H915" i="3" s="1"/>
  <c r="A915" i="3"/>
  <c r="L914" i="3"/>
  <c r="J914" i="3"/>
  <c r="I914" i="3"/>
  <c r="K914" i="3" s="1"/>
  <c r="D914" i="3"/>
  <c r="C914" i="3"/>
  <c r="B914" i="3"/>
  <c r="F914" i="3" s="1"/>
  <c r="H914" i="3" s="1"/>
  <c r="A914" i="3"/>
  <c r="K913" i="3"/>
  <c r="J913" i="3"/>
  <c r="L913" i="3" s="1"/>
  <c r="I913" i="3"/>
  <c r="D913" i="3"/>
  <c r="C913" i="3"/>
  <c r="B913" i="3"/>
  <c r="F913" i="3" s="1"/>
  <c r="H913" i="3" s="1"/>
  <c r="A913" i="3"/>
  <c r="J912" i="3"/>
  <c r="L912" i="3" s="1"/>
  <c r="I912" i="3"/>
  <c r="K912" i="3" s="1"/>
  <c r="D912" i="3"/>
  <c r="C912" i="3"/>
  <c r="B912" i="3"/>
  <c r="F912" i="3" s="1"/>
  <c r="H912" i="3" s="1"/>
  <c r="A912" i="3"/>
  <c r="L911" i="3"/>
  <c r="K911" i="3"/>
  <c r="J911" i="3"/>
  <c r="I911" i="3"/>
  <c r="F911" i="3"/>
  <c r="H911" i="3" s="1"/>
  <c r="D911" i="3"/>
  <c r="C911" i="3"/>
  <c r="B911" i="3"/>
  <c r="A911" i="3"/>
  <c r="J910" i="3"/>
  <c r="L910" i="3" s="1"/>
  <c r="I910" i="3"/>
  <c r="K910" i="3" s="1"/>
  <c r="F910" i="3"/>
  <c r="H910" i="3" s="1"/>
  <c r="D910" i="3"/>
  <c r="C910" i="3"/>
  <c r="B910" i="3"/>
  <c r="A910" i="3"/>
  <c r="K909" i="3"/>
  <c r="J909" i="3"/>
  <c r="L909" i="3" s="1"/>
  <c r="I909" i="3"/>
  <c r="H909" i="3"/>
  <c r="D909" i="3"/>
  <c r="C909" i="3"/>
  <c r="B909" i="3"/>
  <c r="F909" i="3" s="1"/>
  <c r="A909" i="3"/>
  <c r="L908" i="3"/>
  <c r="J908" i="3"/>
  <c r="I908" i="3"/>
  <c r="K908" i="3" s="1"/>
  <c r="D908" i="3"/>
  <c r="C908" i="3"/>
  <c r="B908" i="3"/>
  <c r="F908" i="3" s="1"/>
  <c r="H908" i="3" s="1"/>
  <c r="A908" i="3"/>
  <c r="K907" i="3"/>
  <c r="J907" i="3"/>
  <c r="L907" i="3" s="1"/>
  <c r="I907" i="3"/>
  <c r="D907" i="3"/>
  <c r="C907" i="3"/>
  <c r="B907" i="3"/>
  <c r="F907" i="3" s="1"/>
  <c r="H907" i="3" s="1"/>
  <c r="A907" i="3"/>
  <c r="J906" i="3"/>
  <c r="L906" i="3" s="1"/>
  <c r="I906" i="3"/>
  <c r="K906" i="3" s="1"/>
  <c r="H906" i="3"/>
  <c r="D906" i="3"/>
  <c r="C906" i="3"/>
  <c r="B906" i="3"/>
  <c r="F906" i="3" s="1"/>
  <c r="A906" i="3"/>
  <c r="L905" i="3"/>
  <c r="J905" i="3"/>
  <c r="I905" i="3"/>
  <c r="K905" i="3" s="1"/>
  <c r="F905" i="3"/>
  <c r="H905" i="3" s="1"/>
  <c r="D905" i="3"/>
  <c r="C905" i="3"/>
  <c r="B905" i="3"/>
  <c r="A905" i="3"/>
  <c r="L904" i="3"/>
  <c r="J904" i="3"/>
  <c r="I904" i="3"/>
  <c r="K904" i="3" s="1"/>
  <c r="D904" i="3"/>
  <c r="C904" i="3"/>
  <c r="B904" i="3"/>
  <c r="F904" i="3" s="1"/>
  <c r="H904" i="3" s="1"/>
  <c r="A904" i="3"/>
  <c r="K903" i="3"/>
  <c r="J903" i="3"/>
  <c r="L903" i="3" s="1"/>
  <c r="I903" i="3"/>
  <c r="H903" i="3"/>
  <c r="F903" i="3"/>
  <c r="D903" i="3"/>
  <c r="C903" i="3"/>
  <c r="B903" i="3"/>
  <c r="A903" i="3"/>
  <c r="L902" i="3"/>
  <c r="J902" i="3"/>
  <c r="I902" i="3"/>
  <c r="K902" i="3" s="1"/>
  <c r="D902" i="3"/>
  <c r="C902" i="3"/>
  <c r="B902" i="3"/>
  <c r="F902" i="3" s="1"/>
  <c r="H902" i="3" s="1"/>
  <c r="A902" i="3"/>
  <c r="K901" i="3"/>
  <c r="J901" i="3"/>
  <c r="L901" i="3" s="1"/>
  <c r="I901" i="3"/>
  <c r="D901" i="3"/>
  <c r="C901" i="3"/>
  <c r="B901" i="3"/>
  <c r="F901" i="3" s="1"/>
  <c r="H901" i="3" s="1"/>
  <c r="A901" i="3"/>
  <c r="J900" i="3"/>
  <c r="L900" i="3" s="1"/>
  <c r="I900" i="3"/>
  <c r="K900" i="3" s="1"/>
  <c r="H900" i="3"/>
  <c r="D900" i="3"/>
  <c r="C900" i="3"/>
  <c r="B900" i="3"/>
  <c r="F900" i="3" s="1"/>
  <c r="A900" i="3"/>
  <c r="L899" i="3"/>
  <c r="J899" i="3"/>
  <c r="I899" i="3"/>
  <c r="K899" i="3" s="1"/>
  <c r="H899" i="3"/>
  <c r="F899" i="3"/>
  <c r="D899" i="3"/>
  <c r="C899" i="3"/>
  <c r="B899" i="3"/>
  <c r="A899" i="3"/>
  <c r="J898" i="3"/>
  <c r="L898" i="3" s="1"/>
  <c r="I898" i="3"/>
  <c r="K898" i="3" s="1"/>
  <c r="D898" i="3"/>
  <c r="C898" i="3"/>
  <c r="B898" i="3"/>
  <c r="F898" i="3" s="1"/>
  <c r="H898" i="3" s="1"/>
  <c r="A898" i="3"/>
  <c r="K897" i="3"/>
  <c r="J897" i="3"/>
  <c r="L897" i="3" s="1"/>
  <c r="I897" i="3"/>
  <c r="D897" i="3"/>
  <c r="C897" i="3"/>
  <c r="B897" i="3"/>
  <c r="F897" i="3" s="1"/>
  <c r="H897" i="3" s="1"/>
  <c r="A897" i="3"/>
  <c r="L896" i="3"/>
  <c r="J896" i="3"/>
  <c r="I896" i="3"/>
  <c r="K896" i="3" s="1"/>
  <c r="H896" i="3"/>
  <c r="D896" i="3"/>
  <c r="C896" i="3"/>
  <c r="B896" i="3"/>
  <c r="F896" i="3" s="1"/>
  <c r="A896" i="3"/>
  <c r="K895" i="3"/>
  <c r="J895" i="3"/>
  <c r="L895" i="3" s="1"/>
  <c r="I895" i="3"/>
  <c r="D895" i="3"/>
  <c r="C895" i="3"/>
  <c r="B895" i="3"/>
  <c r="F895" i="3" s="1"/>
  <c r="H895" i="3" s="1"/>
  <c r="A895" i="3"/>
  <c r="K894" i="3"/>
  <c r="J894" i="3"/>
  <c r="L894" i="3" s="1"/>
  <c r="I894" i="3"/>
  <c r="D894" i="3"/>
  <c r="C894" i="3"/>
  <c r="B894" i="3"/>
  <c r="F894" i="3" s="1"/>
  <c r="H894" i="3" s="1"/>
  <c r="A894" i="3"/>
  <c r="L893" i="3"/>
  <c r="K893" i="3"/>
  <c r="J893" i="3"/>
  <c r="I893" i="3"/>
  <c r="H893" i="3"/>
  <c r="F893" i="3"/>
  <c r="D893" i="3"/>
  <c r="C893" i="3"/>
  <c r="B893" i="3"/>
  <c r="A893" i="3"/>
  <c r="J892" i="3"/>
  <c r="L892" i="3" s="1"/>
  <c r="I892" i="3"/>
  <c r="K892" i="3" s="1"/>
  <c r="F892" i="3"/>
  <c r="H892" i="3" s="1"/>
  <c r="D892" i="3"/>
  <c r="C892" i="3"/>
  <c r="B892" i="3"/>
  <c r="A892" i="3"/>
  <c r="K891" i="3"/>
  <c r="J891" i="3"/>
  <c r="L891" i="3" s="1"/>
  <c r="I891" i="3"/>
  <c r="D891" i="3"/>
  <c r="C891" i="3"/>
  <c r="B891" i="3"/>
  <c r="F891" i="3" s="1"/>
  <c r="H891" i="3" s="1"/>
  <c r="A891" i="3"/>
  <c r="L890" i="3"/>
  <c r="J890" i="3"/>
  <c r="I890" i="3"/>
  <c r="K890" i="3" s="1"/>
  <c r="D890" i="3"/>
  <c r="C890" i="3"/>
  <c r="B890" i="3"/>
  <c r="F890" i="3" s="1"/>
  <c r="H890" i="3" s="1"/>
  <c r="A890" i="3"/>
  <c r="K889" i="3"/>
  <c r="J889" i="3"/>
  <c r="L889" i="3" s="1"/>
  <c r="I889" i="3"/>
  <c r="D889" i="3"/>
  <c r="C889" i="3"/>
  <c r="B889" i="3"/>
  <c r="F889" i="3" s="1"/>
  <c r="H889" i="3" s="1"/>
  <c r="A889" i="3"/>
  <c r="J888" i="3"/>
  <c r="L888" i="3" s="1"/>
  <c r="I888" i="3"/>
  <c r="K888" i="3" s="1"/>
  <c r="D888" i="3"/>
  <c r="C888" i="3"/>
  <c r="B888" i="3"/>
  <c r="F888" i="3" s="1"/>
  <c r="H888" i="3" s="1"/>
  <c r="A888" i="3"/>
  <c r="L887" i="3"/>
  <c r="K887" i="3"/>
  <c r="J887" i="3"/>
  <c r="I887" i="3"/>
  <c r="F887" i="3"/>
  <c r="H887" i="3" s="1"/>
  <c r="D887" i="3"/>
  <c r="C887" i="3"/>
  <c r="B887" i="3"/>
  <c r="A887" i="3"/>
  <c r="L886" i="3"/>
  <c r="J886" i="3"/>
  <c r="I886" i="3"/>
  <c r="K886" i="3" s="1"/>
  <c r="F886" i="3"/>
  <c r="H886" i="3" s="1"/>
  <c r="D886" i="3"/>
  <c r="C886" i="3"/>
  <c r="B886" i="3"/>
  <c r="A886" i="3"/>
  <c r="K885" i="3"/>
  <c r="J885" i="3"/>
  <c r="L885" i="3" s="1"/>
  <c r="I885" i="3"/>
  <c r="D885" i="3"/>
  <c r="C885" i="3"/>
  <c r="B885" i="3"/>
  <c r="F885" i="3" s="1"/>
  <c r="H885" i="3" s="1"/>
  <c r="A885" i="3"/>
  <c r="L884" i="3"/>
  <c r="J884" i="3"/>
  <c r="I884" i="3"/>
  <c r="K884" i="3" s="1"/>
  <c r="D884" i="3"/>
  <c r="C884" i="3"/>
  <c r="B884" i="3"/>
  <c r="F884" i="3" s="1"/>
  <c r="H884" i="3" s="1"/>
  <c r="A884" i="3"/>
  <c r="K883" i="3"/>
  <c r="J883" i="3"/>
  <c r="L883" i="3" s="1"/>
  <c r="I883" i="3"/>
  <c r="D883" i="3"/>
  <c r="C883" i="3"/>
  <c r="B883" i="3"/>
  <c r="F883" i="3" s="1"/>
  <c r="H883" i="3" s="1"/>
  <c r="A883" i="3"/>
  <c r="J882" i="3"/>
  <c r="L882" i="3" s="1"/>
  <c r="I882" i="3"/>
  <c r="K882" i="3" s="1"/>
  <c r="D882" i="3"/>
  <c r="C882" i="3"/>
  <c r="B882" i="3"/>
  <c r="F882" i="3" s="1"/>
  <c r="H882" i="3" s="1"/>
  <c r="A882" i="3"/>
  <c r="L881" i="3"/>
  <c r="J881" i="3"/>
  <c r="I881" i="3"/>
  <c r="K881" i="3" s="1"/>
  <c r="F881" i="3"/>
  <c r="H881" i="3" s="1"/>
  <c r="D881" i="3"/>
  <c r="C881" i="3"/>
  <c r="B881" i="3"/>
  <c r="A881" i="3"/>
  <c r="L880" i="3"/>
  <c r="J880" i="3"/>
  <c r="I880" i="3"/>
  <c r="K880" i="3" s="1"/>
  <c r="D880" i="3"/>
  <c r="C880" i="3"/>
  <c r="B880" i="3"/>
  <c r="F880" i="3" s="1"/>
  <c r="H880" i="3" s="1"/>
  <c r="A880" i="3"/>
  <c r="K879" i="3"/>
  <c r="J879" i="3"/>
  <c r="L879" i="3" s="1"/>
  <c r="I879" i="3"/>
  <c r="F879" i="3"/>
  <c r="H879" i="3" s="1"/>
  <c r="D879" i="3"/>
  <c r="C879" i="3"/>
  <c r="B879" i="3"/>
  <c r="A879" i="3"/>
  <c r="L878" i="3"/>
  <c r="J878" i="3"/>
  <c r="I878" i="3"/>
  <c r="K878" i="3" s="1"/>
  <c r="H878" i="3"/>
  <c r="D878" i="3"/>
  <c r="C878" i="3"/>
  <c r="B878" i="3"/>
  <c r="F878" i="3" s="1"/>
  <c r="A878" i="3"/>
  <c r="K877" i="3"/>
  <c r="J877" i="3"/>
  <c r="L877" i="3" s="1"/>
  <c r="I877" i="3"/>
  <c r="D877" i="3"/>
  <c r="C877" i="3"/>
  <c r="B877" i="3"/>
  <c r="F877" i="3" s="1"/>
  <c r="H877" i="3" s="1"/>
  <c r="A877" i="3"/>
  <c r="K876" i="3"/>
  <c r="J876" i="3"/>
  <c r="L876" i="3" s="1"/>
  <c r="I876" i="3"/>
  <c r="H876" i="3"/>
  <c r="D876" i="3"/>
  <c r="C876" i="3"/>
  <c r="B876" i="3"/>
  <c r="F876" i="3" s="1"/>
  <c r="A876" i="3"/>
  <c r="L875" i="3"/>
  <c r="J875" i="3"/>
  <c r="I875" i="3"/>
  <c r="K875" i="3" s="1"/>
  <c r="F875" i="3"/>
  <c r="H875" i="3" s="1"/>
  <c r="D875" i="3"/>
  <c r="C875" i="3"/>
  <c r="B875" i="3"/>
  <c r="A875" i="3"/>
  <c r="J874" i="3"/>
  <c r="L874" i="3" s="1"/>
  <c r="I874" i="3"/>
  <c r="K874" i="3" s="1"/>
  <c r="D874" i="3"/>
  <c r="C874" i="3"/>
  <c r="B874" i="3"/>
  <c r="F874" i="3" s="1"/>
  <c r="H874" i="3" s="1"/>
  <c r="A874" i="3"/>
  <c r="K873" i="3"/>
  <c r="J873" i="3"/>
  <c r="L873" i="3" s="1"/>
  <c r="I873" i="3"/>
  <c r="D873" i="3"/>
  <c r="C873" i="3"/>
  <c r="B873" i="3"/>
  <c r="F873" i="3" s="1"/>
  <c r="H873" i="3" s="1"/>
  <c r="A873" i="3"/>
  <c r="L872" i="3"/>
  <c r="J872" i="3"/>
  <c r="I872" i="3"/>
  <c r="K872" i="3" s="1"/>
  <c r="H872" i="3"/>
  <c r="D872" i="3"/>
  <c r="C872" i="3"/>
  <c r="B872" i="3"/>
  <c r="F872" i="3" s="1"/>
  <c r="A872" i="3"/>
  <c r="K871" i="3"/>
  <c r="J871" i="3"/>
  <c r="L871" i="3" s="1"/>
  <c r="I871" i="3"/>
  <c r="D871" i="3"/>
  <c r="C871" i="3"/>
  <c r="B871" i="3"/>
  <c r="F871" i="3" s="1"/>
  <c r="H871" i="3" s="1"/>
  <c r="A871" i="3"/>
  <c r="K870" i="3"/>
  <c r="J870" i="3"/>
  <c r="L870" i="3" s="1"/>
  <c r="I870" i="3"/>
  <c r="D870" i="3"/>
  <c r="C870" i="3"/>
  <c r="B870" i="3"/>
  <c r="F870" i="3" s="1"/>
  <c r="H870" i="3" s="1"/>
  <c r="A870" i="3"/>
  <c r="L869" i="3"/>
  <c r="J869" i="3"/>
  <c r="I869" i="3"/>
  <c r="K869" i="3" s="1"/>
  <c r="H869" i="3"/>
  <c r="F869" i="3"/>
  <c r="D869" i="3"/>
  <c r="C869" i="3"/>
  <c r="B869" i="3"/>
  <c r="A869" i="3"/>
  <c r="J868" i="3"/>
  <c r="L868" i="3" s="1"/>
  <c r="I868" i="3"/>
  <c r="K868" i="3" s="1"/>
  <c r="D868" i="3"/>
  <c r="C868" i="3"/>
  <c r="B868" i="3"/>
  <c r="F868" i="3" s="1"/>
  <c r="H868" i="3" s="1"/>
  <c r="A868" i="3"/>
  <c r="K867" i="3"/>
  <c r="J867" i="3"/>
  <c r="L867" i="3" s="1"/>
  <c r="I867" i="3"/>
  <c r="D867" i="3"/>
  <c r="C867" i="3"/>
  <c r="B867" i="3"/>
  <c r="F867" i="3" s="1"/>
  <c r="H867" i="3" s="1"/>
  <c r="A867" i="3"/>
  <c r="L866" i="3"/>
  <c r="J866" i="3"/>
  <c r="I866" i="3"/>
  <c r="K866" i="3" s="1"/>
  <c r="D866" i="3"/>
  <c r="C866" i="3"/>
  <c r="B866" i="3"/>
  <c r="F866" i="3" s="1"/>
  <c r="H866" i="3" s="1"/>
  <c r="A866" i="3"/>
  <c r="K865" i="3"/>
  <c r="J865" i="3"/>
  <c r="L865" i="3" s="1"/>
  <c r="I865" i="3"/>
  <c r="D865" i="3"/>
  <c r="C865" i="3"/>
  <c r="B865" i="3"/>
  <c r="F865" i="3" s="1"/>
  <c r="H865" i="3" s="1"/>
  <c r="A865" i="3"/>
  <c r="J864" i="3"/>
  <c r="L864" i="3" s="1"/>
  <c r="I864" i="3"/>
  <c r="K864" i="3" s="1"/>
  <c r="D864" i="3"/>
  <c r="C864" i="3"/>
  <c r="B864" i="3"/>
  <c r="F864" i="3" s="1"/>
  <c r="H864" i="3" s="1"/>
  <c r="A864" i="3"/>
  <c r="L863" i="3"/>
  <c r="K863" i="3"/>
  <c r="J863" i="3"/>
  <c r="I863" i="3"/>
  <c r="F863" i="3"/>
  <c r="H863" i="3" s="1"/>
  <c r="D863" i="3"/>
  <c r="C863" i="3"/>
  <c r="B863" i="3"/>
  <c r="A863" i="3"/>
  <c r="J862" i="3"/>
  <c r="L862" i="3" s="1"/>
  <c r="I862" i="3"/>
  <c r="K862" i="3" s="1"/>
  <c r="F862" i="3"/>
  <c r="H862" i="3" s="1"/>
  <c r="D862" i="3"/>
  <c r="C862" i="3"/>
  <c r="B862" i="3"/>
  <c r="A862" i="3"/>
  <c r="K861" i="3"/>
  <c r="J861" i="3"/>
  <c r="L861" i="3" s="1"/>
  <c r="I861" i="3"/>
  <c r="D861" i="3"/>
  <c r="C861" i="3"/>
  <c r="B861" i="3"/>
  <c r="F861" i="3" s="1"/>
  <c r="H861" i="3" s="1"/>
  <c r="A861" i="3"/>
  <c r="L860" i="3"/>
  <c r="J860" i="3"/>
  <c r="I860" i="3"/>
  <c r="K860" i="3" s="1"/>
  <c r="D860" i="3"/>
  <c r="C860" i="3"/>
  <c r="B860" i="3"/>
  <c r="F860" i="3" s="1"/>
  <c r="H860" i="3" s="1"/>
  <c r="A860" i="3"/>
  <c r="K859" i="3"/>
  <c r="J859" i="3"/>
  <c r="L859" i="3" s="1"/>
  <c r="I859" i="3"/>
  <c r="D859" i="3"/>
  <c r="C859" i="3"/>
  <c r="B859" i="3"/>
  <c r="F859" i="3" s="1"/>
  <c r="H859" i="3" s="1"/>
  <c r="A859" i="3"/>
  <c r="J858" i="3"/>
  <c r="L858" i="3" s="1"/>
  <c r="I858" i="3"/>
  <c r="K858" i="3" s="1"/>
  <c r="D858" i="3"/>
  <c r="C858" i="3"/>
  <c r="B858" i="3"/>
  <c r="F858" i="3" s="1"/>
  <c r="H858" i="3" s="1"/>
  <c r="A858" i="3"/>
  <c r="L857" i="3"/>
  <c r="J857" i="3"/>
  <c r="I857" i="3"/>
  <c r="K857" i="3" s="1"/>
  <c r="F857" i="3"/>
  <c r="H857" i="3" s="1"/>
  <c r="D857" i="3"/>
  <c r="C857" i="3"/>
  <c r="B857" i="3"/>
  <c r="A857" i="3"/>
  <c r="L856" i="3"/>
  <c r="J856" i="3"/>
  <c r="I856" i="3"/>
  <c r="K856" i="3" s="1"/>
  <c r="D856" i="3"/>
  <c r="C856" i="3"/>
  <c r="B856" i="3"/>
  <c r="F856" i="3" s="1"/>
  <c r="H856" i="3" s="1"/>
  <c r="A856" i="3"/>
  <c r="K855" i="3"/>
  <c r="J855" i="3"/>
  <c r="L855" i="3" s="1"/>
  <c r="I855" i="3"/>
  <c r="F855" i="3"/>
  <c r="H855" i="3" s="1"/>
  <c r="D855" i="3"/>
  <c r="C855" i="3"/>
  <c r="B855" i="3"/>
  <c r="A855" i="3"/>
  <c r="L854" i="3"/>
  <c r="J854" i="3"/>
  <c r="I854" i="3"/>
  <c r="K854" i="3" s="1"/>
  <c r="D854" i="3"/>
  <c r="C854" i="3"/>
  <c r="B854" i="3"/>
  <c r="F854" i="3" s="1"/>
  <c r="H854" i="3" s="1"/>
  <c r="A854" i="3"/>
  <c r="K853" i="3"/>
  <c r="J853" i="3"/>
  <c r="L853" i="3" s="1"/>
  <c r="I853" i="3"/>
  <c r="D853" i="3"/>
  <c r="C853" i="3"/>
  <c r="B853" i="3"/>
  <c r="F853" i="3" s="1"/>
  <c r="H853" i="3" s="1"/>
  <c r="A853" i="3"/>
  <c r="J852" i="3"/>
  <c r="L852" i="3" s="1"/>
  <c r="I852" i="3"/>
  <c r="K852" i="3" s="1"/>
  <c r="H852" i="3"/>
  <c r="D852" i="3"/>
  <c r="C852" i="3"/>
  <c r="B852" i="3"/>
  <c r="F852" i="3" s="1"/>
  <c r="A852" i="3"/>
  <c r="L851" i="3"/>
  <c r="J851" i="3"/>
  <c r="I851" i="3"/>
  <c r="K851" i="3" s="1"/>
  <c r="H851" i="3"/>
  <c r="F851" i="3"/>
  <c r="D851" i="3"/>
  <c r="C851" i="3"/>
  <c r="B851" i="3"/>
  <c r="A851" i="3"/>
  <c r="J850" i="3"/>
  <c r="L850" i="3" s="1"/>
  <c r="I850" i="3"/>
  <c r="K850" i="3" s="1"/>
  <c r="D850" i="3"/>
  <c r="C850" i="3"/>
  <c r="B850" i="3"/>
  <c r="F850" i="3" s="1"/>
  <c r="H850" i="3" s="1"/>
  <c r="A850" i="3"/>
  <c r="K849" i="3"/>
  <c r="J849" i="3"/>
  <c r="L849" i="3" s="1"/>
  <c r="I849" i="3"/>
  <c r="D849" i="3"/>
  <c r="C849" i="3"/>
  <c r="B849" i="3"/>
  <c r="F849" i="3" s="1"/>
  <c r="H849" i="3" s="1"/>
  <c r="A849" i="3"/>
  <c r="L848" i="3"/>
  <c r="J848" i="3"/>
  <c r="I848" i="3"/>
  <c r="K848" i="3" s="1"/>
  <c r="H848" i="3"/>
  <c r="D848" i="3"/>
  <c r="C848" i="3"/>
  <c r="B848" i="3"/>
  <c r="F848" i="3" s="1"/>
  <c r="A848" i="3"/>
  <c r="K847" i="3"/>
  <c r="J847" i="3"/>
  <c r="L847" i="3" s="1"/>
  <c r="I847" i="3"/>
  <c r="D847" i="3"/>
  <c r="C847" i="3"/>
  <c r="B847" i="3"/>
  <c r="F847" i="3" s="1"/>
  <c r="H847" i="3" s="1"/>
  <c r="A847" i="3"/>
  <c r="K846" i="3"/>
  <c r="J846" i="3"/>
  <c r="L846" i="3" s="1"/>
  <c r="I846" i="3"/>
  <c r="D846" i="3"/>
  <c r="C846" i="3"/>
  <c r="B846" i="3"/>
  <c r="F846" i="3" s="1"/>
  <c r="H846" i="3" s="1"/>
  <c r="A846" i="3"/>
  <c r="L845" i="3"/>
  <c r="J845" i="3"/>
  <c r="I845" i="3"/>
  <c r="K845" i="3" s="1"/>
  <c r="H845" i="3"/>
  <c r="F845" i="3"/>
  <c r="D845" i="3"/>
  <c r="C845" i="3"/>
  <c r="B845" i="3"/>
  <c r="A845" i="3"/>
  <c r="J844" i="3"/>
  <c r="L844" i="3" s="1"/>
  <c r="I844" i="3"/>
  <c r="K844" i="3" s="1"/>
  <c r="D844" i="3"/>
  <c r="C844" i="3"/>
  <c r="B844" i="3"/>
  <c r="F844" i="3" s="1"/>
  <c r="H844" i="3" s="1"/>
  <c r="A844" i="3"/>
  <c r="K843" i="3"/>
  <c r="J843" i="3"/>
  <c r="L843" i="3" s="1"/>
  <c r="I843" i="3"/>
  <c r="D843" i="3"/>
  <c r="C843" i="3"/>
  <c r="B843" i="3"/>
  <c r="F843" i="3" s="1"/>
  <c r="H843" i="3" s="1"/>
  <c r="A843" i="3"/>
  <c r="L842" i="3"/>
  <c r="J842" i="3"/>
  <c r="I842" i="3"/>
  <c r="K842" i="3" s="1"/>
  <c r="H842" i="3"/>
  <c r="F842" i="3"/>
  <c r="D842" i="3"/>
  <c r="C842" i="3"/>
  <c r="B842" i="3"/>
  <c r="A842" i="3"/>
  <c r="K841" i="3"/>
  <c r="J841" i="3"/>
  <c r="L841" i="3" s="1"/>
  <c r="I841" i="3"/>
  <c r="D841" i="3"/>
  <c r="C841" i="3"/>
  <c r="B841" i="3"/>
  <c r="F841" i="3" s="1"/>
  <c r="H841" i="3" s="1"/>
  <c r="A841" i="3"/>
  <c r="J840" i="3"/>
  <c r="L840" i="3" s="1"/>
  <c r="I840" i="3"/>
  <c r="K840" i="3" s="1"/>
  <c r="D840" i="3"/>
  <c r="C840" i="3"/>
  <c r="B840" i="3"/>
  <c r="F840" i="3" s="1"/>
  <c r="H840" i="3" s="1"/>
  <c r="A840" i="3"/>
  <c r="L839" i="3"/>
  <c r="J839" i="3"/>
  <c r="I839" i="3"/>
  <c r="K839" i="3" s="1"/>
  <c r="F839" i="3"/>
  <c r="H839" i="3" s="1"/>
  <c r="D839" i="3"/>
  <c r="C839" i="3"/>
  <c r="B839" i="3"/>
  <c r="A839" i="3"/>
  <c r="L838" i="3"/>
  <c r="J838" i="3"/>
  <c r="I838" i="3"/>
  <c r="K838" i="3" s="1"/>
  <c r="D838" i="3"/>
  <c r="C838" i="3"/>
  <c r="B838" i="3"/>
  <c r="F838" i="3" s="1"/>
  <c r="H838" i="3" s="1"/>
  <c r="A838" i="3"/>
  <c r="K837" i="3"/>
  <c r="J837" i="3"/>
  <c r="L837" i="3" s="1"/>
  <c r="I837" i="3"/>
  <c r="F837" i="3"/>
  <c r="H837" i="3" s="1"/>
  <c r="D837" i="3"/>
  <c r="C837" i="3"/>
  <c r="B837" i="3"/>
  <c r="A837" i="3"/>
  <c r="L836" i="3"/>
  <c r="J836" i="3"/>
  <c r="I836" i="3"/>
  <c r="K836" i="3" s="1"/>
  <c r="H836" i="3"/>
  <c r="F836" i="3"/>
  <c r="D836" i="3"/>
  <c r="C836" i="3"/>
  <c r="B836" i="3"/>
  <c r="A836" i="3"/>
  <c r="J835" i="3"/>
  <c r="L835" i="3" s="1"/>
  <c r="I835" i="3"/>
  <c r="K835" i="3" s="1"/>
  <c r="D835" i="3"/>
  <c r="C835" i="3"/>
  <c r="B835" i="3"/>
  <c r="F835" i="3" s="1"/>
  <c r="H835" i="3" s="1"/>
  <c r="A835" i="3"/>
  <c r="J834" i="3"/>
  <c r="L834" i="3" s="1"/>
  <c r="I834" i="3"/>
  <c r="K834" i="3" s="1"/>
  <c r="D834" i="3"/>
  <c r="C834" i="3"/>
  <c r="B834" i="3"/>
  <c r="F834" i="3" s="1"/>
  <c r="H834" i="3" s="1"/>
  <c r="A834" i="3"/>
  <c r="L833" i="3"/>
  <c r="J833" i="3"/>
  <c r="I833" i="3"/>
  <c r="K833" i="3" s="1"/>
  <c r="H833" i="3"/>
  <c r="F833" i="3"/>
  <c r="D833" i="3"/>
  <c r="C833" i="3"/>
  <c r="B833" i="3"/>
  <c r="A833" i="3"/>
  <c r="L832" i="3"/>
  <c r="J832" i="3"/>
  <c r="I832" i="3"/>
  <c r="K832" i="3" s="1"/>
  <c r="D832" i="3"/>
  <c r="C832" i="3"/>
  <c r="B832" i="3"/>
  <c r="F832" i="3" s="1"/>
  <c r="H832" i="3" s="1"/>
  <c r="A832" i="3"/>
  <c r="K831" i="3"/>
  <c r="J831" i="3"/>
  <c r="L831" i="3" s="1"/>
  <c r="I831" i="3"/>
  <c r="D831" i="3"/>
  <c r="C831" i="3"/>
  <c r="B831" i="3"/>
  <c r="F831" i="3" s="1"/>
  <c r="H831" i="3" s="1"/>
  <c r="A831" i="3"/>
  <c r="L830" i="3"/>
  <c r="K830" i="3"/>
  <c r="J830" i="3"/>
  <c r="I830" i="3"/>
  <c r="H830" i="3"/>
  <c r="F830" i="3"/>
  <c r="D830" i="3"/>
  <c r="C830" i="3"/>
  <c r="B830" i="3"/>
  <c r="A830" i="3"/>
  <c r="J829" i="3"/>
  <c r="L829" i="3" s="1"/>
  <c r="I829" i="3"/>
  <c r="K829" i="3" s="1"/>
  <c r="F829" i="3"/>
  <c r="H829" i="3" s="1"/>
  <c r="D829" i="3"/>
  <c r="C829" i="3"/>
  <c r="B829" i="3"/>
  <c r="A829" i="3"/>
  <c r="J828" i="3"/>
  <c r="L828" i="3" s="1"/>
  <c r="I828" i="3"/>
  <c r="K828" i="3" s="1"/>
  <c r="D828" i="3"/>
  <c r="C828" i="3"/>
  <c r="B828" i="3"/>
  <c r="F828" i="3" s="1"/>
  <c r="H828" i="3" s="1"/>
  <c r="A828" i="3"/>
  <c r="L827" i="3"/>
  <c r="J827" i="3"/>
  <c r="I827" i="3"/>
  <c r="K827" i="3" s="1"/>
  <c r="F827" i="3"/>
  <c r="H827" i="3" s="1"/>
  <c r="D827" i="3"/>
  <c r="C827" i="3"/>
  <c r="B827" i="3"/>
  <c r="A827" i="3"/>
  <c r="L826" i="3"/>
  <c r="J826" i="3"/>
  <c r="I826" i="3"/>
  <c r="K826" i="3" s="1"/>
  <c r="D826" i="3"/>
  <c r="C826" i="3"/>
  <c r="B826" i="3"/>
  <c r="F826" i="3" s="1"/>
  <c r="H826" i="3" s="1"/>
  <c r="A826" i="3"/>
  <c r="K825" i="3"/>
  <c r="J825" i="3"/>
  <c r="L825" i="3" s="1"/>
  <c r="I825" i="3"/>
  <c r="D825" i="3"/>
  <c r="C825" i="3"/>
  <c r="B825" i="3"/>
  <c r="F825" i="3" s="1"/>
  <c r="H825" i="3" s="1"/>
  <c r="A825" i="3"/>
  <c r="J824" i="3"/>
  <c r="L824" i="3" s="1"/>
  <c r="I824" i="3"/>
  <c r="K824" i="3" s="1"/>
  <c r="H824" i="3"/>
  <c r="F824" i="3"/>
  <c r="D824" i="3"/>
  <c r="C824" i="3"/>
  <c r="B824" i="3"/>
  <c r="A824" i="3"/>
  <c r="J823" i="3"/>
  <c r="L823" i="3" s="1"/>
  <c r="I823" i="3"/>
  <c r="K823" i="3" s="1"/>
  <c r="D823" i="3"/>
  <c r="C823" i="3"/>
  <c r="B823" i="3"/>
  <c r="F823" i="3" s="1"/>
  <c r="H823" i="3" s="1"/>
  <c r="A823" i="3"/>
  <c r="J822" i="3"/>
  <c r="L822" i="3" s="1"/>
  <c r="I822" i="3"/>
  <c r="K822" i="3" s="1"/>
  <c r="D822" i="3"/>
  <c r="C822" i="3"/>
  <c r="B822" i="3"/>
  <c r="F822" i="3" s="1"/>
  <c r="H822" i="3" s="1"/>
  <c r="A822" i="3"/>
  <c r="L821" i="3"/>
  <c r="K821" i="3"/>
  <c r="J821" i="3"/>
  <c r="I821" i="3"/>
  <c r="D821" i="3"/>
  <c r="C821" i="3"/>
  <c r="B821" i="3"/>
  <c r="F821" i="3" s="1"/>
  <c r="H821" i="3" s="1"/>
  <c r="A821" i="3"/>
  <c r="L820" i="3"/>
  <c r="J820" i="3"/>
  <c r="I820" i="3"/>
  <c r="K820" i="3" s="1"/>
  <c r="F820" i="3"/>
  <c r="H820" i="3" s="1"/>
  <c r="D820" i="3"/>
  <c r="C820" i="3"/>
  <c r="B820" i="3"/>
  <c r="A820" i="3"/>
  <c r="K819" i="3"/>
  <c r="J819" i="3"/>
  <c r="L819" i="3" s="1"/>
  <c r="I819" i="3"/>
  <c r="H819" i="3"/>
  <c r="F819" i="3"/>
  <c r="D819" i="3"/>
  <c r="C819" i="3"/>
  <c r="B819" i="3"/>
  <c r="A819" i="3"/>
  <c r="J818" i="3"/>
  <c r="L818" i="3" s="1"/>
  <c r="I818" i="3"/>
  <c r="K818" i="3" s="1"/>
  <c r="H818" i="3"/>
  <c r="F818" i="3"/>
  <c r="D818" i="3"/>
  <c r="C818" i="3"/>
  <c r="B818" i="3"/>
  <c r="A818" i="3"/>
  <c r="J817" i="3"/>
  <c r="L817" i="3" s="1"/>
  <c r="I817" i="3"/>
  <c r="K817" i="3" s="1"/>
  <c r="D817" i="3"/>
  <c r="C817" i="3"/>
  <c r="B817" i="3"/>
  <c r="F817" i="3" s="1"/>
  <c r="H817" i="3" s="1"/>
  <c r="A817" i="3"/>
  <c r="K816" i="3"/>
  <c r="J816" i="3"/>
  <c r="L816" i="3" s="1"/>
  <c r="I816" i="3"/>
  <c r="D816" i="3"/>
  <c r="C816" i="3"/>
  <c r="B816" i="3"/>
  <c r="F816" i="3" s="1"/>
  <c r="H816" i="3" s="1"/>
  <c r="A816" i="3"/>
  <c r="L815" i="3"/>
  <c r="J815" i="3"/>
  <c r="I815" i="3"/>
  <c r="K815" i="3" s="1"/>
  <c r="D815" i="3"/>
  <c r="C815" i="3"/>
  <c r="B815" i="3"/>
  <c r="F815" i="3" s="1"/>
  <c r="H815" i="3" s="1"/>
  <c r="A815" i="3"/>
  <c r="J814" i="3"/>
  <c r="L814" i="3" s="1"/>
  <c r="I814" i="3"/>
  <c r="K814" i="3" s="1"/>
  <c r="F814" i="3"/>
  <c r="H814" i="3" s="1"/>
  <c r="D814" i="3"/>
  <c r="C814" i="3"/>
  <c r="B814" i="3"/>
  <c r="A814" i="3"/>
  <c r="J813" i="3"/>
  <c r="L813" i="3" s="1"/>
  <c r="I813" i="3"/>
  <c r="K813" i="3" s="1"/>
  <c r="D813" i="3"/>
  <c r="C813" i="3"/>
  <c r="B813" i="3"/>
  <c r="F813" i="3" s="1"/>
  <c r="H813" i="3" s="1"/>
  <c r="A813" i="3"/>
  <c r="J812" i="3"/>
  <c r="L812" i="3" s="1"/>
  <c r="I812" i="3"/>
  <c r="K812" i="3" s="1"/>
  <c r="H812" i="3"/>
  <c r="F812" i="3"/>
  <c r="D812" i="3"/>
  <c r="C812" i="3"/>
  <c r="B812" i="3"/>
  <c r="A812" i="3"/>
  <c r="L811" i="3"/>
  <c r="K811" i="3"/>
  <c r="J811" i="3"/>
  <c r="I811" i="3"/>
  <c r="D811" i="3"/>
  <c r="C811" i="3"/>
  <c r="B811" i="3"/>
  <c r="F811" i="3" s="1"/>
  <c r="H811" i="3" s="1"/>
  <c r="A811" i="3"/>
  <c r="K810" i="3"/>
  <c r="J810" i="3"/>
  <c r="L810" i="3" s="1"/>
  <c r="I810" i="3"/>
  <c r="D810" i="3"/>
  <c r="C810" i="3"/>
  <c r="B810" i="3"/>
  <c r="F810" i="3" s="1"/>
  <c r="H810" i="3" s="1"/>
  <c r="A810" i="3"/>
  <c r="L809" i="3"/>
  <c r="J809" i="3"/>
  <c r="I809" i="3"/>
  <c r="K809" i="3" s="1"/>
  <c r="F809" i="3"/>
  <c r="H809" i="3" s="1"/>
  <c r="D809" i="3"/>
  <c r="C809" i="3"/>
  <c r="B809" i="3"/>
  <c r="A809" i="3"/>
  <c r="J808" i="3"/>
  <c r="L808" i="3" s="1"/>
  <c r="I808" i="3"/>
  <c r="K808" i="3" s="1"/>
  <c r="F808" i="3"/>
  <c r="H808" i="3" s="1"/>
  <c r="D808" i="3"/>
  <c r="C808" i="3"/>
  <c r="B808" i="3"/>
  <c r="A808" i="3"/>
  <c r="J807" i="3"/>
  <c r="L807" i="3" s="1"/>
  <c r="I807" i="3"/>
  <c r="K807" i="3" s="1"/>
  <c r="D807" i="3"/>
  <c r="C807" i="3"/>
  <c r="B807" i="3"/>
  <c r="F807" i="3" s="1"/>
  <c r="H807" i="3" s="1"/>
  <c r="A807" i="3"/>
  <c r="L806" i="3"/>
  <c r="K806" i="3"/>
  <c r="J806" i="3"/>
  <c r="I806" i="3"/>
  <c r="F806" i="3"/>
  <c r="H806" i="3" s="1"/>
  <c r="D806" i="3"/>
  <c r="C806" i="3"/>
  <c r="B806" i="3"/>
  <c r="A806" i="3"/>
  <c r="J805" i="3"/>
  <c r="L805" i="3" s="1"/>
  <c r="I805" i="3"/>
  <c r="K805" i="3" s="1"/>
  <c r="D805" i="3"/>
  <c r="C805" i="3"/>
  <c r="B805" i="3"/>
  <c r="F805" i="3" s="1"/>
  <c r="H805" i="3" s="1"/>
  <c r="A805" i="3"/>
  <c r="J804" i="3"/>
  <c r="L804" i="3" s="1"/>
  <c r="I804" i="3"/>
  <c r="K804" i="3" s="1"/>
  <c r="H804" i="3"/>
  <c r="F804" i="3"/>
  <c r="D804" i="3"/>
  <c r="C804" i="3"/>
  <c r="B804" i="3"/>
  <c r="A804" i="3"/>
  <c r="L803" i="3"/>
  <c r="J803" i="3"/>
  <c r="I803" i="3"/>
  <c r="K803" i="3" s="1"/>
  <c r="D803" i="3"/>
  <c r="C803" i="3"/>
  <c r="B803" i="3"/>
  <c r="F803" i="3" s="1"/>
  <c r="H803" i="3" s="1"/>
  <c r="A803" i="3"/>
  <c r="J802" i="3"/>
  <c r="L802" i="3" s="1"/>
  <c r="I802" i="3"/>
  <c r="K802" i="3" s="1"/>
  <c r="D802" i="3"/>
  <c r="C802" i="3"/>
  <c r="B802" i="3"/>
  <c r="F802" i="3" s="1"/>
  <c r="H802" i="3" s="1"/>
  <c r="A802" i="3"/>
  <c r="L801" i="3"/>
  <c r="K801" i="3"/>
  <c r="J801" i="3"/>
  <c r="I801" i="3"/>
  <c r="D801" i="3"/>
  <c r="C801" i="3"/>
  <c r="B801" i="3"/>
  <c r="F801" i="3" s="1"/>
  <c r="H801" i="3" s="1"/>
  <c r="A801" i="3"/>
  <c r="L800" i="3"/>
  <c r="K800" i="3"/>
  <c r="J800" i="3"/>
  <c r="I800" i="3"/>
  <c r="F800" i="3"/>
  <c r="H800" i="3" s="1"/>
  <c r="D800" i="3"/>
  <c r="C800" i="3"/>
  <c r="B800" i="3"/>
  <c r="A800" i="3"/>
  <c r="J799" i="3"/>
  <c r="L799" i="3" s="1"/>
  <c r="I799" i="3"/>
  <c r="K799" i="3" s="1"/>
  <c r="F799" i="3"/>
  <c r="H799" i="3" s="1"/>
  <c r="D799" i="3"/>
  <c r="C799" i="3"/>
  <c r="B799" i="3"/>
  <c r="A799" i="3"/>
  <c r="J798" i="3"/>
  <c r="L798" i="3" s="1"/>
  <c r="I798" i="3"/>
  <c r="K798" i="3" s="1"/>
  <c r="D798" i="3"/>
  <c r="C798" i="3"/>
  <c r="B798" i="3"/>
  <c r="F798" i="3" s="1"/>
  <c r="H798" i="3" s="1"/>
  <c r="A798" i="3"/>
  <c r="L797" i="3"/>
  <c r="J797" i="3"/>
  <c r="I797" i="3"/>
  <c r="K797" i="3" s="1"/>
  <c r="D797" i="3"/>
  <c r="C797" i="3"/>
  <c r="B797" i="3"/>
  <c r="F797" i="3" s="1"/>
  <c r="H797" i="3" s="1"/>
  <c r="A797" i="3"/>
  <c r="L796" i="3"/>
  <c r="J796" i="3"/>
  <c r="I796" i="3"/>
  <c r="K796" i="3" s="1"/>
  <c r="D796" i="3"/>
  <c r="C796" i="3"/>
  <c r="B796" i="3"/>
  <c r="F796" i="3" s="1"/>
  <c r="H796" i="3" s="1"/>
  <c r="A796" i="3"/>
  <c r="J795" i="3"/>
  <c r="L795" i="3" s="1"/>
  <c r="I795" i="3"/>
  <c r="K795" i="3" s="1"/>
  <c r="D795" i="3"/>
  <c r="C795" i="3"/>
  <c r="B795" i="3"/>
  <c r="F795" i="3" s="1"/>
  <c r="H795" i="3" s="1"/>
  <c r="A795" i="3"/>
  <c r="K794" i="3"/>
  <c r="J794" i="3"/>
  <c r="L794" i="3" s="1"/>
  <c r="I794" i="3"/>
  <c r="F794" i="3"/>
  <c r="H794" i="3" s="1"/>
  <c r="D794" i="3"/>
  <c r="C794" i="3"/>
  <c r="B794" i="3"/>
  <c r="A794" i="3"/>
  <c r="J793" i="3"/>
  <c r="L793" i="3" s="1"/>
  <c r="I793" i="3"/>
  <c r="K793" i="3" s="1"/>
  <c r="F793" i="3"/>
  <c r="H793" i="3" s="1"/>
  <c r="D793" i="3"/>
  <c r="C793" i="3"/>
  <c r="B793" i="3"/>
  <c r="A793" i="3"/>
  <c r="J792" i="3"/>
  <c r="L792" i="3" s="1"/>
  <c r="I792" i="3"/>
  <c r="K792" i="3" s="1"/>
  <c r="D792" i="3"/>
  <c r="C792" i="3"/>
  <c r="B792" i="3"/>
  <c r="F792" i="3" s="1"/>
  <c r="H792" i="3" s="1"/>
  <c r="A792" i="3"/>
  <c r="L791" i="3"/>
  <c r="J791" i="3"/>
  <c r="I791" i="3"/>
  <c r="K791" i="3" s="1"/>
  <c r="D791" i="3"/>
  <c r="C791" i="3"/>
  <c r="B791" i="3"/>
  <c r="F791" i="3" s="1"/>
  <c r="H791" i="3" s="1"/>
  <c r="A791" i="3"/>
  <c r="L790" i="3"/>
  <c r="K790" i="3"/>
  <c r="J790" i="3"/>
  <c r="I790" i="3"/>
  <c r="D790" i="3"/>
  <c r="C790" i="3"/>
  <c r="B790" i="3"/>
  <c r="F790" i="3" s="1"/>
  <c r="H790" i="3" s="1"/>
  <c r="A790" i="3"/>
  <c r="J789" i="3"/>
  <c r="L789" i="3" s="1"/>
  <c r="I789" i="3"/>
  <c r="K789" i="3" s="1"/>
  <c r="D789" i="3"/>
  <c r="C789" i="3"/>
  <c r="B789" i="3"/>
  <c r="F789" i="3" s="1"/>
  <c r="H789" i="3" s="1"/>
  <c r="A789" i="3"/>
  <c r="J788" i="3"/>
  <c r="L788" i="3" s="1"/>
  <c r="I788" i="3"/>
  <c r="K788" i="3" s="1"/>
  <c r="H788" i="3"/>
  <c r="F788" i="3"/>
  <c r="D788" i="3"/>
  <c r="C788" i="3"/>
  <c r="B788" i="3"/>
  <c r="A788" i="3"/>
  <c r="J787" i="3"/>
  <c r="L787" i="3" s="1"/>
  <c r="I787" i="3"/>
  <c r="K787" i="3" s="1"/>
  <c r="D787" i="3"/>
  <c r="C787" i="3"/>
  <c r="B787" i="3"/>
  <c r="F787" i="3" s="1"/>
  <c r="H787" i="3" s="1"/>
  <c r="A787" i="3"/>
  <c r="J786" i="3"/>
  <c r="L786" i="3" s="1"/>
  <c r="I786" i="3"/>
  <c r="K786" i="3" s="1"/>
  <c r="D786" i="3"/>
  <c r="C786" i="3"/>
  <c r="B786" i="3"/>
  <c r="F786" i="3" s="1"/>
  <c r="H786" i="3" s="1"/>
  <c r="A786" i="3"/>
  <c r="L785" i="3"/>
  <c r="J785" i="3"/>
  <c r="I785" i="3"/>
  <c r="K785" i="3" s="1"/>
  <c r="D785" i="3"/>
  <c r="C785" i="3"/>
  <c r="B785" i="3"/>
  <c r="F785" i="3" s="1"/>
  <c r="H785" i="3" s="1"/>
  <c r="A785" i="3"/>
  <c r="K784" i="3"/>
  <c r="J784" i="3"/>
  <c r="L784" i="3" s="1"/>
  <c r="I784" i="3"/>
  <c r="D784" i="3"/>
  <c r="C784" i="3"/>
  <c r="B784" i="3"/>
  <c r="F784" i="3" s="1"/>
  <c r="H784" i="3" s="1"/>
  <c r="A784" i="3"/>
  <c r="L783" i="3"/>
  <c r="K783" i="3"/>
  <c r="J783" i="3"/>
  <c r="I783" i="3"/>
  <c r="D783" i="3"/>
  <c r="C783" i="3"/>
  <c r="B783" i="3"/>
  <c r="F783" i="3" s="1"/>
  <c r="H783" i="3" s="1"/>
  <c r="A783" i="3"/>
  <c r="J782" i="3"/>
  <c r="L782" i="3" s="1"/>
  <c r="I782" i="3"/>
  <c r="K782" i="3" s="1"/>
  <c r="H782" i="3"/>
  <c r="F782" i="3"/>
  <c r="D782" i="3"/>
  <c r="C782" i="3"/>
  <c r="B782" i="3"/>
  <c r="A782" i="3"/>
  <c r="J781" i="3"/>
  <c r="L781" i="3" s="1"/>
  <c r="I781" i="3"/>
  <c r="K781" i="3" s="1"/>
  <c r="D781" i="3"/>
  <c r="C781" i="3"/>
  <c r="B781" i="3"/>
  <c r="F781" i="3" s="1"/>
  <c r="H781" i="3" s="1"/>
  <c r="A781" i="3"/>
  <c r="J780" i="3"/>
  <c r="L780" i="3" s="1"/>
  <c r="I780" i="3"/>
  <c r="K780" i="3" s="1"/>
  <c r="D780" i="3"/>
  <c r="C780" i="3"/>
  <c r="B780" i="3"/>
  <c r="F780" i="3" s="1"/>
  <c r="H780" i="3" s="1"/>
  <c r="A780" i="3"/>
  <c r="L779" i="3"/>
  <c r="J779" i="3"/>
  <c r="I779" i="3"/>
  <c r="K779" i="3" s="1"/>
  <c r="D779" i="3"/>
  <c r="C779" i="3"/>
  <c r="B779" i="3"/>
  <c r="F779" i="3" s="1"/>
  <c r="H779" i="3" s="1"/>
  <c r="A779" i="3"/>
  <c r="K778" i="3"/>
  <c r="J778" i="3"/>
  <c r="L778" i="3" s="1"/>
  <c r="I778" i="3"/>
  <c r="F778" i="3"/>
  <c r="H778" i="3" s="1"/>
  <c r="D778" i="3"/>
  <c r="C778" i="3"/>
  <c r="B778" i="3"/>
  <c r="A778" i="3"/>
  <c r="K777" i="3"/>
  <c r="J777" i="3"/>
  <c r="L777" i="3" s="1"/>
  <c r="I777" i="3"/>
  <c r="D777" i="3"/>
  <c r="C777" i="3"/>
  <c r="B777" i="3"/>
  <c r="F777" i="3" s="1"/>
  <c r="H777" i="3" s="1"/>
  <c r="A777" i="3"/>
  <c r="J776" i="3"/>
  <c r="L776" i="3" s="1"/>
  <c r="I776" i="3"/>
  <c r="K776" i="3" s="1"/>
  <c r="F776" i="3"/>
  <c r="H776" i="3" s="1"/>
  <c r="D776" i="3"/>
  <c r="C776" i="3"/>
  <c r="B776" i="3"/>
  <c r="A776" i="3"/>
  <c r="J775" i="3"/>
  <c r="L775" i="3" s="1"/>
  <c r="I775" i="3"/>
  <c r="K775" i="3" s="1"/>
  <c r="D775" i="3"/>
  <c r="C775" i="3"/>
  <c r="B775" i="3"/>
  <c r="F775" i="3" s="1"/>
  <c r="H775" i="3" s="1"/>
  <c r="A775" i="3"/>
  <c r="J774" i="3"/>
  <c r="L774" i="3" s="1"/>
  <c r="I774" i="3"/>
  <c r="K774" i="3" s="1"/>
  <c r="D774" i="3"/>
  <c r="C774" i="3"/>
  <c r="B774" i="3"/>
  <c r="F774" i="3" s="1"/>
  <c r="H774" i="3" s="1"/>
  <c r="A774" i="3"/>
  <c r="L773" i="3"/>
  <c r="J773" i="3"/>
  <c r="I773" i="3"/>
  <c r="K773" i="3" s="1"/>
  <c r="D773" i="3"/>
  <c r="C773" i="3"/>
  <c r="B773" i="3"/>
  <c r="F773" i="3" s="1"/>
  <c r="H773" i="3" s="1"/>
  <c r="A773" i="3"/>
  <c r="L772" i="3"/>
  <c r="K772" i="3"/>
  <c r="J772" i="3"/>
  <c r="I772" i="3"/>
  <c r="F772" i="3"/>
  <c r="H772" i="3" s="1"/>
  <c r="D772" i="3"/>
  <c r="C772" i="3"/>
  <c r="B772" i="3"/>
  <c r="A772" i="3"/>
  <c r="K771" i="3"/>
  <c r="J771" i="3"/>
  <c r="L771" i="3" s="1"/>
  <c r="I771" i="3"/>
  <c r="D771" i="3"/>
  <c r="C771" i="3"/>
  <c r="B771" i="3"/>
  <c r="F771" i="3" s="1"/>
  <c r="H771" i="3" s="1"/>
  <c r="A771" i="3"/>
  <c r="J770" i="3"/>
  <c r="L770" i="3" s="1"/>
  <c r="I770" i="3"/>
  <c r="K770" i="3" s="1"/>
  <c r="F770" i="3"/>
  <c r="H770" i="3" s="1"/>
  <c r="D770" i="3"/>
  <c r="C770" i="3"/>
  <c r="B770" i="3"/>
  <c r="A770" i="3"/>
  <c r="J769" i="3"/>
  <c r="L769" i="3" s="1"/>
  <c r="I769" i="3"/>
  <c r="K769" i="3" s="1"/>
  <c r="D769" i="3"/>
  <c r="C769" i="3"/>
  <c r="B769" i="3"/>
  <c r="F769" i="3" s="1"/>
  <c r="H769" i="3" s="1"/>
  <c r="A769" i="3"/>
  <c r="J768" i="3"/>
  <c r="L768" i="3" s="1"/>
  <c r="I768" i="3"/>
  <c r="K768" i="3" s="1"/>
  <c r="D768" i="3"/>
  <c r="C768" i="3"/>
  <c r="B768" i="3"/>
  <c r="F768" i="3" s="1"/>
  <c r="H768" i="3" s="1"/>
  <c r="A768" i="3"/>
  <c r="L767" i="3"/>
  <c r="J767" i="3"/>
  <c r="I767" i="3"/>
  <c r="K767" i="3" s="1"/>
  <c r="D767" i="3"/>
  <c r="C767" i="3"/>
  <c r="B767" i="3"/>
  <c r="F767" i="3" s="1"/>
  <c r="H767" i="3" s="1"/>
  <c r="A767" i="3"/>
  <c r="L766" i="3"/>
  <c r="K766" i="3"/>
  <c r="J766" i="3"/>
  <c r="I766" i="3"/>
  <c r="F766" i="3"/>
  <c r="H766" i="3" s="1"/>
  <c r="D766" i="3"/>
  <c r="C766" i="3"/>
  <c r="B766" i="3"/>
  <c r="A766" i="3"/>
  <c r="J765" i="3"/>
  <c r="L765" i="3" s="1"/>
  <c r="I765" i="3"/>
  <c r="K765" i="3" s="1"/>
  <c r="H765" i="3"/>
  <c r="D765" i="3"/>
  <c r="C765" i="3"/>
  <c r="B765" i="3"/>
  <c r="F765" i="3" s="1"/>
  <c r="A765" i="3"/>
  <c r="J764" i="3"/>
  <c r="L764" i="3" s="1"/>
  <c r="I764" i="3"/>
  <c r="K764" i="3" s="1"/>
  <c r="F764" i="3"/>
  <c r="H764" i="3" s="1"/>
  <c r="D764" i="3"/>
  <c r="C764" i="3"/>
  <c r="B764" i="3"/>
  <c r="A764" i="3"/>
  <c r="K763" i="3"/>
  <c r="J763" i="3"/>
  <c r="L763" i="3" s="1"/>
  <c r="I763" i="3"/>
  <c r="D763" i="3"/>
  <c r="C763" i="3"/>
  <c r="B763" i="3"/>
  <c r="F763" i="3" s="1"/>
  <c r="H763" i="3" s="1"/>
  <c r="A763" i="3"/>
  <c r="J762" i="3"/>
  <c r="L762" i="3" s="1"/>
  <c r="I762" i="3"/>
  <c r="K762" i="3" s="1"/>
  <c r="D762" i="3"/>
  <c r="C762" i="3"/>
  <c r="B762" i="3"/>
  <c r="F762" i="3" s="1"/>
  <c r="H762" i="3" s="1"/>
  <c r="A762" i="3"/>
  <c r="L761" i="3"/>
  <c r="J761" i="3"/>
  <c r="I761" i="3"/>
  <c r="K761" i="3" s="1"/>
  <c r="D761" i="3"/>
  <c r="C761" i="3"/>
  <c r="B761" i="3"/>
  <c r="F761" i="3" s="1"/>
  <c r="H761" i="3" s="1"/>
  <c r="A761" i="3"/>
  <c r="L760" i="3"/>
  <c r="K760" i="3"/>
  <c r="J760" i="3"/>
  <c r="I760" i="3"/>
  <c r="F760" i="3"/>
  <c r="H760" i="3" s="1"/>
  <c r="D760" i="3"/>
  <c r="C760" i="3"/>
  <c r="B760" i="3"/>
  <c r="A760" i="3"/>
  <c r="J759" i="3"/>
  <c r="L759" i="3" s="1"/>
  <c r="I759" i="3"/>
  <c r="K759" i="3" s="1"/>
  <c r="H759" i="3"/>
  <c r="D759" i="3"/>
  <c r="C759" i="3"/>
  <c r="B759" i="3"/>
  <c r="F759" i="3" s="1"/>
  <c r="A759" i="3"/>
  <c r="J758" i="3"/>
  <c r="L758" i="3" s="1"/>
  <c r="I758" i="3"/>
  <c r="K758" i="3" s="1"/>
  <c r="F758" i="3"/>
  <c r="H758" i="3" s="1"/>
  <c r="D758" i="3"/>
  <c r="C758" i="3"/>
  <c r="B758" i="3"/>
  <c r="A758" i="3"/>
  <c r="K757" i="3"/>
  <c r="J757" i="3"/>
  <c r="L757" i="3" s="1"/>
  <c r="I757" i="3"/>
  <c r="D757" i="3"/>
  <c r="C757" i="3"/>
  <c r="B757" i="3"/>
  <c r="F757" i="3" s="1"/>
  <c r="H757" i="3" s="1"/>
  <c r="A757" i="3"/>
  <c r="J756" i="3"/>
  <c r="L756" i="3" s="1"/>
  <c r="I756" i="3"/>
  <c r="K756" i="3" s="1"/>
  <c r="D756" i="3"/>
  <c r="C756" i="3"/>
  <c r="B756" i="3"/>
  <c r="F756" i="3" s="1"/>
  <c r="H756" i="3" s="1"/>
  <c r="A756" i="3"/>
  <c r="L755" i="3"/>
  <c r="J755" i="3"/>
  <c r="I755" i="3"/>
  <c r="K755" i="3" s="1"/>
  <c r="D755" i="3"/>
  <c r="C755" i="3"/>
  <c r="B755" i="3"/>
  <c r="F755" i="3" s="1"/>
  <c r="H755" i="3" s="1"/>
  <c r="A755" i="3"/>
  <c r="L754" i="3"/>
  <c r="K754" i="3"/>
  <c r="J754" i="3"/>
  <c r="I754" i="3"/>
  <c r="F754" i="3"/>
  <c r="H754" i="3" s="1"/>
  <c r="D754" i="3"/>
  <c r="C754" i="3"/>
  <c r="B754" i="3"/>
  <c r="A754" i="3"/>
  <c r="J753" i="3"/>
  <c r="L753" i="3" s="1"/>
  <c r="I753" i="3"/>
  <c r="K753" i="3" s="1"/>
  <c r="H753" i="3"/>
  <c r="F753" i="3"/>
  <c r="D753" i="3"/>
  <c r="C753" i="3"/>
  <c r="B753" i="3"/>
  <c r="A753" i="3"/>
  <c r="J752" i="3"/>
  <c r="L752" i="3" s="1"/>
  <c r="I752" i="3"/>
  <c r="K752" i="3" s="1"/>
  <c r="F752" i="3"/>
  <c r="H752" i="3" s="1"/>
  <c r="D752" i="3"/>
  <c r="C752" i="3"/>
  <c r="B752" i="3"/>
  <c r="A752" i="3"/>
  <c r="K751" i="3"/>
  <c r="J751" i="3"/>
  <c r="L751" i="3" s="1"/>
  <c r="I751" i="3"/>
  <c r="D751" i="3"/>
  <c r="C751" i="3"/>
  <c r="B751" i="3"/>
  <c r="F751" i="3" s="1"/>
  <c r="H751" i="3" s="1"/>
  <c r="A751" i="3"/>
  <c r="J750" i="3"/>
  <c r="L750" i="3" s="1"/>
  <c r="I750" i="3"/>
  <c r="K750" i="3" s="1"/>
  <c r="D750" i="3"/>
  <c r="C750" i="3"/>
  <c r="B750" i="3"/>
  <c r="F750" i="3" s="1"/>
  <c r="H750" i="3" s="1"/>
  <c r="A750" i="3"/>
  <c r="L749" i="3"/>
  <c r="J749" i="3"/>
  <c r="I749" i="3"/>
  <c r="K749" i="3" s="1"/>
  <c r="D749" i="3"/>
  <c r="C749" i="3"/>
  <c r="B749" i="3"/>
  <c r="F749" i="3" s="1"/>
  <c r="H749" i="3" s="1"/>
  <c r="A749" i="3"/>
  <c r="L748" i="3"/>
  <c r="K748" i="3"/>
  <c r="J748" i="3"/>
  <c r="I748" i="3"/>
  <c r="F748" i="3"/>
  <c r="H748" i="3" s="1"/>
  <c r="D748" i="3"/>
  <c r="C748" i="3"/>
  <c r="B748" i="3"/>
  <c r="A748" i="3"/>
  <c r="J747" i="3"/>
  <c r="L747" i="3" s="1"/>
  <c r="I747" i="3"/>
  <c r="K747" i="3" s="1"/>
  <c r="H747" i="3"/>
  <c r="F747" i="3"/>
  <c r="D747" i="3"/>
  <c r="C747" i="3"/>
  <c r="B747" i="3"/>
  <c r="A747" i="3"/>
  <c r="J746" i="3"/>
  <c r="L746" i="3" s="1"/>
  <c r="I746" i="3"/>
  <c r="K746" i="3" s="1"/>
  <c r="F746" i="3"/>
  <c r="H746" i="3" s="1"/>
  <c r="D746" i="3"/>
  <c r="C746" i="3"/>
  <c r="B746" i="3"/>
  <c r="A746" i="3"/>
  <c r="K745" i="3"/>
  <c r="J745" i="3"/>
  <c r="L745" i="3" s="1"/>
  <c r="I745" i="3"/>
  <c r="D745" i="3"/>
  <c r="C745" i="3"/>
  <c r="B745" i="3"/>
  <c r="F745" i="3" s="1"/>
  <c r="H745" i="3" s="1"/>
  <c r="A745" i="3"/>
  <c r="J744" i="3"/>
  <c r="L744" i="3" s="1"/>
  <c r="I744" i="3"/>
  <c r="K744" i="3" s="1"/>
  <c r="D744" i="3"/>
  <c r="C744" i="3"/>
  <c r="B744" i="3"/>
  <c r="F744" i="3" s="1"/>
  <c r="H744" i="3" s="1"/>
  <c r="A744" i="3"/>
  <c r="L743" i="3"/>
  <c r="J743" i="3"/>
  <c r="I743" i="3"/>
  <c r="K743" i="3" s="1"/>
  <c r="D743" i="3"/>
  <c r="C743" i="3"/>
  <c r="B743" i="3"/>
  <c r="F743" i="3" s="1"/>
  <c r="H743" i="3" s="1"/>
  <c r="A743" i="3"/>
  <c r="K742" i="3"/>
  <c r="J742" i="3"/>
  <c r="L742" i="3" s="1"/>
  <c r="I742" i="3"/>
  <c r="F742" i="3"/>
  <c r="H742" i="3" s="1"/>
  <c r="D742" i="3"/>
  <c r="C742" i="3"/>
  <c r="B742" i="3"/>
  <c r="A742" i="3"/>
  <c r="L741" i="3"/>
  <c r="K741" i="3"/>
  <c r="J741" i="3"/>
  <c r="I741" i="3"/>
  <c r="H741" i="3"/>
  <c r="F741" i="3"/>
  <c r="D741" i="3"/>
  <c r="C741" i="3"/>
  <c r="B741" i="3"/>
  <c r="A741" i="3"/>
  <c r="J740" i="3"/>
  <c r="L740" i="3" s="1"/>
  <c r="I740" i="3"/>
  <c r="K740" i="3" s="1"/>
  <c r="F740" i="3"/>
  <c r="H740" i="3" s="1"/>
  <c r="D740" i="3"/>
  <c r="C740" i="3"/>
  <c r="B740" i="3"/>
  <c r="A740" i="3"/>
  <c r="K739" i="3"/>
  <c r="J739" i="3"/>
  <c r="L739" i="3" s="1"/>
  <c r="I739" i="3"/>
  <c r="D739" i="3"/>
  <c r="C739" i="3"/>
  <c r="B739" i="3"/>
  <c r="F739" i="3" s="1"/>
  <c r="H739" i="3" s="1"/>
  <c r="A739" i="3"/>
  <c r="J738" i="3"/>
  <c r="L738" i="3" s="1"/>
  <c r="I738" i="3"/>
  <c r="K738" i="3" s="1"/>
  <c r="D738" i="3"/>
  <c r="C738" i="3"/>
  <c r="B738" i="3"/>
  <c r="F738" i="3" s="1"/>
  <c r="H738" i="3" s="1"/>
  <c r="A738" i="3"/>
  <c r="L737" i="3"/>
  <c r="J737" i="3"/>
  <c r="I737" i="3"/>
  <c r="K737" i="3" s="1"/>
  <c r="D737" i="3"/>
  <c r="C737" i="3"/>
  <c r="B737" i="3"/>
  <c r="F737" i="3" s="1"/>
  <c r="H737" i="3" s="1"/>
  <c r="A737" i="3"/>
  <c r="K736" i="3"/>
  <c r="J736" i="3"/>
  <c r="L736" i="3" s="1"/>
  <c r="I736" i="3"/>
  <c r="F736" i="3"/>
  <c r="H736" i="3" s="1"/>
  <c r="D736" i="3"/>
  <c r="C736" i="3"/>
  <c r="B736" i="3"/>
  <c r="A736" i="3"/>
  <c r="L735" i="3"/>
  <c r="K735" i="3"/>
  <c r="J735" i="3"/>
  <c r="I735" i="3"/>
  <c r="H735" i="3"/>
  <c r="F735" i="3"/>
  <c r="D735" i="3"/>
  <c r="C735" i="3"/>
  <c r="B735" i="3"/>
  <c r="A735" i="3"/>
  <c r="J734" i="3"/>
  <c r="L734" i="3" s="1"/>
  <c r="I734" i="3"/>
  <c r="K734" i="3" s="1"/>
  <c r="F734" i="3"/>
  <c r="H734" i="3" s="1"/>
  <c r="D734" i="3"/>
  <c r="C734" i="3"/>
  <c r="B734" i="3"/>
  <c r="A734" i="3"/>
  <c r="K733" i="3"/>
  <c r="J733" i="3"/>
  <c r="L733" i="3" s="1"/>
  <c r="I733" i="3"/>
  <c r="D733" i="3"/>
  <c r="C733" i="3"/>
  <c r="B733" i="3"/>
  <c r="F733" i="3" s="1"/>
  <c r="H733" i="3" s="1"/>
  <c r="A733" i="3"/>
  <c r="J732" i="3"/>
  <c r="L732" i="3" s="1"/>
  <c r="I732" i="3"/>
  <c r="K732" i="3" s="1"/>
  <c r="D732" i="3"/>
  <c r="C732" i="3"/>
  <c r="B732" i="3"/>
  <c r="F732" i="3" s="1"/>
  <c r="H732" i="3" s="1"/>
  <c r="A732" i="3"/>
  <c r="L731" i="3"/>
  <c r="J731" i="3"/>
  <c r="I731" i="3"/>
  <c r="K731" i="3" s="1"/>
  <c r="D731" i="3"/>
  <c r="C731" i="3"/>
  <c r="B731" i="3"/>
  <c r="F731" i="3" s="1"/>
  <c r="H731" i="3" s="1"/>
  <c r="A731" i="3"/>
  <c r="K730" i="3"/>
  <c r="J730" i="3"/>
  <c r="L730" i="3" s="1"/>
  <c r="I730" i="3"/>
  <c r="F730" i="3"/>
  <c r="H730" i="3" s="1"/>
  <c r="D730" i="3"/>
  <c r="C730" i="3"/>
  <c r="B730" i="3"/>
  <c r="A730" i="3"/>
  <c r="L729" i="3"/>
  <c r="J729" i="3"/>
  <c r="I729" i="3"/>
  <c r="K729" i="3" s="1"/>
  <c r="H729" i="3"/>
  <c r="F729" i="3"/>
  <c r="D729" i="3"/>
  <c r="C729" i="3"/>
  <c r="B729" i="3"/>
  <c r="A729" i="3"/>
  <c r="J728" i="3"/>
  <c r="L728" i="3" s="1"/>
  <c r="I728" i="3"/>
  <c r="K728" i="3" s="1"/>
  <c r="H728" i="3"/>
  <c r="F728" i="3"/>
  <c r="D728" i="3"/>
  <c r="C728" i="3"/>
  <c r="B728" i="3"/>
  <c r="A728" i="3"/>
  <c r="K727" i="3"/>
  <c r="J727" i="3"/>
  <c r="L727" i="3" s="1"/>
  <c r="I727" i="3"/>
  <c r="F727" i="3"/>
  <c r="H727" i="3" s="1"/>
  <c r="D727" i="3"/>
  <c r="C727" i="3"/>
  <c r="B727" i="3"/>
  <c r="A727" i="3"/>
  <c r="J726" i="3"/>
  <c r="L726" i="3" s="1"/>
  <c r="I726" i="3"/>
  <c r="K726" i="3" s="1"/>
  <c r="D726" i="3"/>
  <c r="C726" i="3"/>
  <c r="B726" i="3"/>
  <c r="F726" i="3" s="1"/>
  <c r="H726" i="3" s="1"/>
  <c r="A726" i="3"/>
  <c r="L725" i="3"/>
  <c r="K725" i="3"/>
  <c r="J725" i="3"/>
  <c r="I725" i="3"/>
  <c r="D725" i="3"/>
  <c r="C725" i="3"/>
  <c r="B725" i="3"/>
  <c r="F725" i="3" s="1"/>
  <c r="H725" i="3" s="1"/>
  <c r="A725" i="3"/>
  <c r="K724" i="3"/>
  <c r="J724" i="3"/>
  <c r="L724" i="3" s="1"/>
  <c r="I724" i="3"/>
  <c r="F724" i="3"/>
  <c r="H724" i="3" s="1"/>
  <c r="D724" i="3"/>
  <c r="C724" i="3"/>
  <c r="B724" i="3"/>
  <c r="A724" i="3"/>
  <c r="J723" i="3"/>
  <c r="L723" i="3" s="1"/>
  <c r="I723" i="3"/>
  <c r="K723" i="3" s="1"/>
  <c r="H723" i="3"/>
  <c r="F723" i="3"/>
  <c r="D723" i="3"/>
  <c r="C723" i="3"/>
  <c r="B723" i="3"/>
  <c r="A723" i="3"/>
  <c r="J722" i="3"/>
  <c r="L722" i="3" s="1"/>
  <c r="I722" i="3"/>
  <c r="K722" i="3" s="1"/>
  <c r="F722" i="3"/>
  <c r="H722" i="3" s="1"/>
  <c r="D722" i="3"/>
  <c r="C722" i="3"/>
  <c r="B722" i="3"/>
  <c r="A722" i="3"/>
  <c r="K721" i="3"/>
  <c r="J721" i="3"/>
  <c r="L721" i="3" s="1"/>
  <c r="I721" i="3"/>
  <c r="H721" i="3"/>
  <c r="F721" i="3"/>
  <c r="D721" i="3"/>
  <c r="C721" i="3"/>
  <c r="B721" i="3"/>
  <c r="A721" i="3"/>
  <c r="L720" i="3"/>
  <c r="J720" i="3"/>
  <c r="I720" i="3"/>
  <c r="K720" i="3" s="1"/>
  <c r="D720" i="3"/>
  <c r="C720" i="3"/>
  <c r="B720" i="3"/>
  <c r="F720" i="3" s="1"/>
  <c r="H720" i="3" s="1"/>
  <c r="A720" i="3"/>
  <c r="L719" i="3"/>
  <c r="K719" i="3"/>
  <c r="J719" i="3"/>
  <c r="I719" i="3"/>
  <c r="D719" i="3"/>
  <c r="C719" i="3"/>
  <c r="B719" i="3"/>
  <c r="F719" i="3" s="1"/>
  <c r="H719" i="3" s="1"/>
  <c r="A719" i="3"/>
  <c r="K718" i="3"/>
  <c r="J718" i="3"/>
  <c r="L718" i="3" s="1"/>
  <c r="I718" i="3"/>
  <c r="F718" i="3"/>
  <c r="H718" i="3" s="1"/>
  <c r="D718" i="3"/>
  <c r="C718" i="3"/>
  <c r="B718" i="3"/>
  <c r="A718" i="3"/>
  <c r="J717" i="3"/>
  <c r="L717" i="3" s="1"/>
  <c r="I717" i="3"/>
  <c r="K717" i="3" s="1"/>
  <c r="H717" i="3"/>
  <c r="F717" i="3"/>
  <c r="D717" i="3"/>
  <c r="C717" i="3"/>
  <c r="B717" i="3"/>
  <c r="A717" i="3"/>
  <c r="J716" i="3"/>
  <c r="L716" i="3" s="1"/>
  <c r="I716" i="3"/>
  <c r="K716" i="3" s="1"/>
  <c r="F716" i="3"/>
  <c r="H716" i="3" s="1"/>
  <c r="D716" i="3"/>
  <c r="C716" i="3"/>
  <c r="B716" i="3"/>
  <c r="A716" i="3"/>
  <c r="K715" i="3"/>
  <c r="J715" i="3"/>
  <c r="L715" i="3" s="1"/>
  <c r="I715" i="3"/>
  <c r="D715" i="3"/>
  <c r="C715" i="3"/>
  <c r="B715" i="3"/>
  <c r="F715" i="3" s="1"/>
  <c r="H715" i="3" s="1"/>
  <c r="A715" i="3"/>
  <c r="J714" i="3"/>
  <c r="L714" i="3" s="1"/>
  <c r="I714" i="3"/>
  <c r="K714" i="3" s="1"/>
  <c r="D714" i="3"/>
  <c r="C714" i="3"/>
  <c r="B714" i="3"/>
  <c r="F714" i="3" s="1"/>
  <c r="H714" i="3" s="1"/>
  <c r="A714" i="3"/>
  <c r="L713" i="3"/>
  <c r="K713" i="3"/>
  <c r="J713" i="3"/>
  <c r="I713" i="3"/>
  <c r="D713" i="3"/>
  <c r="C713" i="3"/>
  <c r="B713" i="3"/>
  <c r="F713" i="3" s="1"/>
  <c r="H713" i="3" s="1"/>
  <c r="A713" i="3"/>
  <c r="L712" i="3"/>
  <c r="K712" i="3"/>
  <c r="J712" i="3"/>
  <c r="I712" i="3"/>
  <c r="F712" i="3"/>
  <c r="H712" i="3" s="1"/>
  <c r="D712" i="3"/>
  <c r="C712" i="3"/>
  <c r="B712" i="3"/>
  <c r="A712" i="3"/>
  <c r="J711" i="3"/>
  <c r="L711" i="3" s="1"/>
  <c r="I711" i="3"/>
  <c r="K711" i="3" s="1"/>
  <c r="H711" i="3"/>
  <c r="F711" i="3"/>
  <c r="D711" i="3"/>
  <c r="C711" i="3"/>
  <c r="B711" i="3"/>
  <c r="A711" i="3"/>
  <c r="J710" i="3"/>
  <c r="L710" i="3" s="1"/>
  <c r="I710" i="3"/>
  <c r="K710" i="3" s="1"/>
  <c r="F710" i="3"/>
  <c r="H710" i="3" s="1"/>
  <c r="D710" i="3"/>
  <c r="C710" i="3"/>
  <c r="B710" i="3"/>
  <c r="A710" i="3"/>
  <c r="K709" i="3"/>
  <c r="J709" i="3"/>
  <c r="L709" i="3" s="1"/>
  <c r="I709" i="3"/>
  <c r="D709" i="3"/>
  <c r="C709" i="3"/>
  <c r="B709" i="3"/>
  <c r="F709" i="3" s="1"/>
  <c r="H709" i="3" s="1"/>
  <c r="A709" i="3"/>
  <c r="L708" i="3"/>
  <c r="J708" i="3"/>
  <c r="I708" i="3"/>
  <c r="K708" i="3" s="1"/>
  <c r="D708" i="3"/>
  <c r="C708" i="3"/>
  <c r="B708" i="3"/>
  <c r="F708" i="3" s="1"/>
  <c r="H708" i="3" s="1"/>
  <c r="A708" i="3"/>
  <c r="L707" i="3"/>
  <c r="K707" i="3"/>
  <c r="J707" i="3"/>
  <c r="I707" i="3"/>
  <c r="D707" i="3"/>
  <c r="C707" i="3"/>
  <c r="B707" i="3"/>
  <c r="F707" i="3" s="1"/>
  <c r="H707" i="3" s="1"/>
  <c r="A707" i="3"/>
  <c r="K706" i="3"/>
  <c r="J706" i="3"/>
  <c r="L706" i="3" s="1"/>
  <c r="I706" i="3"/>
  <c r="D706" i="3"/>
  <c r="C706" i="3"/>
  <c r="B706" i="3"/>
  <c r="F706" i="3" s="1"/>
  <c r="H706" i="3" s="1"/>
  <c r="A706" i="3"/>
  <c r="J705" i="3"/>
  <c r="L705" i="3" s="1"/>
  <c r="I705" i="3"/>
  <c r="K705" i="3" s="1"/>
  <c r="H705" i="3"/>
  <c r="F705" i="3"/>
  <c r="D705" i="3"/>
  <c r="C705" i="3"/>
  <c r="B705" i="3"/>
  <c r="A705" i="3"/>
  <c r="J704" i="3"/>
  <c r="L704" i="3" s="1"/>
  <c r="I704" i="3"/>
  <c r="K704" i="3" s="1"/>
  <c r="F704" i="3"/>
  <c r="H704" i="3" s="1"/>
  <c r="D704" i="3"/>
  <c r="C704" i="3"/>
  <c r="B704" i="3"/>
  <c r="A704" i="3"/>
  <c r="K703" i="3"/>
  <c r="J703" i="3"/>
  <c r="L703" i="3" s="1"/>
  <c r="I703" i="3"/>
  <c r="D703" i="3"/>
  <c r="C703" i="3"/>
  <c r="B703" i="3"/>
  <c r="F703" i="3" s="1"/>
  <c r="H703" i="3" s="1"/>
  <c r="A703" i="3"/>
  <c r="J702" i="3"/>
  <c r="L702" i="3" s="1"/>
  <c r="I702" i="3"/>
  <c r="K702" i="3" s="1"/>
  <c r="D702" i="3"/>
  <c r="C702" i="3"/>
  <c r="B702" i="3"/>
  <c r="F702" i="3" s="1"/>
  <c r="H702" i="3" s="1"/>
  <c r="A702" i="3"/>
  <c r="L701" i="3"/>
  <c r="K701" i="3"/>
  <c r="J701" i="3"/>
  <c r="I701" i="3"/>
  <c r="D701" i="3"/>
  <c r="C701" i="3"/>
  <c r="B701" i="3"/>
  <c r="F701" i="3" s="1"/>
  <c r="H701" i="3" s="1"/>
  <c r="A701" i="3"/>
  <c r="K700" i="3"/>
  <c r="J700" i="3"/>
  <c r="L700" i="3" s="1"/>
  <c r="I700" i="3"/>
  <c r="F700" i="3"/>
  <c r="H700" i="3" s="1"/>
  <c r="D700" i="3"/>
  <c r="C700" i="3"/>
  <c r="B700" i="3"/>
  <c r="A700" i="3"/>
  <c r="L699" i="3"/>
  <c r="K699" i="3"/>
  <c r="J699" i="3"/>
  <c r="I699" i="3"/>
  <c r="H699" i="3"/>
  <c r="F699" i="3"/>
  <c r="D699" i="3"/>
  <c r="C699" i="3"/>
  <c r="B699" i="3"/>
  <c r="A699" i="3"/>
  <c r="J698" i="3"/>
  <c r="L698" i="3" s="1"/>
  <c r="I698" i="3"/>
  <c r="K698" i="3" s="1"/>
  <c r="H698" i="3"/>
  <c r="F698" i="3"/>
  <c r="D698" i="3"/>
  <c r="C698" i="3"/>
  <c r="B698" i="3"/>
  <c r="A698" i="3"/>
  <c r="K697" i="3"/>
  <c r="J697" i="3"/>
  <c r="L697" i="3" s="1"/>
  <c r="I697" i="3"/>
  <c r="D697" i="3"/>
  <c r="C697" i="3"/>
  <c r="B697" i="3"/>
  <c r="F697" i="3" s="1"/>
  <c r="H697" i="3" s="1"/>
  <c r="A697" i="3"/>
  <c r="J696" i="3"/>
  <c r="L696" i="3" s="1"/>
  <c r="I696" i="3"/>
  <c r="K696" i="3" s="1"/>
  <c r="D696" i="3"/>
  <c r="C696" i="3"/>
  <c r="B696" i="3"/>
  <c r="F696" i="3" s="1"/>
  <c r="H696" i="3" s="1"/>
  <c r="A696" i="3"/>
  <c r="L695" i="3"/>
  <c r="K695" i="3"/>
  <c r="J695" i="3"/>
  <c r="I695" i="3"/>
  <c r="D695" i="3"/>
  <c r="C695" i="3"/>
  <c r="B695" i="3"/>
  <c r="F695" i="3" s="1"/>
  <c r="H695" i="3" s="1"/>
  <c r="A695" i="3"/>
  <c r="K694" i="3"/>
  <c r="J694" i="3"/>
  <c r="L694" i="3" s="1"/>
  <c r="I694" i="3"/>
  <c r="F694" i="3"/>
  <c r="H694" i="3" s="1"/>
  <c r="D694" i="3"/>
  <c r="C694" i="3"/>
  <c r="B694" i="3"/>
  <c r="A694" i="3"/>
  <c r="J693" i="3"/>
  <c r="L693" i="3" s="1"/>
  <c r="I693" i="3"/>
  <c r="K693" i="3" s="1"/>
  <c r="H693" i="3"/>
  <c r="F693" i="3"/>
  <c r="D693" i="3"/>
  <c r="C693" i="3"/>
  <c r="B693" i="3"/>
  <c r="A693" i="3"/>
  <c r="J692" i="3"/>
  <c r="L692" i="3" s="1"/>
  <c r="I692" i="3"/>
  <c r="K692" i="3" s="1"/>
  <c r="F692" i="3"/>
  <c r="H692" i="3" s="1"/>
  <c r="D692" i="3"/>
  <c r="C692" i="3"/>
  <c r="B692" i="3"/>
  <c r="A692" i="3"/>
  <c r="J691" i="3"/>
  <c r="L691" i="3" s="1"/>
  <c r="I691" i="3"/>
  <c r="K691" i="3" s="1"/>
  <c r="F691" i="3"/>
  <c r="H691" i="3" s="1"/>
  <c r="D691" i="3"/>
  <c r="C691" i="3"/>
  <c r="B691" i="3"/>
  <c r="A691" i="3"/>
  <c r="J690" i="3"/>
  <c r="L690" i="3" s="1"/>
  <c r="I690" i="3"/>
  <c r="K690" i="3" s="1"/>
  <c r="D690" i="3"/>
  <c r="C690" i="3"/>
  <c r="B690" i="3"/>
  <c r="F690" i="3" s="1"/>
  <c r="H690" i="3" s="1"/>
  <c r="A690" i="3"/>
  <c r="L689" i="3"/>
  <c r="K689" i="3"/>
  <c r="J689" i="3"/>
  <c r="I689" i="3"/>
  <c r="D689" i="3"/>
  <c r="C689" i="3"/>
  <c r="B689" i="3"/>
  <c r="F689" i="3" s="1"/>
  <c r="H689" i="3" s="1"/>
  <c r="A689" i="3"/>
  <c r="K688" i="3"/>
  <c r="J688" i="3"/>
  <c r="L688" i="3" s="1"/>
  <c r="I688" i="3"/>
  <c r="F688" i="3"/>
  <c r="H688" i="3" s="1"/>
  <c r="D688" i="3"/>
  <c r="C688" i="3"/>
  <c r="B688" i="3"/>
  <c r="A688" i="3"/>
  <c r="J687" i="3"/>
  <c r="L687" i="3" s="1"/>
  <c r="I687" i="3"/>
  <c r="K687" i="3" s="1"/>
  <c r="H687" i="3"/>
  <c r="F687" i="3"/>
  <c r="D687" i="3"/>
  <c r="C687" i="3"/>
  <c r="B687" i="3"/>
  <c r="A687" i="3"/>
  <c r="J686" i="3"/>
  <c r="L686" i="3" s="1"/>
  <c r="I686" i="3"/>
  <c r="K686" i="3" s="1"/>
  <c r="F686" i="3"/>
  <c r="H686" i="3" s="1"/>
  <c r="D686" i="3"/>
  <c r="C686" i="3"/>
  <c r="B686" i="3"/>
  <c r="A686" i="3"/>
  <c r="J685" i="3"/>
  <c r="L685" i="3" s="1"/>
  <c r="I685" i="3"/>
  <c r="K685" i="3" s="1"/>
  <c r="H685" i="3"/>
  <c r="F685" i="3"/>
  <c r="D685" i="3"/>
  <c r="C685" i="3"/>
  <c r="B685" i="3"/>
  <c r="A685" i="3"/>
  <c r="J684" i="3"/>
  <c r="L684" i="3" s="1"/>
  <c r="I684" i="3"/>
  <c r="K684" i="3" s="1"/>
  <c r="D684" i="3"/>
  <c r="C684" i="3"/>
  <c r="B684" i="3"/>
  <c r="F684" i="3" s="1"/>
  <c r="H684" i="3" s="1"/>
  <c r="A684" i="3"/>
  <c r="L683" i="3"/>
  <c r="K683" i="3"/>
  <c r="J683" i="3"/>
  <c r="I683" i="3"/>
  <c r="D683" i="3"/>
  <c r="C683" i="3"/>
  <c r="B683" i="3"/>
  <c r="F683" i="3" s="1"/>
  <c r="H683" i="3" s="1"/>
  <c r="A683" i="3"/>
  <c r="J682" i="3"/>
  <c r="L682" i="3" s="1"/>
  <c r="I682" i="3"/>
  <c r="K682" i="3" s="1"/>
  <c r="F682" i="3"/>
  <c r="H682" i="3" s="1"/>
  <c r="D682" i="3"/>
  <c r="C682" i="3"/>
  <c r="B682" i="3"/>
  <c r="A682" i="3"/>
  <c r="J681" i="3"/>
  <c r="L681" i="3" s="1"/>
  <c r="I681" i="3"/>
  <c r="K681" i="3" s="1"/>
  <c r="F681" i="3"/>
  <c r="H681" i="3" s="1"/>
  <c r="D681" i="3"/>
  <c r="C681" i="3"/>
  <c r="B681" i="3"/>
  <c r="A681" i="3"/>
  <c r="J680" i="3"/>
  <c r="L680" i="3" s="1"/>
  <c r="I680" i="3"/>
  <c r="K680" i="3" s="1"/>
  <c r="F680" i="3"/>
  <c r="H680" i="3" s="1"/>
  <c r="D680" i="3"/>
  <c r="C680" i="3"/>
  <c r="B680" i="3"/>
  <c r="A680" i="3"/>
  <c r="J679" i="3"/>
  <c r="L679" i="3" s="1"/>
  <c r="I679" i="3"/>
  <c r="K679" i="3" s="1"/>
  <c r="F679" i="3"/>
  <c r="H679" i="3" s="1"/>
  <c r="D679" i="3"/>
  <c r="C679" i="3"/>
  <c r="B679" i="3"/>
  <c r="A679" i="3"/>
  <c r="L678" i="3"/>
  <c r="J678" i="3"/>
  <c r="I678" i="3"/>
  <c r="K678" i="3" s="1"/>
  <c r="D678" i="3"/>
  <c r="C678" i="3"/>
  <c r="B678" i="3"/>
  <c r="F678" i="3" s="1"/>
  <c r="H678" i="3" s="1"/>
  <c r="A678" i="3"/>
  <c r="L677" i="3"/>
  <c r="K677" i="3"/>
  <c r="J677" i="3"/>
  <c r="I677" i="3"/>
  <c r="D677" i="3"/>
  <c r="C677" i="3"/>
  <c r="B677" i="3"/>
  <c r="F677" i="3" s="1"/>
  <c r="H677" i="3" s="1"/>
  <c r="A677" i="3"/>
  <c r="J676" i="3"/>
  <c r="L676" i="3" s="1"/>
  <c r="I676" i="3"/>
  <c r="K676" i="3" s="1"/>
  <c r="F676" i="3"/>
  <c r="H676" i="3" s="1"/>
  <c r="D676" i="3"/>
  <c r="C676" i="3"/>
  <c r="B676" i="3"/>
  <c r="A676" i="3"/>
  <c r="J675" i="3"/>
  <c r="L675" i="3" s="1"/>
  <c r="I675" i="3"/>
  <c r="K675" i="3" s="1"/>
  <c r="F675" i="3"/>
  <c r="H675" i="3" s="1"/>
  <c r="D675" i="3"/>
  <c r="C675" i="3"/>
  <c r="B675" i="3"/>
  <c r="A675" i="3"/>
  <c r="J674" i="3"/>
  <c r="L674" i="3" s="1"/>
  <c r="I674" i="3"/>
  <c r="K674" i="3" s="1"/>
  <c r="F674" i="3"/>
  <c r="H674" i="3" s="1"/>
  <c r="D674" i="3"/>
  <c r="C674" i="3"/>
  <c r="B674" i="3"/>
  <c r="A674" i="3"/>
  <c r="J673" i="3"/>
  <c r="L673" i="3" s="1"/>
  <c r="I673" i="3"/>
  <c r="K673" i="3" s="1"/>
  <c r="D673" i="3"/>
  <c r="C673" i="3"/>
  <c r="B673" i="3"/>
  <c r="F673" i="3" s="1"/>
  <c r="H673" i="3" s="1"/>
  <c r="A673" i="3"/>
  <c r="L672" i="3"/>
  <c r="J672" i="3"/>
  <c r="I672" i="3"/>
  <c r="K672" i="3" s="1"/>
  <c r="F672" i="3"/>
  <c r="H672" i="3" s="1"/>
  <c r="D672" i="3"/>
  <c r="C672" i="3"/>
  <c r="B672" i="3"/>
  <c r="A672" i="3"/>
  <c r="L671" i="3"/>
  <c r="K671" i="3"/>
  <c r="J671" i="3"/>
  <c r="I671" i="3"/>
  <c r="D671" i="3"/>
  <c r="C671" i="3"/>
  <c r="B671" i="3"/>
  <c r="F671" i="3" s="1"/>
  <c r="H671" i="3" s="1"/>
  <c r="A671" i="3"/>
  <c r="L670" i="3"/>
  <c r="J670" i="3"/>
  <c r="I670" i="3"/>
  <c r="K670" i="3" s="1"/>
  <c r="F670" i="3"/>
  <c r="H670" i="3" s="1"/>
  <c r="D670" i="3"/>
  <c r="C670" i="3"/>
  <c r="B670" i="3"/>
  <c r="A670" i="3"/>
  <c r="J669" i="3"/>
  <c r="L669" i="3" s="1"/>
  <c r="I669" i="3"/>
  <c r="K669" i="3" s="1"/>
  <c r="F669" i="3"/>
  <c r="H669" i="3" s="1"/>
  <c r="D669" i="3"/>
  <c r="C669" i="3"/>
  <c r="B669" i="3"/>
  <c r="A669" i="3"/>
  <c r="J668" i="3"/>
  <c r="L668" i="3" s="1"/>
  <c r="I668" i="3"/>
  <c r="K668" i="3" s="1"/>
  <c r="H668" i="3"/>
  <c r="F668" i="3"/>
  <c r="D668" i="3"/>
  <c r="C668" i="3"/>
  <c r="B668" i="3"/>
  <c r="A668" i="3"/>
  <c r="L667" i="3"/>
  <c r="J667" i="3"/>
  <c r="I667" i="3"/>
  <c r="K667" i="3" s="1"/>
  <c r="D667" i="3"/>
  <c r="C667" i="3"/>
  <c r="B667" i="3"/>
  <c r="F667" i="3" s="1"/>
  <c r="H667" i="3" s="1"/>
  <c r="A667" i="3"/>
  <c r="L666" i="3"/>
  <c r="J666" i="3"/>
  <c r="I666" i="3"/>
  <c r="K666" i="3" s="1"/>
  <c r="D666" i="3"/>
  <c r="C666" i="3"/>
  <c r="B666" i="3"/>
  <c r="F666" i="3" s="1"/>
  <c r="H666" i="3" s="1"/>
  <c r="A666" i="3"/>
  <c r="L665" i="3"/>
  <c r="K665" i="3"/>
  <c r="J665" i="3"/>
  <c r="I665" i="3"/>
  <c r="D665" i="3"/>
  <c r="C665" i="3"/>
  <c r="B665" i="3"/>
  <c r="F665" i="3" s="1"/>
  <c r="H665" i="3" s="1"/>
  <c r="A665" i="3"/>
  <c r="J664" i="3"/>
  <c r="L664" i="3" s="1"/>
  <c r="I664" i="3"/>
  <c r="K664" i="3" s="1"/>
  <c r="F664" i="3"/>
  <c r="H664" i="3" s="1"/>
  <c r="D664" i="3"/>
  <c r="C664" i="3"/>
  <c r="B664" i="3"/>
  <c r="A664" i="3"/>
  <c r="J663" i="3"/>
  <c r="L663" i="3" s="1"/>
  <c r="I663" i="3"/>
  <c r="K663" i="3" s="1"/>
  <c r="F663" i="3"/>
  <c r="H663" i="3" s="1"/>
  <c r="D663" i="3"/>
  <c r="C663" i="3"/>
  <c r="B663" i="3"/>
  <c r="A663" i="3"/>
  <c r="J662" i="3"/>
  <c r="L662" i="3" s="1"/>
  <c r="I662" i="3"/>
  <c r="K662" i="3" s="1"/>
  <c r="F662" i="3"/>
  <c r="H662" i="3" s="1"/>
  <c r="D662" i="3"/>
  <c r="C662" i="3"/>
  <c r="B662" i="3"/>
  <c r="A662" i="3"/>
  <c r="K661" i="3"/>
  <c r="J661" i="3"/>
  <c r="L661" i="3" s="1"/>
  <c r="I661" i="3"/>
  <c r="D661" i="3"/>
  <c r="C661" i="3"/>
  <c r="B661" i="3"/>
  <c r="F661" i="3" s="1"/>
  <c r="H661" i="3" s="1"/>
  <c r="A661" i="3"/>
  <c r="J660" i="3"/>
  <c r="L660" i="3" s="1"/>
  <c r="I660" i="3"/>
  <c r="K660" i="3" s="1"/>
  <c r="F660" i="3"/>
  <c r="H660" i="3" s="1"/>
  <c r="D660" i="3"/>
  <c r="C660" i="3"/>
  <c r="B660" i="3"/>
  <c r="A660" i="3"/>
  <c r="L659" i="3"/>
  <c r="K659" i="3"/>
  <c r="J659" i="3"/>
  <c r="I659" i="3"/>
  <c r="D659" i="3"/>
  <c r="C659" i="3"/>
  <c r="B659" i="3"/>
  <c r="F659" i="3" s="1"/>
  <c r="H659" i="3" s="1"/>
  <c r="A659" i="3"/>
  <c r="L658" i="3"/>
  <c r="J658" i="3"/>
  <c r="I658" i="3"/>
  <c r="K658" i="3" s="1"/>
  <c r="D658" i="3"/>
  <c r="C658" i="3"/>
  <c r="B658" i="3"/>
  <c r="F658" i="3" s="1"/>
  <c r="H658" i="3" s="1"/>
  <c r="A658" i="3"/>
  <c r="L657" i="3"/>
  <c r="K657" i="3"/>
  <c r="J657" i="3"/>
  <c r="I657" i="3"/>
  <c r="D657" i="3"/>
  <c r="C657" i="3"/>
  <c r="B657" i="3"/>
  <c r="F657" i="3" s="1"/>
  <c r="H657" i="3" s="1"/>
  <c r="A657" i="3"/>
  <c r="J656" i="3"/>
  <c r="L656" i="3" s="1"/>
  <c r="I656" i="3"/>
  <c r="K656" i="3" s="1"/>
  <c r="H656" i="3"/>
  <c r="D656" i="3"/>
  <c r="C656" i="3"/>
  <c r="B656" i="3"/>
  <c r="F656" i="3" s="1"/>
  <c r="A656" i="3"/>
  <c r="J655" i="3"/>
  <c r="L655" i="3" s="1"/>
  <c r="I655" i="3"/>
  <c r="K655" i="3" s="1"/>
  <c r="F655" i="3"/>
  <c r="H655" i="3" s="1"/>
  <c r="D655" i="3"/>
  <c r="C655" i="3"/>
  <c r="B655" i="3"/>
  <c r="A655" i="3"/>
  <c r="J654" i="3"/>
  <c r="L654" i="3" s="1"/>
  <c r="I654" i="3"/>
  <c r="K654" i="3" s="1"/>
  <c r="D654" i="3"/>
  <c r="C654" i="3"/>
  <c r="B654" i="3"/>
  <c r="F654" i="3" s="1"/>
  <c r="H654" i="3" s="1"/>
  <c r="A654" i="3"/>
  <c r="J653" i="3"/>
  <c r="L653" i="3" s="1"/>
  <c r="I653" i="3"/>
  <c r="K653" i="3" s="1"/>
  <c r="D653" i="3"/>
  <c r="C653" i="3"/>
  <c r="B653" i="3"/>
  <c r="F653" i="3" s="1"/>
  <c r="H653" i="3" s="1"/>
  <c r="A653" i="3"/>
  <c r="L652" i="3"/>
  <c r="J652" i="3"/>
  <c r="I652" i="3"/>
  <c r="K652" i="3" s="1"/>
  <c r="D652" i="3"/>
  <c r="C652" i="3"/>
  <c r="B652" i="3"/>
  <c r="F652" i="3" s="1"/>
  <c r="H652" i="3" s="1"/>
  <c r="A652" i="3"/>
  <c r="K651" i="3"/>
  <c r="J651" i="3"/>
  <c r="L651" i="3" s="1"/>
  <c r="I651" i="3"/>
  <c r="D651" i="3"/>
  <c r="C651" i="3"/>
  <c r="B651" i="3"/>
  <c r="F651" i="3" s="1"/>
  <c r="H651" i="3" s="1"/>
  <c r="A651" i="3"/>
  <c r="J650" i="3"/>
  <c r="L650" i="3" s="1"/>
  <c r="I650" i="3"/>
  <c r="K650" i="3" s="1"/>
  <c r="D650" i="3"/>
  <c r="C650" i="3"/>
  <c r="B650" i="3"/>
  <c r="F650" i="3" s="1"/>
  <c r="H650" i="3" s="1"/>
  <c r="A650" i="3"/>
  <c r="J649" i="3"/>
  <c r="L649" i="3" s="1"/>
  <c r="I649" i="3"/>
  <c r="K649" i="3" s="1"/>
  <c r="F649" i="3"/>
  <c r="H649" i="3" s="1"/>
  <c r="D649" i="3"/>
  <c r="C649" i="3"/>
  <c r="B649" i="3"/>
  <c r="A649" i="3"/>
  <c r="J648" i="3"/>
  <c r="L648" i="3" s="1"/>
  <c r="I648" i="3"/>
  <c r="K648" i="3" s="1"/>
  <c r="D648" i="3"/>
  <c r="C648" i="3"/>
  <c r="B648" i="3"/>
  <c r="F648" i="3" s="1"/>
  <c r="H648" i="3" s="1"/>
  <c r="A648" i="3"/>
  <c r="J647" i="3"/>
  <c r="L647" i="3" s="1"/>
  <c r="I647" i="3"/>
  <c r="K647" i="3" s="1"/>
  <c r="D647" i="3"/>
  <c r="C647" i="3"/>
  <c r="B647" i="3"/>
  <c r="F647" i="3" s="1"/>
  <c r="H647" i="3" s="1"/>
  <c r="A647" i="3"/>
  <c r="L646" i="3"/>
  <c r="J646" i="3"/>
  <c r="I646" i="3"/>
  <c r="K646" i="3" s="1"/>
  <c r="D646" i="3"/>
  <c r="C646" i="3"/>
  <c r="B646" i="3"/>
  <c r="F646" i="3" s="1"/>
  <c r="H646" i="3" s="1"/>
  <c r="A646" i="3"/>
  <c r="L645" i="3"/>
  <c r="K645" i="3"/>
  <c r="J645" i="3"/>
  <c r="I645" i="3"/>
  <c r="D645" i="3"/>
  <c r="C645" i="3"/>
  <c r="B645" i="3"/>
  <c r="F645" i="3" s="1"/>
  <c r="H645" i="3" s="1"/>
  <c r="A645" i="3"/>
  <c r="J644" i="3"/>
  <c r="L644" i="3" s="1"/>
  <c r="I644" i="3"/>
  <c r="K644" i="3" s="1"/>
  <c r="H644" i="3"/>
  <c r="D644" i="3"/>
  <c r="C644" i="3"/>
  <c r="B644" i="3"/>
  <c r="F644" i="3" s="1"/>
  <c r="A644" i="3"/>
  <c r="J643" i="3"/>
  <c r="L643" i="3" s="1"/>
  <c r="I643" i="3"/>
  <c r="K643" i="3" s="1"/>
  <c r="F643" i="3"/>
  <c r="H643" i="3" s="1"/>
  <c r="D643" i="3"/>
  <c r="C643" i="3"/>
  <c r="B643" i="3"/>
  <c r="A643" i="3"/>
  <c r="J642" i="3"/>
  <c r="L642" i="3" s="1"/>
  <c r="I642" i="3"/>
  <c r="K642" i="3" s="1"/>
  <c r="D642" i="3"/>
  <c r="C642" i="3"/>
  <c r="B642" i="3"/>
  <c r="F642" i="3" s="1"/>
  <c r="H642" i="3" s="1"/>
  <c r="A642" i="3"/>
  <c r="J641" i="3"/>
  <c r="L641" i="3" s="1"/>
  <c r="I641" i="3"/>
  <c r="K641" i="3" s="1"/>
  <c r="D641" i="3"/>
  <c r="C641" i="3"/>
  <c r="B641" i="3"/>
  <c r="F641" i="3" s="1"/>
  <c r="H641" i="3" s="1"/>
  <c r="A641" i="3"/>
  <c r="L640" i="3"/>
  <c r="J640" i="3"/>
  <c r="I640" i="3"/>
  <c r="K640" i="3" s="1"/>
  <c r="D640" i="3"/>
  <c r="C640" i="3"/>
  <c r="B640" i="3"/>
  <c r="F640" i="3" s="1"/>
  <c r="H640" i="3" s="1"/>
  <c r="A640" i="3"/>
  <c r="K639" i="3"/>
  <c r="J639" i="3"/>
  <c r="L639" i="3" s="1"/>
  <c r="I639" i="3"/>
  <c r="D639" i="3"/>
  <c r="C639" i="3"/>
  <c r="B639" i="3"/>
  <c r="F639" i="3" s="1"/>
  <c r="H639" i="3" s="1"/>
  <c r="A639" i="3"/>
  <c r="J638" i="3"/>
  <c r="L638" i="3" s="1"/>
  <c r="I638" i="3"/>
  <c r="K638" i="3" s="1"/>
  <c r="D638" i="3"/>
  <c r="C638" i="3"/>
  <c r="B638" i="3"/>
  <c r="F638" i="3" s="1"/>
  <c r="H638" i="3" s="1"/>
  <c r="A638" i="3"/>
  <c r="J637" i="3"/>
  <c r="L637" i="3" s="1"/>
  <c r="I637" i="3"/>
  <c r="K637" i="3" s="1"/>
  <c r="F637" i="3"/>
  <c r="H637" i="3" s="1"/>
  <c r="D637" i="3"/>
  <c r="C637" i="3"/>
  <c r="B637" i="3"/>
  <c r="A637" i="3"/>
  <c r="J636" i="3"/>
  <c r="L636" i="3" s="1"/>
  <c r="I636" i="3"/>
  <c r="K636" i="3" s="1"/>
  <c r="D636" i="3"/>
  <c r="C636" i="3"/>
  <c r="B636" i="3"/>
  <c r="F636" i="3" s="1"/>
  <c r="H636" i="3" s="1"/>
  <c r="A636" i="3"/>
  <c r="J635" i="3"/>
  <c r="L635" i="3" s="1"/>
  <c r="I635" i="3"/>
  <c r="K635" i="3" s="1"/>
  <c r="D635" i="3"/>
  <c r="C635" i="3"/>
  <c r="B635" i="3"/>
  <c r="F635" i="3" s="1"/>
  <c r="H635" i="3" s="1"/>
  <c r="A635" i="3"/>
  <c r="L634" i="3"/>
  <c r="J634" i="3"/>
  <c r="I634" i="3"/>
  <c r="K634" i="3" s="1"/>
  <c r="D634" i="3"/>
  <c r="C634" i="3"/>
  <c r="B634" i="3"/>
  <c r="F634" i="3" s="1"/>
  <c r="H634" i="3" s="1"/>
  <c r="A634" i="3"/>
  <c r="L633" i="3"/>
  <c r="K633" i="3"/>
  <c r="J633" i="3"/>
  <c r="I633" i="3"/>
  <c r="D633" i="3"/>
  <c r="C633" i="3"/>
  <c r="B633" i="3"/>
  <c r="F633" i="3" s="1"/>
  <c r="H633" i="3" s="1"/>
  <c r="A633" i="3"/>
  <c r="J632" i="3"/>
  <c r="L632" i="3" s="1"/>
  <c r="I632" i="3"/>
  <c r="K632" i="3" s="1"/>
  <c r="H632" i="3"/>
  <c r="D632" i="3"/>
  <c r="C632" i="3"/>
  <c r="B632" i="3"/>
  <c r="F632" i="3" s="1"/>
  <c r="A632" i="3"/>
  <c r="J631" i="3"/>
  <c r="L631" i="3" s="1"/>
  <c r="I631" i="3"/>
  <c r="K631" i="3" s="1"/>
  <c r="F631" i="3"/>
  <c r="H631" i="3" s="1"/>
  <c r="D631" i="3"/>
  <c r="C631" i="3"/>
  <c r="B631" i="3"/>
  <c r="A631" i="3"/>
  <c r="J630" i="3"/>
  <c r="L630" i="3" s="1"/>
  <c r="I630" i="3"/>
  <c r="K630" i="3" s="1"/>
  <c r="D630" i="3"/>
  <c r="C630" i="3"/>
  <c r="B630" i="3"/>
  <c r="F630" i="3" s="1"/>
  <c r="H630" i="3" s="1"/>
  <c r="A630" i="3"/>
  <c r="J629" i="3"/>
  <c r="L629" i="3" s="1"/>
  <c r="I629" i="3"/>
  <c r="K629" i="3" s="1"/>
  <c r="D629" i="3"/>
  <c r="C629" i="3"/>
  <c r="B629" i="3"/>
  <c r="F629" i="3" s="1"/>
  <c r="H629" i="3" s="1"/>
  <c r="A629" i="3"/>
  <c r="L628" i="3"/>
  <c r="J628" i="3"/>
  <c r="I628" i="3"/>
  <c r="K628" i="3" s="1"/>
  <c r="D628" i="3"/>
  <c r="C628" i="3"/>
  <c r="B628" i="3"/>
  <c r="F628" i="3" s="1"/>
  <c r="H628" i="3" s="1"/>
  <c r="A628" i="3"/>
  <c r="K627" i="3"/>
  <c r="J627" i="3"/>
  <c r="L627" i="3" s="1"/>
  <c r="I627" i="3"/>
  <c r="D627" i="3"/>
  <c r="C627" i="3"/>
  <c r="B627" i="3"/>
  <c r="F627" i="3" s="1"/>
  <c r="H627" i="3" s="1"/>
  <c r="A627" i="3"/>
  <c r="J626" i="3"/>
  <c r="L626" i="3" s="1"/>
  <c r="I626" i="3"/>
  <c r="K626" i="3" s="1"/>
  <c r="H626" i="3"/>
  <c r="D626" i="3"/>
  <c r="C626" i="3"/>
  <c r="B626" i="3"/>
  <c r="F626" i="3" s="1"/>
  <c r="A626" i="3"/>
  <c r="J625" i="3"/>
  <c r="L625" i="3" s="1"/>
  <c r="I625" i="3"/>
  <c r="K625" i="3" s="1"/>
  <c r="F625" i="3"/>
  <c r="H625" i="3" s="1"/>
  <c r="D625" i="3"/>
  <c r="C625" i="3"/>
  <c r="B625" i="3"/>
  <c r="A625" i="3"/>
  <c r="J624" i="3"/>
  <c r="L624" i="3" s="1"/>
  <c r="I624" i="3"/>
  <c r="K624" i="3" s="1"/>
  <c r="D624" i="3"/>
  <c r="C624" i="3"/>
  <c r="B624" i="3"/>
  <c r="F624" i="3" s="1"/>
  <c r="H624" i="3" s="1"/>
  <c r="A624" i="3"/>
  <c r="J623" i="3"/>
  <c r="L623" i="3" s="1"/>
  <c r="I623" i="3"/>
  <c r="K623" i="3" s="1"/>
  <c r="D623" i="3"/>
  <c r="C623" i="3"/>
  <c r="B623" i="3"/>
  <c r="F623" i="3" s="1"/>
  <c r="H623" i="3" s="1"/>
  <c r="A623" i="3"/>
  <c r="L622" i="3"/>
  <c r="J622" i="3"/>
  <c r="I622" i="3"/>
  <c r="K622" i="3" s="1"/>
  <c r="D622" i="3"/>
  <c r="C622" i="3"/>
  <c r="B622" i="3"/>
  <c r="F622" i="3" s="1"/>
  <c r="H622" i="3" s="1"/>
  <c r="A622" i="3"/>
  <c r="K621" i="3"/>
  <c r="J621" i="3"/>
  <c r="L621" i="3" s="1"/>
  <c r="I621" i="3"/>
  <c r="D621" i="3"/>
  <c r="C621" i="3"/>
  <c r="B621" i="3"/>
  <c r="F621" i="3" s="1"/>
  <c r="H621" i="3" s="1"/>
  <c r="A621" i="3"/>
  <c r="J620" i="3"/>
  <c r="L620" i="3" s="1"/>
  <c r="I620" i="3"/>
  <c r="K620" i="3" s="1"/>
  <c r="H620" i="3"/>
  <c r="D620" i="3"/>
  <c r="C620" i="3"/>
  <c r="B620" i="3"/>
  <c r="F620" i="3" s="1"/>
  <c r="A620" i="3"/>
  <c r="J619" i="3"/>
  <c r="L619" i="3" s="1"/>
  <c r="I619" i="3"/>
  <c r="K619" i="3" s="1"/>
  <c r="H619" i="3"/>
  <c r="F619" i="3"/>
  <c r="D619" i="3"/>
  <c r="C619" i="3"/>
  <c r="B619" i="3"/>
  <c r="A619" i="3"/>
  <c r="J618" i="3"/>
  <c r="L618" i="3" s="1"/>
  <c r="I618" i="3"/>
  <c r="K618" i="3" s="1"/>
  <c r="D618" i="3"/>
  <c r="C618" i="3"/>
  <c r="B618" i="3"/>
  <c r="F618" i="3" s="1"/>
  <c r="H618" i="3" s="1"/>
  <c r="A618" i="3"/>
  <c r="J617" i="3"/>
  <c r="L617" i="3" s="1"/>
  <c r="I617" i="3"/>
  <c r="K617" i="3" s="1"/>
  <c r="D617" i="3"/>
  <c r="C617" i="3"/>
  <c r="B617" i="3"/>
  <c r="F617" i="3" s="1"/>
  <c r="H617" i="3" s="1"/>
  <c r="A617" i="3"/>
  <c r="L616" i="3"/>
  <c r="J616" i="3"/>
  <c r="I616" i="3"/>
  <c r="K616" i="3" s="1"/>
  <c r="D616" i="3"/>
  <c r="C616" i="3"/>
  <c r="B616" i="3"/>
  <c r="F616" i="3" s="1"/>
  <c r="H616" i="3" s="1"/>
  <c r="A616" i="3"/>
  <c r="K615" i="3"/>
  <c r="J615" i="3"/>
  <c r="L615" i="3" s="1"/>
  <c r="I615" i="3"/>
  <c r="D615" i="3"/>
  <c r="C615" i="3"/>
  <c r="B615" i="3"/>
  <c r="F615" i="3" s="1"/>
  <c r="H615" i="3" s="1"/>
  <c r="A615" i="3"/>
  <c r="J614" i="3"/>
  <c r="L614" i="3" s="1"/>
  <c r="I614" i="3"/>
  <c r="K614" i="3" s="1"/>
  <c r="D614" i="3"/>
  <c r="C614" i="3"/>
  <c r="B614" i="3"/>
  <c r="F614" i="3" s="1"/>
  <c r="H614" i="3" s="1"/>
  <c r="A614" i="3"/>
  <c r="J613" i="3"/>
  <c r="L613" i="3" s="1"/>
  <c r="I613" i="3"/>
  <c r="K613" i="3" s="1"/>
  <c r="F613" i="3"/>
  <c r="H613" i="3" s="1"/>
  <c r="D613" i="3"/>
  <c r="C613" i="3"/>
  <c r="B613" i="3"/>
  <c r="A613" i="3"/>
  <c r="J612" i="3"/>
  <c r="L612" i="3" s="1"/>
  <c r="I612" i="3"/>
  <c r="K612" i="3" s="1"/>
  <c r="D612" i="3"/>
  <c r="C612" i="3"/>
  <c r="B612" i="3"/>
  <c r="F612" i="3" s="1"/>
  <c r="H612" i="3" s="1"/>
  <c r="A612" i="3"/>
  <c r="J611" i="3"/>
  <c r="L611" i="3" s="1"/>
  <c r="I611" i="3"/>
  <c r="K611" i="3" s="1"/>
  <c r="D611" i="3"/>
  <c r="C611" i="3"/>
  <c r="B611" i="3"/>
  <c r="F611" i="3" s="1"/>
  <c r="H611" i="3" s="1"/>
  <c r="A611" i="3"/>
  <c r="L610" i="3"/>
  <c r="J610" i="3"/>
  <c r="I610" i="3"/>
  <c r="K610" i="3" s="1"/>
  <c r="D610" i="3"/>
  <c r="C610" i="3"/>
  <c r="B610" i="3"/>
  <c r="F610" i="3" s="1"/>
  <c r="H610" i="3" s="1"/>
  <c r="A610" i="3"/>
  <c r="K609" i="3"/>
  <c r="J609" i="3"/>
  <c r="L609" i="3" s="1"/>
  <c r="I609" i="3"/>
  <c r="D609" i="3"/>
  <c r="C609" i="3"/>
  <c r="B609" i="3"/>
  <c r="F609" i="3" s="1"/>
  <c r="H609" i="3" s="1"/>
  <c r="A609" i="3"/>
  <c r="K608" i="3"/>
  <c r="J608" i="3"/>
  <c r="L608" i="3" s="1"/>
  <c r="I608" i="3"/>
  <c r="D608" i="3"/>
  <c r="C608" i="3"/>
  <c r="B608" i="3"/>
  <c r="F608" i="3" s="1"/>
  <c r="H608" i="3" s="1"/>
  <c r="A608" i="3"/>
  <c r="J607" i="3"/>
  <c r="L607" i="3" s="1"/>
  <c r="I607" i="3"/>
  <c r="K607" i="3" s="1"/>
  <c r="F607" i="3"/>
  <c r="H607" i="3" s="1"/>
  <c r="D607" i="3"/>
  <c r="C607" i="3"/>
  <c r="B607" i="3"/>
  <c r="A607" i="3"/>
  <c r="J606" i="3"/>
  <c r="L606" i="3" s="1"/>
  <c r="I606" i="3"/>
  <c r="K606" i="3" s="1"/>
  <c r="D606" i="3"/>
  <c r="C606" i="3"/>
  <c r="B606" i="3"/>
  <c r="F606" i="3" s="1"/>
  <c r="H606" i="3" s="1"/>
  <c r="A606" i="3"/>
  <c r="J605" i="3"/>
  <c r="L605" i="3" s="1"/>
  <c r="I605" i="3"/>
  <c r="K605" i="3" s="1"/>
  <c r="D605" i="3"/>
  <c r="C605" i="3"/>
  <c r="B605" i="3"/>
  <c r="F605" i="3" s="1"/>
  <c r="H605" i="3" s="1"/>
  <c r="A605" i="3"/>
  <c r="L604" i="3"/>
  <c r="J604" i="3"/>
  <c r="I604" i="3"/>
  <c r="K604" i="3" s="1"/>
  <c r="D604" i="3"/>
  <c r="C604" i="3"/>
  <c r="B604" i="3"/>
  <c r="F604" i="3" s="1"/>
  <c r="H604" i="3" s="1"/>
  <c r="A604" i="3"/>
  <c r="L603" i="3"/>
  <c r="K603" i="3"/>
  <c r="J603" i="3"/>
  <c r="I603" i="3"/>
  <c r="D603" i="3"/>
  <c r="C603" i="3"/>
  <c r="B603" i="3"/>
  <c r="F603" i="3" s="1"/>
  <c r="H603" i="3" s="1"/>
  <c r="A603" i="3"/>
  <c r="J602" i="3"/>
  <c r="L602" i="3" s="1"/>
  <c r="I602" i="3"/>
  <c r="K602" i="3" s="1"/>
  <c r="H602" i="3"/>
  <c r="D602" i="3"/>
  <c r="C602" i="3"/>
  <c r="B602" i="3"/>
  <c r="F602" i="3" s="1"/>
  <c r="A602" i="3"/>
  <c r="J601" i="3"/>
  <c r="L601" i="3" s="1"/>
  <c r="I601" i="3"/>
  <c r="K601" i="3" s="1"/>
  <c r="F601" i="3"/>
  <c r="H601" i="3" s="1"/>
  <c r="D601" i="3"/>
  <c r="C601" i="3"/>
  <c r="B601" i="3"/>
  <c r="A601" i="3"/>
  <c r="J600" i="3"/>
  <c r="L600" i="3" s="1"/>
  <c r="I600" i="3"/>
  <c r="K600" i="3" s="1"/>
  <c r="D600" i="3"/>
  <c r="C600" i="3"/>
  <c r="B600" i="3"/>
  <c r="F600" i="3" s="1"/>
  <c r="H600" i="3" s="1"/>
  <c r="A600" i="3"/>
  <c r="J599" i="3"/>
  <c r="L599" i="3" s="1"/>
  <c r="I599" i="3"/>
  <c r="K599" i="3" s="1"/>
  <c r="D599" i="3"/>
  <c r="C599" i="3"/>
  <c r="B599" i="3"/>
  <c r="F599" i="3" s="1"/>
  <c r="H599" i="3" s="1"/>
  <c r="A599" i="3"/>
  <c r="L598" i="3"/>
  <c r="J598" i="3"/>
  <c r="I598" i="3"/>
  <c r="K598" i="3" s="1"/>
  <c r="D598" i="3"/>
  <c r="C598" i="3"/>
  <c r="B598" i="3"/>
  <c r="F598" i="3" s="1"/>
  <c r="H598" i="3" s="1"/>
  <c r="A598" i="3"/>
  <c r="K597" i="3"/>
  <c r="J597" i="3"/>
  <c r="L597" i="3" s="1"/>
  <c r="I597" i="3"/>
  <c r="D597" i="3"/>
  <c r="C597" i="3"/>
  <c r="B597" i="3"/>
  <c r="F597" i="3" s="1"/>
  <c r="H597" i="3" s="1"/>
  <c r="A597" i="3"/>
  <c r="J596" i="3"/>
  <c r="L596" i="3" s="1"/>
  <c r="I596" i="3"/>
  <c r="K596" i="3" s="1"/>
  <c r="D596" i="3"/>
  <c r="C596" i="3"/>
  <c r="B596" i="3"/>
  <c r="F596" i="3" s="1"/>
  <c r="H596" i="3" s="1"/>
  <c r="A596" i="3"/>
  <c r="J595" i="3"/>
  <c r="L595" i="3" s="1"/>
  <c r="I595" i="3"/>
  <c r="K595" i="3" s="1"/>
  <c r="H595" i="3"/>
  <c r="F595" i="3"/>
  <c r="D595" i="3"/>
  <c r="C595" i="3"/>
  <c r="B595" i="3"/>
  <c r="A595" i="3"/>
  <c r="J594" i="3"/>
  <c r="L594" i="3" s="1"/>
  <c r="I594" i="3"/>
  <c r="K594" i="3" s="1"/>
  <c r="D594" i="3"/>
  <c r="C594" i="3"/>
  <c r="B594" i="3"/>
  <c r="F594" i="3" s="1"/>
  <c r="H594" i="3" s="1"/>
  <c r="A594" i="3"/>
  <c r="J593" i="3"/>
  <c r="L593" i="3" s="1"/>
  <c r="I593" i="3"/>
  <c r="K593" i="3" s="1"/>
  <c r="D593" i="3"/>
  <c r="C593" i="3"/>
  <c r="B593" i="3"/>
  <c r="F593" i="3" s="1"/>
  <c r="H593" i="3" s="1"/>
  <c r="A593" i="3"/>
  <c r="L592" i="3"/>
  <c r="J592" i="3"/>
  <c r="I592" i="3"/>
  <c r="K592" i="3" s="1"/>
  <c r="D592" i="3"/>
  <c r="C592" i="3"/>
  <c r="B592" i="3"/>
  <c r="F592" i="3" s="1"/>
  <c r="H592" i="3" s="1"/>
  <c r="A592" i="3"/>
  <c r="K591" i="3"/>
  <c r="J591" i="3"/>
  <c r="L591" i="3" s="1"/>
  <c r="I591" i="3"/>
  <c r="D591" i="3"/>
  <c r="C591" i="3"/>
  <c r="B591" i="3"/>
  <c r="F591" i="3" s="1"/>
  <c r="H591" i="3" s="1"/>
  <c r="A591" i="3"/>
  <c r="K590" i="3"/>
  <c r="J590" i="3"/>
  <c r="L590" i="3" s="1"/>
  <c r="I590" i="3"/>
  <c r="D590" i="3"/>
  <c r="C590" i="3"/>
  <c r="B590" i="3"/>
  <c r="F590" i="3" s="1"/>
  <c r="H590" i="3" s="1"/>
  <c r="A590" i="3"/>
  <c r="J589" i="3"/>
  <c r="L589" i="3" s="1"/>
  <c r="I589" i="3"/>
  <c r="K589" i="3" s="1"/>
  <c r="F589" i="3"/>
  <c r="H589" i="3" s="1"/>
  <c r="D589" i="3"/>
  <c r="C589" i="3"/>
  <c r="B589" i="3"/>
  <c r="A589" i="3"/>
  <c r="J588" i="3"/>
  <c r="L588" i="3" s="1"/>
  <c r="I588" i="3"/>
  <c r="K588" i="3" s="1"/>
  <c r="D588" i="3"/>
  <c r="C588" i="3"/>
  <c r="B588" i="3"/>
  <c r="F588" i="3" s="1"/>
  <c r="H588" i="3" s="1"/>
  <c r="A588" i="3"/>
  <c r="J587" i="3"/>
  <c r="L587" i="3" s="1"/>
  <c r="I587" i="3"/>
  <c r="K587" i="3" s="1"/>
  <c r="D587" i="3"/>
  <c r="C587" i="3"/>
  <c r="B587" i="3"/>
  <c r="F587" i="3" s="1"/>
  <c r="H587" i="3" s="1"/>
  <c r="A587" i="3"/>
  <c r="L586" i="3"/>
  <c r="J586" i="3"/>
  <c r="I586" i="3"/>
  <c r="K586" i="3" s="1"/>
  <c r="D586" i="3"/>
  <c r="C586" i="3"/>
  <c r="B586" i="3"/>
  <c r="F586" i="3" s="1"/>
  <c r="H586" i="3" s="1"/>
  <c r="A586" i="3"/>
  <c r="L585" i="3"/>
  <c r="K585" i="3"/>
  <c r="J585" i="3"/>
  <c r="I585" i="3"/>
  <c r="D585" i="3"/>
  <c r="C585" i="3"/>
  <c r="B585" i="3"/>
  <c r="F585" i="3" s="1"/>
  <c r="H585" i="3" s="1"/>
  <c r="A585" i="3"/>
  <c r="J584" i="3"/>
  <c r="L584" i="3" s="1"/>
  <c r="I584" i="3"/>
  <c r="K584" i="3" s="1"/>
  <c r="H584" i="3"/>
  <c r="D584" i="3"/>
  <c r="C584" i="3"/>
  <c r="B584" i="3"/>
  <c r="F584" i="3" s="1"/>
  <c r="A584" i="3"/>
  <c r="J583" i="3"/>
  <c r="L583" i="3" s="1"/>
  <c r="I583" i="3"/>
  <c r="K583" i="3" s="1"/>
  <c r="F583" i="3"/>
  <c r="H583" i="3" s="1"/>
  <c r="D583" i="3"/>
  <c r="C583" i="3"/>
  <c r="B583" i="3"/>
  <c r="A583" i="3"/>
  <c r="J582" i="3"/>
  <c r="L582" i="3" s="1"/>
  <c r="I582" i="3"/>
  <c r="K582" i="3" s="1"/>
  <c r="D582" i="3"/>
  <c r="C582" i="3"/>
  <c r="B582" i="3"/>
  <c r="F582" i="3" s="1"/>
  <c r="H582" i="3" s="1"/>
  <c r="A582" i="3"/>
  <c r="J581" i="3"/>
  <c r="L581" i="3" s="1"/>
  <c r="I581" i="3"/>
  <c r="K581" i="3" s="1"/>
  <c r="D581" i="3"/>
  <c r="C581" i="3"/>
  <c r="B581" i="3"/>
  <c r="F581" i="3" s="1"/>
  <c r="H581" i="3" s="1"/>
  <c r="A581" i="3"/>
  <c r="L580" i="3"/>
  <c r="J580" i="3"/>
  <c r="I580" i="3"/>
  <c r="K580" i="3" s="1"/>
  <c r="D580" i="3"/>
  <c r="C580" i="3"/>
  <c r="B580" i="3"/>
  <c r="F580" i="3" s="1"/>
  <c r="H580" i="3" s="1"/>
  <c r="A580" i="3"/>
  <c r="K579" i="3"/>
  <c r="J579" i="3"/>
  <c r="L579" i="3" s="1"/>
  <c r="I579" i="3"/>
  <c r="D579" i="3"/>
  <c r="C579" i="3"/>
  <c r="B579" i="3"/>
  <c r="F579" i="3" s="1"/>
  <c r="H579" i="3" s="1"/>
  <c r="A579" i="3"/>
  <c r="J578" i="3"/>
  <c r="L578" i="3" s="1"/>
  <c r="I578" i="3"/>
  <c r="K578" i="3" s="1"/>
  <c r="D578" i="3"/>
  <c r="C578" i="3"/>
  <c r="B578" i="3"/>
  <c r="F578" i="3" s="1"/>
  <c r="H578" i="3" s="1"/>
  <c r="A578" i="3"/>
  <c r="J577" i="3"/>
  <c r="L577" i="3" s="1"/>
  <c r="I577" i="3"/>
  <c r="K577" i="3" s="1"/>
  <c r="H577" i="3"/>
  <c r="F577" i="3"/>
  <c r="D577" i="3"/>
  <c r="C577" i="3"/>
  <c r="B577" i="3"/>
  <c r="A577" i="3"/>
  <c r="J576" i="3"/>
  <c r="L576" i="3" s="1"/>
  <c r="I576" i="3"/>
  <c r="K576" i="3" s="1"/>
  <c r="D576" i="3"/>
  <c r="C576" i="3"/>
  <c r="B576" i="3"/>
  <c r="F576" i="3" s="1"/>
  <c r="H576" i="3" s="1"/>
  <c r="A576" i="3"/>
  <c r="J575" i="3"/>
  <c r="L575" i="3" s="1"/>
  <c r="I575" i="3"/>
  <c r="K575" i="3" s="1"/>
  <c r="D575" i="3"/>
  <c r="C575" i="3"/>
  <c r="B575" i="3"/>
  <c r="F575" i="3" s="1"/>
  <c r="H575" i="3" s="1"/>
  <c r="A575" i="3"/>
  <c r="L574" i="3"/>
  <c r="J574" i="3"/>
  <c r="I574" i="3"/>
  <c r="K574" i="3" s="1"/>
  <c r="D574" i="3"/>
  <c r="C574" i="3"/>
  <c r="B574" i="3"/>
  <c r="F574" i="3" s="1"/>
  <c r="H574" i="3" s="1"/>
  <c r="A574" i="3"/>
  <c r="K573" i="3"/>
  <c r="J573" i="3"/>
  <c r="L573" i="3" s="1"/>
  <c r="I573" i="3"/>
  <c r="D573" i="3"/>
  <c r="C573" i="3"/>
  <c r="B573" i="3"/>
  <c r="F573" i="3" s="1"/>
  <c r="H573" i="3" s="1"/>
  <c r="A573" i="3"/>
  <c r="K572" i="3"/>
  <c r="J572" i="3"/>
  <c r="L572" i="3" s="1"/>
  <c r="I572" i="3"/>
  <c r="D572" i="3"/>
  <c r="C572" i="3"/>
  <c r="B572" i="3"/>
  <c r="F572" i="3" s="1"/>
  <c r="H572" i="3" s="1"/>
  <c r="A572" i="3"/>
  <c r="J571" i="3"/>
  <c r="L571" i="3" s="1"/>
  <c r="I571" i="3"/>
  <c r="K571" i="3" s="1"/>
  <c r="F571" i="3"/>
  <c r="H571" i="3" s="1"/>
  <c r="D571" i="3"/>
  <c r="C571" i="3"/>
  <c r="B571" i="3"/>
  <c r="A571" i="3"/>
  <c r="J570" i="3"/>
  <c r="L570" i="3" s="1"/>
  <c r="I570" i="3"/>
  <c r="K570" i="3" s="1"/>
  <c r="D570" i="3"/>
  <c r="C570" i="3"/>
  <c r="B570" i="3"/>
  <c r="F570" i="3" s="1"/>
  <c r="H570" i="3" s="1"/>
  <c r="A570" i="3"/>
  <c r="J569" i="3"/>
  <c r="L569" i="3" s="1"/>
  <c r="I569" i="3"/>
  <c r="K569" i="3" s="1"/>
  <c r="D569" i="3"/>
  <c r="C569" i="3"/>
  <c r="B569" i="3"/>
  <c r="F569" i="3" s="1"/>
  <c r="H569" i="3" s="1"/>
  <c r="A569" i="3"/>
  <c r="L568" i="3"/>
  <c r="J568" i="3"/>
  <c r="I568" i="3"/>
  <c r="K568" i="3" s="1"/>
  <c r="D568" i="3"/>
  <c r="C568" i="3"/>
  <c r="B568" i="3"/>
  <c r="F568" i="3" s="1"/>
  <c r="H568" i="3" s="1"/>
  <c r="A568" i="3"/>
  <c r="L567" i="3"/>
  <c r="K567" i="3"/>
  <c r="J567" i="3"/>
  <c r="I567" i="3"/>
  <c r="D567" i="3"/>
  <c r="C567" i="3"/>
  <c r="B567" i="3"/>
  <c r="F567" i="3" s="1"/>
  <c r="H567" i="3" s="1"/>
  <c r="A567" i="3"/>
  <c r="J566" i="3"/>
  <c r="L566" i="3" s="1"/>
  <c r="I566" i="3"/>
  <c r="K566" i="3" s="1"/>
  <c r="H566" i="3"/>
  <c r="D566" i="3"/>
  <c r="C566" i="3"/>
  <c r="B566" i="3"/>
  <c r="F566" i="3" s="1"/>
  <c r="A566" i="3"/>
  <c r="J565" i="3"/>
  <c r="L565" i="3" s="1"/>
  <c r="I565" i="3"/>
  <c r="K565" i="3" s="1"/>
  <c r="F565" i="3"/>
  <c r="H565" i="3" s="1"/>
  <c r="D565" i="3"/>
  <c r="C565" i="3"/>
  <c r="B565" i="3"/>
  <c r="A565" i="3"/>
  <c r="J564" i="3"/>
  <c r="L564" i="3" s="1"/>
  <c r="I564" i="3"/>
  <c r="K564" i="3" s="1"/>
  <c r="D564" i="3"/>
  <c r="C564" i="3"/>
  <c r="B564" i="3"/>
  <c r="F564" i="3" s="1"/>
  <c r="H564" i="3" s="1"/>
  <c r="A564" i="3"/>
  <c r="J563" i="3"/>
  <c r="L563" i="3" s="1"/>
  <c r="I563" i="3"/>
  <c r="K563" i="3" s="1"/>
  <c r="D563" i="3"/>
  <c r="C563" i="3"/>
  <c r="B563" i="3"/>
  <c r="F563" i="3" s="1"/>
  <c r="H563" i="3" s="1"/>
  <c r="A563" i="3"/>
  <c r="L562" i="3"/>
  <c r="J562" i="3"/>
  <c r="I562" i="3"/>
  <c r="K562" i="3" s="1"/>
  <c r="D562" i="3"/>
  <c r="C562" i="3"/>
  <c r="B562" i="3"/>
  <c r="F562" i="3" s="1"/>
  <c r="H562" i="3" s="1"/>
  <c r="A562" i="3"/>
  <c r="K561" i="3"/>
  <c r="J561" i="3"/>
  <c r="L561" i="3" s="1"/>
  <c r="I561" i="3"/>
  <c r="D561" i="3"/>
  <c r="C561" i="3"/>
  <c r="B561" i="3"/>
  <c r="F561" i="3" s="1"/>
  <c r="H561" i="3" s="1"/>
  <c r="A561" i="3"/>
  <c r="J560" i="3"/>
  <c r="L560" i="3" s="1"/>
  <c r="I560" i="3"/>
  <c r="K560" i="3" s="1"/>
  <c r="D560" i="3"/>
  <c r="C560" i="3"/>
  <c r="B560" i="3"/>
  <c r="F560" i="3" s="1"/>
  <c r="H560" i="3" s="1"/>
  <c r="A560" i="3"/>
  <c r="J559" i="3"/>
  <c r="L559" i="3" s="1"/>
  <c r="I559" i="3"/>
  <c r="K559" i="3" s="1"/>
  <c r="H559" i="3"/>
  <c r="F559" i="3"/>
  <c r="D559" i="3"/>
  <c r="C559" i="3"/>
  <c r="B559" i="3"/>
  <c r="A559" i="3"/>
  <c r="J558" i="3"/>
  <c r="L558" i="3" s="1"/>
  <c r="I558" i="3"/>
  <c r="K558" i="3" s="1"/>
  <c r="D558" i="3"/>
  <c r="C558" i="3"/>
  <c r="B558" i="3"/>
  <c r="F558" i="3" s="1"/>
  <c r="H558" i="3" s="1"/>
  <c r="A558" i="3"/>
  <c r="J557" i="3"/>
  <c r="L557" i="3" s="1"/>
  <c r="I557" i="3"/>
  <c r="K557" i="3" s="1"/>
  <c r="D557" i="3"/>
  <c r="C557" i="3"/>
  <c r="B557" i="3"/>
  <c r="F557" i="3" s="1"/>
  <c r="H557" i="3" s="1"/>
  <c r="A557" i="3"/>
  <c r="L556" i="3"/>
  <c r="J556" i="3"/>
  <c r="I556" i="3"/>
  <c r="K556" i="3" s="1"/>
  <c r="D556" i="3"/>
  <c r="C556" i="3"/>
  <c r="B556" i="3"/>
  <c r="F556" i="3" s="1"/>
  <c r="H556" i="3" s="1"/>
  <c r="A556" i="3"/>
  <c r="K555" i="3"/>
  <c r="J555" i="3"/>
  <c r="L555" i="3" s="1"/>
  <c r="I555" i="3"/>
  <c r="D555" i="3"/>
  <c r="C555" i="3"/>
  <c r="B555" i="3"/>
  <c r="F555" i="3" s="1"/>
  <c r="H555" i="3" s="1"/>
  <c r="A555" i="3"/>
  <c r="K554" i="3"/>
  <c r="J554" i="3"/>
  <c r="L554" i="3" s="1"/>
  <c r="I554" i="3"/>
  <c r="D554" i="3"/>
  <c r="C554" i="3"/>
  <c r="B554" i="3"/>
  <c r="F554" i="3" s="1"/>
  <c r="H554" i="3" s="1"/>
  <c r="A554" i="3"/>
  <c r="J553" i="3"/>
  <c r="L553" i="3" s="1"/>
  <c r="I553" i="3"/>
  <c r="K553" i="3" s="1"/>
  <c r="F553" i="3"/>
  <c r="H553" i="3" s="1"/>
  <c r="D553" i="3"/>
  <c r="C553" i="3"/>
  <c r="B553" i="3"/>
  <c r="A553" i="3"/>
  <c r="J552" i="3"/>
  <c r="L552" i="3" s="1"/>
  <c r="I552" i="3"/>
  <c r="K552" i="3" s="1"/>
  <c r="D552" i="3"/>
  <c r="C552" i="3"/>
  <c r="B552" i="3"/>
  <c r="F552" i="3" s="1"/>
  <c r="H552" i="3" s="1"/>
  <c r="A552" i="3"/>
  <c r="J551" i="3"/>
  <c r="L551" i="3" s="1"/>
  <c r="I551" i="3"/>
  <c r="K551" i="3" s="1"/>
  <c r="D551" i="3"/>
  <c r="C551" i="3"/>
  <c r="B551" i="3"/>
  <c r="F551" i="3" s="1"/>
  <c r="H551" i="3" s="1"/>
  <c r="A551" i="3"/>
  <c r="I550" i="3"/>
  <c r="C550" i="3"/>
  <c r="G26" i="3"/>
  <c r="B26" i="3"/>
  <c r="J26" i="3" s="1"/>
  <c r="L26" i="3" s="1"/>
  <c r="A26" i="3"/>
  <c r="G25" i="3"/>
  <c r="B25" i="3"/>
  <c r="J25" i="3" s="1"/>
  <c r="L25" i="3" s="1"/>
  <c r="A25" i="3"/>
  <c r="G24" i="3"/>
  <c r="D24" i="3"/>
  <c r="B24" i="3"/>
  <c r="J24" i="3" s="1"/>
  <c r="L24" i="3" s="1"/>
  <c r="A24" i="3"/>
  <c r="J23" i="3"/>
  <c r="L23" i="3" s="1"/>
  <c r="G23" i="3"/>
  <c r="C23" i="3"/>
  <c r="B23" i="3"/>
  <c r="I23" i="3" s="1"/>
  <c r="K23" i="3" s="1"/>
  <c r="A23" i="3"/>
  <c r="J22" i="3"/>
  <c r="L22" i="3" s="1"/>
  <c r="G22" i="3"/>
  <c r="B22" i="3"/>
  <c r="F22" i="3" s="1"/>
  <c r="H22" i="3" s="1"/>
  <c r="A22" i="3"/>
  <c r="J21" i="3"/>
  <c r="L21" i="3" s="1"/>
  <c r="I21" i="3"/>
  <c r="K21" i="3" s="1"/>
  <c r="G21" i="3"/>
  <c r="D21" i="3"/>
  <c r="C21" i="3"/>
  <c r="B21" i="3"/>
  <c r="F21" i="3" s="1"/>
  <c r="H21" i="3" s="1"/>
  <c r="A21" i="3"/>
  <c r="J20" i="3"/>
  <c r="L20" i="3" s="1"/>
  <c r="G20" i="3"/>
  <c r="B20" i="3"/>
  <c r="F20" i="3" s="1"/>
  <c r="H20" i="3" s="1"/>
  <c r="A20" i="3"/>
  <c r="L19" i="3"/>
  <c r="J19" i="3"/>
  <c r="G19" i="3"/>
  <c r="F19" i="3"/>
  <c r="H19" i="3" s="1"/>
  <c r="B19" i="3"/>
  <c r="D19" i="3" s="1"/>
  <c r="A19" i="3"/>
  <c r="L18" i="3"/>
  <c r="J18" i="3"/>
  <c r="G18" i="3"/>
  <c r="F18" i="3"/>
  <c r="H18" i="3" s="1"/>
  <c r="D18" i="3"/>
  <c r="B18" i="3"/>
  <c r="C18" i="3" s="1"/>
  <c r="I18" i="3" s="1"/>
  <c r="K18" i="3" s="1"/>
  <c r="A18" i="3"/>
  <c r="J17" i="3"/>
  <c r="L17" i="3" s="1"/>
  <c r="G17" i="3"/>
  <c r="F17" i="3"/>
  <c r="H17" i="3" s="1"/>
  <c r="D17" i="3"/>
  <c r="C17" i="3"/>
  <c r="I17" i="3" s="1"/>
  <c r="K17" i="3" s="1"/>
  <c r="B17" i="3"/>
  <c r="A17" i="3"/>
  <c r="G16" i="3"/>
  <c r="B16" i="3"/>
  <c r="C16" i="3" s="1"/>
  <c r="A16" i="3"/>
  <c r="G15" i="3"/>
  <c r="B15" i="3"/>
  <c r="J15" i="3" s="1"/>
  <c r="L15" i="3" s="1"/>
  <c r="A15" i="3"/>
  <c r="G14" i="3"/>
  <c r="B14" i="3"/>
  <c r="J14" i="3" s="1"/>
  <c r="L14" i="3" s="1"/>
  <c r="A14" i="3"/>
  <c r="G13" i="3"/>
  <c r="B13" i="3"/>
  <c r="J13" i="3" s="1"/>
  <c r="L13" i="3" s="1"/>
  <c r="A13" i="3"/>
  <c r="G12" i="3"/>
  <c r="D12" i="3"/>
  <c r="B12" i="3"/>
  <c r="J12" i="3" s="1"/>
  <c r="L12" i="3" s="1"/>
  <c r="A12" i="3"/>
  <c r="J11" i="3"/>
  <c r="L11" i="3" s="1"/>
  <c r="G11" i="3"/>
  <c r="F11" i="3"/>
  <c r="H11" i="3" s="1"/>
  <c r="D11" i="3"/>
  <c r="C11" i="3"/>
  <c r="B11" i="3"/>
  <c r="I11" i="3" s="1"/>
  <c r="K11" i="3" s="1"/>
  <c r="A11" i="3"/>
  <c r="J10" i="3"/>
  <c r="L10" i="3" s="1"/>
  <c r="G10" i="3"/>
  <c r="B10" i="3"/>
  <c r="F10" i="3" s="1"/>
  <c r="H10" i="3" s="1"/>
  <c r="A10" i="3"/>
  <c r="J9" i="3"/>
  <c r="L9" i="3" s="1"/>
  <c r="G9" i="3"/>
  <c r="B9" i="3"/>
  <c r="F9" i="3" s="1"/>
  <c r="H9" i="3" s="1"/>
  <c r="A9" i="3"/>
  <c r="J8" i="3"/>
  <c r="L8" i="3" s="1"/>
  <c r="G8" i="3"/>
  <c r="B8" i="3"/>
  <c r="F8" i="3" s="1"/>
  <c r="H8" i="3" s="1"/>
  <c r="A8" i="3"/>
  <c r="L7" i="3"/>
  <c r="J7" i="3"/>
  <c r="G7" i="3"/>
  <c r="F7" i="3"/>
  <c r="H7" i="3" s="1"/>
  <c r="B7" i="3"/>
  <c r="D7" i="3" s="1"/>
  <c r="A7" i="3"/>
  <c r="L6" i="3"/>
  <c r="J6" i="3"/>
  <c r="I6" i="3"/>
  <c r="K6" i="3" s="1"/>
  <c r="G6" i="3"/>
  <c r="F6" i="3"/>
  <c r="H6" i="3" s="1"/>
  <c r="D6" i="3"/>
  <c r="C6" i="3"/>
  <c r="B6" i="3"/>
  <c r="A6" i="3"/>
  <c r="J5" i="3"/>
  <c r="L5" i="3" s="1"/>
  <c r="G5" i="3"/>
  <c r="F5" i="3"/>
  <c r="H5" i="3" s="1"/>
  <c r="D5" i="3"/>
  <c r="C5" i="3"/>
  <c r="I5" i="3" s="1"/>
  <c r="K5" i="3" s="1"/>
  <c r="B5" i="3"/>
  <c r="A5" i="3"/>
  <c r="G4" i="3"/>
  <c r="B4" i="3"/>
  <c r="J4" i="3" s="1"/>
  <c r="L4" i="3" s="1"/>
  <c r="A4" i="3"/>
  <c r="D3" i="3"/>
  <c r="C3" i="3"/>
  <c r="I3" i="3" s="1"/>
  <c r="C26" i="3" l="1"/>
  <c r="C4" i="3"/>
  <c r="D16" i="3"/>
  <c r="D15" i="3"/>
  <c r="C13" i="3"/>
  <c r="D14" i="3"/>
  <c r="C25" i="3"/>
  <c r="I25" i="3" s="1"/>
  <c r="K25" i="3" s="1"/>
  <c r="D26" i="3"/>
  <c r="C15" i="3"/>
  <c r="F15" i="3"/>
  <c r="H15" i="3" s="1"/>
  <c r="C12" i="3"/>
  <c r="I12" i="3" s="1"/>
  <c r="K12" i="3" s="1"/>
  <c r="D13" i="3"/>
  <c r="F14" i="3"/>
  <c r="H14" i="3" s="1"/>
  <c r="C24" i="3"/>
  <c r="D25" i="3"/>
  <c r="F26" i="3"/>
  <c r="H26" i="3" s="1"/>
  <c r="F25" i="3"/>
  <c r="H25" i="3" s="1"/>
  <c r="F16" i="3"/>
  <c r="H16" i="3" s="1"/>
  <c r="I16" i="3"/>
  <c r="K16" i="3" s="1"/>
  <c r="F12" i="3"/>
  <c r="H12" i="3" s="1"/>
  <c r="I15" i="3"/>
  <c r="K15" i="3" s="1"/>
  <c r="J16" i="3"/>
  <c r="L16" i="3" s="1"/>
  <c r="C22" i="3"/>
  <c r="I22" i="3" s="1"/>
  <c r="K22" i="3" s="1"/>
  <c r="D23" i="3"/>
  <c r="F24" i="3"/>
  <c r="H24" i="3" s="1"/>
  <c r="D4" i="3"/>
  <c r="F13" i="3"/>
  <c r="H13" i="3" s="1"/>
  <c r="C9" i="3"/>
  <c r="I9" i="3" s="1"/>
  <c r="K9" i="3" s="1"/>
  <c r="D10" i="3"/>
  <c r="D22" i="3"/>
  <c r="F23" i="3"/>
  <c r="H23" i="3" s="1"/>
  <c r="I26" i="3"/>
  <c r="K26" i="3" s="1"/>
  <c r="F4" i="3"/>
  <c r="H4" i="3" s="1"/>
  <c r="C14" i="3"/>
  <c r="I14" i="3" s="1"/>
  <c r="K14" i="3" s="1"/>
  <c r="I4" i="3"/>
  <c r="K4" i="3" s="1"/>
  <c r="D9" i="3"/>
  <c r="I13" i="3"/>
  <c r="K13" i="3" s="1"/>
  <c r="C20" i="3"/>
  <c r="I20" i="3" s="1"/>
  <c r="K20" i="3" s="1"/>
  <c r="C7" i="3"/>
  <c r="I7" i="3" s="1"/>
  <c r="K7" i="3" s="1"/>
  <c r="D8" i="3"/>
  <c r="C19" i="3"/>
  <c r="I19" i="3" s="1"/>
  <c r="K19" i="3" s="1"/>
  <c r="D20" i="3"/>
  <c r="I24" i="3"/>
  <c r="K24" i="3" s="1"/>
  <c r="C10" i="3"/>
  <c r="I10" i="3" s="1"/>
  <c r="K10" i="3" s="1"/>
  <c r="C8" i="3"/>
  <c r="I8" i="3" s="1"/>
  <c r="K8" i="3" s="1"/>
  <c r="J3" i="3"/>
  <c r="J549" i="3"/>
  <c r="L549" i="3" s="1"/>
  <c r="D549" i="3"/>
  <c r="C549" i="3"/>
  <c r="I549" i="3" s="1"/>
  <c r="K549" i="3" s="1"/>
  <c r="B549" i="3"/>
  <c r="F549" i="3" s="1"/>
  <c r="H549" i="3" s="1"/>
  <c r="J548" i="3"/>
  <c r="L548" i="3" s="1"/>
  <c r="D548" i="3"/>
  <c r="C548" i="3"/>
  <c r="I548" i="3" s="1"/>
  <c r="K548" i="3" s="1"/>
  <c r="B548" i="3"/>
  <c r="F548" i="3" s="1"/>
  <c r="H548" i="3" s="1"/>
  <c r="J547" i="3"/>
  <c r="L547" i="3" s="1"/>
  <c r="I547" i="3"/>
  <c r="K547" i="3" s="1"/>
  <c r="H547" i="3"/>
  <c r="F547" i="3"/>
  <c r="D547" i="3"/>
  <c r="C547" i="3"/>
  <c r="B547" i="3"/>
  <c r="J546" i="3"/>
  <c r="L546" i="3" s="1"/>
  <c r="D546" i="3"/>
  <c r="C546" i="3"/>
  <c r="I546" i="3" s="1"/>
  <c r="K546" i="3" s="1"/>
  <c r="B546" i="3"/>
  <c r="F546" i="3" s="1"/>
  <c r="H546" i="3" s="1"/>
  <c r="J545" i="3"/>
  <c r="L545" i="3" s="1"/>
  <c r="D545" i="3"/>
  <c r="C545" i="3"/>
  <c r="I545" i="3" s="1"/>
  <c r="K545" i="3" s="1"/>
  <c r="B545" i="3"/>
  <c r="F545" i="3" s="1"/>
  <c r="H545" i="3" s="1"/>
  <c r="J544" i="3"/>
  <c r="L544" i="3" s="1"/>
  <c r="D544" i="3"/>
  <c r="C544" i="3"/>
  <c r="I544" i="3" s="1"/>
  <c r="K544" i="3" s="1"/>
  <c r="B544" i="3"/>
  <c r="F544" i="3" s="1"/>
  <c r="H544" i="3" s="1"/>
  <c r="J543" i="3"/>
  <c r="L543" i="3" s="1"/>
  <c r="I543" i="3"/>
  <c r="K543" i="3" s="1"/>
  <c r="F543" i="3"/>
  <c r="H543" i="3" s="1"/>
  <c r="D543" i="3"/>
  <c r="C543" i="3"/>
  <c r="B543" i="3"/>
  <c r="J542" i="3"/>
  <c r="L542" i="3" s="1"/>
  <c r="D542" i="3"/>
  <c r="C542" i="3"/>
  <c r="I542" i="3" s="1"/>
  <c r="K542" i="3" s="1"/>
  <c r="B542" i="3"/>
  <c r="F542" i="3" s="1"/>
  <c r="H542" i="3" s="1"/>
  <c r="J541" i="3"/>
  <c r="L541" i="3" s="1"/>
  <c r="D541" i="3"/>
  <c r="C541" i="3"/>
  <c r="I541" i="3" s="1"/>
  <c r="K541" i="3" s="1"/>
  <c r="B541" i="3"/>
  <c r="F541" i="3" s="1"/>
  <c r="H541" i="3" s="1"/>
  <c r="J540" i="3"/>
  <c r="L540" i="3" s="1"/>
  <c r="D540" i="3"/>
  <c r="C540" i="3"/>
  <c r="I540" i="3" s="1"/>
  <c r="K540" i="3" s="1"/>
  <c r="B540" i="3"/>
  <c r="F540" i="3" s="1"/>
  <c r="H540" i="3" s="1"/>
  <c r="J539" i="3"/>
  <c r="L539" i="3" s="1"/>
  <c r="I539" i="3"/>
  <c r="K539" i="3" s="1"/>
  <c r="H539" i="3"/>
  <c r="F539" i="3"/>
  <c r="D539" i="3"/>
  <c r="C539" i="3"/>
  <c r="B539" i="3"/>
  <c r="J538" i="3"/>
  <c r="L538" i="3" s="1"/>
  <c r="D538" i="3"/>
  <c r="C538" i="3"/>
  <c r="I538" i="3" s="1"/>
  <c r="K538" i="3" s="1"/>
  <c r="B538" i="3"/>
  <c r="F538" i="3" s="1"/>
  <c r="H538" i="3" s="1"/>
  <c r="J537" i="3"/>
  <c r="L537" i="3" s="1"/>
  <c r="D537" i="3"/>
  <c r="C537" i="3"/>
  <c r="I537" i="3" s="1"/>
  <c r="K537" i="3" s="1"/>
  <c r="B537" i="3"/>
  <c r="F537" i="3" s="1"/>
  <c r="H537" i="3" s="1"/>
  <c r="J536" i="3"/>
  <c r="L536" i="3" s="1"/>
  <c r="D536" i="3"/>
  <c r="C536" i="3"/>
  <c r="I536" i="3" s="1"/>
  <c r="K536" i="3" s="1"/>
  <c r="B536" i="3"/>
  <c r="F536" i="3" s="1"/>
  <c r="H536" i="3" s="1"/>
  <c r="J535" i="3"/>
  <c r="L535" i="3" s="1"/>
  <c r="I535" i="3"/>
  <c r="K535" i="3" s="1"/>
  <c r="H535" i="3"/>
  <c r="F535" i="3"/>
  <c r="D535" i="3"/>
  <c r="C535" i="3"/>
  <c r="B535" i="3"/>
  <c r="J534" i="3"/>
  <c r="L534" i="3" s="1"/>
  <c r="D534" i="3"/>
  <c r="C534" i="3"/>
  <c r="I534" i="3" s="1"/>
  <c r="K534" i="3" s="1"/>
  <c r="B534" i="3"/>
  <c r="F534" i="3" s="1"/>
  <c r="H534" i="3" s="1"/>
  <c r="J533" i="3"/>
  <c r="L533" i="3" s="1"/>
  <c r="D533" i="3"/>
  <c r="C533" i="3"/>
  <c r="I533" i="3" s="1"/>
  <c r="K533" i="3" s="1"/>
  <c r="B533" i="3"/>
  <c r="F533" i="3" s="1"/>
  <c r="H533" i="3" s="1"/>
  <c r="J532" i="3"/>
  <c r="L532" i="3" s="1"/>
  <c r="D532" i="3"/>
  <c r="C532" i="3"/>
  <c r="I532" i="3" s="1"/>
  <c r="K532" i="3" s="1"/>
  <c r="B532" i="3"/>
  <c r="F532" i="3" s="1"/>
  <c r="H532" i="3" s="1"/>
  <c r="J531" i="3"/>
  <c r="L531" i="3" s="1"/>
  <c r="I531" i="3"/>
  <c r="K531" i="3" s="1"/>
  <c r="H531" i="3"/>
  <c r="F531" i="3"/>
  <c r="D531" i="3"/>
  <c r="C531" i="3"/>
  <c r="B531" i="3"/>
  <c r="J530" i="3"/>
  <c r="L530" i="3" s="1"/>
  <c r="D530" i="3"/>
  <c r="C530" i="3"/>
  <c r="I530" i="3" s="1"/>
  <c r="K530" i="3" s="1"/>
  <c r="B530" i="3"/>
  <c r="F530" i="3" s="1"/>
  <c r="H530" i="3" s="1"/>
  <c r="J529" i="3"/>
  <c r="L529" i="3" s="1"/>
  <c r="D529" i="3"/>
  <c r="C529" i="3"/>
  <c r="I529" i="3" s="1"/>
  <c r="K529" i="3" s="1"/>
  <c r="B529" i="3"/>
  <c r="F529" i="3" s="1"/>
  <c r="H529" i="3" s="1"/>
  <c r="J528" i="3"/>
  <c r="L528" i="3" s="1"/>
  <c r="D528" i="3"/>
  <c r="C528" i="3"/>
  <c r="I528" i="3" s="1"/>
  <c r="K528" i="3" s="1"/>
  <c r="B528" i="3"/>
  <c r="F528" i="3" s="1"/>
  <c r="H528" i="3" s="1"/>
  <c r="J527" i="3"/>
  <c r="L527" i="3" s="1"/>
  <c r="I527" i="3"/>
  <c r="K527" i="3" s="1"/>
  <c r="H527" i="3"/>
  <c r="F527" i="3"/>
  <c r="D527" i="3"/>
  <c r="C527" i="3"/>
  <c r="B527" i="3"/>
  <c r="J526" i="3"/>
  <c r="L526" i="3" s="1"/>
  <c r="D526" i="3"/>
  <c r="C526" i="3"/>
  <c r="I526" i="3" s="1"/>
  <c r="K526" i="3" s="1"/>
  <c r="B526" i="3"/>
  <c r="F526" i="3" s="1"/>
  <c r="H526" i="3" s="1"/>
  <c r="J525" i="3"/>
  <c r="L525" i="3" s="1"/>
  <c r="D525" i="3"/>
  <c r="C525" i="3"/>
  <c r="I525" i="3" s="1"/>
  <c r="K525" i="3" s="1"/>
  <c r="B525" i="3"/>
  <c r="F525" i="3" s="1"/>
  <c r="H525" i="3" s="1"/>
  <c r="K524" i="3"/>
  <c r="J524" i="3"/>
  <c r="L524" i="3" s="1"/>
  <c r="I524" i="3"/>
  <c r="D524" i="3"/>
  <c r="C524" i="3"/>
  <c r="B524" i="3"/>
  <c r="F524" i="3" s="1"/>
  <c r="H524" i="3" s="1"/>
  <c r="J523" i="3"/>
  <c r="L523" i="3" s="1"/>
  <c r="I523" i="3"/>
  <c r="K523" i="3" s="1"/>
  <c r="F523" i="3"/>
  <c r="H523" i="3" s="1"/>
  <c r="D523" i="3"/>
  <c r="C523" i="3"/>
  <c r="B523" i="3"/>
  <c r="J522" i="3"/>
  <c r="L522" i="3" s="1"/>
  <c r="D522" i="3"/>
  <c r="C522" i="3"/>
  <c r="I522" i="3" s="1"/>
  <c r="K522" i="3" s="1"/>
  <c r="B522" i="3"/>
  <c r="F522" i="3" s="1"/>
  <c r="H522" i="3" s="1"/>
  <c r="J521" i="3"/>
  <c r="L521" i="3" s="1"/>
  <c r="D521" i="3"/>
  <c r="C521" i="3"/>
  <c r="I521" i="3" s="1"/>
  <c r="K521" i="3" s="1"/>
  <c r="B521" i="3"/>
  <c r="F521" i="3" s="1"/>
  <c r="H521" i="3" s="1"/>
  <c r="K520" i="3"/>
  <c r="J520" i="3"/>
  <c r="L520" i="3" s="1"/>
  <c r="I520" i="3"/>
  <c r="D520" i="3"/>
  <c r="C520" i="3"/>
  <c r="B520" i="3"/>
  <c r="F520" i="3" s="1"/>
  <c r="H520" i="3" s="1"/>
  <c r="J519" i="3"/>
  <c r="L519" i="3" s="1"/>
  <c r="I519" i="3"/>
  <c r="K519" i="3" s="1"/>
  <c r="F519" i="3"/>
  <c r="H519" i="3" s="1"/>
  <c r="D519" i="3"/>
  <c r="C519" i="3"/>
  <c r="B519" i="3"/>
  <c r="J518" i="3"/>
  <c r="L518" i="3" s="1"/>
  <c r="D518" i="3"/>
  <c r="C518" i="3"/>
  <c r="I518" i="3" s="1"/>
  <c r="K518" i="3" s="1"/>
  <c r="B518" i="3"/>
  <c r="F518" i="3" s="1"/>
  <c r="H518" i="3" s="1"/>
  <c r="J517" i="3"/>
  <c r="L517" i="3" s="1"/>
  <c r="D517" i="3"/>
  <c r="C517" i="3"/>
  <c r="I517" i="3" s="1"/>
  <c r="K517" i="3" s="1"/>
  <c r="B517" i="3"/>
  <c r="F517" i="3" s="1"/>
  <c r="H517" i="3" s="1"/>
  <c r="K516" i="3"/>
  <c r="J516" i="3"/>
  <c r="L516" i="3" s="1"/>
  <c r="I516" i="3"/>
  <c r="D516" i="3"/>
  <c r="C516" i="3"/>
  <c r="B516" i="3"/>
  <c r="F516" i="3" s="1"/>
  <c r="H516" i="3" s="1"/>
  <c r="J515" i="3"/>
  <c r="L515" i="3" s="1"/>
  <c r="I515" i="3"/>
  <c r="K515" i="3" s="1"/>
  <c r="F515" i="3"/>
  <c r="H515" i="3" s="1"/>
  <c r="D515" i="3"/>
  <c r="C515" i="3"/>
  <c r="B515" i="3"/>
  <c r="J514" i="3"/>
  <c r="L514" i="3" s="1"/>
  <c r="D514" i="3"/>
  <c r="C514" i="3"/>
  <c r="I514" i="3" s="1"/>
  <c r="K514" i="3" s="1"/>
  <c r="B514" i="3"/>
  <c r="F514" i="3" s="1"/>
  <c r="H514" i="3" s="1"/>
  <c r="J513" i="3"/>
  <c r="L513" i="3" s="1"/>
  <c r="D513" i="3"/>
  <c r="C513" i="3"/>
  <c r="I513" i="3" s="1"/>
  <c r="K513" i="3" s="1"/>
  <c r="B513" i="3"/>
  <c r="F513" i="3" s="1"/>
  <c r="H513" i="3" s="1"/>
  <c r="K512" i="3"/>
  <c r="J512" i="3"/>
  <c r="L512" i="3" s="1"/>
  <c r="I512" i="3"/>
  <c r="D512" i="3"/>
  <c r="C512" i="3"/>
  <c r="B512" i="3"/>
  <c r="F512" i="3" s="1"/>
  <c r="H512" i="3" s="1"/>
  <c r="J511" i="3"/>
  <c r="L511" i="3" s="1"/>
  <c r="I511" i="3"/>
  <c r="K511" i="3" s="1"/>
  <c r="H511" i="3"/>
  <c r="F511" i="3"/>
  <c r="D511" i="3"/>
  <c r="C511" i="3"/>
  <c r="B511" i="3"/>
  <c r="J510" i="3"/>
  <c r="L510" i="3" s="1"/>
  <c r="D510" i="3"/>
  <c r="C510" i="3"/>
  <c r="I510" i="3" s="1"/>
  <c r="K510" i="3" s="1"/>
  <c r="B510" i="3"/>
  <c r="F510" i="3" s="1"/>
  <c r="H510" i="3" s="1"/>
  <c r="J509" i="3"/>
  <c r="L509" i="3" s="1"/>
  <c r="D509" i="3"/>
  <c r="C509" i="3"/>
  <c r="I509" i="3" s="1"/>
  <c r="K509" i="3" s="1"/>
  <c r="B509" i="3"/>
  <c r="F509" i="3" s="1"/>
  <c r="H509" i="3" s="1"/>
  <c r="K508" i="3"/>
  <c r="J508" i="3"/>
  <c r="L508" i="3" s="1"/>
  <c r="I508" i="3"/>
  <c r="D508" i="3"/>
  <c r="C508" i="3"/>
  <c r="B508" i="3"/>
  <c r="F508" i="3" s="1"/>
  <c r="H508" i="3" s="1"/>
  <c r="J507" i="3"/>
  <c r="L507" i="3" s="1"/>
  <c r="I507" i="3"/>
  <c r="K507" i="3" s="1"/>
  <c r="H507" i="3"/>
  <c r="F507" i="3"/>
  <c r="D507" i="3"/>
  <c r="C507" i="3"/>
  <c r="B507" i="3"/>
  <c r="J506" i="3"/>
  <c r="L506" i="3" s="1"/>
  <c r="D506" i="3"/>
  <c r="C506" i="3"/>
  <c r="I506" i="3" s="1"/>
  <c r="K506" i="3" s="1"/>
  <c r="B506" i="3"/>
  <c r="F506" i="3" s="1"/>
  <c r="H506" i="3" s="1"/>
  <c r="J505" i="3"/>
  <c r="L505" i="3" s="1"/>
  <c r="D505" i="3"/>
  <c r="C505" i="3"/>
  <c r="I505" i="3" s="1"/>
  <c r="K505" i="3" s="1"/>
  <c r="B505" i="3"/>
  <c r="F505" i="3" s="1"/>
  <c r="H505" i="3" s="1"/>
  <c r="K504" i="3"/>
  <c r="J504" i="3"/>
  <c r="L504" i="3" s="1"/>
  <c r="I504" i="3"/>
  <c r="D504" i="3"/>
  <c r="C504" i="3"/>
  <c r="B504" i="3"/>
  <c r="F504" i="3" s="1"/>
  <c r="H504" i="3" s="1"/>
  <c r="J503" i="3"/>
  <c r="L503" i="3" s="1"/>
  <c r="I503" i="3"/>
  <c r="K503" i="3" s="1"/>
  <c r="F503" i="3"/>
  <c r="H503" i="3" s="1"/>
  <c r="D503" i="3"/>
  <c r="C503" i="3"/>
  <c r="B503" i="3"/>
  <c r="J502" i="3"/>
  <c r="L502" i="3" s="1"/>
  <c r="D502" i="3"/>
  <c r="C502" i="3"/>
  <c r="I502" i="3" s="1"/>
  <c r="K502" i="3" s="1"/>
  <c r="B502" i="3"/>
  <c r="F502" i="3" s="1"/>
  <c r="H502" i="3" s="1"/>
  <c r="J501" i="3"/>
  <c r="L501" i="3" s="1"/>
  <c r="D501" i="3"/>
  <c r="C501" i="3"/>
  <c r="I501" i="3" s="1"/>
  <c r="K501" i="3" s="1"/>
  <c r="B501" i="3"/>
  <c r="F501" i="3" s="1"/>
  <c r="H501" i="3" s="1"/>
  <c r="K500" i="3"/>
  <c r="J500" i="3"/>
  <c r="L500" i="3" s="1"/>
  <c r="I500" i="3"/>
  <c r="D500" i="3"/>
  <c r="C500" i="3"/>
  <c r="B500" i="3"/>
  <c r="F500" i="3" s="1"/>
  <c r="H500" i="3" s="1"/>
  <c r="J499" i="3"/>
  <c r="L499" i="3" s="1"/>
  <c r="I499" i="3"/>
  <c r="K499" i="3" s="1"/>
  <c r="F499" i="3"/>
  <c r="H499" i="3" s="1"/>
  <c r="D499" i="3"/>
  <c r="C499" i="3"/>
  <c r="B499" i="3"/>
  <c r="J498" i="3"/>
  <c r="L498" i="3" s="1"/>
  <c r="D498" i="3"/>
  <c r="C498" i="3"/>
  <c r="I498" i="3" s="1"/>
  <c r="K498" i="3" s="1"/>
  <c r="B498" i="3"/>
  <c r="F498" i="3" s="1"/>
  <c r="H498" i="3" s="1"/>
  <c r="J497" i="3"/>
  <c r="L497" i="3" s="1"/>
  <c r="D497" i="3"/>
  <c r="C497" i="3"/>
  <c r="I497" i="3" s="1"/>
  <c r="K497" i="3" s="1"/>
  <c r="B497" i="3"/>
  <c r="F497" i="3" s="1"/>
  <c r="H497" i="3" s="1"/>
  <c r="K496" i="3"/>
  <c r="J496" i="3"/>
  <c r="L496" i="3" s="1"/>
  <c r="I496" i="3"/>
  <c r="D496" i="3"/>
  <c r="C496" i="3"/>
  <c r="B496" i="3"/>
  <c r="F496" i="3" s="1"/>
  <c r="H496" i="3" s="1"/>
  <c r="J495" i="3"/>
  <c r="L495" i="3" s="1"/>
  <c r="I495" i="3"/>
  <c r="K495" i="3" s="1"/>
  <c r="H495" i="3"/>
  <c r="F495" i="3"/>
  <c r="D495" i="3"/>
  <c r="C495" i="3"/>
  <c r="B495" i="3"/>
  <c r="J494" i="3"/>
  <c r="L494" i="3" s="1"/>
  <c r="D494" i="3"/>
  <c r="C494" i="3"/>
  <c r="I494" i="3" s="1"/>
  <c r="K494" i="3" s="1"/>
  <c r="B494" i="3"/>
  <c r="F494" i="3" s="1"/>
  <c r="H494" i="3" s="1"/>
  <c r="J493" i="3"/>
  <c r="L493" i="3" s="1"/>
  <c r="D493" i="3"/>
  <c r="C493" i="3"/>
  <c r="I493" i="3" s="1"/>
  <c r="K493" i="3" s="1"/>
  <c r="B493" i="3"/>
  <c r="F493" i="3" s="1"/>
  <c r="H493" i="3" s="1"/>
  <c r="K492" i="3"/>
  <c r="J492" i="3"/>
  <c r="L492" i="3" s="1"/>
  <c r="I492" i="3"/>
  <c r="D492" i="3"/>
  <c r="C492" i="3"/>
  <c r="B492" i="3"/>
  <c r="F492" i="3" s="1"/>
  <c r="H492" i="3" s="1"/>
  <c r="J491" i="3"/>
  <c r="L491" i="3" s="1"/>
  <c r="I491" i="3"/>
  <c r="K491" i="3" s="1"/>
  <c r="H491" i="3"/>
  <c r="F491" i="3"/>
  <c r="D491" i="3"/>
  <c r="C491" i="3"/>
  <c r="B491" i="3"/>
  <c r="J490" i="3"/>
  <c r="L490" i="3" s="1"/>
  <c r="D490" i="3"/>
  <c r="C490" i="3"/>
  <c r="I490" i="3" s="1"/>
  <c r="K490" i="3" s="1"/>
  <c r="B490" i="3"/>
  <c r="F490" i="3" s="1"/>
  <c r="H490" i="3" s="1"/>
  <c r="J489" i="3"/>
  <c r="L489" i="3" s="1"/>
  <c r="D489" i="3"/>
  <c r="C489" i="3"/>
  <c r="I489" i="3" s="1"/>
  <c r="K489" i="3" s="1"/>
  <c r="B489" i="3"/>
  <c r="F489" i="3" s="1"/>
  <c r="H489" i="3" s="1"/>
  <c r="J488" i="3"/>
  <c r="L488" i="3" s="1"/>
  <c r="D488" i="3"/>
  <c r="C488" i="3"/>
  <c r="I488" i="3" s="1"/>
  <c r="K488" i="3" s="1"/>
  <c r="B488" i="3"/>
  <c r="F488" i="3" s="1"/>
  <c r="H488" i="3" s="1"/>
  <c r="J487" i="3"/>
  <c r="L487" i="3" s="1"/>
  <c r="I487" i="3"/>
  <c r="K487" i="3" s="1"/>
  <c r="F487" i="3"/>
  <c r="H487" i="3" s="1"/>
  <c r="D487" i="3"/>
  <c r="C487" i="3"/>
  <c r="B487" i="3"/>
  <c r="J486" i="3"/>
  <c r="L486" i="3" s="1"/>
  <c r="D486" i="3"/>
  <c r="C486" i="3"/>
  <c r="I486" i="3" s="1"/>
  <c r="K486" i="3" s="1"/>
  <c r="B486" i="3"/>
  <c r="F486" i="3" s="1"/>
  <c r="H486" i="3" s="1"/>
  <c r="J485" i="3"/>
  <c r="L485" i="3" s="1"/>
  <c r="D485" i="3"/>
  <c r="C485" i="3"/>
  <c r="I485" i="3" s="1"/>
  <c r="K485" i="3" s="1"/>
  <c r="B485" i="3"/>
  <c r="F485" i="3" s="1"/>
  <c r="H485" i="3" s="1"/>
  <c r="K484" i="3"/>
  <c r="J484" i="3"/>
  <c r="L484" i="3" s="1"/>
  <c r="I484" i="3"/>
  <c r="D484" i="3"/>
  <c r="C484" i="3"/>
  <c r="B484" i="3"/>
  <c r="F484" i="3" s="1"/>
  <c r="H484" i="3" s="1"/>
  <c r="J483" i="3"/>
  <c r="L483" i="3" s="1"/>
  <c r="I483" i="3"/>
  <c r="K483" i="3" s="1"/>
  <c r="F483" i="3"/>
  <c r="H483" i="3" s="1"/>
  <c r="D483" i="3"/>
  <c r="C483" i="3"/>
  <c r="B483" i="3"/>
  <c r="J482" i="3"/>
  <c r="L482" i="3" s="1"/>
  <c r="D482" i="3"/>
  <c r="C482" i="3"/>
  <c r="I482" i="3" s="1"/>
  <c r="K482" i="3" s="1"/>
  <c r="B482" i="3"/>
  <c r="F482" i="3" s="1"/>
  <c r="H482" i="3" s="1"/>
  <c r="J481" i="3"/>
  <c r="L481" i="3" s="1"/>
  <c r="D481" i="3"/>
  <c r="C481" i="3"/>
  <c r="I481" i="3" s="1"/>
  <c r="K481" i="3" s="1"/>
  <c r="B481" i="3"/>
  <c r="F481" i="3" s="1"/>
  <c r="H481" i="3" s="1"/>
  <c r="K480" i="3"/>
  <c r="J480" i="3"/>
  <c r="L480" i="3" s="1"/>
  <c r="I480" i="3"/>
  <c r="D480" i="3"/>
  <c r="C480" i="3"/>
  <c r="B480" i="3"/>
  <c r="F480" i="3" s="1"/>
  <c r="H480" i="3" s="1"/>
  <c r="J479" i="3"/>
  <c r="L479" i="3" s="1"/>
  <c r="I479" i="3"/>
  <c r="K479" i="3" s="1"/>
  <c r="F479" i="3"/>
  <c r="H479" i="3" s="1"/>
  <c r="D479" i="3"/>
  <c r="C479" i="3"/>
  <c r="B479" i="3"/>
  <c r="L478" i="3"/>
  <c r="J478" i="3"/>
  <c r="D478" i="3"/>
  <c r="C478" i="3"/>
  <c r="I478" i="3" s="1"/>
  <c r="K478" i="3" s="1"/>
  <c r="B478" i="3"/>
  <c r="F478" i="3" s="1"/>
  <c r="H478" i="3" s="1"/>
  <c r="J477" i="3"/>
  <c r="L477" i="3" s="1"/>
  <c r="I477" i="3"/>
  <c r="K477" i="3" s="1"/>
  <c r="D477" i="3"/>
  <c r="C477" i="3"/>
  <c r="B477" i="3"/>
  <c r="F477" i="3" s="1"/>
  <c r="H477" i="3" s="1"/>
  <c r="K476" i="3"/>
  <c r="J476" i="3"/>
  <c r="L476" i="3" s="1"/>
  <c r="I476" i="3"/>
  <c r="D476" i="3"/>
  <c r="C476" i="3"/>
  <c r="B476" i="3"/>
  <c r="F476" i="3" s="1"/>
  <c r="H476" i="3" s="1"/>
  <c r="J475" i="3"/>
  <c r="L475" i="3" s="1"/>
  <c r="I475" i="3"/>
  <c r="K475" i="3" s="1"/>
  <c r="F475" i="3"/>
  <c r="H475" i="3" s="1"/>
  <c r="D475" i="3"/>
  <c r="C475" i="3"/>
  <c r="B475" i="3"/>
  <c r="L474" i="3"/>
  <c r="J474" i="3"/>
  <c r="D474" i="3"/>
  <c r="C474" i="3"/>
  <c r="I474" i="3" s="1"/>
  <c r="K474" i="3" s="1"/>
  <c r="B474" i="3"/>
  <c r="F474" i="3" s="1"/>
  <c r="H474" i="3" s="1"/>
  <c r="J473" i="3"/>
  <c r="L473" i="3" s="1"/>
  <c r="I473" i="3"/>
  <c r="K473" i="3" s="1"/>
  <c r="D473" i="3"/>
  <c r="C473" i="3"/>
  <c r="B473" i="3"/>
  <c r="F473" i="3" s="1"/>
  <c r="H473" i="3" s="1"/>
  <c r="K472" i="3"/>
  <c r="J472" i="3"/>
  <c r="L472" i="3" s="1"/>
  <c r="I472" i="3"/>
  <c r="D472" i="3"/>
  <c r="C472" i="3"/>
  <c r="B472" i="3"/>
  <c r="F472" i="3" s="1"/>
  <c r="H472" i="3" s="1"/>
  <c r="J471" i="3"/>
  <c r="L471" i="3" s="1"/>
  <c r="I471" i="3"/>
  <c r="K471" i="3" s="1"/>
  <c r="H471" i="3"/>
  <c r="F471" i="3"/>
  <c r="D471" i="3"/>
  <c r="C471" i="3"/>
  <c r="B471" i="3"/>
  <c r="L470" i="3"/>
  <c r="J470" i="3"/>
  <c r="D470" i="3"/>
  <c r="C470" i="3"/>
  <c r="I470" i="3" s="1"/>
  <c r="K470" i="3" s="1"/>
  <c r="B470" i="3"/>
  <c r="F470" i="3" s="1"/>
  <c r="H470" i="3" s="1"/>
  <c r="J469" i="3"/>
  <c r="L469" i="3" s="1"/>
  <c r="I469" i="3"/>
  <c r="K469" i="3" s="1"/>
  <c r="D469" i="3"/>
  <c r="C469" i="3"/>
  <c r="B469" i="3"/>
  <c r="F469" i="3" s="1"/>
  <c r="H469" i="3" s="1"/>
  <c r="K468" i="3"/>
  <c r="J468" i="3"/>
  <c r="L468" i="3" s="1"/>
  <c r="I468" i="3"/>
  <c r="D468" i="3"/>
  <c r="C468" i="3"/>
  <c r="B468" i="3"/>
  <c r="F468" i="3" s="1"/>
  <c r="H468" i="3" s="1"/>
  <c r="J467" i="3"/>
  <c r="L467" i="3" s="1"/>
  <c r="I467" i="3"/>
  <c r="K467" i="3" s="1"/>
  <c r="H467" i="3"/>
  <c r="F467" i="3"/>
  <c r="D467" i="3"/>
  <c r="C467" i="3"/>
  <c r="B467" i="3"/>
  <c r="L466" i="3"/>
  <c r="J466" i="3"/>
  <c r="D466" i="3"/>
  <c r="C466" i="3"/>
  <c r="I466" i="3" s="1"/>
  <c r="K466" i="3" s="1"/>
  <c r="B466" i="3"/>
  <c r="F466" i="3" s="1"/>
  <c r="H466" i="3" s="1"/>
  <c r="J465" i="3"/>
  <c r="L465" i="3" s="1"/>
  <c r="I465" i="3"/>
  <c r="K465" i="3" s="1"/>
  <c r="D465" i="3"/>
  <c r="C465" i="3"/>
  <c r="B465" i="3"/>
  <c r="F465" i="3" s="1"/>
  <c r="H465" i="3" s="1"/>
  <c r="K464" i="3"/>
  <c r="J464" i="3"/>
  <c r="L464" i="3" s="1"/>
  <c r="I464" i="3"/>
  <c r="D464" i="3"/>
  <c r="C464" i="3"/>
  <c r="B464" i="3"/>
  <c r="F464" i="3" s="1"/>
  <c r="H464" i="3" s="1"/>
  <c r="J463" i="3"/>
  <c r="L463" i="3" s="1"/>
  <c r="I463" i="3"/>
  <c r="K463" i="3" s="1"/>
  <c r="F463" i="3"/>
  <c r="H463" i="3" s="1"/>
  <c r="D463" i="3"/>
  <c r="C463" i="3"/>
  <c r="B463" i="3"/>
  <c r="L462" i="3"/>
  <c r="J462" i="3"/>
  <c r="D462" i="3"/>
  <c r="C462" i="3"/>
  <c r="I462" i="3" s="1"/>
  <c r="K462" i="3" s="1"/>
  <c r="B462" i="3"/>
  <c r="F462" i="3" s="1"/>
  <c r="H462" i="3" s="1"/>
  <c r="J461" i="3"/>
  <c r="L461" i="3" s="1"/>
  <c r="I461" i="3"/>
  <c r="K461" i="3" s="1"/>
  <c r="D461" i="3"/>
  <c r="C461" i="3"/>
  <c r="B461" i="3"/>
  <c r="F461" i="3" s="1"/>
  <c r="H461" i="3" s="1"/>
  <c r="K460" i="3"/>
  <c r="J460" i="3"/>
  <c r="L460" i="3" s="1"/>
  <c r="I460" i="3"/>
  <c r="D460" i="3"/>
  <c r="C460" i="3"/>
  <c r="B460" i="3"/>
  <c r="F460" i="3" s="1"/>
  <c r="H460" i="3" s="1"/>
  <c r="J459" i="3"/>
  <c r="L459" i="3" s="1"/>
  <c r="I459" i="3"/>
  <c r="K459" i="3" s="1"/>
  <c r="F459" i="3"/>
  <c r="H459" i="3" s="1"/>
  <c r="D459" i="3"/>
  <c r="C459" i="3"/>
  <c r="B459" i="3"/>
  <c r="L458" i="3"/>
  <c r="J458" i="3"/>
  <c r="D458" i="3"/>
  <c r="C458" i="3"/>
  <c r="I458" i="3" s="1"/>
  <c r="K458" i="3" s="1"/>
  <c r="B458" i="3"/>
  <c r="F458" i="3" s="1"/>
  <c r="H458" i="3" s="1"/>
  <c r="J457" i="3"/>
  <c r="L457" i="3" s="1"/>
  <c r="I457" i="3"/>
  <c r="K457" i="3" s="1"/>
  <c r="D457" i="3"/>
  <c r="C457" i="3"/>
  <c r="B457" i="3"/>
  <c r="F457" i="3" s="1"/>
  <c r="H457" i="3" s="1"/>
  <c r="K456" i="3"/>
  <c r="J456" i="3"/>
  <c r="L456" i="3" s="1"/>
  <c r="I456" i="3"/>
  <c r="D456" i="3"/>
  <c r="C456" i="3"/>
  <c r="B456" i="3"/>
  <c r="F456" i="3" s="1"/>
  <c r="H456" i="3" s="1"/>
  <c r="J455" i="3"/>
  <c r="L455" i="3" s="1"/>
  <c r="I455" i="3"/>
  <c r="K455" i="3" s="1"/>
  <c r="F455" i="3"/>
  <c r="H455" i="3" s="1"/>
  <c r="D455" i="3"/>
  <c r="C455" i="3"/>
  <c r="B455" i="3"/>
  <c r="L454" i="3"/>
  <c r="J454" i="3"/>
  <c r="D454" i="3"/>
  <c r="C454" i="3"/>
  <c r="I454" i="3" s="1"/>
  <c r="K454" i="3" s="1"/>
  <c r="B454" i="3"/>
  <c r="F454" i="3" s="1"/>
  <c r="H454" i="3" s="1"/>
  <c r="L453" i="3"/>
  <c r="J453" i="3"/>
  <c r="I453" i="3"/>
  <c r="K453" i="3" s="1"/>
  <c r="D453" i="3"/>
  <c r="C453" i="3"/>
  <c r="B453" i="3"/>
  <c r="F453" i="3" s="1"/>
  <c r="H453" i="3" s="1"/>
  <c r="K452" i="3"/>
  <c r="J452" i="3"/>
  <c r="L452" i="3" s="1"/>
  <c r="I452" i="3"/>
  <c r="D452" i="3"/>
  <c r="C452" i="3"/>
  <c r="B452" i="3"/>
  <c r="F452" i="3" s="1"/>
  <c r="H452" i="3" s="1"/>
  <c r="J451" i="3"/>
  <c r="L451" i="3" s="1"/>
  <c r="I451" i="3"/>
  <c r="K451" i="3" s="1"/>
  <c r="F451" i="3"/>
  <c r="H451" i="3" s="1"/>
  <c r="D451" i="3"/>
  <c r="C451" i="3"/>
  <c r="B451" i="3"/>
  <c r="L450" i="3"/>
  <c r="J450" i="3"/>
  <c r="D450" i="3"/>
  <c r="C450" i="3"/>
  <c r="I450" i="3" s="1"/>
  <c r="K450" i="3" s="1"/>
  <c r="B450" i="3"/>
  <c r="F450" i="3" s="1"/>
  <c r="H450" i="3" s="1"/>
  <c r="L449" i="3"/>
  <c r="J449" i="3"/>
  <c r="I449" i="3"/>
  <c r="K449" i="3" s="1"/>
  <c r="D449" i="3"/>
  <c r="C449" i="3"/>
  <c r="B449" i="3"/>
  <c r="F449" i="3" s="1"/>
  <c r="H449" i="3" s="1"/>
  <c r="K448" i="3"/>
  <c r="J448" i="3"/>
  <c r="L448" i="3" s="1"/>
  <c r="I448" i="3"/>
  <c r="D448" i="3"/>
  <c r="C448" i="3"/>
  <c r="B448" i="3"/>
  <c r="F448" i="3" s="1"/>
  <c r="H448" i="3" s="1"/>
  <c r="J447" i="3"/>
  <c r="L447" i="3" s="1"/>
  <c r="I447" i="3"/>
  <c r="K447" i="3" s="1"/>
  <c r="F447" i="3"/>
  <c r="H447" i="3" s="1"/>
  <c r="D447" i="3"/>
  <c r="C447" i="3"/>
  <c r="B447" i="3"/>
  <c r="L446" i="3"/>
  <c r="J446" i="3"/>
  <c r="D446" i="3"/>
  <c r="C446" i="3"/>
  <c r="I446" i="3" s="1"/>
  <c r="K446" i="3" s="1"/>
  <c r="B446" i="3"/>
  <c r="F446" i="3" s="1"/>
  <c r="H446" i="3" s="1"/>
  <c r="J445" i="3"/>
  <c r="L445" i="3" s="1"/>
  <c r="I445" i="3"/>
  <c r="K445" i="3" s="1"/>
  <c r="D445" i="3"/>
  <c r="C445" i="3"/>
  <c r="B445" i="3"/>
  <c r="F445" i="3" s="1"/>
  <c r="H445" i="3" s="1"/>
  <c r="K444" i="3"/>
  <c r="J444" i="3"/>
  <c r="L444" i="3" s="1"/>
  <c r="I444" i="3"/>
  <c r="D444" i="3"/>
  <c r="C444" i="3"/>
  <c r="B444" i="3"/>
  <c r="F444" i="3" s="1"/>
  <c r="H444" i="3" s="1"/>
  <c r="J443" i="3"/>
  <c r="L443" i="3" s="1"/>
  <c r="I443" i="3"/>
  <c r="K443" i="3" s="1"/>
  <c r="F443" i="3"/>
  <c r="H443" i="3" s="1"/>
  <c r="D443" i="3"/>
  <c r="C443" i="3"/>
  <c r="B443" i="3"/>
  <c r="L442" i="3"/>
  <c r="J442" i="3"/>
  <c r="D442" i="3"/>
  <c r="C442" i="3"/>
  <c r="I442" i="3" s="1"/>
  <c r="K442" i="3" s="1"/>
  <c r="B442" i="3"/>
  <c r="F442" i="3" s="1"/>
  <c r="H442" i="3" s="1"/>
  <c r="L441" i="3"/>
  <c r="J441" i="3"/>
  <c r="I441" i="3"/>
  <c r="K441" i="3" s="1"/>
  <c r="D441" i="3"/>
  <c r="C441" i="3"/>
  <c r="B441" i="3"/>
  <c r="F441" i="3" s="1"/>
  <c r="H441" i="3" s="1"/>
  <c r="K440" i="3"/>
  <c r="J440" i="3"/>
  <c r="L440" i="3" s="1"/>
  <c r="I440" i="3"/>
  <c r="D440" i="3"/>
  <c r="C440" i="3"/>
  <c r="B440" i="3"/>
  <c r="F440" i="3" s="1"/>
  <c r="H440" i="3" s="1"/>
  <c r="J439" i="3"/>
  <c r="L439" i="3" s="1"/>
  <c r="I439" i="3"/>
  <c r="K439" i="3" s="1"/>
  <c r="F439" i="3"/>
  <c r="H439" i="3" s="1"/>
  <c r="D439" i="3"/>
  <c r="C439" i="3"/>
  <c r="B439" i="3"/>
  <c r="L438" i="3"/>
  <c r="J438" i="3"/>
  <c r="D438" i="3"/>
  <c r="C438" i="3"/>
  <c r="I438" i="3" s="1"/>
  <c r="K438" i="3" s="1"/>
  <c r="B438" i="3"/>
  <c r="F438" i="3" s="1"/>
  <c r="H438" i="3" s="1"/>
  <c r="L437" i="3"/>
  <c r="J437" i="3"/>
  <c r="I437" i="3"/>
  <c r="K437" i="3" s="1"/>
  <c r="D437" i="3"/>
  <c r="C437" i="3"/>
  <c r="B437" i="3"/>
  <c r="F437" i="3" s="1"/>
  <c r="H437" i="3" s="1"/>
  <c r="K436" i="3"/>
  <c r="J436" i="3"/>
  <c r="L436" i="3" s="1"/>
  <c r="I436" i="3"/>
  <c r="D436" i="3"/>
  <c r="C436" i="3"/>
  <c r="B436" i="3"/>
  <c r="F436" i="3" s="1"/>
  <c r="H436" i="3" s="1"/>
  <c r="J435" i="3"/>
  <c r="L435" i="3" s="1"/>
  <c r="I435" i="3"/>
  <c r="K435" i="3" s="1"/>
  <c r="F435" i="3"/>
  <c r="H435" i="3" s="1"/>
  <c r="D435" i="3"/>
  <c r="C435" i="3"/>
  <c r="B435" i="3"/>
  <c r="L434" i="3"/>
  <c r="J434" i="3"/>
  <c r="D434" i="3"/>
  <c r="C434" i="3"/>
  <c r="I434" i="3" s="1"/>
  <c r="K434" i="3" s="1"/>
  <c r="B434" i="3"/>
  <c r="F434" i="3" s="1"/>
  <c r="H434" i="3" s="1"/>
  <c r="L433" i="3"/>
  <c r="J433" i="3"/>
  <c r="I433" i="3"/>
  <c r="K433" i="3" s="1"/>
  <c r="D433" i="3"/>
  <c r="C433" i="3"/>
  <c r="B433" i="3"/>
  <c r="F433" i="3" s="1"/>
  <c r="H433" i="3" s="1"/>
  <c r="K432" i="3"/>
  <c r="J432" i="3"/>
  <c r="L432" i="3" s="1"/>
  <c r="I432" i="3"/>
  <c r="D432" i="3"/>
  <c r="C432" i="3"/>
  <c r="B432" i="3"/>
  <c r="F432" i="3" s="1"/>
  <c r="H432" i="3" s="1"/>
  <c r="J431" i="3"/>
  <c r="L431" i="3" s="1"/>
  <c r="I431" i="3"/>
  <c r="K431" i="3" s="1"/>
  <c r="F431" i="3"/>
  <c r="H431" i="3" s="1"/>
  <c r="D431" i="3"/>
  <c r="C431" i="3"/>
  <c r="B431" i="3"/>
  <c r="L430" i="3"/>
  <c r="J430" i="3"/>
  <c r="D430" i="3"/>
  <c r="C430" i="3"/>
  <c r="I430" i="3" s="1"/>
  <c r="K430" i="3" s="1"/>
  <c r="B430" i="3"/>
  <c r="F430" i="3" s="1"/>
  <c r="H430" i="3" s="1"/>
  <c r="J429" i="3"/>
  <c r="L429" i="3" s="1"/>
  <c r="I429" i="3"/>
  <c r="K429" i="3" s="1"/>
  <c r="D429" i="3"/>
  <c r="C429" i="3"/>
  <c r="B429" i="3"/>
  <c r="F429" i="3" s="1"/>
  <c r="H429" i="3" s="1"/>
  <c r="K428" i="3"/>
  <c r="J428" i="3"/>
  <c r="L428" i="3" s="1"/>
  <c r="D428" i="3"/>
  <c r="C428" i="3"/>
  <c r="I428" i="3" s="1"/>
  <c r="B428" i="3"/>
  <c r="F428" i="3" s="1"/>
  <c r="H428" i="3" s="1"/>
  <c r="J427" i="3"/>
  <c r="L427" i="3" s="1"/>
  <c r="I427" i="3"/>
  <c r="K427" i="3" s="1"/>
  <c r="F427" i="3"/>
  <c r="H427" i="3" s="1"/>
  <c r="D427" i="3"/>
  <c r="C427" i="3"/>
  <c r="B427" i="3"/>
  <c r="L426" i="3"/>
  <c r="J426" i="3"/>
  <c r="D426" i="3"/>
  <c r="C426" i="3"/>
  <c r="I426" i="3" s="1"/>
  <c r="K426" i="3" s="1"/>
  <c r="B426" i="3"/>
  <c r="F426" i="3" s="1"/>
  <c r="H426" i="3" s="1"/>
  <c r="J425" i="3"/>
  <c r="L425" i="3" s="1"/>
  <c r="I425" i="3"/>
  <c r="K425" i="3" s="1"/>
  <c r="D425" i="3"/>
  <c r="C425" i="3"/>
  <c r="B425" i="3"/>
  <c r="F425" i="3" s="1"/>
  <c r="H425" i="3" s="1"/>
  <c r="K424" i="3"/>
  <c r="J424" i="3"/>
  <c r="L424" i="3" s="1"/>
  <c r="F424" i="3"/>
  <c r="H424" i="3" s="1"/>
  <c r="D424" i="3"/>
  <c r="C424" i="3"/>
  <c r="I424" i="3" s="1"/>
  <c r="B424" i="3"/>
  <c r="J423" i="3"/>
  <c r="L423" i="3" s="1"/>
  <c r="I423" i="3"/>
  <c r="K423" i="3" s="1"/>
  <c r="H423" i="3"/>
  <c r="F423" i="3"/>
  <c r="D423" i="3"/>
  <c r="C423" i="3"/>
  <c r="B423" i="3"/>
  <c r="L422" i="3"/>
  <c r="J422" i="3"/>
  <c r="D422" i="3"/>
  <c r="C422" i="3"/>
  <c r="I422" i="3" s="1"/>
  <c r="K422" i="3" s="1"/>
  <c r="B422" i="3"/>
  <c r="F422" i="3" s="1"/>
  <c r="H422" i="3" s="1"/>
  <c r="J421" i="3"/>
  <c r="L421" i="3" s="1"/>
  <c r="I421" i="3"/>
  <c r="K421" i="3" s="1"/>
  <c r="D421" i="3"/>
  <c r="C421" i="3"/>
  <c r="B421" i="3"/>
  <c r="F421" i="3" s="1"/>
  <c r="H421" i="3" s="1"/>
  <c r="K420" i="3"/>
  <c r="J420" i="3"/>
  <c r="L420" i="3" s="1"/>
  <c r="I420" i="3"/>
  <c r="F420" i="3"/>
  <c r="H420" i="3" s="1"/>
  <c r="D420" i="3"/>
  <c r="C420" i="3"/>
  <c r="B420" i="3"/>
  <c r="J419" i="3"/>
  <c r="L419" i="3" s="1"/>
  <c r="I419" i="3"/>
  <c r="K419" i="3" s="1"/>
  <c r="H419" i="3"/>
  <c r="F419" i="3"/>
  <c r="D419" i="3"/>
  <c r="C419" i="3"/>
  <c r="B419" i="3"/>
  <c r="L418" i="3"/>
  <c r="J418" i="3"/>
  <c r="D418" i="3"/>
  <c r="C418" i="3"/>
  <c r="I418" i="3" s="1"/>
  <c r="K418" i="3" s="1"/>
  <c r="B418" i="3"/>
  <c r="F418" i="3" s="1"/>
  <c r="H418" i="3" s="1"/>
  <c r="J417" i="3"/>
  <c r="L417" i="3" s="1"/>
  <c r="I417" i="3"/>
  <c r="K417" i="3" s="1"/>
  <c r="D417" i="3"/>
  <c r="C417" i="3"/>
  <c r="B417" i="3"/>
  <c r="F417" i="3" s="1"/>
  <c r="H417" i="3" s="1"/>
  <c r="K416" i="3"/>
  <c r="J416" i="3"/>
  <c r="L416" i="3" s="1"/>
  <c r="I416" i="3"/>
  <c r="F416" i="3"/>
  <c r="H416" i="3" s="1"/>
  <c r="D416" i="3"/>
  <c r="C416" i="3"/>
  <c r="B416" i="3"/>
  <c r="J415" i="3"/>
  <c r="L415" i="3" s="1"/>
  <c r="I415" i="3"/>
  <c r="K415" i="3" s="1"/>
  <c r="H415" i="3"/>
  <c r="F415" i="3"/>
  <c r="D415" i="3"/>
  <c r="C415" i="3"/>
  <c r="B415" i="3"/>
  <c r="L414" i="3"/>
  <c r="J414" i="3"/>
  <c r="D414" i="3"/>
  <c r="C414" i="3"/>
  <c r="I414" i="3" s="1"/>
  <c r="K414" i="3" s="1"/>
  <c r="B414" i="3"/>
  <c r="F414" i="3" s="1"/>
  <c r="H414" i="3" s="1"/>
  <c r="J413" i="3"/>
  <c r="L413" i="3" s="1"/>
  <c r="I413" i="3"/>
  <c r="K413" i="3" s="1"/>
  <c r="D413" i="3"/>
  <c r="C413" i="3"/>
  <c r="B413" i="3"/>
  <c r="F413" i="3" s="1"/>
  <c r="H413" i="3" s="1"/>
  <c r="K412" i="3"/>
  <c r="J412" i="3"/>
  <c r="L412" i="3" s="1"/>
  <c r="I412" i="3"/>
  <c r="F412" i="3"/>
  <c r="H412" i="3" s="1"/>
  <c r="D412" i="3"/>
  <c r="C412" i="3"/>
  <c r="B412" i="3"/>
  <c r="J411" i="3"/>
  <c r="L411" i="3" s="1"/>
  <c r="I411" i="3"/>
  <c r="K411" i="3" s="1"/>
  <c r="H411" i="3"/>
  <c r="F411" i="3"/>
  <c r="D411" i="3"/>
  <c r="C411" i="3"/>
  <c r="B411" i="3"/>
  <c r="J410" i="3"/>
  <c r="L410" i="3" s="1"/>
  <c r="D410" i="3"/>
  <c r="C410" i="3"/>
  <c r="I410" i="3" s="1"/>
  <c r="K410" i="3" s="1"/>
  <c r="B410" i="3"/>
  <c r="F410" i="3" s="1"/>
  <c r="H410" i="3" s="1"/>
  <c r="J409" i="3"/>
  <c r="L409" i="3" s="1"/>
  <c r="I409" i="3"/>
  <c r="K409" i="3" s="1"/>
  <c r="D409" i="3"/>
  <c r="C409" i="3"/>
  <c r="B409" i="3"/>
  <c r="F409" i="3" s="1"/>
  <c r="H409" i="3" s="1"/>
  <c r="K408" i="3"/>
  <c r="J408" i="3"/>
  <c r="L408" i="3" s="1"/>
  <c r="I408" i="3"/>
  <c r="F408" i="3"/>
  <c r="H408" i="3" s="1"/>
  <c r="D408" i="3"/>
  <c r="C408" i="3"/>
  <c r="B408" i="3"/>
  <c r="J407" i="3"/>
  <c r="L407" i="3" s="1"/>
  <c r="I407" i="3"/>
  <c r="K407" i="3" s="1"/>
  <c r="F407" i="3"/>
  <c r="H407" i="3" s="1"/>
  <c r="D407" i="3"/>
  <c r="C407" i="3"/>
  <c r="B407" i="3"/>
  <c r="J406" i="3"/>
  <c r="L406" i="3" s="1"/>
  <c r="D406" i="3"/>
  <c r="C406" i="3"/>
  <c r="I406" i="3" s="1"/>
  <c r="K406" i="3" s="1"/>
  <c r="B406" i="3"/>
  <c r="F406" i="3" s="1"/>
  <c r="H406" i="3" s="1"/>
  <c r="J405" i="3"/>
  <c r="L405" i="3" s="1"/>
  <c r="I405" i="3"/>
  <c r="K405" i="3" s="1"/>
  <c r="D405" i="3"/>
  <c r="C405" i="3"/>
  <c r="B405" i="3"/>
  <c r="F405" i="3" s="1"/>
  <c r="H405" i="3" s="1"/>
  <c r="J404" i="3"/>
  <c r="L404" i="3" s="1"/>
  <c r="F404" i="3"/>
  <c r="H404" i="3" s="1"/>
  <c r="D404" i="3"/>
  <c r="C404" i="3"/>
  <c r="I404" i="3" s="1"/>
  <c r="K404" i="3" s="1"/>
  <c r="B404" i="3"/>
  <c r="J403" i="3"/>
  <c r="L403" i="3" s="1"/>
  <c r="I403" i="3"/>
  <c r="K403" i="3" s="1"/>
  <c r="H403" i="3"/>
  <c r="F403" i="3"/>
  <c r="D403" i="3"/>
  <c r="C403" i="3"/>
  <c r="B403" i="3"/>
  <c r="L402" i="3"/>
  <c r="J402" i="3"/>
  <c r="D402" i="3"/>
  <c r="C402" i="3"/>
  <c r="I402" i="3" s="1"/>
  <c r="K402" i="3" s="1"/>
  <c r="B402" i="3"/>
  <c r="F402" i="3" s="1"/>
  <c r="H402" i="3" s="1"/>
  <c r="J401" i="3"/>
  <c r="L401" i="3" s="1"/>
  <c r="I401" i="3"/>
  <c r="K401" i="3" s="1"/>
  <c r="D401" i="3"/>
  <c r="C401" i="3"/>
  <c r="B401" i="3"/>
  <c r="F401" i="3" s="1"/>
  <c r="H401" i="3" s="1"/>
  <c r="J400" i="3"/>
  <c r="L400" i="3" s="1"/>
  <c r="F400" i="3"/>
  <c r="H400" i="3" s="1"/>
  <c r="D400" i="3"/>
  <c r="C400" i="3"/>
  <c r="I400" i="3" s="1"/>
  <c r="K400" i="3" s="1"/>
  <c r="B400" i="3"/>
  <c r="J399" i="3"/>
  <c r="L399" i="3" s="1"/>
  <c r="I399" i="3"/>
  <c r="K399" i="3" s="1"/>
  <c r="H399" i="3"/>
  <c r="F399" i="3"/>
  <c r="D399" i="3"/>
  <c r="C399" i="3"/>
  <c r="B399" i="3"/>
  <c r="L398" i="3"/>
  <c r="J398" i="3"/>
  <c r="D398" i="3"/>
  <c r="C398" i="3"/>
  <c r="I398" i="3" s="1"/>
  <c r="K398" i="3" s="1"/>
  <c r="B398" i="3"/>
  <c r="F398" i="3" s="1"/>
  <c r="H398" i="3" s="1"/>
  <c r="J397" i="3"/>
  <c r="L397" i="3" s="1"/>
  <c r="I397" i="3"/>
  <c r="K397" i="3" s="1"/>
  <c r="D397" i="3"/>
  <c r="C397" i="3"/>
  <c r="B397" i="3"/>
  <c r="F397" i="3" s="1"/>
  <c r="H397" i="3" s="1"/>
  <c r="J396" i="3"/>
  <c r="L396" i="3" s="1"/>
  <c r="F396" i="3"/>
  <c r="H396" i="3" s="1"/>
  <c r="D396" i="3"/>
  <c r="C396" i="3"/>
  <c r="I396" i="3" s="1"/>
  <c r="K396" i="3" s="1"/>
  <c r="B396" i="3"/>
  <c r="J395" i="3"/>
  <c r="L395" i="3" s="1"/>
  <c r="I395" i="3"/>
  <c r="K395" i="3" s="1"/>
  <c r="H395" i="3"/>
  <c r="F395" i="3"/>
  <c r="D395" i="3"/>
  <c r="C395" i="3"/>
  <c r="B395" i="3"/>
  <c r="L394" i="3"/>
  <c r="J394" i="3"/>
  <c r="D394" i="3"/>
  <c r="C394" i="3"/>
  <c r="I394" i="3" s="1"/>
  <c r="K394" i="3" s="1"/>
  <c r="B394" i="3"/>
  <c r="F394" i="3" s="1"/>
  <c r="H394" i="3" s="1"/>
  <c r="J393" i="3"/>
  <c r="L393" i="3" s="1"/>
  <c r="I393" i="3"/>
  <c r="K393" i="3" s="1"/>
  <c r="D393" i="3"/>
  <c r="C393" i="3"/>
  <c r="B393" i="3"/>
  <c r="F393" i="3" s="1"/>
  <c r="H393" i="3" s="1"/>
  <c r="J392" i="3"/>
  <c r="L392" i="3" s="1"/>
  <c r="F392" i="3"/>
  <c r="H392" i="3" s="1"/>
  <c r="D392" i="3"/>
  <c r="C392" i="3"/>
  <c r="I392" i="3" s="1"/>
  <c r="K392" i="3" s="1"/>
  <c r="B392" i="3"/>
  <c r="J391" i="3"/>
  <c r="L391" i="3" s="1"/>
  <c r="I391" i="3"/>
  <c r="K391" i="3" s="1"/>
  <c r="H391" i="3"/>
  <c r="F391" i="3"/>
  <c r="D391" i="3"/>
  <c r="C391" i="3"/>
  <c r="B391" i="3"/>
  <c r="L390" i="3"/>
  <c r="J390" i="3"/>
  <c r="D390" i="3"/>
  <c r="C390" i="3"/>
  <c r="I390" i="3" s="1"/>
  <c r="K390" i="3" s="1"/>
  <c r="B390" i="3"/>
  <c r="F390" i="3" s="1"/>
  <c r="H390" i="3" s="1"/>
  <c r="J389" i="3"/>
  <c r="L389" i="3" s="1"/>
  <c r="I389" i="3"/>
  <c r="K389" i="3" s="1"/>
  <c r="D389" i="3"/>
  <c r="C389" i="3"/>
  <c r="B389" i="3"/>
  <c r="F389" i="3" s="1"/>
  <c r="H389" i="3" s="1"/>
  <c r="J388" i="3"/>
  <c r="L388" i="3" s="1"/>
  <c r="F388" i="3"/>
  <c r="H388" i="3" s="1"/>
  <c r="D388" i="3"/>
  <c r="C388" i="3"/>
  <c r="I388" i="3" s="1"/>
  <c r="K388" i="3" s="1"/>
  <c r="B388" i="3"/>
  <c r="J387" i="3"/>
  <c r="L387" i="3" s="1"/>
  <c r="I387" i="3"/>
  <c r="K387" i="3" s="1"/>
  <c r="H387" i="3"/>
  <c r="F387" i="3"/>
  <c r="D387" i="3"/>
  <c r="C387" i="3"/>
  <c r="B387" i="3"/>
  <c r="L386" i="3"/>
  <c r="J386" i="3"/>
  <c r="D386" i="3"/>
  <c r="C386" i="3"/>
  <c r="I386" i="3" s="1"/>
  <c r="K386" i="3" s="1"/>
  <c r="B386" i="3"/>
  <c r="F386" i="3" s="1"/>
  <c r="H386" i="3" s="1"/>
  <c r="J385" i="3"/>
  <c r="L385" i="3" s="1"/>
  <c r="I385" i="3"/>
  <c r="K385" i="3" s="1"/>
  <c r="D385" i="3"/>
  <c r="C385" i="3"/>
  <c r="B385" i="3"/>
  <c r="F385" i="3" s="1"/>
  <c r="H385" i="3" s="1"/>
  <c r="K384" i="3"/>
  <c r="J384" i="3"/>
  <c r="L384" i="3" s="1"/>
  <c r="I384" i="3"/>
  <c r="F384" i="3"/>
  <c r="H384" i="3" s="1"/>
  <c r="D384" i="3"/>
  <c r="C384" i="3"/>
  <c r="B384" i="3"/>
  <c r="J383" i="3"/>
  <c r="L383" i="3" s="1"/>
  <c r="I383" i="3"/>
  <c r="K383" i="3" s="1"/>
  <c r="D383" i="3"/>
  <c r="C383" i="3"/>
  <c r="B383" i="3"/>
  <c r="F383" i="3" s="1"/>
  <c r="H383" i="3" s="1"/>
  <c r="L382" i="3"/>
  <c r="J382" i="3"/>
  <c r="F382" i="3"/>
  <c r="H382" i="3" s="1"/>
  <c r="D382" i="3"/>
  <c r="C382" i="3"/>
  <c r="I382" i="3" s="1"/>
  <c r="K382" i="3" s="1"/>
  <c r="B382" i="3"/>
  <c r="L381" i="3"/>
  <c r="J381" i="3"/>
  <c r="I381" i="3"/>
  <c r="K381" i="3" s="1"/>
  <c r="D381" i="3"/>
  <c r="C381" i="3"/>
  <c r="B381" i="3"/>
  <c r="F381" i="3" s="1"/>
  <c r="H381" i="3" s="1"/>
  <c r="J380" i="3"/>
  <c r="L380" i="3" s="1"/>
  <c r="I380" i="3"/>
  <c r="K380" i="3" s="1"/>
  <c r="D380" i="3"/>
  <c r="C380" i="3"/>
  <c r="B380" i="3"/>
  <c r="F380" i="3" s="1"/>
  <c r="H380" i="3" s="1"/>
  <c r="J379" i="3"/>
  <c r="L379" i="3" s="1"/>
  <c r="I379" i="3"/>
  <c r="K379" i="3" s="1"/>
  <c r="H379" i="3"/>
  <c r="F379" i="3"/>
  <c r="D379" i="3"/>
  <c r="C379" i="3"/>
  <c r="B379" i="3"/>
  <c r="J378" i="3"/>
  <c r="L378" i="3" s="1"/>
  <c r="D378" i="3"/>
  <c r="C378" i="3"/>
  <c r="I378" i="3" s="1"/>
  <c r="K378" i="3" s="1"/>
  <c r="B378" i="3"/>
  <c r="F378" i="3" s="1"/>
  <c r="H378" i="3" s="1"/>
  <c r="L377" i="3"/>
  <c r="J377" i="3"/>
  <c r="D377" i="3"/>
  <c r="C377" i="3"/>
  <c r="I377" i="3" s="1"/>
  <c r="K377" i="3" s="1"/>
  <c r="B377" i="3"/>
  <c r="F377" i="3" s="1"/>
  <c r="H377" i="3" s="1"/>
  <c r="J376" i="3"/>
  <c r="L376" i="3" s="1"/>
  <c r="I376" i="3"/>
  <c r="K376" i="3" s="1"/>
  <c r="D376" i="3"/>
  <c r="C376" i="3"/>
  <c r="B376" i="3"/>
  <c r="F376" i="3" s="1"/>
  <c r="H376" i="3" s="1"/>
  <c r="J375" i="3"/>
  <c r="L375" i="3" s="1"/>
  <c r="I375" i="3"/>
  <c r="K375" i="3" s="1"/>
  <c r="F375" i="3"/>
  <c r="H375" i="3" s="1"/>
  <c r="D375" i="3"/>
  <c r="C375" i="3"/>
  <c r="B375" i="3"/>
  <c r="J374" i="3"/>
  <c r="L374" i="3" s="1"/>
  <c r="D374" i="3"/>
  <c r="C374" i="3"/>
  <c r="I374" i="3" s="1"/>
  <c r="K374" i="3" s="1"/>
  <c r="B374" i="3"/>
  <c r="F374" i="3" s="1"/>
  <c r="H374" i="3" s="1"/>
  <c r="L373" i="3"/>
  <c r="J373" i="3"/>
  <c r="D373" i="3"/>
  <c r="C373" i="3"/>
  <c r="I373" i="3" s="1"/>
  <c r="K373" i="3" s="1"/>
  <c r="B373" i="3"/>
  <c r="F373" i="3" s="1"/>
  <c r="H373" i="3" s="1"/>
  <c r="K372" i="3"/>
  <c r="J372" i="3"/>
  <c r="L372" i="3" s="1"/>
  <c r="I372" i="3"/>
  <c r="D372" i="3"/>
  <c r="C372" i="3"/>
  <c r="B372" i="3"/>
  <c r="F372" i="3" s="1"/>
  <c r="H372" i="3" s="1"/>
  <c r="J371" i="3"/>
  <c r="L371" i="3" s="1"/>
  <c r="I371" i="3"/>
  <c r="K371" i="3" s="1"/>
  <c r="H371" i="3"/>
  <c r="F371" i="3"/>
  <c r="D371" i="3"/>
  <c r="C371" i="3"/>
  <c r="B371" i="3"/>
  <c r="J370" i="3"/>
  <c r="L370" i="3" s="1"/>
  <c r="D370" i="3"/>
  <c r="C370" i="3"/>
  <c r="I370" i="3" s="1"/>
  <c r="K370" i="3" s="1"/>
  <c r="B370" i="3"/>
  <c r="F370" i="3" s="1"/>
  <c r="H370" i="3" s="1"/>
  <c r="L369" i="3"/>
  <c r="J369" i="3"/>
  <c r="D369" i="3"/>
  <c r="C369" i="3"/>
  <c r="I369" i="3" s="1"/>
  <c r="K369" i="3" s="1"/>
  <c r="B369" i="3"/>
  <c r="F369" i="3" s="1"/>
  <c r="H369" i="3" s="1"/>
  <c r="J368" i="3"/>
  <c r="L368" i="3" s="1"/>
  <c r="I368" i="3"/>
  <c r="K368" i="3" s="1"/>
  <c r="D368" i="3"/>
  <c r="C368" i="3"/>
  <c r="B368" i="3"/>
  <c r="F368" i="3" s="1"/>
  <c r="H368" i="3" s="1"/>
  <c r="J367" i="3"/>
  <c r="L367" i="3" s="1"/>
  <c r="I367" i="3"/>
  <c r="K367" i="3" s="1"/>
  <c r="F367" i="3"/>
  <c r="H367" i="3" s="1"/>
  <c r="D367" i="3"/>
  <c r="C367" i="3"/>
  <c r="B367" i="3"/>
  <c r="J366" i="3"/>
  <c r="L366" i="3" s="1"/>
  <c r="D366" i="3"/>
  <c r="C366" i="3"/>
  <c r="I366" i="3" s="1"/>
  <c r="K366" i="3" s="1"/>
  <c r="B366" i="3"/>
  <c r="F366" i="3" s="1"/>
  <c r="H366" i="3" s="1"/>
  <c r="L365" i="3"/>
  <c r="J365" i="3"/>
  <c r="D365" i="3"/>
  <c r="C365" i="3"/>
  <c r="I365" i="3" s="1"/>
  <c r="K365" i="3" s="1"/>
  <c r="B365" i="3"/>
  <c r="F365" i="3" s="1"/>
  <c r="H365" i="3" s="1"/>
  <c r="K364" i="3"/>
  <c r="J364" i="3"/>
  <c r="L364" i="3" s="1"/>
  <c r="I364" i="3"/>
  <c r="D364" i="3"/>
  <c r="C364" i="3"/>
  <c r="B364" i="3"/>
  <c r="F364" i="3" s="1"/>
  <c r="H364" i="3" s="1"/>
  <c r="J363" i="3"/>
  <c r="L363" i="3" s="1"/>
  <c r="I363" i="3"/>
  <c r="K363" i="3" s="1"/>
  <c r="F363" i="3"/>
  <c r="H363" i="3" s="1"/>
  <c r="D363" i="3"/>
  <c r="C363" i="3"/>
  <c r="B363" i="3"/>
  <c r="J362" i="3"/>
  <c r="L362" i="3" s="1"/>
  <c r="D362" i="3"/>
  <c r="C362" i="3"/>
  <c r="I362" i="3" s="1"/>
  <c r="K362" i="3" s="1"/>
  <c r="B362" i="3"/>
  <c r="F362" i="3" s="1"/>
  <c r="H362" i="3" s="1"/>
  <c r="L361" i="3"/>
  <c r="J361" i="3"/>
  <c r="D361" i="3"/>
  <c r="C361" i="3"/>
  <c r="I361" i="3" s="1"/>
  <c r="K361" i="3" s="1"/>
  <c r="B361" i="3"/>
  <c r="F361" i="3" s="1"/>
  <c r="H361" i="3" s="1"/>
  <c r="J360" i="3"/>
  <c r="L360" i="3" s="1"/>
  <c r="I360" i="3"/>
  <c r="K360" i="3" s="1"/>
  <c r="D360" i="3"/>
  <c r="C360" i="3"/>
  <c r="B360" i="3"/>
  <c r="F360" i="3" s="1"/>
  <c r="H360" i="3" s="1"/>
  <c r="J359" i="3"/>
  <c r="L359" i="3" s="1"/>
  <c r="I359" i="3"/>
  <c r="K359" i="3" s="1"/>
  <c r="F359" i="3"/>
  <c r="H359" i="3" s="1"/>
  <c r="D359" i="3"/>
  <c r="C359" i="3"/>
  <c r="B359" i="3"/>
  <c r="J358" i="3"/>
  <c r="L358" i="3" s="1"/>
  <c r="D358" i="3"/>
  <c r="C358" i="3"/>
  <c r="I358" i="3" s="1"/>
  <c r="K358" i="3" s="1"/>
  <c r="B358" i="3"/>
  <c r="F358" i="3" s="1"/>
  <c r="H358" i="3" s="1"/>
  <c r="L357" i="3"/>
  <c r="J357" i="3"/>
  <c r="D357" i="3"/>
  <c r="C357" i="3"/>
  <c r="I357" i="3" s="1"/>
  <c r="K357" i="3" s="1"/>
  <c r="B357" i="3"/>
  <c r="F357" i="3" s="1"/>
  <c r="H357" i="3" s="1"/>
  <c r="J356" i="3"/>
  <c r="L356" i="3" s="1"/>
  <c r="I356" i="3"/>
  <c r="K356" i="3" s="1"/>
  <c r="D356" i="3"/>
  <c r="C356" i="3"/>
  <c r="B356" i="3"/>
  <c r="F356" i="3" s="1"/>
  <c r="H356" i="3" s="1"/>
  <c r="J355" i="3"/>
  <c r="L355" i="3" s="1"/>
  <c r="I355" i="3"/>
  <c r="K355" i="3" s="1"/>
  <c r="H355" i="3"/>
  <c r="F355" i="3"/>
  <c r="D355" i="3"/>
  <c r="C355" i="3"/>
  <c r="B355" i="3"/>
  <c r="J354" i="3"/>
  <c r="L354" i="3" s="1"/>
  <c r="D354" i="3"/>
  <c r="C354" i="3"/>
  <c r="I354" i="3" s="1"/>
  <c r="K354" i="3" s="1"/>
  <c r="B354" i="3"/>
  <c r="F354" i="3" s="1"/>
  <c r="H354" i="3" s="1"/>
  <c r="L353" i="3"/>
  <c r="J353" i="3"/>
  <c r="D353" i="3"/>
  <c r="C353" i="3"/>
  <c r="I353" i="3" s="1"/>
  <c r="K353" i="3" s="1"/>
  <c r="B353" i="3"/>
  <c r="F353" i="3" s="1"/>
  <c r="H353" i="3" s="1"/>
  <c r="J352" i="3"/>
  <c r="L352" i="3" s="1"/>
  <c r="I352" i="3"/>
  <c r="K352" i="3" s="1"/>
  <c r="D352" i="3"/>
  <c r="C352" i="3"/>
  <c r="B352" i="3"/>
  <c r="F352" i="3" s="1"/>
  <c r="H352" i="3" s="1"/>
  <c r="J351" i="3"/>
  <c r="L351" i="3" s="1"/>
  <c r="I351" i="3"/>
  <c r="K351" i="3" s="1"/>
  <c r="F351" i="3"/>
  <c r="H351" i="3" s="1"/>
  <c r="D351" i="3"/>
  <c r="C351" i="3"/>
  <c r="B351" i="3"/>
  <c r="J350" i="3"/>
  <c r="L350" i="3" s="1"/>
  <c r="D350" i="3"/>
  <c r="C350" i="3"/>
  <c r="I350" i="3" s="1"/>
  <c r="K350" i="3" s="1"/>
  <c r="B350" i="3"/>
  <c r="F350" i="3" s="1"/>
  <c r="H350" i="3" s="1"/>
  <c r="L349" i="3"/>
  <c r="J349" i="3"/>
  <c r="D349" i="3"/>
  <c r="C349" i="3"/>
  <c r="I349" i="3" s="1"/>
  <c r="K349" i="3" s="1"/>
  <c r="B349" i="3"/>
  <c r="F349" i="3" s="1"/>
  <c r="H349" i="3" s="1"/>
  <c r="K348" i="3"/>
  <c r="J348" i="3"/>
  <c r="L348" i="3" s="1"/>
  <c r="I348" i="3"/>
  <c r="D348" i="3"/>
  <c r="C348" i="3"/>
  <c r="B348" i="3"/>
  <c r="F348" i="3" s="1"/>
  <c r="H348" i="3" s="1"/>
  <c r="J347" i="3"/>
  <c r="L347" i="3" s="1"/>
  <c r="I347" i="3"/>
  <c r="K347" i="3" s="1"/>
  <c r="H347" i="3"/>
  <c r="F347" i="3"/>
  <c r="D347" i="3"/>
  <c r="C347" i="3"/>
  <c r="B347" i="3"/>
  <c r="J346" i="3"/>
  <c r="L346" i="3" s="1"/>
  <c r="D346" i="3"/>
  <c r="C346" i="3"/>
  <c r="I346" i="3" s="1"/>
  <c r="K346" i="3" s="1"/>
  <c r="B346" i="3"/>
  <c r="F346" i="3" s="1"/>
  <c r="H346" i="3" s="1"/>
  <c r="L345" i="3"/>
  <c r="J345" i="3"/>
  <c r="D345" i="3"/>
  <c r="C345" i="3"/>
  <c r="I345" i="3" s="1"/>
  <c r="K345" i="3" s="1"/>
  <c r="B345" i="3"/>
  <c r="F345" i="3" s="1"/>
  <c r="H345" i="3" s="1"/>
  <c r="J344" i="3"/>
  <c r="L344" i="3" s="1"/>
  <c r="I344" i="3"/>
  <c r="K344" i="3" s="1"/>
  <c r="D344" i="3"/>
  <c r="C344" i="3"/>
  <c r="B344" i="3"/>
  <c r="F344" i="3" s="1"/>
  <c r="H344" i="3" s="1"/>
  <c r="J343" i="3"/>
  <c r="L343" i="3" s="1"/>
  <c r="I343" i="3"/>
  <c r="K343" i="3" s="1"/>
  <c r="F343" i="3"/>
  <c r="H343" i="3" s="1"/>
  <c r="D343" i="3"/>
  <c r="C343" i="3"/>
  <c r="B343" i="3"/>
  <c r="J342" i="3"/>
  <c r="L342" i="3" s="1"/>
  <c r="D342" i="3"/>
  <c r="C342" i="3"/>
  <c r="I342" i="3" s="1"/>
  <c r="K342" i="3" s="1"/>
  <c r="B342" i="3"/>
  <c r="F342" i="3" s="1"/>
  <c r="H342" i="3" s="1"/>
  <c r="L341" i="3"/>
  <c r="J341" i="3"/>
  <c r="D341" i="3"/>
  <c r="C341" i="3"/>
  <c r="I341" i="3" s="1"/>
  <c r="K341" i="3" s="1"/>
  <c r="B341" i="3"/>
  <c r="F341" i="3" s="1"/>
  <c r="H341" i="3" s="1"/>
  <c r="K340" i="3"/>
  <c r="J340" i="3"/>
  <c r="L340" i="3" s="1"/>
  <c r="I340" i="3"/>
  <c r="D340" i="3"/>
  <c r="C340" i="3"/>
  <c r="B340" i="3"/>
  <c r="F340" i="3" s="1"/>
  <c r="H340" i="3" s="1"/>
  <c r="J339" i="3"/>
  <c r="L339" i="3" s="1"/>
  <c r="I339" i="3"/>
  <c r="K339" i="3" s="1"/>
  <c r="F339" i="3"/>
  <c r="H339" i="3" s="1"/>
  <c r="D339" i="3"/>
  <c r="C339" i="3"/>
  <c r="B339" i="3"/>
  <c r="J338" i="3"/>
  <c r="L338" i="3" s="1"/>
  <c r="D338" i="3"/>
  <c r="C338" i="3"/>
  <c r="I338" i="3" s="1"/>
  <c r="K338" i="3" s="1"/>
  <c r="B338" i="3"/>
  <c r="F338" i="3" s="1"/>
  <c r="H338" i="3" s="1"/>
  <c r="L337" i="3"/>
  <c r="J337" i="3"/>
  <c r="D337" i="3"/>
  <c r="C337" i="3"/>
  <c r="I337" i="3" s="1"/>
  <c r="K337" i="3" s="1"/>
  <c r="B337" i="3"/>
  <c r="F337" i="3" s="1"/>
  <c r="H337" i="3" s="1"/>
  <c r="J336" i="3"/>
  <c r="L336" i="3" s="1"/>
  <c r="I336" i="3"/>
  <c r="K336" i="3" s="1"/>
  <c r="D336" i="3"/>
  <c r="C336" i="3"/>
  <c r="B336" i="3"/>
  <c r="F336" i="3" s="1"/>
  <c r="H336" i="3" s="1"/>
  <c r="J335" i="3"/>
  <c r="L335" i="3" s="1"/>
  <c r="I335" i="3"/>
  <c r="K335" i="3" s="1"/>
  <c r="F335" i="3"/>
  <c r="H335" i="3" s="1"/>
  <c r="D335" i="3"/>
  <c r="C335" i="3"/>
  <c r="B335" i="3"/>
  <c r="J334" i="3"/>
  <c r="L334" i="3" s="1"/>
  <c r="D334" i="3"/>
  <c r="C334" i="3"/>
  <c r="I334" i="3" s="1"/>
  <c r="K334" i="3" s="1"/>
  <c r="B334" i="3"/>
  <c r="F334" i="3" s="1"/>
  <c r="H334" i="3" s="1"/>
  <c r="L333" i="3"/>
  <c r="J333" i="3"/>
  <c r="D333" i="3"/>
  <c r="C333" i="3"/>
  <c r="I333" i="3" s="1"/>
  <c r="K333" i="3" s="1"/>
  <c r="B333" i="3"/>
  <c r="F333" i="3" s="1"/>
  <c r="H333" i="3" s="1"/>
  <c r="J332" i="3"/>
  <c r="L332" i="3" s="1"/>
  <c r="I332" i="3"/>
  <c r="K332" i="3" s="1"/>
  <c r="D332" i="3"/>
  <c r="C332" i="3"/>
  <c r="B332" i="3"/>
  <c r="F332" i="3" s="1"/>
  <c r="H332" i="3" s="1"/>
  <c r="J331" i="3"/>
  <c r="L331" i="3" s="1"/>
  <c r="I331" i="3"/>
  <c r="K331" i="3" s="1"/>
  <c r="H331" i="3"/>
  <c r="F331" i="3"/>
  <c r="D331" i="3"/>
  <c r="C331" i="3"/>
  <c r="B331" i="3"/>
  <c r="J330" i="3"/>
  <c r="L330" i="3" s="1"/>
  <c r="D330" i="3"/>
  <c r="C330" i="3"/>
  <c r="I330" i="3" s="1"/>
  <c r="K330" i="3" s="1"/>
  <c r="B330" i="3"/>
  <c r="F330" i="3" s="1"/>
  <c r="H330" i="3" s="1"/>
  <c r="L329" i="3"/>
  <c r="J329" i="3"/>
  <c r="D329" i="3"/>
  <c r="C329" i="3"/>
  <c r="I329" i="3" s="1"/>
  <c r="K329" i="3" s="1"/>
  <c r="B329" i="3"/>
  <c r="F329" i="3" s="1"/>
  <c r="H329" i="3" s="1"/>
  <c r="J328" i="3"/>
  <c r="L328" i="3" s="1"/>
  <c r="I328" i="3"/>
  <c r="K328" i="3" s="1"/>
  <c r="D328" i="3"/>
  <c r="C328" i="3"/>
  <c r="B328" i="3"/>
  <c r="F328" i="3" s="1"/>
  <c r="H328" i="3" s="1"/>
  <c r="J327" i="3"/>
  <c r="L327" i="3" s="1"/>
  <c r="I327" i="3"/>
  <c r="K327" i="3" s="1"/>
  <c r="F327" i="3"/>
  <c r="H327" i="3" s="1"/>
  <c r="D327" i="3"/>
  <c r="C327" i="3"/>
  <c r="B327" i="3"/>
  <c r="J326" i="3"/>
  <c r="L326" i="3" s="1"/>
  <c r="D326" i="3"/>
  <c r="C326" i="3"/>
  <c r="I326" i="3" s="1"/>
  <c r="K326" i="3" s="1"/>
  <c r="B326" i="3"/>
  <c r="F326" i="3" s="1"/>
  <c r="H326" i="3" s="1"/>
  <c r="L325" i="3"/>
  <c r="J325" i="3"/>
  <c r="D325" i="3"/>
  <c r="C325" i="3"/>
  <c r="I325" i="3" s="1"/>
  <c r="K325" i="3" s="1"/>
  <c r="B325" i="3"/>
  <c r="F325" i="3" s="1"/>
  <c r="H325" i="3" s="1"/>
  <c r="K324" i="3"/>
  <c r="J324" i="3"/>
  <c r="L324" i="3" s="1"/>
  <c r="I324" i="3"/>
  <c r="D324" i="3"/>
  <c r="C324" i="3"/>
  <c r="B324" i="3"/>
  <c r="F324" i="3" s="1"/>
  <c r="H324" i="3" s="1"/>
  <c r="J323" i="3"/>
  <c r="L323" i="3" s="1"/>
  <c r="I323" i="3"/>
  <c r="K323" i="3" s="1"/>
  <c r="H323" i="3"/>
  <c r="F323" i="3"/>
  <c r="D323" i="3"/>
  <c r="C323" i="3"/>
  <c r="B323" i="3"/>
  <c r="J322" i="3"/>
  <c r="L322" i="3" s="1"/>
  <c r="D322" i="3"/>
  <c r="C322" i="3"/>
  <c r="I322" i="3" s="1"/>
  <c r="K322" i="3" s="1"/>
  <c r="B322" i="3"/>
  <c r="F322" i="3" s="1"/>
  <c r="H322" i="3" s="1"/>
  <c r="L321" i="3"/>
  <c r="J321" i="3"/>
  <c r="D321" i="3"/>
  <c r="C321" i="3"/>
  <c r="I321" i="3" s="1"/>
  <c r="K321" i="3" s="1"/>
  <c r="B321" i="3"/>
  <c r="F321" i="3" s="1"/>
  <c r="H321" i="3" s="1"/>
  <c r="J320" i="3"/>
  <c r="L320" i="3" s="1"/>
  <c r="I320" i="3"/>
  <c r="K320" i="3" s="1"/>
  <c r="D320" i="3"/>
  <c r="C320" i="3"/>
  <c r="B320" i="3"/>
  <c r="F320" i="3" s="1"/>
  <c r="H320" i="3" s="1"/>
  <c r="J319" i="3"/>
  <c r="L319" i="3" s="1"/>
  <c r="I319" i="3"/>
  <c r="K319" i="3" s="1"/>
  <c r="F319" i="3"/>
  <c r="H319" i="3" s="1"/>
  <c r="D319" i="3"/>
  <c r="C319" i="3"/>
  <c r="B319" i="3"/>
  <c r="J318" i="3"/>
  <c r="L318" i="3" s="1"/>
  <c r="D318" i="3"/>
  <c r="C318" i="3"/>
  <c r="I318" i="3" s="1"/>
  <c r="K318" i="3" s="1"/>
  <c r="B318" i="3"/>
  <c r="F318" i="3" s="1"/>
  <c r="H318" i="3" s="1"/>
  <c r="L317" i="3"/>
  <c r="K317" i="3"/>
  <c r="J317" i="3"/>
  <c r="I317" i="3"/>
  <c r="D317" i="3"/>
  <c r="C317" i="3"/>
  <c r="B317" i="3"/>
  <c r="F317" i="3" s="1"/>
  <c r="H317" i="3" s="1"/>
  <c r="J316" i="3"/>
  <c r="L316" i="3" s="1"/>
  <c r="I316" i="3"/>
  <c r="K316" i="3" s="1"/>
  <c r="D316" i="3"/>
  <c r="C316" i="3"/>
  <c r="B316" i="3"/>
  <c r="F316" i="3" s="1"/>
  <c r="H316" i="3" s="1"/>
  <c r="J315" i="3"/>
  <c r="L315" i="3" s="1"/>
  <c r="I315" i="3"/>
  <c r="K315" i="3" s="1"/>
  <c r="F315" i="3"/>
  <c r="H315" i="3" s="1"/>
  <c r="D315" i="3"/>
  <c r="C315" i="3"/>
  <c r="B315" i="3"/>
  <c r="J314" i="3"/>
  <c r="L314" i="3" s="1"/>
  <c r="D314" i="3"/>
  <c r="C314" i="3"/>
  <c r="I314" i="3" s="1"/>
  <c r="K314" i="3" s="1"/>
  <c r="B314" i="3"/>
  <c r="F314" i="3" s="1"/>
  <c r="H314" i="3" s="1"/>
  <c r="L313" i="3"/>
  <c r="K313" i="3"/>
  <c r="J313" i="3"/>
  <c r="I313" i="3"/>
  <c r="D313" i="3"/>
  <c r="C313" i="3"/>
  <c r="B313" i="3"/>
  <c r="F313" i="3" s="1"/>
  <c r="H313" i="3" s="1"/>
  <c r="J312" i="3"/>
  <c r="L312" i="3" s="1"/>
  <c r="I312" i="3"/>
  <c r="K312" i="3" s="1"/>
  <c r="D312" i="3"/>
  <c r="C312" i="3"/>
  <c r="B312" i="3"/>
  <c r="F312" i="3" s="1"/>
  <c r="H312" i="3" s="1"/>
  <c r="J311" i="3"/>
  <c r="L311" i="3" s="1"/>
  <c r="I311" i="3"/>
  <c r="K311" i="3" s="1"/>
  <c r="F311" i="3"/>
  <c r="H311" i="3" s="1"/>
  <c r="D311" i="3"/>
  <c r="C311" i="3"/>
  <c r="B311" i="3"/>
  <c r="J310" i="3"/>
  <c r="L310" i="3" s="1"/>
  <c r="D310" i="3"/>
  <c r="C310" i="3"/>
  <c r="I310" i="3" s="1"/>
  <c r="K310" i="3" s="1"/>
  <c r="B310" i="3"/>
  <c r="F310" i="3" s="1"/>
  <c r="H310" i="3" s="1"/>
  <c r="L309" i="3"/>
  <c r="K309" i="3"/>
  <c r="J309" i="3"/>
  <c r="I309" i="3"/>
  <c r="D309" i="3"/>
  <c r="C309" i="3"/>
  <c r="B309" i="3"/>
  <c r="F309" i="3" s="1"/>
  <c r="H309" i="3" s="1"/>
  <c r="J308" i="3"/>
  <c r="L308" i="3" s="1"/>
  <c r="I308" i="3"/>
  <c r="K308" i="3" s="1"/>
  <c r="D308" i="3"/>
  <c r="C308" i="3"/>
  <c r="B308" i="3"/>
  <c r="F308" i="3" s="1"/>
  <c r="H308" i="3" s="1"/>
  <c r="J307" i="3"/>
  <c r="L307" i="3" s="1"/>
  <c r="I307" i="3"/>
  <c r="K307" i="3" s="1"/>
  <c r="F307" i="3"/>
  <c r="H307" i="3" s="1"/>
  <c r="D307" i="3"/>
  <c r="C307" i="3"/>
  <c r="B307" i="3"/>
  <c r="J306" i="3"/>
  <c r="L306" i="3" s="1"/>
  <c r="D306" i="3"/>
  <c r="C306" i="3"/>
  <c r="I306" i="3" s="1"/>
  <c r="K306" i="3" s="1"/>
  <c r="B306" i="3"/>
  <c r="F306" i="3" s="1"/>
  <c r="H306" i="3" s="1"/>
  <c r="L305" i="3"/>
  <c r="K305" i="3"/>
  <c r="J305" i="3"/>
  <c r="I305" i="3"/>
  <c r="D305" i="3"/>
  <c r="C305" i="3"/>
  <c r="B305" i="3"/>
  <c r="F305" i="3" s="1"/>
  <c r="H305" i="3" s="1"/>
  <c r="J304" i="3"/>
  <c r="L304" i="3" s="1"/>
  <c r="I304" i="3"/>
  <c r="K304" i="3" s="1"/>
  <c r="D304" i="3"/>
  <c r="C304" i="3"/>
  <c r="B304" i="3"/>
  <c r="F304" i="3" s="1"/>
  <c r="H304" i="3" s="1"/>
  <c r="J303" i="3"/>
  <c r="L303" i="3" s="1"/>
  <c r="I303" i="3"/>
  <c r="K303" i="3" s="1"/>
  <c r="F303" i="3"/>
  <c r="H303" i="3" s="1"/>
  <c r="D303" i="3"/>
  <c r="C303" i="3"/>
  <c r="B303" i="3"/>
  <c r="J302" i="3"/>
  <c r="L302" i="3" s="1"/>
  <c r="D302" i="3"/>
  <c r="C302" i="3"/>
  <c r="I302" i="3" s="1"/>
  <c r="K302" i="3" s="1"/>
  <c r="B302" i="3"/>
  <c r="F302" i="3" s="1"/>
  <c r="H302" i="3" s="1"/>
  <c r="L301" i="3"/>
  <c r="K301" i="3"/>
  <c r="J301" i="3"/>
  <c r="I301" i="3"/>
  <c r="D301" i="3"/>
  <c r="C301" i="3"/>
  <c r="B301" i="3"/>
  <c r="F301" i="3" s="1"/>
  <c r="H301" i="3" s="1"/>
  <c r="J300" i="3"/>
  <c r="L300" i="3" s="1"/>
  <c r="I300" i="3"/>
  <c r="K300" i="3" s="1"/>
  <c r="D300" i="3"/>
  <c r="C300" i="3"/>
  <c r="B300" i="3"/>
  <c r="F300" i="3" s="1"/>
  <c r="H300" i="3" s="1"/>
  <c r="J299" i="3"/>
  <c r="L299" i="3" s="1"/>
  <c r="I299" i="3"/>
  <c r="K299" i="3" s="1"/>
  <c r="F299" i="3"/>
  <c r="H299" i="3" s="1"/>
  <c r="D299" i="3"/>
  <c r="C299" i="3"/>
  <c r="B299" i="3"/>
  <c r="J298" i="3"/>
  <c r="L298" i="3" s="1"/>
  <c r="D298" i="3"/>
  <c r="C298" i="3"/>
  <c r="I298" i="3" s="1"/>
  <c r="K298" i="3" s="1"/>
  <c r="B298" i="3"/>
  <c r="F298" i="3" s="1"/>
  <c r="H298" i="3" s="1"/>
  <c r="L297" i="3"/>
  <c r="K297" i="3"/>
  <c r="J297" i="3"/>
  <c r="I297" i="3"/>
  <c r="D297" i="3"/>
  <c r="C297" i="3"/>
  <c r="B297" i="3"/>
  <c r="F297" i="3" s="1"/>
  <c r="H297" i="3" s="1"/>
  <c r="J296" i="3"/>
  <c r="L296" i="3" s="1"/>
  <c r="I296" i="3"/>
  <c r="K296" i="3" s="1"/>
  <c r="D296" i="3"/>
  <c r="C296" i="3"/>
  <c r="B296" i="3"/>
  <c r="F296" i="3" s="1"/>
  <c r="H296" i="3" s="1"/>
  <c r="J295" i="3"/>
  <c r="L295" i="3" s="1"/>
  <c r="I295" i="3"/>
  <c r="K295" i="3" s="1"/>
  <c r="F295" i="3"/>
  <c r="H295" i="3" s="1"/>
  <c r="D295" i="3"/>
  <c r="C295" i="3"/>
  <c r="B295" i="3"/>
  <c r="J294" i="3"/>
  <c r="L294" i="3" s="1"/>
  <c r="D294" i="3"/>
  <c r="C294" i="3"/>
  <c r="I294" i="3" s="1"/>
  <c r="K294" i="3" s="1"/>
  <c r="B294" i="3"/>
  <c r="F294" i="3" s="1"/>
  <c r="H294" i="3" s="1"/>
  <c r="L293" i="3"/>
  <c r="K293" i="3"/>
  <c r="J293" i="3"/>
  <c r="I293" i="3"/>
  <c r="D293" i="3"/>
  <c r="C293" i="3"/>
  <c r="B293" i="3"/>
  <c r="F293" i="3" s="1"/>
  <c r="H293" i="3" s="1"/>
  <c r="J292" i="3"/>
  <c r="L292" i="3" s="1"/>
  <c r="I292" i="3"/>
  <c r="K292" i="3" s="1"/>
  <c r="D292" i="3"/>
  <c r="C292" i="3"/>
  <c r="B292" i="3"/>
  <c r="F292" i="3" s="1"/>
  <c r="H292" i="3" s="1"/>
  <c r="J291" i="3"/>
  <c r="L291" i="3" s="1"/>
  <c r="I291" i="3"/>
  <c r="K291" i="3" s="1"/>
  <c r="F291" i="3"/>
  <c r="H291" i="3" s="1"/>
  <c r="D291" i="3"/>
  <c r="C291" i="3"/>
  <c r="B291" i="3"/>
  <c r="J290" i="3"/>
  <c r="L290" i="3" s="1"/>
  <c r="D290" i="3"/>
  <c r="C290" i="3"/>
  <c r="I290" i="3" s="1"/>
  <c r="K290" i="3" s="1"/>
  <c r="B290" i="3"/>
  <c r="F290" i="3" s="1"/>
  <c r="H290" i="3" s="1"/>
  <c r="L289" i="3"/>
  <c r="K289" i="3"/>
  <c r="J289" i="3"/>
  <c r="I289" i="3"/>
  <c r="D289" i="3"/>
  <c r="C289" i="3"/>
  <c r="B289" i="3"/>
  <c r="F289" i="3" s="1"/>
  <c r="H289" i="3" s="1"/>
  <c r="J288" i="3"/>
  <c r="L288" i="3" s="1"/>
  <c r="I288" i="3"/>
  <c r="K288" i="3" s="1"/>
  <c r="D288" i="3"/>
  <c r="C288" i="3"/>
  <c r="B288" i="3"/>
  <c r="F288" i="3" s="1"/>
  <c r="H288" i="3" s="1"/>
  <c r="J287" i="3"/>
  <c r="L287" i="3" s="1"/>
  <c r="I287" i="3"/>
  <c r="K287" i="3" s="1"/>
  <c r="F287" i="3"/>
  <c r="H287" i="3" s="1"/>
  <c r="D287" i="3"/>
  <c r="C287" i="3"/>
  <c r="B287" i="3"/>
  <c r="J286" i="3"/>
  <c r="L286" i="3" s="1"/>
  <c r="D286" i="3"/>
  <c r="C286" i="3"/>
  <c r="I286" i="3" s="1"/>
  <c r="K286" i="3" s="1"/>
  <c r="B286" i="3"/>
  <c r="F286" i="3" s="1"/>
  <c r="H286" i="3" s="1"/>
  <c r="L285" i="3"/>
  <c r="J285" i="3"/>
  <c r="D285" i="3"/>
  <c r="C285" i="3"/>
  <c r="I285" i="3" s="1"/>
  <c r="K285" i="3" s="1"/>
  <c r="B285" i="3"/>
  <c r="F285" i="3" s="1"/>
  <c r="H285" i="3" s="1"/>
  <c r="K284" i="3"/>
  <c r="J284" i="3"/>
  <c r="L284" i="3" s="1"/>
  <c r="I284" i="3"/>
  <c r="D284" i="3"/>
  <c r="C284" i="3"/>
  <c r="B284" i="3"/>
  <c r="F284" i="3" s="1"/>
  <c r="H284" i="3" s="1"/>
  <c r="J283" i="3"/>
  <c r="L283" i="3" s="1"/>
  <c r="I283" i="3"/>
  <c r="K283" i="3" s="1"/>
  <c r="F283" i="3"/>
  <c r="H283" i="3" s="1"/>
  <c r="D283" i="3"/>
  <c r="C283" i="3"/>
  <c r="B283" i="3"/>
  <c r="J282" i="3"/>
  <c r="L282" i="3" s="1"/>
  <c r="D282" i="3"/>
  <c r="C282" i="3"/>
  <c r="I282" i="3" s="1"/>
  <c r="K282" i="3" s="1"/>
  <c r="B282" i="3"/>
  <c r="F282" i="3" s="1"/>
  <c r="H282" i="3" s="1"/>
  <c r="L281" i="3"/>
  <c r="J281" i="3"/>
  <c r="D281" i="3"/>
  <c r="C281" i="3"/>
  <c r="I281" i="3" s="1"/>
  <c r="K281" i="3" s="1"/>
  <c r="B281" i="3"/>
  <c r="F281" i="3" s="1"/>
  <c r="H281" i="3" s="1"/>
  <c r="J280" i="3"/>
  <c r="L280" i="3" s="1"/>
  <c r="I280" i="3"/>
  <c r="K280" i="3" s="1"/>
  <c r="D280" i="3"/>
  <c r="C280" i="3"/>
  <c r="B280" i="3"/>
  <c r="F280" i="3" s="1"/>
  <c r="H280" i="3" s="1"/>
  <c r="J279" i="3"/>
  <c r="L279" i="3" s="1"/>
  <c r="I279" i="3"/>
  <c r="K279" i="3" s="1"/>
  <c r="F279" i="3"/>
  <c r="H279" i="3" s="1"/>
  <c r="D279" i="3"/>
  <c r="C279" i="3"/>
  <c r="B279" i="3"/>
  <c r="J278" i="3"/>
  <c r="L278" i="3" s="1"/>
  <c r="D278" i="3"/>
  <c r="C278" i="3"/>
  <c r="I278" i="3" s="1"/>
  <c r="K278" i="3" s="1"/>
  <c r="B278" i="3"/>
  <c r="F278" i="3" s="1"/>
  <c r="H278" i="3" s="1"/>
  <c r="L277" i="3"/>
  <c r="J277" i="3"/>
  <c r="D277" i="3"/>
  <c r="C277" i="3"/>
  <c r="I277" i="3" s="1"/>
  <c r="K277" i="3" s="1"/>
  <c r="B277" i="3"/>
  <c r="F277" i="3" s="1"/>
  <c r="H277" i="3" s="1"/>
  <c r="J276" i="3"/>
  <c r="L276" i="3" s="1"/>
  <c r="I276" i="3"/>
  <c r="K276" i="3" s="1"/>
  <c r="D276" i="3"/>
  <c r="C276" i="3"/>
  <c r="B276" i="3"/>
  <c r="F276" i="3" s="1"/>
  <c r="H276" i="3" s="1"/>
  <c r="J275" i="3"/>
  <c r="L275" i="3" s="1"/>
  <c r="I275" i="3"/>
  <c r="K275" i="3" s="1"/>
  <c r="H275" i="3"/>
  <c r="F275" i="3"/>
  <c r="D275" i="3"/>
  <c r="C275" i="3"/>
  <c r="B275" i="3"/>
  <c r="J274" i="3"/>
  <c r="L274" i="3" s="1"/>
  <c r="D274" i="3"/>
  <c r="C274" i="3"/>
  <c r="I274" i="3" s="1"/>
  <c r="K274" i="3" s="1"/>
  <c r="B274" i="3"/>
  <c r="F274" i="3" s="1"/>
  <c r="H274" i="3" s="1"/>
  <c r="L273" i="3"/>
  <c r="J273" i="3"/>
  <c r="D273" i="3"/>
  <c r="C273" i="3"/>
  <c r="I273" i="3" s="1"/>
  <c r="K273" i="3" s="1"/>
  <c r="B273" i="3"/>
  <c r="F273" i="3" s="1"/>
  <c r="H273" i="3" s="1"/>
  <c r="L272" i="3"/>
  <c r="K272" i="3"/>
  <c r="J272" i="3"/>
  <c r="I272" i="3"/>
  <c r="F272" i="3"/>
  <c r="H272" i="3" s="1"/>
  <c r="D272" i="3"/>
  <c r="C272" i="3"/>
  <c r="B272" i="3"/>
  <c r="J271" i="3"/>
  <c r="L271" i="3" s="1"/>
  <c r="I271" i="3"/>
  <c r="K271" i="3" s="1"/>
  <c r="D271" i="3"/>
  <c r="C271" i="3"/>
  <c r="B271" i="3"/>
  <c r="F271" i="3" s="1"/>
  <c r="H271" i="3" s="1"/>
  <c r="J270" i="3"/>
  <c r="L270" i="3" s="1"/>
  <c r="D270" i="3"/>
  <c r="C270" i="3"/>
  <c r="I270" i="3" s="1"/>
  <c r="K270" i="3" s="1"/>
  <c r="B270" i="3"/>
  <c r="F270" i="3" s="1"/>
  <c r="H270" i="3" s="1"/>
  <c r="L269" i="3"/>
  <c r="J269" i="3"/>
  <c r="D269" i="3"/>
  <c r="C269" i="3"/>
  <c r="I269" i="3" s="1"/>
  <c r="K269" i="3" s="1"/>
  <c r="B269" i="3"/>
  <c r="F269" i="3" s="1"/>
  <c r="H269" i="3" s="1"/>
  <c r="L268" i="3"/>
  <c r="K268" i="3"/>
  <c r="J268" i="3"/>
  <c r="I268" i="3"/>
  <c r="F268" i="3"/>
  <c r="H268" i="3" s="1"/>
  <c r="D268" i="3"/>
  <c r="C268" i="3"/>
  <c r="B268" i="3"/>
  <c r="J267" i="3"/>
  <c r="L267" i="3" s="1"/>
  <c r="I267" i="3"/>
  <c r="K267" i="3" s="1"/>
  <c r="D267" i="3"/>
  <c r="C267" i="3"/>
  <c r="B267" i="3"/>
  <c r="F267" i="3" s="1"/>
  <c r="H267" i="3" s="1"/>
  <c r="J266" i="3"/>
  <c r="L266" i="3" s="1"/>
  <c r="D266" i="3"/>
  <c r="C266" i="3"/>
  <c r="I266" i="3" s="1"/>
  <c r="K266" i="3" s="1"/>
  <c r="B266" i="3"/>
  <c r="F266" i="3" s="1"/>
  <c r="H266" i="3" s="1"/>
  <c r="L265" i="3"/>
  <c r="J265" i="3"/>
  <c r="I265" i="3"/>
  <c r="K265" i="3" s="1"/>
  <c r="F265" i="3"/>
  <c r="H265" i="3" s="1"/>
  <c r="D265" i="3"/>
  <c r="C265" i="3"/>
  <c r="B265" i="3"/>
  <c r="J264" i="3"/>
  <c r="L264" i="3" s="1"/>
  <c r="I264" i="3"/>
  <c r="K264" i="3" s="1"/>
  <c r="F264" i="3"/>
  <c r="H264" i="3" s="1"/>
  <c r="D264" i="3"/>
  <c r="C264" i="3"/>
  <c r="B264" i="3"/>
  <c r="L263" i="3"/>
  <c r="J263" i="3"/>
  <c r="I263" i="3"/>
  <c r="K263" i="3" s="1"/>
  <c r="D263" i="3"/>
  <c r="C263" i="3"/>
  <c r="B263" i="3"/>
  <c r="F263" i="3" s="1"/>
  <c r="H263" i="3" s="1"/>
  <c r="J262" i="3"/>
  <c r="L262" i="3" s="1"/>
  <c r="D262" i="3"/>
  <c r="C262" i="3"/>
  <c r="I262" i="3" s="1"/>
  <c r="K262" i="3" s="1"/>
  <c r="B262" i="3"/>
  <c r="F262" i="3" s="1"/>
  <c r="H262" i="3" s="1"/>
  <c r="L261" i="3"/>
  <c r="J261" i="3"/>
  <c r="I261" i="3"/>
  <c r="K261" i="3" s="1"/>
  <c r="F261" i="3"/>
  <c r="H261" i="3" s="1"/>
  <c r="D261" i="3"/>
  <c r="C261" i="3"/>
  <c r="B261" i="3"/>
  <c r="L260" i="3"/>
  <c r="K260" i="3"/>
  <c r="J260" i="3"/>
  <c r="I260" i="3"/>
  <c r="F260" i="3"/>
  <c r="H260" i="3" s="1"/>
  <c r="D260" i="3"/>
  <c r="C260" i="3"/>
  <c r="B260" i="3"/>
  <c r="L259" i="3"/>
  <c r="J259" i="3"/>
  <c r="I259" i="3"/>
  <c r="K259" i="3" s="1"/>
  <c r="F259" i="3"/>
  <c r="H259" i="3" s="1"/>
  <c r="D259" i="3"/>
  <c r="C259" i="3"/>
  <c r="B259" i="3"/>
  <c r="J258" i="3"/>
  <c r="L258" i="3" s="1"/>
  <c r="D258" i="3"/>
  <c r="C258" i="3"/>
  <c r="I258" i="3" s="1"/>
  <c r="K258" i="3" s="1"/>
  <c r="B258" i="3"/>
  <c r="F258" i="3" s="1"/>
  <c r="H258" i="3" s="1"/>
  <c r="L257" i="3"/>
  <c r="J257" i="3"/>
  <c r="I257" i="3"/>
  <c r="K257" i="3" s="1"/>
  <c r="F257" i="3"/>
  <c r="H257" i="3" s="1"/>
  <c r="D257" i="3"/>
  <c r="C257" i="3"/>
  <c r="B257" i="3"/>
  <c r="K256" i="3"/>
  <c r="J256" i="3"/>
  <c r="L256" i="3" s="1"/>
  <c r="I256" i="3"/>
  <c r="D256" i="3"/>
  <c r="C256" i="3"/>
  <c r="B256" i="3"/>
  <c r="F256" i="3" s="1"/>
  <c r="H256" i="3" s="1"/>
  <c r="L255" i="3"/>
  <c r="J255" i="3"/>
  <c r="I255" i="3"/>
  <c r="K255" i="3" s="1"/>
  <c r="D255" i="3"/>
  <c r="C255" i="3"/>
  <c r="B255" i="3"/>
  <c r="F255" i="3" s="1"/>
  <c r="H255" i="3" s="1"/>
  <c r="J254" i="3"/>
  <c r="L254" i="3" s="1"/>
  <c r="D254" i="3"/>
  <c r="C254" i="3"/>
  <c r="I254" i="3" s="1"/>
  <c r="K254" i="3" s="1"/>
  <c r="B254" i="3"/>
  <c r="F254" i="3" s="1"/>
  <c r="H254" i="3" s="1"/>
  <c r="J253" i="3"/>
  <c r="L253" i="3" s="1"/>
  <c r="I253" i="3"/>
  <c r="K253" i="3" s="1"/>
  <c r="F253" i="3"/>
  <c r="H253" i="3" s="1"/>
  <c r="D253" i="3"/>
  <c r="C253" i="3"/>
  <c r="B253" i="3"/>
  <c r="K252" i="3"/>
  <c r="J252" i="3"/>
  <c r="L252" i="3" s="1"/>
  <c r="I252" i="3"/>
  <c r="D252" i="3"/>
  <c r="C252" i="3"/>
  <c r="B252" i="3"/>
  <c r="F252" i="3" s="1"/>
  <c r="H252" i="3" s="1"/>
  <c r="L251" i="3"/>
  <c r="J251" i="3"/>
  <c r="I251" i="3"/>
  <c r="K251" i="3" s="1"/>
  <c r="D251" i="3"/>
  <c r="C251" i="3"/>
  <c r="B251" i="3"/>
  <c r="F251" i="3" s="1"/>
  <c r="H251" i="3" s="1"/>
  <c r="J250" i="3"/>
  <c r="L250" i="3" s="1"/>
  <c r="D250" i="3"/>
  <c r="C250" i="3"/>
  <c r="I250" i="3" s="1"/>
  <c r="K250" i="3" s="1"/>
  <c r="B250" i="3"/>
  <c r="F250" i="3" s="1"/>
  <c r="H250" i="3" s="1"/>
  <c r="L249" i="3"/>
  <c r="J249" i="3"/>
  <c r="I249" i="3"/>
  <c r="K249" i="3" s="1"/>
  <c r="F249" i="3"/>
  <c r="H249" i="3" s="1"/>
  <c r="D249" i="3"/>
  <c r="C249" i="3"/>
  <c r="B249" i="3"/>
  <c r="J248" i="3"/>
  <c r="L248" i="3" s="1"/>
  <c r="I248" i="3"/>
  <c r="K248" i="3" s="1"/>
  <c r="F248" i="3"/>
  <c r="H248" i="3" s="1"/>
  <c r="D248" i="3"/>
  <c r="C248" i="3"/>
  <c r="B248" i="3"/>
  <c r="L247" i="3"/>
  <c r="J247" i="3"/>
  <c r="I247" i="3"/>
  <c r="K247" i="3" s="1"/>
  <c r="D247" i="3"/>
  <c r="C247" i="3"/>
  <c r="B247" i="3"/>
  <c r="F247" i="3" s="1"/>
  <c r="H247" i="3" s="1"/>
  <c r="J246" i="3"/>
  <c r="L246" i="3" s="1"/>
  <c r="D246" i="3"/>
  <c r="C246" i="3"/>
  <c r="I246" i="3" s="1"/>
  <c r="K246" i="3" s="1"/>
  <c r="B246" i="3"/>
  <c r="F246" i="3" s="1"/>
  <c r="H246" i="3" s="1"/>
  <c r="L245" i="3"/>
  <c r="J245" i="3"/>
  <c r="I245" i="3"/>
  <c r="K245" i="3" s="1"/>
  <c r="F245" i="3"/>
  <c r="H245" i="3" s="1"/>
  <c r="D245" i="3"/>
  <c r="C245" i="3"/>
  <c r="B245" i="3"/>
  <c r="L244" i="3"/>
  <c r="K244" i="3"/>
  <c r="J244" i="3"/>
  <c r="I244" i="3"/>
  <c r="F244" i="3"/>
  <c r="H244" i="3" s="1"/>
  <c r="D244" i="3"/>
  <c r="C244" i="3"/>
  <c r="B244" i="3"/>
  <c r="L243" i="3"/>
  <c r="J243" i="3"/>
  <c r="I243" i="3"/>
  <c r="K243" i="3" s="1"/>
  <c r="F243" i="3"/>
  <c r="H243" i="3" s="1"/>
  <c r="D243" i="3"/>
  <c r="C243" i="3"/>
  <c r="B243" i="3"/>
  <c r="J242" i="3"/>
  <c r="L242" i="3" s="1"/>
  <c r="D242" i="3"/>
  <c r="C242" i="3"/>
  <c r="I242" i="3" s="1"/>
  <c r="K242" i="3" s="1"/>
  <c r="B242" i="3"/>
  <c r="F242" i="3" s="1"/>
  <c r="H242" i="3" s="1"/>
  <c r="L241" i="3"/>
  <c r="J241" i="3"/>
  <c r="I241" i="3"/>
  <c r="K241" i="3" s="1"/>
  <c r="F241" i="3"/>
  <c r="H241" i="3" s="1"/>
  <c r="D241" i="3"/>
  <c r="C241" i="3"/>
  <c r="B241" i="3"/>
  <c r="K240" i="3"/>
  <c r="J240" i="3"/>
  <c r="L240" i="3" s="1"/>
  <c r="I240" i="3"/>
  <c r="D240" i="3"/>
  <c r="C240" i="3"/>
  <c r="B240" i="3"/>
  <c r="F240" i="3" s="1"/>
  <c r="H240" i="3" s="1"/>
  <c r="L239" i="3"/>
  <c r="J239" i="3"/>
  <c r="I239" i="3"/>
  <c r="K239" i="3" s="1"/>
  <c r="D239" i="3"/>
  <c r="C239" i="3"/>
  <c r="B239" i="3"/>
  <c r="F239" i="3" s="1"/>
  <c r="H239" i="3" s="1"/>
  <c r="J238" i="3"/>
  <c r="L238" i="3" s="1"/>
  <c r="I238" i="3"/>
  <c r="K238" i="3" s="1"/>
  <c r="D238" i="3"/>
  <c r="C238" i="3"/>
  <c r="B238" i="3"/>
  <c r="F238" i="3" s="1"/>
  <c r="H238" i="3" s="1"/>
  <c r="J237" i="3"/>
  <c r="L237" i="3" s="1"/>
  <c r="I237" i="3"/>
  <c r="K237" i="3" s="1"/>
  <c r="F237" i="3"/>
  <c r="H237" i="3" s="1"/>
  <c r="D237" i="3"/>
  <c r="C237" i="3"/>
  <c r="B237" i="3"/>
  <c r="L236" i="3"/>
  <c r="K236" i="3"/>
  <c r="J236" i="3"/>
  <c r="I236" i="3"/>
  <c r="F236" i="3"/>
  <c r="H236" i="3" s="1"/>
  <c r="D236" i="3"/>
  <c r="C236" i="3"/>
  <c r="B236" i="3"/>
  <c r="L235" i="3"/>
  <c r="J235" i="3"/>
  <c r="I235" i="3"/>
  <c r="K235" i="3" s="1"/>
  <c r="D235" i="3"/>
  <c r="C235" i="3"/>
  <c r="B235" i="3"/>
  <c r="F235" i="3" s="1"/>
  <c r="H235" i="3" s="1"/>
  <c r="J234" i="3"/>
  <c r="L234" i="3" s="1"/>
  <c r="I234" i="3"/>
  <c r="K234" i="3" s="1"/>
  <c r="D234" i="3"/>
  <c r="C234" i="3"/>
  <c r="B234" i="3"/>
  <c r="F234" i="3" s="1"/>
  <c r="H234" i="3" s="1"/>
  <c r="L233" i="3"/>
  <c r="J233" i="3"/>
  <c r="I233" i="3"/>
  <c r="K233" i="3" s="1"/>
  <c r="F233" i="3"/>
  <c r="H233" i="3" s="1"/>
  <c r="D233" i="3"/>
  <c r="C233" i="3"/>
  <c r="B233" i="3"/>
  <c r="L232" i="3"/>
  <c r="K232" i="3"/>
  <c r="J232" i="3"/>
  <c r="I232" i="3"/>
  <c r="F232" i="3"/>
  <c r="H232" i="3" s="1"/>
  <c r="D232" i="3"/>
  <c r="C232" i="3"/>
  <c r="B232" i="3"/>
  <c r="L231" i="3"/>
  <c r="J231" i="3"/>
  <c r="I231" i="3"/>
  <c r="K231" i="3" s="1"/>
  <c r="F231" i="3"/>
  <c r="H231" i="3" s="1"/>
  <c r="D231" i="3"/>
  <c r="C231" i="3"/>
  <c r="B231" i="3"/>
  <c r="L230" i="3"/>
  <c r="J230" i="3"/>
  <c r="D230" i="3"/>
  <c r="C230" i="3"/>
  <c r="I230" i="3" s="1"/>
  <c r="K230" i="3" s="1"/>
  <c r="B230" i="3"/>
  <c r="F230" i="3" s="1"/>
  <c r="H230" i="3" s="1"/>
  <c r="J229" i="3"/>
  <c r="L229" i="3" s="1"/>
  <c r="I229" i="3"/>
  <c r="K229" i="3" s="1"/>
  <c r="F229" i="3"/>
  <c r="H229" i="3" s="1"/>
  <c r="D229" i="3"/>
  <c r="C229" i="3"/>
  <c r="B229" i="3"/>
  <c r="L228" i="3"/>
  <c r="J228" i="3"/>
  <c r="I228" i="3"/>
  <c r="K228" i="3" s="1"/>
  <c r="D228" i="3"/>
  <c r="C228" i="3"/>
  <c r="B228" i="3"/>
  <c r="F228" i="3" s="1"/>
  <c r="H228" i="3" s="1"/>
  <c r="L227" i="3"/>
  <c r="J227" i="3"/>
  <c r="I227" i="3"/>
  <c r="K227" i="3" s="1"/>
  <c r="D227" i="3"/>
  <c r="C227" i="3"/>
  <c r="B227" i="3"/>
  <c r="F227" i="3" s="1"/>
  <c r="H227" i="3" s="1"/>
  <c r="J226" i="3"/>
  <c r="L226" i="3" s="1"/>
  <c r="I226" i="3"/>
  <c r="K226" i="3" s="1"/>
  <c r="F226" i="3"/>
  <c r="H226" i="3" s="1"/>
  <c r="D226" i="3"/>
  <c r="C226" i="3"/>
  <c r="B226" i="3"/>
  <c r="L225" i="3"/>
  <c r="J225" i="3"/>
  <c r="I225" i="3"/>
  <c r="K225" i="3" s="1"/>
  <c r="D225" i="3"/>
  <c r="C225" i="3"/>
  <c r="B225" i="3"/>
  <c r="F225" i="3" s="1"/>
  <c r="H225" i="3" s="1"/>
  <c r="K224" i="3"/>
  <c r="J224" i="3"/>
  <c r="L224" i="3" s="1"/>
  <c r="I224" i="3"/>
  <c r="D224" i="3"/>
  <c r="C224" i="3"/>
  <c r="B224" i="3"/>
  <c r="F224" i="3" s="1"/>
  <c r="H224" i="3" s="1"/>
  <c r="J223" i="3"/>
  <c r="L223" i="3" s="1"/>
  <c r="I223" i="3"/>
  <c r="K223" i="3" s="1"/>
  <c r="F223" i="3"/>
  <c r="H223" i="3" s="1"/>
  <c r="D223" i="3"/>
  <c r="C223" i="3"/>
  <c r="B223" i="3"/>
  <c r="J222" i="3"/>
  <c r="L222" i="3" s="1"/>
  <c r="D222" i="3"/>
  <c r="C222" i="3"/>
  <c r="I222" i="3" s="1"/>
  <c r="K222" i="3" s="1"/>
  <c r="B222" i="3"/>
  <c r="F222" i="3" s="1"/>
  <c r="H222" i="3" s="1"/>
  <c r="J221" i="3"/>
  <c r="L221" i="3" s="1"/>
  <c r="I221" i="3"/>
  <c r="K221" i="3" s="1"/>
  <c r="F221" i="3"/>
  <c r="H221" i="3" s="1"/>
  <c r="D221" i="3"/>
  <c r="C221" i="3"/>
  <c r="B221" i="3"/>
  <c r="L220" i="3"/>
  <c r="J220" i="3"/>
  <c r="I220" i="3"/>
  <c r="K220" i="3" s="1"/>
  <c r="D220" i="3"/>
  <c r="C220" i="3"/>
  <c r="B220" i="3"/>
  <c r="F220" i="3" s="1"/>
  <c r="H220" i="3" s="1"/>
  <c r="L219" i="3"/>
  <c r="J219" i="3"/>
  <c r="I219" i="3"/>
  <c r="K219" i="3" s="1"/>
  <c r="D219" i="3"/>
  <c r="C219" i="3"/>
  <c r="B219" i="3"/>
  <c r="F219" i="3" s="1"/>
  <c r="H219" i="3" s="1"/>
  <c r="J218" i="3"/>
  <c r="L218" i="3" s="1"/>
  <c r="I218" i="3"/>
  <c r="K218" i="3" s="1"/>
  <c r="F218" i="3"/>
  <c r="H218" i="3" s="1"/>
  <c r="D218" i="3"/>
  <c r="C218" i="3"/>
  <c r="B218" i="3"/>
  <c r="L217" i="3"/>
  <c r="J217" i="3"/>
  <c r="D217" i="3"/>
  <c r="C217" i="3"/>
  <c r="I217" i="3" s="1"/>
  <c r="K217" i="3" s="1"/>
  <c r="B217" i="3"/>
  <c r="F217" i="3" s="1"/>
  <c r="H217" i="3" s="1"/>
  <c r="L216" i="3"/>
  <c r="J216" i="3"/>
  <c r="D216" i="3"/>
  <c r="C216" i="3"/>
  <c r="I216" i="3" s="1"/>
  <c r="K216" i="3" s="1"/>
  <c r="B216" i="3"/>
  <c r="F216" i="3" s="1"/>
  <c r="H216" i="3" s="1"/>
  <c r="J215" i="3"/>
  <c r="L215" i="3" s="1"/>
  <c r="I215" i="3"/>
  <c r="K215" i="3" s="1"/>
  <c r="D215" i="3"/>
  <c r="C215" i="3"/>
  <c r="B215" i="3"/>
  <c r="F215" i="3" s="1"/>
  <c r="H215" i="3" s="1"/>
  <c r="J214" i="3"/>
  <c r="L214" i="3" s="1"/>
  <c r="F214" i="3"/>
  <c r="H214" i="3" s="1"/>
  <c r="D214" i="3"/>
  <c r="C214" i="3"/>
  <c r="I214" i="3" s="1"/>
  <c r="K214" i="3" s="1"/>
  <c r="B214" i="3"/>
  <c r="J213" i="3"/>
  <c r="L213" i="3" s="1"/>
  <c r="D213" i="3"/>
  <c r="C213" i="3"/>
  <c r="I213" i="3" s="1"/>
  <c r="K213" i="3" s="1"/>
  <c r="B213" i="3"/>
  <c r="F213" i="3" s="1"/>
  <c r="H213" i="3" s="1"/>
  <c r="L212" i="3"/>
  <c r="J212" i="3"/>
  <c r="D212" i="3"/>
  <c r="C212" i="3"/>
  <c r="I212" i="3" s="1"/>
  <c r="K212" i="3" s="1"/>
  <c r="B212" i="3"/>
  <c r="F212" i="3" s="1"/>
  <c r="H212" i="3" s="1"/>
  <c r="J211" i="3"/>
  <c r="L211" i="3" s="1"/>
  <c r="I211" i="3"/>
  <c r="K211" i="3" s="1"/>
  <c r="H211" i="3"/>
  <c r="D211" i="3"/>
  <c r="C211" i="3"/>
  <c r="B211" i="3"/>
  <c r="F211" i="3" s="1"/>
  <c r="J210" i="3"/>
  <c r="L210" i="3" s="1"/>
  <c r="F210" i="3"/>
  <c r="H210" i="3" s="1"/>
  <c r="D210" i="3"/>
  <c r="C210" i="3"/>
  <c r="I210" i="3" s="1"/>
  <c r="K210" i="3" s="1"/>
  <c r="B210" i="3"/>
  <c r="J209" i="3"/>
  <c r="L209" i="3" s="1"/>
  <c r="D209" i="3"/>
  <c r="C209" i="3"/>
  <c r="I209" i="3" s="1"/>
  <c r="K209" i="3" s="1"/>
  <c r="B209" i="3"/>
  <c r="F209" i="3" s="1"/>
  <c r="H209" i="3" s="1"/>
  <c r="L208" i="3"/>
  <c r="J208" i="3"/>
  <c r="D208" i="3"/>
  <c r="C208" i="3"/>
  <c r="I208" i="3" s="1"/>
  <c r="K208" i="3" s="1"/>
  <c r="B208" i="3"/>
  <c r="F208" i="3" s="1"/>
  <c r="H208" i="3" s="1"/>
  <c r="J207" i="3"/>
  <c r="L207" i="3" s="1"/>
  <c r="I207" i="3"/>
  <c r="K207" i="3" s="1"/>
  <c r="D207" i="3"/>
  <c r="C207" i="3"/>
  <c r="B207" i="3"/>
  <c r="F207" i="3" s="1"/>
  <c r="H207" i="3" s="1"/>
  <c r="J206" i="3"/>
  <c r="L206" i="3" s="1"/>
  <c r="F206" i="3"/>
  <c r="H206" i="3" s="1"/>
  <c r="D206" i="3"/>
  <c r="C206" i="3"/>
  <c r="I206" i="3" s="1"/>
  <c r="K206" i="3" s="1"/>
  <c r="B206" i="3"/>
  <c r="J205" i="3"/>
  <c r="L205" i="3" s="1"/>
  <c r="D205" i="3"/>
  <c r="C205" i="3"/>
  <c r="I205" i="3" s="1"/>
  <c r="K205" i="3" s="1"/>
  <c r="B205" i="3"/>
  <c r="F205" i="3" s="1"/>
  <c r="H205" i="3" s="1"/>
  <c r="L204" i="3"/>
  <c r="K204" i="3"/>
  <c r="J204" i="3"/>
  <c r="D204" i="3"/>
  <c r="C204" i="3"/>
  <c r="I204" i="3" s="1"/>
  <c r="B204" i="3"/>
  <c r="F204" i="3" s="1"/>
  <c r="H204" i="3" s="1"/>
  <c r="J203" i="3"/>
  <c r="L203" i="3" s="1"/>
  <c r="I203" i="3"/>
  <c r="K203" i="3" s="1"/>
  <c r="D203" i="3"/>
  <c r="C203" i="3"/>
  <c r="B203" i="3"/>
  <c r="F203" i="3" s="1"/>
  <c r="H203" i="3" s="1"/>
  <c r="J202" i="3"/>
  <c r="L202" i="3" s="1"/>
  <c r="F202" i="3"/>
  <c r="H202" i="3" s="1"/>
  <c r="D202" i="3"/>
  <c r="C202" i="3"/>
  <c r="I202" i="3" s="1"/>
  <c r="K202" i="3" s="1"/>
  <c r="B202" i="3"/>
  <c r="J201" i="3"/>
  <c r="L201" i="3" s="1"/>
  <c r="D201" i="3"/>
  <c r="C201" i="3"/>
  <c r="I201" i="3" s="1"/>
  <c r="K201" i="3" s="1"/>
  <c r="B201" i="3"/>
  <c r="F201" i="3" s="1"/>
  <c r="H201" i="3" s="1"/>
  <c r="L200" i="3"/>
  <c r="J200" i="3"/>
  <c r="D200" i="3"/>
  <c r="C200" i="3"/>
  <c r="I200" i="3" s="1"/>
  <c r="K200" i="3" s="1"/>
  <c r="B200" i="3"/>
  <c r="F200" i="3" s="1"/>
  <c r="H200" i="3" s="1"/>
  <c r="J199" i="3"/>
  <c r="L199" i="3" s="1"/>
  <c r="I199" i="3"/>
  <c r="K199" i="3" s="1"/>
  <c r="D199" i="3"/>
  <c r="C199" i="3"/>
  <c r="B199" i="3"/>
  <c r="F199" i="3" s="1"/>
  <c r="H199" i="3" s="1"/>
  <c r="J198" i="3"/>
  <c r="L198" i="3" s="1"/>
  <c r="F198" i="3"/>
  <c r="H198" i="3" s="1"/>
  <c r="D198" i="3"/>
  <c r="C198" i="3"/>
  <c r="I198" i="3" s="1"/>
  <c r="K198" i="3" s="1"/>
  <c r="B198" i="3"/>
  <c r="J197" i="3"/>
  <c r="L197" i="3" s="1"/>
  <c r="D197" i="3"/>
  <c r="C197" i="3"/>
  <c r="I197" i="3" s="1"/>
  <c r="K197" i="3" s="1"/>
  <c r="B197" i="3"/>
  <c r="F197" i="3" s="1"/>
  <c r="H197" i="3" s="1"/>
  <c r="L196" i="3"/>
  <c r="J196" i="3"/>
  <c r="D196" i="3"/>
  <c r="C196" i="3"/>
  <c r="I196" i="3" s="1"/>
  <c r="K196" i="3" s="1"/>
  <c r="B196" i="3"/>
  <c r="F196" i="3" s="1"/>
  <c r="H196" i="3" s="1"/>
  <c r="J195" i="3"/>
  <c r="L195" i="3" s="1"/>
  <c r="I195" i="3"/>
  <c r="K195" i="3" s="1"/>
  <c r="H195" i="3"/>
  <c r="D195" i="3"/>
  <c r="C195" i="3"/>
  <c r="B195" i="3"/>
  <c r="F195" i="3" s="1"/>
  <c r="J194" i="3"/>
  <c r="L194" i="3" s="1"/>
  <c r="F194" i="3"/>
  <c r="H194" i="3" s="1"/>
  <c r="D194" i="3"/>
  <c r="C194" i="3"/>
  <c r="I194" i="3" s="1"/>
  <c r="K194" i="3" s="1"/>
  <c r="B194" i="3"/>
  <c r="J193" i="3"/>
  <c r="L193" i="3" s="1"/>
  <c r="D193" i="3"/>
  <c r="C193" i="3"/>
  <c r="I193" i="3" s="1"/>
  <c r="K193" i="3" s="1"/>
  <c r="B193" i="3"/>
  <c r="F193" i="3" s="1"/>
  <c r="H193" i="3" s="1"/>
  <c r="L192" i="3"/>
  <c r="J192" i="3"/>
  <c r="D192" i="3"/>
  <c r="C192" i="3"/>
  <c r="I192" i="3" s="1"/>
  <c r="K192" i="3" s="1"/>
  <c r="B192" i="3"/>
  <c r="F192" i="3" s="1"/>
  <c r="H192" i="3" s="1"/>
  <c r="J191" i="3"/>
  <c r="L191" i="3" s="1"/>
  <c r="I191" i="3"/>
  <c r="K191" i="3" s="1"/>
  <c r="D191" i="3"/>
  <c r="C191" i="3"/>
  <c r="B191" i="3"/>
  <c r="F191" i="3" s="1"/>
  <c r="H191" i="3" s="1"/>
  <c r="J190" i="3"/>
  <c r="L190" i="3" s="1"/>
  <c r="F190" i="3"/>
  <c r="H190" i="3" s="1"/>
  <c r="D190" i="3"/>
  <c r="C190" i="3"/>
  <c r="I190" i="3" s="1"/>
  <c r="K190" i="3" s="1"/>
  <c r="B190" i="3"/>
  <c r="J189" i="3"/>
  <c r="L189" i="3" s="1"/>
  <c r="D189" i="3"/>
  <c r="C189" i="3"/>
  <c r="I189" i="3" s="1"/>
  <c r="K189" i="3" s="1"/>
  <c r="B189" i="3"/>
  <c r="F189" i="3" s="1"/>
  <c r="H189" i="3" s="1"/>
  <c r="L188" i="3"/>
  <c r="K188" i="3"/>
  <c r="J188" i="3"/>
  <c r="D188" i="3"/>
  <c r="C188" i="3"/>
  <c r="I188" i="3" s="1"/>
  <c r="B188" i="3"/>
  <c r="F188" i="3" s="1"/>
  <c r="H188" i="3" s="1"/>
  <c r="J187" i="3"/>
  <c r="L187" i="3" s="1"/>
  <c r="I187" i="3"/>
  <c r="K187" i="3" s="1"/>
  <c r="D187" i="3"/>
  <c r="C187" i="3"/>
  <c r="B187" i="3"/>
  <c r="F187" i="3" s="1"/>
  <c r="H187" i="3" s="1"/>
  <c r="J186" i="3"/>
  <c r="L186" i="3" s="1"/>
  <c r="F186" i="3"/>
  <c r="H186" i="3" s="1"/>
  <c r="D186" i="3"/>
  <c r="C186" i="3"/>
  <c r="I186" i="3" s="1"/>
  <c r="K186" i="3" s="1"/>
  <c r="B186" i="3"/>
  <c r="J185" i="3"/>
  <c r="L185" i="3" s="1"/>
  <c r="D185" i="3"/>
  <c r="C185" i="3"/>
  <c r="I185" i="3" s="1"/>
  <c r="K185" i="3" s="1"/>
  <c r="B185" i="3"/>
  <c r="F185" i="3" s="1"/>
  <c r="H185" i="3" s="1"/>
  <c r="L184" i="3"/>
  <c r="J184" i="3"/>
  <c r="D184" i="3"/>
  <c r="C184" i="3"/>
  <c r="I184" i="3" s="1"/>
  <c r="K184" i="3" s="1"/>
  <c r="B184" i="3"/>
  <c r="F184" i="3" s="1"/>
  <c r="H184" i="3" s="1"/>
  <c r="J183" i="3"/>
  <c r="L183" i="3" s="1"/>
  <c r="I183" i="3"/>
  <c r="K183" i="3" s="1"/>
  <c r="D183" i="3"/>
  <c r="C183" i="3"/>
  <c r="B183" i="3"/>
  <c r="F183" i="3" s="1"/>
  <c r="H183" i="3" s="1"/>
  <c r="J182" i="3"/>
  <c r="L182" i="3" s="1"/>
  <c r="F182" i="3"/>
  <c r="H182" i="3" s="1"/>
  <c r="D182" i="3"/>
  <c r="C182" i="3"/>
  <c r="I182" i="3" s="1"/>
  <c r="K182" i="3" s="1"/>
  <c r="B182" i="3"/>
  <c r="J181" i="3"/>
  <c r="L181" i="3" s="1"/>
  <c r="D181" i="3"/>
  <c r="C181" i="3"/>
  <c r="I181" i="3" s="1"/>
  <c r="K181" i="3" s="1"/>
  <c r="B181" i="3"/>
  <c r="F181" i="3" s="1"/>
  <c r="H181" i="3" s="1"/>
  <c r="L180" i="3"/>
  <c r="J180" i="3"/>
  <c r="D180" i="3"/>
  <c r="C180" i="3"/>
  <c r="I180" i="3" s="1"/>
  <c r="K180" i="3" s="1"/>
  <c r="B180" i="3"/>
  <c r="F180" i="3" s="1"/>
  <c r="H180" i="3" s="1"/>
  <c r="J179" i="3"/>
  <c r="L179" i="3" s="1"/>
  <c r="I179" i="3"/>
  <c r="K179" i="3" s="1"/>
  <c r="H179" i="3"/>
  <c r="D179" i="3"/>
  <c r="C179" i="3"/>
  <c r="B179" i="3"/>
  <c r="F179" i="3" s="1"/>
  <c r="J178" i="3"/>
  <c r="L178" i="3" s="1"/>
  <c r="F178" i="3"/>
  <c r="H178" i="3" s="1"/>
  <c r="D178" i="3"/>
  <c r="C178" i="3"/>
  <c r="I178" i="3" s="1"/>
  <c r="K178" i="3" s="1"/>
  <c r="B178" i="3"/>
  <c r="J177" i="3"/>
  <c r="L177" i="3" s="1"/>
  <c r="D177" i="3"/>
  <c r="C177" i="3"/>
  <c r="I177" i="3" s="1"/>
  <c r="K177" i="3" s="1"/>
  <c r="B177" i="3"/>
  <c r="F177" i="3" s="1"/>
  <c r="H177" i="3" s="1"/>
  <c r="L176" i="3"/>
  <c r="J176" i="3"/>
  <c r="D176" i="3"/>
  <c r="C176" i="3"/>
  <c r="I176" i="3" s="1"/>
  <c r="K176" i="3" s="1"/>
  <c r="B176" i="3"/>
  <c r="F176" i="3" s="1"/>
  <c r="H176" i="3" s="1"/>
  <c r="J175" i="3"/>
  <c r="L175" i="3" s="1"/>
  <c r="I175" i="3"/>
  <c r="K175" i="3" s="1"/>
  <c r="D175" i="3"/>
  <c r="C175" i="3"/>
  <c r="B175" i="3"/>
  <c r="F175" i="3" s="1"/>
  <c r="H175" i="3" s="1"/>
  <c r="J174" i="3"/>
  <c r="L174" i="3" s="1"/>
  <c r="F174" i="3"/>
  <c r="H174" i="3" s="1"/>
  <c r="D174" i="3"/>
  <c r="C174" i="3"/>
  <c r="I174" i="3" s="1"/>
  <c r="K174" i="3" s="1"/>
  <c r="B174" i="3"/>
  <c r="J173" i="3"/>
  <c r="L173" i="3" s="1"/>
  <c r="D173" i="3"/>
  <c r="C173" i="3"/>
  <c r="I173" i="3" s="1"/>
  <c r="K173" i="3" s="1"/>
  <c r="B173" i="3"/>
  <c r="F173" i="3" s="1"/>
  <c r="H173" i="3" s="1"/>
  <c r="L172" i="3"/>
  <c r="K172" i="3"/>
  <c r="J172" i="3"/>
  <c r="D172" i="3"/>
  <c r="C172" i="3"/>
  <c r="I172" i="3" s="1"/>
  <c r="B172" i="3"/>
  <c r="F172" i="3" s="1"/>
  <c r="H172" i="3" s="1"/>
  <c r="J171" i="3"/>
  <c r="L171" i="3" s="1"/>
  <c r="I171" i="3"/>
  <c r="K171" i="3" s="1"/>
  <c r="D171" i="3"/>
  <c r="C171" i="3"/>
  <c r="B171" i="3"/>
  <c r="F171" i="3" s="1"/>
  <c r="H171" i="3" s="1"/>
  <c r="J170" i="3"/>
  <c r="L170" i="3" s="1"/>
  <c r="F170" i="3"/>
  <c r="H170" i="3" s="1"/>
  <c r="D170" i="3"/>
  <c r="C170" i="3"/>
  <c r="I170" i="3" s="1"/>
  <c r="K170" i="3" s="1"/>
  <c r="B170" i="3"/>
  <c r="J169" i="3"/>
  <c r="L169" i="3" s="1"/>
  <c r="D169" i="3"/>
  <c r="C169" i="3"/>
  <c r="I169" i="3" s="1"/>
  <c r="K169" i="3" s="1"/>
  <c r="B169" i="3"/>
  <c r="F169" i="3" s="1"/>
  <c r="H169" i="3" s="1"/>
  <c r="L168" i="3"/>
  <c r="J168" i="3"/>
  <c r="D168" i="3"/>
  <c r="C168" i="3"/>
  <c r="I168" i="3" s="1"/>
  <c r="K168" i="3" s="1"/>
  <c r="B168" i="3"/>
  <c r="F168" i="3" s="1"/>
  <c r="H168" i="3" s="1"/>
  <c r="J167" i="3"/>
  <c r="L167" i="3" s="1"/>
  <c r="I167" i="3"/>
  <c r="K167" i="3" s="1"/>
  <c r="D167" i="3"/>
  <c r="C167" i="3"/>
  <c r="B167" i="3"/>
  <c r="F167" i="3" s="1"/>
  <c r="H167" i="3" s="1"/>
  <c r="J166" i="3"/>
  <c r="L166" i="3" s="1"/>
  <c r="F166" i="3"/>
  <c r="H166" i="3" s="1"/>
  <c r="D166" i="3"/>
  <c r="C166" i="3"/>
  <c r="I166" i="3" s="1"/>
  <c r="K166" i="3" s="1"/>
  <c r="B166" i="3"/>
  <c r="J165" i="3"/>
  <c r="L165" i="3" s="1"/>
  <c r="D165" i="3"/>
  <c r="C165" i="3"/>
  <c r="I165" i="3" s="1"/>
  <c r="K165" i="3" s="1"/>
  <c r="B165" i="3"/>
  <c r="F165" i="3" s="1"/>
  <c r="H165" i="3" s="1"/>
  <c r="L164" i="3"/>
  <c r="J164" i="3"/>
  <c r="D164" i="3"/>
  <c r="C164" i="3"/>
  <c r="I164" i="3" s="1"/>
  <c r="K164" i="3" s="1"/>
  <c r="B164" i="3"/>
  <c r="F164" i="3" s="1"/>
  <c r="H164" i="3" s="1"/>
  <c r="J163" i="3"/>
  <c r="L163" i="3" s="1"/>
  <c r="I163" i="3"/>
  <c r="K163" i="3" s="1"/>
  <c r="H163" i="3"/>
  <c r="D163" i="3"/>
  <c r="C163" i="3"/>
  <c r="B163" i="3"/>
  <c r="F163" i="3" s="1"/>
  <c r="J162" i="3"/>
  <c r="L162" i="3" s="1"/>
  <c r="F162" i="3"/>
  <c r="H162" i="3" s="1"/>
  <c r="D162" i="3"/>
  <c r="C162" i="3"/>
  <c r="I162" i="3" s="1"/>
  <c r="K162" i="3" s="1"/>
  <c r="B162" i="3"/>
  <c r="J161" i="3"/>
  <c r="L161" i="3" s="1"/>
  <c r="D161" i="3"/>
  <c r="C161" i="3"/>
  <c r="I161" i="3" s="1"/>
  <c r="K161" i="3" s="1"/>
  <c r="B161" i="3"/>
  <c r="F161" i="3" s="1"/>
  <c r="H161" i="3" s="1"/>
  <c r="L160" i="3"/>
  <c r="J160" i="3"/>
  <c r="D160" i="3"/>
  <c r="C160" i="3"/>
  <c r="I160" i="3" s="1"/>
  <c r="K160" i="3" s="1"/>
  <c r="B160" i="3"/>
  <c r="F160" i="3" s="1"/>
  <c r="H160" i="3" s="1"/>
  <c r="J159" i="3"/>
  <c r="L159" i="3" s="1"/>
  <c r="I159" i="3"/>
  <c r="K159" i="3" s="1"/>
  <c r="D159" i="3"/>
  <c r="C159" i="3"/>
  <c r="B159" i="3"/>
  <c r="F159" i="3" s="1"/>
  <c r="H159" i="3" s="1"/>
  <c r="J158" i="3"/>
  <c r="L158" i="3" s="1"/>
  <c r="F158" i="3"/>
  <c r="H158" i="3" s="1"/>
  <c r="D158" i="3"/>
  <c r="C158" i="3"/>
  <c r="I158" i="3" s="1"/>
  <c r="K158" i="3" s="1"/>
  <c r="B158" i="3"/>
  <c r="J157" i="3"/>
  <c r="L157" i="3" s="1"/>
  <c r="D157" i="3"/>
  <c r="C157" i="3"/>
  <c r="I157" i="3" s="1"/>
  <c r="K157" i="3" s="1"/>
  <c r="B157" i="3"/>
  <c r="F157" i="3" s="1"/>
  <c r="H157" i="3" s="1"/>
  <c r="L156" i="3"/>
  <c r="K156" i="3"/>
  <c r="J156" i="3"/>
  <c r="D156" i="3"/>
  <c r="C156" i="3"/>
  <c r="I156" i="3" s="1"/>
  <c r="B156" i="3"/>
  <c r="F156" i="3" s="1"/>
  <c r="H156" i="3" s="1"/>
  <c r="J155" i="3"/>
  <c r="L155" i="3" s="1"/>
  <c r="I155" i="3"/>
  <c r="K155" i="3" s="1"/>
  <c r="D155" i="3"/>
  <c r="C155" i="3"/>
  <c r="B155" i="3"/>
  <c r="F155" i="3" s="1"/>
  <c r="H155" i="3" s="1"/>
  <c r="J154" i="3"/>
  <c r="L154" i="3" s="1"/>
  <c r="F154" i="3"/>
  <c r="H154" i="3" s="1"/>
  <c r="D154" i="3"/>
  <c r="C154" i="3"/>
  <c r="I154" i="3" s="1"/>
  <c r="K154" i="3" s="1"/>
  <c r="B154" i="3"/>
  <c r="J153" i="3"/>
  <c r="L153" i="3" s="1"/>
  <c r="D153" i="3"/>
  <c r="C153" i="3"/>
  <c r="I153" i="3" s="1"/>
  <c r="K153" i="3" s="1"/>
  <c r="B153" i="3"/>
  <c r="F153" i="3" s="1"/>
  <c r="H153" i="3" s="1"/>
  <c r="L152" i="3"/>
  <c r="J152" i="3"/>
  <c r="D152" i="3"/>
  <c r="C152" i="3"/>
  <c r="I152" i="3" s="1"/>
  <c r="K152" i="3" s="1"/>
  <c r="B152" i="3"/>
  <c r="F152" i="3" s="1"/>
  <c r="H152" i="3" s="1"/>
  <c r="J151" i="3"/>
  <c r="L151" i="3" s="1"/>
  <c r="I151" i="3"/>
  <c r="K151" i="3" s="1"/>
  <c r="D151" i="3"/>
  <c r="C151" i="3"/>
  <c r="B151" i="3"/>
  <c r="F151" i="3" s="1"/>
  <c r="H151" i="3" s="1"/>
  <c r="J150" i="3"/>
  <c r="L150" i="3" s="1"/>
  <c r="F150" i="3"/>
  <c r="H150" i="3" s="1"/>
  <c r="D150" i="3"/>
  <c r="C150" i="3"/>
  <c r="I150" i="3" s="1"/>
  <c r="K150" i="3" s="1"/>
  <c r="B150" i="3"/>
  <c r="J149" i="3"/>
  <c r="L149" i="3" s="1"/>
  <c r="D149" i="3"/>
  <c r="C149" i="3"/>
  <c r="I149" i="3" s="1"/>
  <c r="K149" i="3" s="1"/>
  <c r="B149" i="3"/>
  <c r="F149" i="3" s="1"/>
  <c r="H149" i="3" s="1"/>
  <c r="L148" i="3"/>
  <c r="J148" i="3"/>
  <c r="D148" i="3"/>
  <c r="C148" i="3"/>
  <c r="I148" i="3" s="1"/>
  <c r="K148" i="3" s="1"/>
  <c r="B148" i="3"/>
  <c r="F148" i="3" s="1"/>
  <c r="H148" i="3" s="1"/>
  <c r="J147" i="3"/>
  <c r="L147" i="3" s="1"/>
  <c r="I147" i="3"/>
  <c r="K147" i="3" s="1"/>
  <c r="H147" i="3"/>
  <c r="D147" i="3"/>
  <c r="C147" i="3"/>
  <c r="B147" i="3"/>
  <c r="F147" i="3" s="1"/>
  <c r="J146" i="3"/>
  <c r="L146" i="3" s="1"/>
  <c r="F146" i="3"/>
  <c r="H146" i="3" s="1"/>
  <c r="D146" i="3"/>
  <c r="C146" i="3"/>
  <c r="I146" i="3" s="1"/>
  <c r="K146" i="3" s="1"/>
  <c r="B146" i="3"/>
  <c r="J145" i="3"/>
  <c r="L145" i="3" s="1"/>
  <c r="D145" i="3"/>
  <c r="C145" i="3"/>
  <c r="I145" i="3" s="1"/>
  <c r="K145" i="3" s="1"/>
  <c r="B145" i="3"/>
  <c r="F145" i="3" s="1"/>
  <c r="H145" i="3" s="1"/>
  <c r="L144" i="3"/>
  <c r="J144" i="3"/>
  <c r="D144" i="3"/>
  <c r="C144" i="3"/>
  <c r="I144" i="3" s="1"/>
  <c r="K144" i="3" s="1"/>
  <c r="B144" i="3"/>
  <c r="F144" i="3" s="1"/>
  <c r="H144" i="3" s="1"/>
  <c r="J143" i="3"/>
  <c r="L143" i="3" s="1"/>
  <c r="I143" i="3"/>
  <c r="K143" i="3" s="1"/>
  <c r="D143" i="3"/>
  <c r="C143" i="3"/>
  <c r="B143" i="3"/>
  <c r="F143" i="3" s="1"/>
  <c r="H143" i="3" s="1"/>
  <c r="J142" i="3"/>
  <c r="L142" i="3" s="1"/>
  <c r="F142" i="3"/>
  <c r="H142" i="3" s="1"/>
  <c r="D142" i="3"/>
  <c r="C142" i="3"/>
  <c r="I142" i="3" s="1"/>
  <c r="K142" i="3" s="1"/>
  <c r="B142" i="3"/>
  <c r="J141" i="3"/>
  <c r="L141" i="3" s="1"/>
  <c r="D141" i="3"/>
  <c r="C141" i="3"/>
  <c r="I141" i="3" s="1"/>
  <c r="K141" i="3" s="1"/>
  <c r="B141" i="3"/>
  <c r="F141" i="3" s="1"/>
  <c r="H141" i="3" s="1"/>
  <c r="L140" i="3"/>
  <c r="K140" i="3"/>
  <c r="J140" i="3"/>
  <c r="D140" i="3"/>
  <c r="C140" i="3"/>
  <c r="I140" i="3" s="1"/>
  <c r="B140" i="3"/>
  <c r="F140" i="3" s="1"/>
  <c r="H140" i="3" s="1"/>
  <c r="J139" i="3"/>
  <c r="L139" i="3" s="1"/>
  <c r="I139" i="3"/>
  <c r="K139" i="3" s="1"/>
  <c r="D139" i="3"/>
  <c r="C139" i="3"/>
  <c r="B139" i="3"/>
  <c r="F139" i="3" s="1"/>
  <c r="H139" i="3" s="1"/>
  <c r="J138" i="3"/>
  <c r="L138" i="3" s="1"/>
  <c r="F138" i="3"/>
  <c r="H138" i="3" s="1"/>
  <c r="D138" i="3"/>
  <c r="C138" i="3"/>
  <c r="I138" i="3" s="1"/>
  <c r="K138" i="3" s="1"/>
  <c r="B138" i="3"/>
  <c r="J137" i="3"/>
  <c r="L137" i="3" s="1"/>
  <c r="D137" i="3"/>
  <c r="C137" i="3"/>
  <c r="I137" i="3" s="1"/>
  <c r="K137" i="3" s="1"/>
  <c r="B137" i="3"/>
  <c r="F137" i="3" s="1"/>
  <c r="H137" i="3" s="1"/>
  <c r="L136" i="3"/>
  <c r="J136" i="3"/>
  <c r="D136" i="3"/>
  <c r="C136" i="3"/>
  <c r="I136" i="3" s="1"/>
  <c r="K136" i="3" s="1"/>
  <c r="B136" i="3"/>
  <c r="F136" i="3" s="1"/>
  <c r="H136" i="3" s="1"/>
  <c r="J135" i="3"/>
  <c r="L135" i="3" s="1"/>
  <c r="I135" i="3"/>
  <c r="K135" i="3" s="1"/>
  <c r="D135" i="3"/>
  <c r="C135" i="3"/>
  <c r="B135" i="3"/>
  <c r="F135" i="3" s="1"/>
  <c r="H135" i="3" s="1"/>
  <c r="J134" i="3"/>
  <c r="L134" i="3" s="1"/>
  <c r="F134" i="3"/>
  <c r="H134" i="3" s="1"/>
  <c r="D134" i="3"/>
  <c r="C134" i="3"/>
  <c r="I134" i="3" s="1"/>
  <c r="K134" i="3" s="1"/>
  <c r="B134" i="3"/>
  <c r="J133" i="3"/>
  <c r="L133" i="3" s="1"/>
  <c r="D133" i="3"/>
  <c r="C133" i="3"/>
  <c r="I133" i="3" s="1"/>
  <c r="K133" i="3" s="1"/>
  <c r="B133" i="3"/>
  <c r="F133" i="3" s="1"/>
  <c r="H133" i="3" s="1"/>
  <c r="L132" i="3"/>
  <c r="J132" i="3"/>
  <c r="D132" i="3"/>
  <c r="C132" i="3"/>
  <c r="I132" i="3" s="1"/>
  <c r="K132" i="3" s="1"/>
  <c r="B132" i="3"/>
  <c r="F132" i="3" s="1"/>
  <c r="H132" i="3" s="1"/>
  <c r="J131" i="3"/>
  <c r="L131" i="3" s="1"/>
  <c r="I131" i="3"/>
  <c r="K131" i="3" s="1"/>
  <c r="H131" i="3"/>
  <c r="D131" i="3"/>
  <c r="C131" i="3"/>
  <c r="B131" i="3"/>
  <c r="F131" i="3" s="1"/>
  <c r="J130" i="3"/>
  <c r="L130" i="3" s="1"/>
  <c r="F130" i="3"/>
  <c r="H130" i="3" s="1"/>
  <c r="D130" i="3"/>
  <c r="C130" i="3"/>
  <c r="I130" i="3" s="1"/>
  <c r="K130" i="3" s="1"/>
  <c r="B130" i="3"/>
  <c r="J129" i="3"/>
  <c r="L129" i="3" s="1"/>
  <c r="D129" i="3"/>
  <c r="C129" i="3"/>
  <c r="I129" i="3" s="1"/>
  <c r="K129" i="3" s="1"/>
  <c r="B129" i="3"/>
  <c r="F129" i="3" s="1"/>
  <c r="H129" i="3" s="1"/>
  <c r="L128" i="3"/>
  <c r="J128" i="3"/>
  <c r="D128" i="3"/>
  <c r="C128" i="3"/>
  <c r="I128" i="3" s="1"/>
  <c r="K128" i="3" s="1"/>
  <c r="B128" i="3"/>
  <c r="F128" i="3" s="1"/>
  <c r="H128" i="3" s="1"/>
  <c r="J127" i="3"/>
  <c r="L127" i="3" s="1"/>
  <c r="I127" i="3"/>
  <c r="K127" i="3" s="1"/>
  <c r="D127" i="3"/>
  <c r="C127" i="3"/>
  <c r="B127" i="3"/>
  <c r="F127" i="3" s="1"/>
  <c r="H127" i="3" s="1"/>
  <c r="J126" i="3"/>
  <c r="L126" i="3" s="1"/>
  <c r="F126" i="3"/>
  <c r="H126" i="3" s="1"/>
  <c r="D126" i="3"/>
  <c r="C126" i="3"/>
  <c r="I126" i="3" s="1"/>
  <c r="K126" i="3" s="1"/>
  <c r="B126" i="3"/>
  <c r="K125" i="3"/>
  <c r="J125" i="3"/>
  <c r="L125" i="3" s="1"/>
  <c r="I125" i="3"/>
  <c r="D125" i="3"/>
  <c r="C125" i="3"/>
  <c r="B125" i="3"/>
  <c r="F125" i="3" s="1"/>
  <c r="H125" i="3" s="1"/>
  <c r="L124" i="3"/>
  <c r="J124" i="3"/>
  <c r="D124" i="3"/>
  <c r="C124" i="3"/>
  <c r="I124" i="3" s="1"/>
  <c r="K124" i="3" s="1"/>
  <c r="B124" i="3"/>
  <c r="F124" i="3" s="1"/>
  <c r="H124" i="3" s="1"/>
  <c r="J123" i="3"/>
  <c r="L123" i="3" s="1"/>
  <c r="I123" i="3"/>
  <c r="K123" i="3" s="1"/>
  <c r="H123" i="3"/>
  <c r="F123" i="3"/>
  <c r="D123" i="3"/>
  <c r="C123" i="3"/>
  <c r="B123" i="3"/>
  <c r="J122" i="3"/>
  <c r="L122" i="3" s="1"/>
  <c r="F122" i="3"/>
  <c r="H122" i="3" s="1"/>
  <c r="D122" i="3"/>
  <c r="C122" i="3"/>
  <c r="I122" i="3" s="1"/>
  <c r="K122" i="3" s="1"/>
  <c r="B122" i="3"/>
  <c r="K121" i="3"/>
  <c r="J121" i="3"/>
  <c r="L121" i="3" s="1"/>
  <c r="I121" i="3"/>
  <c r="F121" i="3"/>
  <c r="H121" i="3" s="1"/>
  <c r="D121" i="3"/>
  <c r="C121" i="3"/>
  <c r="B121" i="3"/>
  <c r="L120" i="3"/>
  <c r="J120" i="3"/>
  <c r="D120" i="3"/>
  <c r="C120" i="3"/>
  <c r="I120" i="3" s="1"/>
  <c r="K120" i="3" s="1"/>
  <c r="B120" i="3"/>
  <c r="F120" i="3" s="1"/>
  <c r="H120" i="3" s="1"/>
  <c r="J119" i="3"/>
  <c r="L119" i="3" s="1"/>
  <c r="I119" i="3"/>
  <c r="K119" i="3" s="1"/>
  <c r="H119" i="3"/>
  <c r="F119" i="3"/>
  <c r="D119" i="3"/>
  <c r="C119" i="3"/>
  <c r="B119" i="3"/>
  <c r="J118" i="3"/>
  <c r="L118" i="3" s="1"/>
  <c r="F118" i="3"/>
  <c r="H118" i="3" s="1"/>
  <c r="D118" i="3"/>
  <c r="C118" i="3"/>
  <c r="I118" i="3" s="1"/>
  <c r="K118" i="3" s="1"/>
  <c r="B118" i="3"/>
  <c r="K117" i="3"/>
  <c r="J117" i="3"/>
  <c r="L117" i="3" s="1"/>
  <c r="I117" i="3"/>
  <c r="F117" i="3"/>
  <c r="H117" i="3" s="1"/>
  <c r="D117" i="3"/>
  <c r="C117" i="3"/>
  <c r="B117" i="3"/>
  <c r="L116" i="3"/>
  <c r="J116" i="3"/>
  <c r="D116" i="3"/>
  <c r="C116" i="3"/>
  <c r="I116" i="3" s="1"/>
  <c r="K116" i="3" s="1"/>
  <c r="B116" i="3"/>
  <c r="F116" i="3" s="1"/>
  <c r="H116" i="3" s="1"/>
  <c r="J115" i="3"/>
  <c r="L115" i="3" s="1"/>
  <c r="I115" i="3"/>
  <c r="K115" i="3" s="1"/>
  <c r="H115" i="3"/>
  <c r="F115" i="3"/>
  <c r="D115" i="3"/>
  <c r="C115" i="3"/>
  <c r="B115" i="3"/>
  <c r="J114" i="3"/>
  <c r="L114" i="3" s="1"/>
  <c r="F114" i="3"/>
  <c r="H114" i="3" s="1"/>
  <c r="D114" i="3"/>
  <c r="C114" i="3"/>
  <c r="I114" i="3" s="1"/>
  <c r="K114" i="3" s="1"/>
  <c r="B114" i="3"/>
  <c r="K113" i="3"/>
  <c r="J113" i="3"/>
  <c r="L113" i="3" s="1"/>
  <c r="I113" i="3"/>
  <c r="F113" i="3"/>
  <c r="H113" i="3" s="1"/>
  <c r="D113" i="3"/>
  <c r="C113" i="3"/>
  <c r="B113" i="3"/>
  <c r="L112" i="3"/>
  <c r="J112" i="3"/>
  <c r="D112" i="3"/>
  <c r="C112" i="3"/>
  <c r="I112" i="3" s="1"/>
  <c r="K112" i="3" s="1"/>
  <c r="B112" i="3"/>
  <c r="F112" i="3" s="1"/>
  <c r="H112" i="3" s="1"/>
  <c r="J111" i="3"/>
  <c r="L111" i="3" s="1"/>
  <c r="I111" i="3"/>
  <c r="K111" i="3" s="1"/>
  <c r="H111" i="3"/>
  <c r="F111" i="3"/>
  <c r="D111" i="3"/>
  <c r="C111" i="3"/>
  <c r="B111" i="3"/>
  <c r="J110" i="3"/>
  <c r="L110" i="3" s="1"/>
  <c r="F110" i="3"/>
  <c r="H110" i="3" s="1"/>
  <c r="D110" i="3"/>
  <c r="C110" i="3"/>
  <c r="I110" i="3" s="1"/>
  <c r="K110" i="3" s="1"/>
  <c r="B110" i="3"/>
  <c r="K109" i="3"/>
  <c r="J109" i="3"/>
  <c r="L109" i="3" s="1"/>
  <c r="I109" i="3"/>
  <c r="F109" i="3"/>
  <c r="H109" i="3" s="1"/>
  <c r="D109" i="3"/>
  <c r="C109" i="3"/>
  <c r="B109" i="3"/>
  <c r="L108" i="3"/>
  <c r="J108" i="3"/>
  <c r="D108" i="3"/>
  <c r="C108" i="3"/>
  <c r="I108" i="3" s="1"/>
  <c r="K108" i="3" s="1"/>
  <c r="B108" i="3"/>
  <c r="F108" i="3" s="1"/>
  <c r="H108" i="3" s="1"/>
  <c r="J107" i="3"/>
  <c r="L107" i="3" s="1"/>
  <c r="I107" i="3"/>
  <c r="K107" i="3" s="1"/>
  <c r="H107" i="3"/>
  <c r="F107" i="3"/>
  <c r="D107" i="3"/>
  <c r="C107" i="3"/>
  <c r="B107" i="3"/>
  <c r="J106" i="3"/>
  <c r="L106" i="3" s="1"/>
  <c r="D106" i="3"/>
  <c r="C106" i="3"/>
  <c r="I106" i="3" s="1"/>
  <c r="K106" i="3" s="1"/>
  <c r="B106" i="3"/>
  <c r="F106" i="3" s="1"/>
  <c r="H106" i="3" s="1"/>
  <c r="L105" i="3"/>
  <c r="K105" i="3"/>
  <c r="J105" i="3"/>
  <c r="I105" i="3"/>
  <c r="D105" i="3"/>
  <c r="C105" i="3"/>
  <c r="B105" i="3"/>
  <c r="F105" i="3" s="1"/>
  <c r="H105" i="3" s="1"/>
  <c r="J104" i="3"/>
  <c r="L104" i="3" s="1"/>
  <c r="D104" i="3"/>
  <c r="C104" i="3"/>
  <c r="I104" i="3" s="1"/>
  <c r="K104" i="3" s="1"/>
  <c r="B104" i="3"/>
  <c r="F104" i="3" s="1"/>
  <c r="H104" i="3" s="1"/>
  <c r="J103" i="3"/>
  <c r="L103" i="3" s="1"/>
  <c r="I103" i="3"/>
  <c r="K103" i="3" s="1"/>
  <c r="F103" i="3"/>
  <c r="H103" i="3" s="1"/>
  <c r="D103" i="3"/>
  <c r="C103" i="3"/>
  <c r="B103" i="3"/>
  <c r="J102" i="3"/>
  <c r="L102" i="3" s="1"/>
  <c r="D102" i="3"/>
  <c r="C102" i="3"/>
  <c r="I102" i="3" s="1"/>
  <c r="K102" i="3" s="1"/>
  <c r="B102" i="3"/>
  <c r="F102" i="3" s="1"/>
  <c r="H102" i="3" s="1"/>
  <c r="L101" i="3"/>
  <c r="K101" i="3"/>
  <c r="J101" i="3"/>
  <c r="I101" i="3"/>
  <c r="D101" i="3"/>
  <c r="C101" i="3"/>
  <c r="B101" i="3"/>
  <c r="F101" i="3" s="1"/>
  <c r="H101" i="3" s="1"/>
  <c r="J100" i="3"/>
  <c r="L100" i="3" s="1"/>
  <c r="D100" i="3"/>
  <c r="C100" i="3"/>
  <c r="I100" i="3" s="1"/>
  <c r="K100" i="3" s="1"/>
  <c r="B100" i="3"/>
  <c r="F100" i="3" s="1"/>
  <c r="H100" i="3" s="1"/>
  <c r="J99" i="3"/>
  <c r="L99" i="3" s="1"/>
  <c r="I99" i="3"/>
  <c r="K99" i="3" s="1"/>
  <c r="F99" i="3"/>
  <c r="H99" i="3" s="1"/>
  <c r="D99" i="3"/>
  <c r="C99" i="3"/>
  <c r="B99" i="3"/>
  <c r="J98" i="3"/>
  <c r="L98" i="3" s="1"/>
  <c r="F98" i="3"/>
  <c r="H98" i="3" s="1"/>
  <c r="D98" i="3"/>
  <c r="C98" i="3"/>
  <c r="I98" i="3" s="1"/>
  <c r="K98" i="3" s="1"/>
  <c r="B98" i="3"/>
  <c r="L97" i="3"/>
  <c r="K97" i="3"/>
  <c r="J97" i="3"/>
  <c r="I97" i="3"/>
  <c r="D97" i="3"/>
  <c r="C97" i="3"/>
  <c r="B97" i="3"/>
  <c r="F97" i="3" s="1"/>
  <c r="H97" i="3" s="1"/>
  <c r="K96" i="3"/>
  <c r="J96" i="3"/>
  <c r="L96" i="3" s="1"/>
  <c r="D96" i="3"/>
  <c r="C96" i="3"/>
  <c r="I96" i="3" s="1"/>
  <c r="B96" i="3"/>
  <c r="F96" i="3" s="1"/>
  <c r="H96" i="3" s="1"/>
  <c r="J95" i="3"/>
  <c r="L95" i="3" s="1"/>
  <c r="I95" i="3"/>
  <c r="K95" i="3" s="1"/>
  <c r="F95" i="3"/>
  <c r="H95" i="3" s="1"/>
  <c r="D95" i="3"/>
  <c r="C95" i="3"/>
  <c r="B95" i="3"/>
  <c r="J94" i="3"/>
  <c r="L94" i="3" s="1"/>
  <c r="F94" i="3"/>
  <c r="H94" i="3" s="1"/>
  <c r="D94" i="3"/>
  <c r="C94" i="3"/>
  <c r="I94" i="3" s="1"/>
  <c r="K94" i="3" s="1"/>
  <c r="B94" i="3"/>
  <c r="J93" i="3"/>
  <c r="L93" i="3" s="1"/>
  <c r="I93" i="3"/>
  <c r="K93" i="3" s="1"/>
  <c r="D93" i="3"/>
  <c r="C93" i="3"/>
  <c r="B93" i="3"/>
  <c r="F93" i="3" s="1"/>
  <c r="H93" i="3" s="1"/>
  <c r="K92" i="3"/>
  <c r="J92" i="3"/>
  <c r="L92" i="3" s="1"/>
  <c r="D92" i="3"/>
  <c r="C92" i="3"/>
  <c r="I92" i="3" s="1"/>
  <c r="B92" i="3"/>
  <c r="F92" i="3" s="1"/>
  <c r="H92" i="3" s="1"/>
  <c r="J91" i="3"/>
  <c r="L91" i="3" s="1"/>
  <c r="I91" i="3"/>
  <c r="K91" i="3" s="1"/>
  <c r="F91" i="3"/>
  <c r="H91" i="3" s="1"/>
  <c r="D91" i="3"/>
  <c r="C91" i="3"/>
  <c r="B91" i="3"/>
  <c r="J90" i="3"/>
  <c r="L90" i="3" s="1"/>
  <c r="F90" i="3"/>
  <c r="H90" i="3" s="1"/>
  <c r="D90" i="3"/>
  <c r="C90" i="3"/>
  <c r="I90" i="3" s="1"/>
  <c r="K90" i="3" s="1"/>
  <c r="B90" i="3"/>
  <c r="L89" i="3"/>
  <c r="J89" i="3"/>
  <c r="I89" i="3"/>
  <c r="K89" i="3" s="1"/>
  <c r="D89" i="3"/>
  <c r="C89" i="3"/>
  <c r="B89" i="3"/>
  <c r="F89" i="3" s="1"/>
  <c r="H89" i="3" s="1"/>
  <c r="L88" i="3"/>
  <c r="K88" i="3"/>
  <c r="J88" i="3"/>
  <c r="I88" i="3"/>
  <c r="D88" i="3"/>
  <c r="C88" i="3"/>
  <c r="B88" i="3"/>
  <c r="F88" i="3" s="1"/>
  <c r="H88" i="3" s="1"/>
  <c r="J87" i="3"/>
  <c r="L87" i="3" s="1"/>
  <c r="I87" i="3"/>
  <c r="K87" i="3" s="1"/>
  <c r="F87" i="3"/>
  <c r="H87" i="3" s="1"/>
  <c r="D87" i="3"/>
  <c r="C87" i="3"/>
  <c r="B87" i="3"/>
  <c r="J86" i="3"/>
  <c r="L86" i="3" s="1"/>
  <c r="D86" i="3"/>
  <c r="C86" i="3"/>
  <c r="I86" i="3" s="1"/>
  <c r="K86" i="3" s="1"/>
  <c r="B86" i="3"/>
  <c r="F86" i="3" s="1"/>
  <c r="H86" i="3" s="1"/>
  <c r="L85" i="3"/>
  <c r="J85" i="3"/>
  <c r="I85" i="3"/>
  <c r="K85" i="3" s="1"/>
  <c r="D85" i="3"/>
  <c r="C85" i="3"/>
  <c r="B85" i="3"/>
  <c r="F85" i="3" s="1"/>
  <c r="H85" i="3" s="1"/>
  <c r="K84" i="3"/>
  <c r="J84" i="3"/>
  <c r="L84" i="3" s="1"/>
  <c r="I84" i="3"/>
  <c r="D84" i="3"/>
  <c r="C84" i="3"/>
  <c r="B84" i="3"/>
  <c r="F84" i="3" s="1"/>
  <c r="H84" i="3" s="1"/>
  <c r="J83" i="3"/>
  <c r="L83" i="3" s="1"/>
  <c r="I83" i="3"/>
  <c r="K83" i="3" s="1"/>
  <c r="F83" i="3"/>
  <c r="H83" i="3" s="1"/>
  <c r="D83" i="3"/>
  <c r="C83" i="3"/>
  <c r="B83" i="3"/>
  <c r="J82" i="3"/>
  <c r="L82" i="3" s="1"/>
  <c r="D82" i="3"/>
  <c r="C82" i="3"/>
  <c r="I82" i="3" s="1"/>
  <c r="K82" i="3" s="1"/>
  <c r="B82" i="3"/>
  <c r="F82" i="3" s="1"/>
  <c r="H82" i="3" s="1"/>
  <c r="J81" i="3"/>
  <c r="L81" i="3" s="1"/>
  <c r="I81" i="3"/>
  <c r="K81" i="3" s="1"/>
  <c r="F81" i="3"/>
  <c r="H81" i="3" s="1"/>
  <c r="D81" i="3"/>
  <c r="C81" i="3"/>
  <c r="B81" i="3"/>
  <c r="J80" i="3"/>
  <c r="L80" i="3" s="1"/>
  <c r="D80" i="3"/>
  <c r="C80" i="3"/>
  <c r="I80" i="3" s="1"/>
  <c r="K80" i="3" s="1"/>
  <c r="B80" i="3"/>
  <c r="F80" i="3" s="1"/>
  <c r="H80" i="3" s="1"/>
  <c r="J79" i="3"/>
  <c r="L79" i="3" s="1"/>
  <c r="I79" i="3"/>
  <c r="K79" i="3" s="1"/>
  <c r="F79" i="3"/>
  <c r="H79" i="3" s="1"/>
  <c r="D79" i="3"/>
  <c r="C79" i="3"/>
  <c r="B79" i="3"/>
  <c r="J78" i="3"/>
  <c r="L78" i="3" s="1"/>
  <c r="D78" i="3"/>
  <c r="C78" i="3"/>
  <c r="I78" i="3" s="1"/>
  <c r="K78" i="3" s="1"/>
  <c r="B78" i="3"/>
  <c r="F78" i="3" s="1"/>
  <c r="H78" i="3" s="1"/>
  <c r="J77" i="3"/>
  <c r="L77" i="3" s="1"/>
  <c r="I77" i="3"/>
  <c r="K77" i="3" s="1"/>
  <c r="F77" i="3"/>
  <c r="H77" i="3" s="1"/>
  <c r="D77" i="3"/>
  <c r="C77" i="3"/>
  <c r="B77" i="3"/>
  <c r="K76" i="3"/>
  <c r="J76" i="3"/>
  <c r="L76" i="3" s="1"/>
  <c r="I76" i="3"/>
  <c r="D76" i="3"/>
  <c r="C76" i="3"/>
  <c r="B76" i="3"/>
  <c r="F76" i="3" s="1"/>
  <c r="H76" i="3" s="1"/>
  <c r="J75" i="3"/>
  <c r="L75" i="3" s="1"/>
  <c r="I75" i="3"/>
  <c r="K75" i="3" s="1"/>
  <c r="D75" i="3"/>
  <c r="C75" i="3"/>
  <c r="B75" i="3"/>
  <c r="F75" i="3" s="1"/>
  <c r="H75" i="3" s="1"/>
  <c r="J74" i="3"/>
  <c r="L74" i="3" s="1"/>
  <c r="I74" i="3"/>
  <c r="K74" i="3" s="1"/>
  <c r="F74" i="3"/>
  <c r="H74" i="3" s="1"/>
  <c r="D74" i="3"/>
  <c r="C74" i="3"/>
  <c r="B74" i="3"/>
  <c r="J73" i="3"/>
  <c r="L73" i="3" s="1"/>
  <c r="D73" i="3"/>
  <c r="C73" i="3"/>
  <c r="I73" i="3" s="1"/>
  <c r="K73" i="3" s="1"/>
  <c r="B73" i="3"/>
  <c r="F73" i="3" s="1"/>
  <c r="H73" i="3" s="1"/>
  <c r="L72" i="3"/>
  <c r="J72" i="3"/>
  <c r="D72" i="3"/>
  <c r="C72" i="3"/>
  <c r="I72" i="3" s="1"/>
  <c r="K72" i="3" s="1"/>
  <c r="B72" i="3"/>
  <c r="F72" i="3" s="1"/>
  <c r="H72" i="3" s="1"/>
  <c r="J71" i="3"/>
  <c r="L71" i="3" s="1"/>
  <c r="I71" i="3"/>
  <c r="K71" i="3" s="1"/>
  <c r="D71" i="3"/>
  <c r="C71" i="3"/>
  <c r="B71" i="3"/>
  <c r="F71" i="3" s="1"/>
  <c r="H71" i="3" s="1"/>
  <c r="J70" i="3"/>
  <c r="L70" i="3" s="1"/>
  <c r="I70" i="3"/>
  <c r="K70" i="3" s="1"/>
  <c r="F70" i="3"/>
  <c r="H70" i="3" s="1"/>
  <c r="D70" i="3"/>
  <c r="C70" i="3"/>
  <c r="B70" i="3"/>
  <c r="J69" i="3"/>
  <c r="L69" i="3" s="1"/>
  <c r="D69" i="3"/>
  <c r="C69" i="3"/>
  <c r="I69" i="3" s="1"/>
  <c r="K69" i="3" s="1"/>
  <c r="B69" i="3"/>
  <c r="F69" i="3" s="1"/>
  <c r="H69" i="3" s="1"/>
  <c r="L68" i="3"/>
  <c r="J68" i="3"/>
  <c r="D68" i="3"/>
  <c r="C68" i="3"/>
  <c r="I68" i="3" s="1"/>
  <c r="K68" i="3" s="1"/>
  <c r="B68" i="3"/>
  <c r="F68" i="3" s="1"/>
  <c r="H68" i="3" s="1"/>
  <c r="J67" i="3"/>
  <c r="L67" i="3" s="1"/>
  <c r="I67" i="3"/>
  <c r="K67" i="3" s="1"/>
  <c r="D67" i="3"/>
  <c r="C67" i="3"/>
  <c r="B67" i="3"/>
  <c r="F67" i="3" s="1"/>
  <c r="H67" i="3" s="1"/>
  <c r="J66" i="3"/>
  <c r="L66" i="3" s="1"/>
  <c r="I66" i="3"/>
  <c r="K66" i="3" s="1"/>
  <c r="F66" i="3"/>
  <c r="H66" i="3" s="1"/>
  <c r="D66" i="3"/>
  <c r="C66" i="3"/>
  <c r="B66" i="3"/>
  <c r="J65" i="3"/>
  <c r="L65" i="3" s="1"/>
  <c r="D65" i="3"/>
  <c r="C65" i="3"/>
  <c r="I65" i="3" s="1"/>
  <c r="K65" i="3" s="1"/>
  <c r="B65" i="3"/>
  <c r="F65" i="3" s="1"/>
  <c r="H65" i="3" s="1"/>
  <c r="L64" i="3"/>
  <c r="J64" i="3"/>
  <c r="D64" i="3"/>
  <c r="C64" i="3"/>
  <c r="I64" i="3" s="1"/>
  <c r="K64" i="3" s="1"/>
  <c r="B64" i="3"/>
  <c r="F64" i="3" s="1"/>
  <c r="H64" i="3" s="1"/>
  <c r="J63" i="3"/>
  <c r="L63" i="3" s="1"/>
  <c r="I63" i="3"/>
  <c r="K63" i="3" s="1"/>
  <c r="D63" i="3"/>
  <c r="C63" i="3"/>
  <c r="B63" i="3"/>
  <c r="F63" i="3" s="1"/>
  <c r="H63" i="3" s="1"/>
  <c r="J62" i="3"/>
  <c r="L62" i="3" s="1"/>
  <c r="I62" i="3"/>
  <c r="K62" i="3" s="1"/>
  <c r="F62" i="3"/>
  <c r="H62" i="3" s="1"/>
  <c r="D62" i="3"/>
  <c r="C62" i="3"/>
  <c r="B62" i="3"/>
  <c r="J61" i="3"/>
  <c r="L61" i="3" s="1"/>
  <c r="D61" i="3"/>
  <c r="C61" i="3"/>
  <c r="I61" i="3" s="1"/>
  <c r="K61" i="3" s="1"/>
  <c r="B61" i="3"/>
  <c r="F61" i="3" s="1"/>
  <c r="H61" i="3" s="1"/>
  <c r="L60" i="3"/>
  <c r="J60" i="3"/>
  <c r="D60" i="3"/>
  <c r="C60" i="3"/>
  <c r="I60" i="3" s="1"/>
  <c r="K60" i="3" s="1"/>
  <c r="B60" i="3"/>
  <c r="F60" i="3" s="1"/>
  <c r="H60" i="3" s="1"/>
  <c r="J59" i="3"/>
  <c r="L59" i="3" s="1"/>
  <c r="I59" i="3"/>
  <c r="K59" i="3" s="1"/>
  <c r="D59" i="3"/>
  <c r="C59" i="3"/>
  <c r="B59" i="3"/>
  <c r="F59" i="3" s="1"/>
  <c r="H59" i="3" s="1"/>
  <c r="J58" i="3"/>
  <c r="L58" i="3" s="1"/>
  <c r="I58" i="3"/>
  <c r="K58" i="3" s="1"/>
  <c r="F58" i="3"/>
  <c r="H58" i="3" s="1"/>
  <c r="D58" i="3"/>
  <c r="C58" i="3"/>
  <c r="B58" i="3"/>
  <c r="J57" i="3"/>
  <c r="L57" i="3" s="1"/>
  <c r="D57" i="3"/>
  <c r="C57" i="3"/>
  <c r="I57" i="3" s="1"/>
  <c r="K57" i="3" s="1"/>
  <c r="B57" i="3"/>
  <c r="F57" i="3" s="1"/>
  <c r="H57" i="3" s="1"/>
  <c r="L56" i="3"/>
  <c r="J56" i="3"/>
  <c r="D56" i="3"/>
  <c r="C56" i="3"/>
  <c r="I56" i="3" s="1"/>
  <c r="K56" i="3" s="1"/>
  <c r="B56" i="3"/>
  <c r="F56" i="3" s="1"/>
  <c r="H56" i="3" s="1"/>
  <c r="J55" i="3"/>
  <c r="L55" i="3" s="1"/>
  <c r="I55" i="3"/>
  <c r="K55" i="3" s="1"/>
  <c r="D55" i="3"/>
  <c r="C55" i="3"/>
  <c r="B55" i="3"/>
  <c r="F55" i="3" s="1"/>
  <c r="H55" i="3" s="1"/>
  <c r="J54" i="3"/>
  <c r="L54" i="3" s="1"/>
  <c r="I54" i="3"/>
  <c r="K54" i="3" s="1"/>
  <c r="F54" i="3"/>
  <c r="H54" i="3" s="1"/>
  <c r="D54" i="3"/>
  <c r="C54" i="3"/>
  <c r="B54" i="3"/>
  <c r="F53" i="3"/>
  <c r="F550" i="3"/>
  <c r="AK4" i="7"/>
  <c r="L550" i="3" l="1"/>
  <c r="J550" i="3"/>
  <c r="K550" i="3"/>
  <c r="D550" i="3"/>
  <c r="AJ500" i="7"/>
  <c r="AI500" i="7"/>
  <c r="AL500" i="7" s="1"/>
  <c r="AM500" i="7" s="1"/>
  <c r="AH500" i="7"/>
  <c r="AG500" i="7"/>
  <c r="AK500" i="7" s="1"/>
  <c r="AN500" i="7" s="1"/>
  <c r="AF500" i="7"/>
  <c r="AL499" i="7"/>
  <c r="AM499" i="7" s="1"/>
  <c r="AJ499" i="7"/>
  <c r="AI499" i="7"/>
  <c r="AH499" i="7"/>
  <c r="AG499" i="7"/>
  <c r="AK499" i="7" s="1"/>
  <c r="AN499" i="7" s="1"/>
  <c r="AF499" i="7"/>
  <c r="AJ498" i="7"/>
  <c r="AK498" i="7" s="1"/>
  <c r="AN498" i="7" s="1"/>
  <c r="AI498" i="7"/>
  <c r="AL498" i="7" s="1"/>
  <c r="AM498" i="7" s="1"/>
  <c r="AH498" i="7"/>
  <c r="AG498" i="7"/>
  <c r="AF498" i="7"/>
  <c r="AJ497" i="7"/>
  <c r="AI497" i="7"/>
  <c r="AH497" i="7"/>
  <c r="AG497" i="7"/>
  <c r="AF497" i="7"/>
  <c r="AJ496" i="7"/>
  <c r="AI496" i="7"/>
  <c r="AL496" i="7" s="1"/>
  <c r="AM496" i="7" s="1"/>
  <c r="AH496" i="7"/>
  <c r="AG496" i="7"/>
  <c r="AK496" i="7" s="1"/>
  <c r="AN496" i="7" s="1"/>
  <c r="AF496" i="7"/>
  <c r="AL495" i="7"/>
  <c r="AM495" i="7" s="1"/>
  <c r="AJ495" i="7"/>
  <c r="AI495" i="7"/>
  <c r="AH495" i="7"/>
  <c r="AG495" i="7"/>
  <c r="AK495" i="7" s="1"/>
  <c r="AN495" i="7" s="1"/>
  <c r="AF495" i="7"/>
  <c r="AJ494" i="7"/>
  <c r="AK494" i="7" s="1"/>
  <c r="AN494" i="7" s="1"/>
  <c r="AI494" i="7"/>
  <c r="AL494" i="7" s="1"/>
  <c r="AM494" i="7" s="1"/>
  <c r="AH494" i="7"/>
  <c r="AG494" i="7"/>
  <c r="AF494" i="7"/>
  <c r="AJ493" i="7"/>
  <c r="AI493" i="7"/>
  <c r="AH493" i="7"/>
  <c r="AG493" i="7"/>
  <c r="AF493" i="7"/>
  <c r="AJ492" i="7"/>
  <c r="AI492" i="7"/>
  <c r="AL492" i="7" s="1"/>
  <c r="AM492" i="7" s="1"/>
  <c r="AH492" i="7"/>
  <c r="AG492" i="7"/>
  <c r="AK492" i="7" s="1"/>
  <c r="AN492" i="7" s="1"/>
  <c r="AF492" i="7"/>
  <c r="AL491" i="7"/>
  <c r="AM491" i="7" s="1"/>
  <c r="AJ491" i="7"/>
  <c r="AI491" i="7"/>
  <c r="AH491" i="7"/>
  <c r="AG491" i="7"/>
  <c r="AK491" i="7" s="1"/>
  <c r="AN491" i="7" s="1"/>
  <c r="AF491" i="7"/>
  <c r="AJ490" i="7"/>
  <c r="AK490" i="7" s="1"/>
  <c r="AN490" i="7" s="1"/>
  <c r="AI490" i="7"/>
  <c r="AL490" i="7" s="1"/>
  <c r="AM490" i="7" s="1"/>
  <c r="AH490" i="7"/>
  <c r="AG490" i="7"/>
  <c r="AF490" i="7"/>
  <c r="AJ489" i="7"/>
  <c r="AI489" i="7"/>
  <c r="AL489" i="7" s="1"/>
  <c r="AM489" i="7" s="1"/>
  <c r="AH489" i="7"/>
  <c r="AG489" i="7"/>
  <c r="AF489" i="7"/>
  <c r="AJ488" i="7"/>
  <c r="AI488" i="7"/>
  <c r="AL488" i="7" s="1"/>
  <c r="AM488" i="7" s="1"/>
  <c r="AH488" i="7"/>
  <c r="AG488" i="7"/>
  <c r="AK488" i="7" s="1"/>
  <c r="AN488" i="7" s="1"/>
  <c r="AF488" i="7"/>
  <c r="AL487" i="7"/>
  <c r="AM487" i="7" s="1"/>
  <c r="AJ487" i="7"/>
  <c r="AI487" i="7"/>
  <c r="AH487" i="7"/>
  <c r="AG487" i="7"/>
  <c r="AK487" i="7" s="1"/>
  <c r="AN487" i="7" s="1"/>
  <c r="AF487" i="7"/>
  <c r="AJ486" i="7"/>
  <c r="AK486" i="7" s="1"/>
  <c r="AN486" i="7" s="1"/>
  <c r="AI486" i="7"/>
  <c r="AL486" i="7" s="1"/>
  <c r="AM486" i="7" s="1"/>
  <c r="AH486" i="7"/>
  <c r="AG486" i="7"/>
  <c r="AF486" i="7"/>
  <c r="AJ485" i="7"/>
  <c r="AI485" i="7"/>
  <c r="AH485" i="7"/>
  <c r="AG485" i="7"/>
  <c r="AF485" i="7"/>
  <c r="AJ484" i="7"/>
  <c r="AI484" i="7"/>
  <c r="AL484" i="7" s="1"/>
  <c r="AM484" i="7" s="1"/>
  <c r="AH484" i="7"/>
  <c r="AG484" i="7"/>
  <c r="AK484" i="7" s="1"/>
  <c r="AN484" i="7" s="1"/>
  <c r="AF484" i="7"/>
  <c r="AL483" i="7"/>
  <c r="AM483" i="7" s="1"/>
  <c r="AJ483" i="7"/>
  <c r="AI483" i="7"/>
  <c r="AH483" i="7"/>
  <c r="AG483" i="7"/>
  <c r="AK483" i="7" s="1"/>
  <c r="AN483" i="7" s="1"/>
  <c r="AF483" i="7"/>
  <c r="AJ482" i="7"/>
  <c r="AK482" i="7" s="1"/>
  <c r="AN482" i="7" s="1"/>
  <c r="AI482" i="7"/>
  <c r="AL482" i="7" s="1"/>
  <c r="AM482" i="7" s="1"/>
  <c r="AH482" i="7"/>
  <c r="AG482" i="7"/>
  <c r="AF482" i="7"/>
  <c r="AJ481" i="7"/>
  <c r="AI481" i="7"/>
  <c r="AH481" i="7"/>
  <c r="AG481" i="7"/>
  <c r="AF481" i="7"/>
  <c r="AJ480" i="7"/>
  <c r="AI480" i="7"/>
  <c r="AL480" i="7" s="1"/>
  <c r="AM480" i="7" s="1"/>
  <c r="AH480" i="7"/>
  <c r="AG480" i="7"/>
  <c r="AK480" i="7" s="1"/>
  <c r="AN480" i="7" s="1"/>
  <c r="AF480" i="7"/>
  <c r="AL479" i="7"/>
  <c r="AM479" i="7" s="1"/>
  <c r="AJ479" i="7"/>
  <c r="AI479" i="7"/>
  <c r="AH479" i="7"/>
  <c r="AG479" i="7"/>
  <c r="AK479" i="7" s="1"/>
  <c r="AN479" i="7" s="1"/>
  <c r="AF479" i="7"/>
  <c r="AJ478" i="7"/>
  <c r="AK478" i="7" s="1"/>
  <c r="AN478" i="7" s="1"/>
  <c r="AI478" i="7"/>
  <c r="AL478" i="7" s="1"/>
  <c r="AM478" i="7" s="1"/>
  <c r="AH478" i="7"/>
  <c r="AG478" i="7"/>
  <c r="AF478" i="7"/>
  <c r="AJ477" i="7"/>
  <c r="AI477" i="7"/>
  <c r="AH477" i="7"/>
  <c r="AG477" i="7"/>
  <c r="AF477" i="7"/>
  <c r="AJ476" i="7"/>
  <c r="AI476" i="7"/>
  <c r="AL476" i="7" s="1"/>
  <c r="AM476" i="7" s="1"/>
  <c r="AH476" i="7"/>
  <c r="AG476" i="7"/>
  <c r="AK476" i="7" s="1"/>
  <c r="AN476" i="7" s="1"/>
  <c r="AF476" i="7"/>
  <c r="AL475" i="7"/>
  <c r="AM475" i="7" s="1"/>
  <c r="AJ475" i="7"/>
  <c r="AI475" i="7"/>
  <c r="AH475" i="7"/>
  <c r="AG475" i="7"/>
  <c r="AK475" i="7" s="1"/>
  <c r="AN475" i="7" s="1"/>
  <c r="AF475" i="7"/>
  <c r="AJ474" i="7"/>
  <c r="AK474" i="7" s="1"/>
  <c r="AN474" i="7" s="1"/>
  <c r="AI474" i="7"/>
  <c r="AL474" i="7" s="1"/>
  <c r="AM474" i="7" s="1"/>
  <c r="AH474" i="7"/>
  <c r="AG474" i="7"/>
  <c r="AF474" i="7"/>
  <c r="AJ473" i="7"/>
  <c r="AI473" i="7"/>
  <c r="AL473" i="7" s="1"/>
  <c r="AM473" i="7" s="1"/>
  <c r="AH473" i="7"/>
  <c r="AG473" i="7"/>
  <c r="AF473" i="7"/>
  <c r="AJ472" i="7"/>
  <c r="AI472" i="7"/>
  <c r="AL472" i="7" s="1"/>
  <c r="AM472" i="7" s="1"/>
  <c r="AH472" i="7"/>
  <c r="AG472" i="7"/>
  <c r="AK472" i="7" s="1"/>
  <c r="AN472" i="7" s="1"/>
  <c r="AF472" i="7"/>
  <c r="AL471" i="7"/>
  <c r="AM471" i="7" s="1"/>
  <c r="AJ471" i="7"/>
  <c r="AI471" i="7"/>
  <c r="AH471" i="7"/>
  <c r="AG471" i="7"/>
  <c r="AK471" i="7" s="1"/>
  <c r="AN471" i="7" s="1"/>
  <c r="AF471" i="7"/>
  <c r="AK470" i="7"/>
  <c r="AN470" i="7" s="1"/>
  <c r="AJ470" i="7"/>
  <c r="AI470" i="7"/>
  <c r="AL470" i="7" s="1"/>
  <c r="AM470" i="7" s="1"/>
  <c r="AH470" i="7"/>
  <c r="AG470" i="7"/>
  <c r="AF470" i="7"/>
  <c r="AJ469" i="7"/>
  <c r="AI469" i="7"/>
  <c r="AH469" i="7"/>
  <c r="AG469" i="7"/>
  <c r="AK469" i="7" s="1"/>
  <c r="AN469" i="7" s="1"/>
  <c r="AF469" i="7"/>
  <c r="AJ468" i="7"/>
  <c r="AI468" i="7"/>
  <c r="AL468" i="7" s="1"/>
  <c r="AM468" i="7" s="1"/>
  <c r="AH468" i="7"/>
  <c r="AG468" i="7"/>
  <c r="AK468" i="7" s="1"/>
  <c r="AN468" i="7" s="1"/>
  <c r="AF468" i="7"/>
  <c r="AL467" i="7"/>
  <c r="AM467" i="7" s="1"/>
  <c r="AJ467" i="7"/>
  <c r="AI467" i="7"/>
  <c r="AH467" i="7"/>
  <c r="AG467" i="7"/>
  <c r="AK467" i="7" s="1"/>
  <c r="AN467" i="7" s="1"/>
  <c r="AF467" i="7"/>
  <c r="AK466" i="7"/>
  <c r="AN466" i="7" s="1"/>
  <c r="AJ466" i="7"/>
  <c r="AI466" i="7"/>
  <c r="AL466" i="7" s="1"/>
  <c r="AM466" i="7" s="1"/>
  <c r="AH466" i="7"/>
  <c r="AG466" i="7"/>
  <c r="AF466" i="7"/>
  <c r="AJ465" i="7"/>
  <c r="AI465" i="7"/>
  <c r="AH465" i="7"/>
  <c r="AG465" i="7"/>
  <c r="AF465" i="7"/>
  <c r="AJ464" i="7"/>
  <c r="AI464" i="7"/>
  <c r="AL464" i="7" s="1"/>
  <c r="AM464" i="7" s="1"/>
  <c r="AH464" i="7"/>
  <c r="AG464" i="7"/>
  <c r="AK464" i="7" s="1"/>
  <c r="AN464" i="7" s="1"/>
  <c r="AF464" i="7"/>
  <c r="AL463" i="7"/>
  <c r="AM463" i="7" s="1"/>
  <c r="AJ463" i="7"/>
  <c r="AI463" i="7"/>
  <c r="AH463" i="7"/>
  <c r="AG463" i="7"/>
  <c r="AK463" i="7" s="1"/>
  <c r="AN463" i="7" s="1"/>
  <c r="AF463" i="7"/>
  <c r="AK462" i="7"/>
  <c r="AN462" i="7" s="1"/>
  <c r="AJ462" i="7"/>
  <c r="AI462" i="7"/>
  <c r="AL462" i="7" s="1"/>
  <c r="AM462" i="7" s="1"/>
  <c r="AH462" i="7"/>
  <c r="AG462" i="7"/>
  <c r="AF462" i="7"/>
  <c r="AJ461" i="7"/>
  <c r="AI461" i="7"/>
  <c r="AH461" i="7"/>
  <c r="AG461" i="7"/>
  <c r="AF461" i="7"/>
  <c r="AJ460" i="7"/>
  <c r="AI460" i="7"/>
  <c r="AL460" i="7" s="1"/>
  <c r="AM460" i="7" s="1"/>
  <c r="AH460" i="7"/>
  <c r="AG460" i="7"/>
  <c r="AK460" i="7" s="1"/>
  <c r="AN460" i="7" s="1"/>
  <c r="AF460" i="7"/>
  <c r="AL459" i="7"/>
  <c r="AM459" i="7" s="1"/>
  <c r="AJ459" i="7"/>
  <c r="AI459" i="7"/>
  <c r="AH459" i="7"/>
  <c r="AG459" i="7"/>
  <c r="AK459" i="7" s="1"/>
  <c r="AN459" i="7" s="1"/>
  <c r="AF459" i="7"/>
  <c r="AK458" i="7"/>
  <c r="AN458" i="7" s="1"/>
  <c r="AJ458" i="7"/>
  <c r="AI458" i="7"/>
  <c r="AL458" i="7" s="1"/>
  <c r="AM458" i="7" s="1"/>
  <c r="AH458" i="7"/>
  <c r="AG458" i="7"/>
  <c r="AF458" i="7"/>
  <c r="AJ457" i="7"/>
  <c r="AI457" i="7"/>
  <c r="AH457" i="7"/>
  <c r="AG457" i="7"/>
  <c r="AK457" i="7" s="1"/>
  <c r="AN457" i="7" s="1"/>
  <c r="AF457" i="7"/>
  <c r="AJ456" i="7"/>
  <c r="AI456" i="7"/>
  <c r="AL456" i="7" s="1"/>
  <c r="AM456" i="7" s="1"/>
  <c r="AH456" i="7"/>
  <c r="AG456" i="7"/>
  <c r="AK456" i="7" s="1"/>
  <c r="AN456" i="7" s="1"/>
  <c r="AF456" i="7"/>
  <c r="AL455" i="7"/>
  <c r="AM455" i="7" s="1"/>
  <c r="AJ455" i="7"/>
  <c r="AI455" i="7"/>
  <c r="AH455" i="7"/>
  <c r="AG455" i="7"/>
  <c r="AK455" i="7" s="1"/>
  <c r="AN455" i="7" s="1"/>
  <c r="AF455" i="7"/>
  <c r="AK454" i="7"/>
  <c r="AN454" i="7" s="1"/>
  <c r="AJ454" i="7"/>
  <c r="AI454" i="7"/>
  <c r="AL454" i="7" s="1"/>
  <c r="AM454" i="7" s="1"/>
  <c r="AH454" i="7"/>
  <c r="AG454" i="7"/>
  <c r="AF454" i="7"/>
  <c r="AJ453" i="7"/>
  <c r="AI453" i="7"/>
  <c r="AH453" i="7"/>
  <c r="AG453" i="7"/>
  <c r="AF453" i="7"/>
  <c r="AJ452" i="7"/>
  <c r="AI452" i="7"/>
  <c r="AL452" i="7" s="1"/>
  <c r="AM452" i="7" s="1"/>
  <c r="AH452" i="7"/>
  <c r="AG452" i="7"/>
  <c r="AK452" i="7" s="1"/>
  <c r="AN452" i="7" s="1"/>
  <c r="AF452" i="7"/>
  <c r="AL451" i="7"/>
  <c r="AM451" i="7" s="1"/>
  <c r="AJ451" i="7"/>
  <c r="AI451" i="7"/>
  <c r="AH451" i="7"/>
  <c r="AG451" i="7"/>
  <c r="AK451" i="7" s="1"/>
  <c r="AN451" i="7" s="1"/>
  <c r="AF451" i="7"/>
  <c r="AK450" i="7"/>
  <c r="AN450" i="7" s="1"/>
  <c r="AJ450" i="7"/>
  <c r="AI450" i="7"/>
  <c r="AL450" i="7" s="1"/>
  <c r="AM450" i="7" s="1"/>
  <c r="AH450" i="7"/>
  <c r="AG450" i="7"/>
  <c r="AF450" i="7"/>
  <c r="AJ449" i="7"/>
  <c r="AI449" i="7"/>
  <c r="AL449" i="7" s="1"/>
  <c r="AM449" i="7" s="1"/>
  <c r="AH449" i="7"/>
  <c r="AG449" i="7"/>
  <c r="AF449" i="7"/>
  <c r="AJ448" i="7"/>
  <c r="AI448" i="7"/>
  <c r="AH448" i="7"/>
  <c r="AG448" i="7"/>
  <c r="AL448" i="7" s="1"/>
  <c r="AM448" i="7" s="1"/>
  <c r="AF448" i="7"/>
  <c r="AL447" i="7"/>
  <c r="AM447" i="7" s="1"/>
  <c r="AJ447" i="7"/>
  <c r="AI447" i="7"/>
  <c r="AH447" i="7"/>
  <c r="AG447" i="7"/>
  <c r="AK447" i="7" s="1"/>
  <c r="AN447" i="7" s="1"/>
  <c r="AF447" i="7"/>
  <c r="AK446" i="7"/>
  <c r="AN446" i="7" s="1"/>
  <c r="AJ446" i="7"/>
  <c r="AI446" i="7"/>
  <c r="AL446" i="7" s="1"/>
  <c r="AM446" i="7" s="1"/>
  <c r="AH446" i="7"/>
  <c r="AG446" i="7"/>
  <c r="AF446" i="7"/>
  <c r="AJ445" i="7"/>
  <c r="AI445" i="7"/>
  <c r="AH445" i="7"/>
  <c r="AG445" i="7"/>
  <c r="AK445" i="7" s="1"/>
  <c r="AN445" i="7" s="1"/>
  <c r="AF445" i="7"/>
  <c r="AJ444" i="7"/>
  <c r="AI444" i="7"/>
  <c r="AL444" i="7" s="1"/>
  <c r="AM444" i="7" s="1"/>
  <c r="AH444" i="7"/>
  <c r="AG444" i="7"/>
  <c r="AK444" i="7" s="1"/>
  <c r="AN444" i="7" s="1"/>
  <c r="AF444" i="7"/>
  <c r="AN443" i="7"/>
  <c r="AL443" i="7"/>
  <c r="AM443" i="7" s="1"/>
  <c r="AK443" i="7"/>
  <c r="AJ443" i="7"/>
  <c r="AI443" i="7"/>
  <c r="AH443" i="7"/>
  <c r="AG443" i="7"/>
  <c r="AF443" i="7"/>
  <c r="AJ442" i="7"/>
  <c r="AK442" i="7" s="1"/>
  <c r="AN442" i="7" s="1"/>
  <c r="AI442" i="7"/>
  <c r="AL442" i="7" s="1"/>
  <c r="AM442" i="7" s="1"/>
  <c r="AH442" i="7"/>
  <c r="AG442" i="7"/>
  <c r="AF442" i="7"/>
  <c r="AJ441" i="7"/>
  <c r="AI441" i="7"/>
  <c r="AH441" i="7"/>
  <c r="AG441" i="7"/>
  <c r="AK441" i="7" s="1"/>
  <c r="AN441" i="7" s="1"/>
  <c r="AF441" i="7"/>
  <c r="AJ440" i="7"/>
  <c r="AI440" i="7"/>
  <c r="AL440" i="7" s="1"/>
  <c r="AM440" i="7" s="1"/>
  <c r="AH440" i="7"/>
  <c r="AG440" i="7"/>
  <c r="AK440" i="7" s="1"/>
  <c r="AN440" i="7" s="1"/>
  <c r="AF440" i="7"/>
  <c r="AN439" i="7"/>
  <c r="AL439" i="7"/>
  <c r="AM439" i="7" s="1"/>
  <c r="AK439" i="7"/>
  <c r="AJ439" i="7"/>
  <c r="AI439" i="7"/>
  <c r="AH439" i="7"/>
  <c r="AG439" i="7"/>
  <c r="AF439" i="7"/>
  <c r="AK438" i="7"/>
  <c r="AN438" i="7" s="1"/>
  <c r="AJ438" i="7"/>
  <c r="AI438" i="7"/>
  <c r="AL438" i="7" s="1"/>
  <c r="AM438" i="7" s="1"/>
  <c r="AH438" i="7"/>
  <c r="AG438" i="7"/>
  <c r="AF438" i="7"/>
  <c r="AJ437" i="7"/>
  <c r="AI437" i="7"/>
  <c r="AL437" i="7" s="1"/>
  <c r="AM437" i="7" s="1"/>
  <c r="AH437" i="7"/>
  <c r="AG437" i="7"/>
  <c r="AF437" i="7"/>
  <c r="AJ436" i="7"/>
  <c r="AI436" i="7"/>
  <c r="AH436" i="7"/>
  <c r="AG436" i="7"/>
  <c r="AK436" i="7" s="1"/>
  <c r="AN436" i="7" s="1"/>
  <c r="AF436" i="7"/>
  <c r="AL436" i="7" s="1"/>
  <c r="AM436" i="7" s="1"/>
  <c r="AN435" i="7"/>
  <c r="AL435" i="7"/>
  <c r="AM435" i="7" s="1"/>
  <c r="AK435" i="7"/>
  <c r="AJ435" i="7"/>
  <c r="AI435" i="7"/>
  <c r="AH435" i="7"/>
  <c r="AG435" i="7"/>
  <c r="AF435" i="7"/>
  <c r="AJ434" i="7"/>
  <c r="AK434" i="7" s="1"/>
  <c r="AN434" i="7" s="1"/>
  <c r="AI434" i="7"/>
  <c r="AL434" i="7" s="1"/>
  <c r="AM434" i="7" s="1"/>
  <c r="AH434" i="7"/>
  <c r="AG434" i="7"/>
  <c r="AF434" i="7"/>
  <c r="AJ433" i="7"/>
  <c r="AI433" i="7"/>
  <c r="AL433" i="7" s="1"/>
  <c r="AM433" i="7" s="1"/>
  <c r="AH433" i="7"/>
  <c r="AG433" i="7"/>
  <c r="AK433" i="7" s="1"/>
  <c r="AN433" i="7" s="1"/>
  <c r="AF433" i="7"/>
  <c r="AJ432" i="7"/>
  <c r="AI432" i="7"/>
  <c r="AH432" i="7"/>
  <c r="AG432" i="7"/>
  <c r="AK432" i="7" s="1"/>
  <c r="AN432" i="7" s="1"/>
  <c r="AF432" i="7"/>
  <c r="AL432" i="7" s="1"/>
  <c r="AM432" i="7" s="1"/>
  <c r="AN431" i="7"/>
  <c r="AL431" i="7"/>
  <c r="AM431" i="7" s="1"/>
  <c r="AK431" i="7"/>
  <c r="AJ431" i="7"/>
  <c r="AI431" i="7"/>
  <c r="AH431" i="7"/>
  <c r="AG431" i="7"/>
  <c r="AF431" i="7"/>
  <c r="AJ430" i="7"/>
  <c r="AK430" i="7" s="1"/>
  <c r="AN430" i="7" s="1"/>
  <c r="AI430" i="7"/>
  <c r="AL430" i="7" s="1"/>
  <c r="AM430" i="7" s="1"/>
  <c r="AH430" i="7"/>
  <c r="AG430" i="7"/>
  <c r="AF430" i="7"/>
  <c r="AJ429" i="7"/>
  <c r="AI429" i="7"/>
  <c r="AH429" i="7"/>
  <c r="AG429" i="7"/>
  <c r="AF429" i="7"/>
  <c r="AJ428" i="7"/>
  <c r="AI428" i="7"/>
  <c r="AH428" i="7"/>
  <c r="AG428" i="7"/>
  <c r="AL428" i="7" s="1"/>
  <c r="AM428" i="7" s="1"/>
  <c r="AF428" i="7"/>
  <c r="AN427" i="7"/>
  <c r="AL427" i="7"/>
  <c r="AM427" i="7" s="1"/>
  <c r="AK427" i="7"/>
  <c r="AJ427" i="7"/>
  <c r="AI427" i="7"/>
  <c r="AH427" i="7"/>
  <c r="AG427" i="7"/>
  <c r="AF427" i="7"/>
  <c r="AJ426" i="7"/>
  <c r="AK426" i="7" s="1"/>
  <c r="AN426" i="7" s="1"/>
  <c r="AI426" i="7"/>
  <c r="AL426" i="7" s="1"/>
  <c r="AM426" i="7" s="1"/>
  <c r="AH426" i="7"/>
  <c r="AG426" i="7"/>
  <c r="AF426" i="7"/>
  <c r="AJ425" i="7"/>
  <c r="AI425" i="7"/>
  <c r="AH425" i="7"/>
  <c r="AG425" i="7"/>
  <c r="AK425" i="7" s="1"/>
  <c r="AN425" i="7" s="1"/>
  <c r="AF425" i="7"/>
  <c r="AJ424" i="7"/>
  <c r="AI424" i="7"/>
  <c r="AL424" i="7" s="1"/>
  <c r="AM424" i="7" s="1"/>
  <c r="AH424" i="7"/>
  <c r="AG424" i="7"/>
  <c r="AK424" i="7" s="1"/>
  <c r="AN424" i="7" s="1"/>
  <c r="AF424" i="7"/>
  <c r="AN423" i="7"/>
  <c r="AM423" i="7"/>
  <c r="AL423" i="7"/>
  <c r="AJ423" i="7"/>
  <c r="AI423" i="7"/>
  <c r="AH423" i="7"/>
  <c r="AG423" i="7"/>
  <c r="AK423" i="7" s="1"/>
  <c r="AF423" i="7"/>
  <c r="AJ422" i="7"/>
  <c r="AK422" i="7" s="1"/>
  <c r="AN422" i="7" s="1"/>
  <c r="AI422" i="7"/>
  <c r="AL422" i="7" s="1"/>
  <c r="AM422" i="7" s="1"/>
  <c r="AH422" i="7"/>
  <c r="AG422" i="7"/>
  <c r="AF422" i="7"/>
  <c r="AJ421" i="7"/>
  <c r="AI421" i="7"/>
  <c r="AH421" i="7"/>
  <c r="AG421" i="7"/>
  <c r="AK421" i="7" s="1"/>
  <c r="AN421" i="7" s="1"/>
  <c r="AF421" i="7"/>
  <c r="AJ420" i="7"/>
  <c r="AI420" i="7"/>
  <c r="AL420" i="7" s="1"/>
  <c r="AM420" i="7" s="1"/>
  <c r="AH420" i="7"/>
  <c r="AG420" i="7"/>
  <c r="AK420" i="7" s="1"/>
  <c r="AN420" i="7" s="1"/>
  <c r="AF420" i="7"/>
  <c r="AN419" i="7"/>
  <c r="AM419" i="7"/>
  <c r="AL419" i="7"/>
  <c r="AJ419" i="7"/>
  <c r="AI419" i="7"/>
  <c r="AH419" i="7"/>
  <c r="AG419" i="7"/>
  <c r="AK419" i="7" s="1"/>
  <c r="AF419" i="7"/>
  <c r="AJ418" i="7"/>
  <c r="AK418" i="7" s="1"/>
  <c r="AN418" i="7" s="1"/>
  <c r="AI418" i="7"/>
  <c r="AL418" i="7" s="1"/>
  <c r="AM418" i="7" s="1"/>
  <c r="AH418" i="7"/>
  <c r="AG418" i="7"/>
  <c r="AF418" i="7"/>
  <c r="AJ417" i="7"/>
  <c r="AI417" i="7"/>
  <c r="AH417" i="7"/>
  <c r="AG417" i="7"/>
  <c r="AK417" i="7" s="1"/>
  <c r="AN417" i="7" s="1"/>
  <c r="AF417" i="7"/>
  <c r="AJ416" i="7"/>
  <c r="AI416" i="7"/>
  <c r="AL416" i="7" s="1"/>
  <c r="AM416" i="7" s="1"/>
  <c r="AH416" i="7"/>
  <c r="AG416" i="7"/>
  <c r="AK416" i="7" s="1"/>
  <c r="AN416" i="7" s="1"/>
  <c r="AF416" i="7"/>
  <c r="AN415" i="7"/>
  <c r="AM415" i="7"/>
  <c r="AL415" i="7"/>
  <c r="AK415" i="7"/>
  <c r="AJ415" i="7"/>
  <c r="AI415" i="7"/>
  <c r="AH415" i="7"/>
  <c r="AG415" i="7"/>
  <c r="AF415" i="7"/>
  <c r="AJ414" i="7"/>
  <c r="AK414" i="7" s="1"/>
  <c r="AN414" i="7" s="1"/>
  <c r="AI414" i="7"/>
  <c r="AL414" i="7" s="1"/>
  <c r="AM414" i="7" s="1"/>
  <c r="AH414" i="7"/>
  <c r="AG414" i="7"/>
  <c r="AF414" i="7"/>
  <c r="AJ413" i="7"/>
  <c r="AI413" i="7"/>
  <c r="AH413" i="7"/>
  <c r="AG413" i="7"/>
  <c r="AF413" i="7"/>
  <c r="AJ412" i="7"/>
  <c r="AI412" i="7"/>
  <c r="AL412" i="7" s="1"/>
  <c r="AM412" i="7" s="1"/>
  <c r="AH412" i="7"/>
  <c r="AG412" i="7"/>
  <c r="AK412" i="7" s="1"/>
  <c r="AN412" i="7" s="1"/>
  <c r="AF412" i="7"/>
  <c r="AN411" i="7"/>
  <c r="AL411" i="7"/>
  <c r="AM411" i="7" s="1"/>
  <c r="AJ411" i="7"/>
  <c r="AI411" i="7"/>
  <c r="AH411" i="7"/>
  <c r="AG411" i="7"/>
  <c r="AK411" i="7" s="1"/>
  <c r="AF411" i="7"/>
  <c r="AJ410" i="7"/>
  <c r="AK410" i="7" s="1"/>
  <c r="AN410" i="7" s="1"/>
  <c r="AI410" i="7"/>
  <c r="AL410" i="7" s="1"/>
  <c r="AM410" i="7" s="1"/>
  <c r="AH410" i="7"/>
  <c r="AG410" i="7"/>
  <c r="AF410" i="7"/>
  <c r="AJ409" i="7"/>
  <c r="AI409" i="7"/>
  <c r="AH409" i="7"/>
  <c r="AG409" i="7"/>
  <c r="AF409" i="7"/>
  <c r="AJ408" i="7"/>
  <c r="AI408" i="7"/>
  <c r="AH408" i="7"/>
  <c r="AG408" i="7"/>
  <c r="AF408" i="7"/>
  <c r="AL408" i="7" s="1"/>
  <c r="AM408" i="7" s="1"/>
  <c r="AN407" i="7"/>
  <c r="AL407" i="7"/>
  <c r="AM407" i="7" s="1"/>
  <c r="AK407" i="7"/>
  <c r="AJ407" i="7"/>
  <c r="AI407" i="7"/>
  <c r="AH407" i="7"/>
  <c r="AG407" i="7"/>
  <c r="AF407" i="7"/>
  <c r="AJ406" i="7"/>
  <c r="AK406" i="7" s="1"/>
  <c r="AN406" i="7" s="1"/>
  <c r="AI406" i="7"/>
  <c r="AL406" i="7" s="1"/>
  <c r="AM406" i="7" s="1"/>
  <c r="AH406" i="7"/>
  <c r="AG406" i="7"/>
  <c r="AF406" i="7"/>
  <c r="AJ405" i="7"/>
  <c r="AI405" i="7"/>
  <c r="AH405" i="7"/>
  <c r="AG405" i="7"/>
  <c r="AF405" i="7"/>
  <c r="AJ404" i="7"/>
  <c r="AI404" i="7"/>
  <c r="AL404" i="7" s="1"/>
  <c r="AM404" i="7" s="1"/>
  <c r="AH404" i="7"/>
  <c r="AG404" i="7"/>
  <c r="AK404" i="7" s="1"/>
  <c r="AN404" i="7" s="1"/>
  <c r="AF404" i="7"/>
  <c r="AN403" i="7"/>
  <c r="AM403" i="7"/>
  <c r="AL403" i="7"/>
  <c r="AK403" i="7"/>
  <c r="AJ403" i="7"/>
  <c r="AI403" i="7"/>
  <c r="AH403" i="7"/>
  <c r="AG403" i="7"/>
  <c r="AF403" i="7"/>
  <c r="AJ402" i="7"/>
  <c r="AK402" i="7" s="1"/>
  <c r="AN402" i="7" s="1"/>
  <c r="AI402" i="7"/>
  <c r="AL402" i="7" s="1"/>
  <c r="AM402" i="7" s="1"/>
  <c r="AH402" i="7"/>
  <c r="AG402" i="7"/>
  <c r="AF402" i="7"/>
  <c r="AJ401" i="7"/>
  <c r="AI401" i="7"/>
  <c r="AH401" i="7"/>
  <c r="AG401" i="7"/>
  <c r="AF401" i="7"/>
  <c r="AJ400" i="7"/>
  <c r="AI400" i="7"/>
  <c r="AL400" i="7" s="1"/>
  <c r="AM400" i="7" s="1"/>
  <c r="AH400" i="7"/>
  <c r="AG400" i="7"/>
  <c r="AK400" i="7" s="1"/>
  <c r="AN400" i="7" s="1"/>
  <c r="AF400" i="7"/>
  <c r="AN399" i="7"/>
  <c r="AL399" i="7"/>
  <c r="AM399" i="7" s="1"/>
  <c r="AK399" i="7"/>
  <c r="AJ399" i="7"/>
  <c r="AI399" i="7"/>
  <c r="AH399" i="7"/>
  <c r="AG399" i="7"/>
  <c r="AF399" i="7"/>
  <c r="AJ398" i="7"/>
  <c r="AK398" i="7" s="1"/>
  <c r="AN398" i="7" s="1"/>
  <c r="AI398" i="7"/>
  <c r="AL398" i="7" s="1"/>
  <c r="AM398" i="7" s="1"/>
  <c r="AH398" i="7"/>
  <c r="AG398" i="7"/>
  <c r="AF398" i="7"/>
  <c r="AJ397" i="7"/>
  <c r="AI397" i="7"/>
  <c r="AH397" i="7"/>
  <c r="AG397" i="7"/>
  <c r="AF397" i="7"/>
  <c r="AJ396" i="7"/>
  <c r="AI396" i="7"/>
  <c r="AL396" i="7" s="1"/>
  <c r="AM396" i="7" s="1"/>
  <c r="AH396" i="7"/>
  <c r="AG396" i="7"/>
  <c r="AK396" i="7" s="1"/>
  <c r="AN396" i="7" s="1"/>
  <c r="AF396" i="7"/>
  <c r="AN395" i="7"/>
  <c r="AM395" i="7"/>
  <c r="AL395" i="7"/>
  <c r="AK395" i="7"/>
  <c r="AJ395" i="7"/>
  <c r="AI395" i="7"/>
  <c r="AH395" i="7"/>
  <c r="AG395" i="7"/>
  <c r="AF395" i="7"/>
  <c r="AK394" i="7"/>
  <c r="AN394" i="7" s="1"/>
  <c r="AJ394" i="7"/>
  <c r="AI394" i="7"/>
  <c r="AL394" i="7" s="1"/>
  <c r="AM394" i="7" s="1"/>
  <c r="AH394" i="7"/>
  <c r="AG394" i="7"/>
  <c r="AF394" i="7"/>
  <c r="AJ393" i="7"/>
  <c r="AI393" i="7"/>
  <c r="AH393" i="7"/>
  <c r="AG393" i="7"/>
  <c r="AF393" i="7"/>
  <c r="AJ392" i="7"/>
  <c r="AI392" i="7"/>
  <c r="AL392" i="7" s="1"/>
  <c r="AM392" i="7" s="1"/>
  <c r="AH392" i="7"/>
  <c r="AG392" i="7"/>
  <c r="AK392" i="7" s="1"/>
  <c r="AN392" i="7" s="1"/>
  <c r="AF392" i="7"/>
  <c r="AN391" i="7"/>
  <c r="AL391" i="7"/>
  <c r="AM391" i="7" s="1"/>
  <c r="AK391" i="7"/>
  <c r="AJ391" i="7"/>
  <c r="AI391" i="7"/>
  <c r="AH391" i="7"/>
  <c r="AG391" i="7"/>
  <c r="AF391" i="7"/>
  <c r="AJ390" i="7"/>
  <c r="AK390" i="7" s="1"/>
  <c r="AN390" i="7" s="1"/>
  <c r="AI390" i="7"/>
  <c r="AL390" i="7" s="1"/>
  <c r="AM390" i="7" s="1"/>
  <c r="AH390" i="7"/>
  <c r="AG390" i="7"/>
  <c r="AF390" i="7"/>
  <c r="AJ389" i="7"/>
  <c r="AI389" i="7"/>
  <c r="AH389" i="7"/>
  <c r="AG389" i="7"/>
  <c r="AF389" i="7"/>
  <c r="AJ388" i="7"/>
  <c r="AI388" i="7"/>
  <c r="AH388" i="7"/>
  <c r="AG388" i="7"/>
  <c r="AF388" i="7"/>
  <c r="AL388" i="7" s="1"/>
  <c r="AM388" i="7" s="1"/>
  <c r="AN387" i="7"/>
  <c r="AL387" i="7"/>
  <c r="AM387" i="7" s="1"/>
  <c r="AK387" i="7"/>
  <c r="AJ387" i="7"/>
  <c r="AI387" i="7"/>
  <c r="AH387" i="7"/>
  <c r="AG387" i="7"/>
  <c r="AF387" i="7"/>
  <c r="AK386" i="7"/>
  <c r="AN386" i="7" s="1"/>
  <c r="AJ386" i="7"/>
  <c r="AI386" i="7"/>
  <c r="AL386" i="7" s="1"/>
  <c r="AM386" i="7" s="1"/>
  <c r="AH386" i="7"/>
  <c r="AG386" i="7"/>
  <c r="AF386" i="7"/>
  <c r="AJ385" i="7"/>
  <c r="AI385" i="7"/>
  <c r="AH385" i="7"/>
  <c r="AG385" i="7"/>
  <c r="AF385" i="7"/>
  <c r="AJ384" i="7"/>
  <c r="AI384" i="7"/>
  <c r="AL384" i="7" s="1"/>
  <c r="AM384" i="7" s="1"/>
  <c r="AH384" i="7"/>
  <c r="AG384" i="7"/>
  <c r="AK384" i="7" s="1"/>
  <c r="AN384" i="7" s="1"/>
  <c r="AF384" i="7"/>
  <c r="AN383" i="7"/>
  <c r="AL383" i="7"/>
  <c r="AM383" i="7" s="1"/>
  <c r="AK383" i="7"/>
  <c r="AJ383" i="7"/>
  <c r="AI383" i="7"/>
  <c r="AH383" i="7"/>
  <c r="AG383" i="7"/>
  <c r="AF383" i="7"/>
  <c r="AJ382" i="7"/>
  <c r="AK382" i="7" s="1"/>
  <c r="AN382" i="7" s="1"/>
  <c r="AI382" i="7"/>
  <c r="AL382" i="7" s="1"/>
  <c r="AM382" i="7" s="1"/>
  <c r="AH382" i="7"/>
  <c r="AG382" i="7"/>
  <c r="AF382" i="7"/>
  <c r="AJ381" i="7"/>
  <c r="AI381" i="7"/>
  <c r="AH381" i="7"/>
  <c r="AG381" i="7"/>
  <c r="AK381" i="7" s="1"/>
  <c r="AN381" i="7" s="1"/>
  <c r="AF381" i="7"/>
  <c r="AJ380" i="7"/>
  <c r="AI380" i="7"/>
  <c r="AH380" i="7"/>
  <c r="AG380" i="7"/>
  <c r="AL380" i="7" s="1"/>
  <c r="AM380" i="7" s="1"/>
  <c r="AF380" i="7"/>
  <c r="AN379" i="7"/>
  <c r="AL379" i="7"/>
  <c r="AM379" i="7" s="1"/>
  <c r="AJ379" i="7"/>
  <c r="AI379" i="7"/>
  <c r="AH379" i="7"/>
  <c r="AG379" i="7"/>
  <c r="AK379" i="7" s="1"/>
  <c r="AF379" i="7"/>
  <c r="AJ378" i="7"/>
  <c r="AK378" i="7" s="1"/>
  <c r="AN378" i="7" s="1"/>
  <c r="AI378" i="7"/>
  <c r="AL378" i="7" s="1"/>
  <c r="AM378" i="7" s="1"/>
  <c r="AH378" i="7"/>
  <c r="AG378" i="7"/>
  <c r="AF378" i="7"/>
  <c r="AJ377" i="7"/>
  <c r="AI377" i="7"/>
  <c r="AH377" i="7"/>
  <c r="AG377" i="7"/>
  <c r="AK377" i="7" s="1"/>
  <c r="AN377" i="7" s="1"/>
  <c r="AF377" i="7"/>
  <c r="AJ376" i="7"/>
  <c r="AI376" i="7"/>
  <c r="AL376" i="7" s="1"/>
  <c r="AM376" i="7" s="1"/>
  <c r="AH376" i="7"/>
  <c r="AG376" i="7"/>
  <c r="AK376" i="7" s="1"/>
  <c r="AN376" i="7" s="1"/>
  <c r="AF376" i="7"/>
  <c r="AN375" i="7"/>
  <c r="AL375" i="7"/>
  <c r="AM375" i="7" s="1"/>
  <c r="AJ375" i="7"/>
  <c r="AI375" i="7"/>
  <c r="AH375" i="7"/>
  <c r="AG375" i="7"/>
  <c r="AK375" i="7" s="1"/>
  <c r="AF375" i="7"/>
  <c r="AJ374" i="7"/>
  <c r="AK374" i="7" s="1"/>
  <c r="AN374" i="7" s="1"/>
  <c r="AI374" i="7"/>
  <c r="AL374" i="7" s="1"/>
  <c r="AM374" i="7" s="1"/>
  <c r="AH374" i="7"/>
  <c r="AG374" i="7"/>
  <c r="AF374" i="7"/>
  <c r="AJ373" i="7"/>
  <c r="AI373" i="7"/>
  <c r="AL373" i="7" s="1"/>
  <c r="AM373" i="7" s="1"/>
  <c r="AH373" i="7"/>
  <c r="AG373" i="7"/>
  <c r="AK373" i="7" s="1"/>
  <c r="AN373" i="7" s="1"/>
  <c r="AF373" i="7"/>
  <c r="AJ372" i="7"/>
  <c r="AI372" i="7"/>
  <c r="AL372" i="7" s="1"/>
  <c r="AM372" i="7" s="1"/>
  <c r="AH372" i="7"/>
  <c r="AG372" i="7"/>
  <c r="AK372" i="7" s="1"/>
  <c r="AN372" i="7" s="1"/>
  <c r="AF372" i="7"/>
  <c r="AN371" i="7"/>
  <c r="AL371" i="7"/>
  <c r="AM371" i="7" s="1"/>
  <c r="AJ371" i="7"/>
  <c r="AI371" i="7"/>
  <c r="AH371" i="7"/>
  <c r="AG371" i="7"/>
  <c r="AK371" i="7" s="1"/>
  <c r="AF371" i="7"/>
  <c r="AJ370" i="7"/>
  <c r="AK370" i="7" s="1"/>
  <c r="AN370" i="7" s="1"/>
  <c r="AI370" i="7"/>
  <c r="AL370" i="7" s="1"/>
  <c r="AM370" i="7" s="1"/>
  <c r="AH370" i="7"/>
  <c r="AG370" i="7"/>
  <c r="AF370" i="7"/>
  <c r="AJ369" i="7"/>
  <c r="AI369" i="7"/>
  <c r="AL369" i="7" s="1"/>
  <c r="AM369" i="7" s="1"/>
  <c r="AH369" i="7"/>
  <c r="AG369" i="7"/>
  <c r="AK369" i="7" s="1"/>
  <c r="AN369" i="7" s="1"/>
  <c r="AF369" i="7"/>
  <c r="AJ368" i="7"/>
  <c r="AI368" i="7"/>
  <c r="AL368" i="7" s="1"/>
  <c r="AM368" i="7" s="1"/>
  <c r="AH368" i="7"/>
  <c r="AG368" i="7"/>
  <c r="AK368" i="7" s="1"/>
  <c r="AN368" i="7" s="1"/>
  <c r="AF368" i="7"/>
  <c r="AN367" i="7"/>
  <c r="AL367" i="7"/>
  <c r="AM367" i="7" s="1"/>
  <c r="AJ367" i="7"/>
  <c r="AI367" i="7"/>
  <c r="AH367" i="7"/>
  <c r="AG367" i="7"/>
  <c r="AK367" i="7" s="1"/>
  <c r="AF367" i="7"/>
  <c r="AJ366" i="7"/>
  <c r="AK366" i="7" s="1"/>
  <c r="AN366" i="7" s="1"/>
  <c r="AI366" i="7"/>
  <c r="AL366" i="7" s="1"/>
  <c r="AM366" i="7" s="1"/>
  <c r="AH366" i="7"/>
  <c r="AG366" i="7"/>
  <c r="AF366" i="7"/>
  <c r="AJ365" i="7"/>
  <c r="AI365" i="7"/>
  <c r="AH365" i="7"/>
  <c r="AG365" i="7"/>
  <c r="AK365" i="7" s="1"/>
  <c r="AN365" i="7" s="1"/>
  <c r="AF365" i="7"/>
  <c r="AJ364" i="7"/>
  <c r="AI364" i="7"/>
  <c r="AL364" i="7" s="1"/>
  <c r="AM364" i="7" s="1"/>
  <c r="AH364" i="7"/>
  <c r="AG364" i="7"/>
  <c r="AK364" i="7" s="1"/>
  <c r="AN364" i="7" s="1"/>
  <c r="AF364" i="7"/>
  <c r="AN363" i="7"/>
  <c r="AL363" i="7"/>
  <c r="AM363" i="7" s="1"/>
  <c r="AJ363" i="7"/>
  <c r="AI363" i="7"/>
  <c r="AH363" i="7"/>
  <c r="AG363" i="7"/>
  <c r="AK363" i="7" s="1"/>
  <c r="AF363" i="7"/>
  <c r="AJ362" i="7"/>
  <c r="AK362" i="7" s="1"/>
  <c r="AN362" i="7" s="1"/>
  <c r="AI362" i="7"/>
  <c r="AL362" i="7" s="1"/>
  <c r="AM362" i="7" s="1"/>
  <c r="AH362" i="7"/>
  <c r="AG362" i="7"/>
  <c r="AF362" i="7"/>
  <c r="AJ361" i="7"/>
  <c r="AI361" i="7"/>
  <c r="AH361" i="7"/>
  <c r="AG361" i="7"/>
  <c r="AK361" i="7" s="1"/>
  <c r="AN361" i="7" s="1"/>
  <c r="AF361" i="7"/>
  <c r="AJ360" i="7"/>
  <c r="AI360" i="7"/>
  <c r="AL360" i="7" s="1"/>
  <c r="AM360" i="7" s="1"/>
  <c r="AH360" i="7"/>
  <c r="AG360" i="7"/>
  <c r="AK360" i="7" s="1"/>
  <c r="AN360" i="7" s="1"/>
  <c r="AF360" i="7"/>
  <c r="AN359" i="7"/>
  <c r="AL359" i="7"/>
  <c r="AM359" i="7" s="1"/>
  <c r="AJ359" i="7"/>
  <c r="AI359" i="7"/>
  <c r="AH359" i="7"/>
  <c r="AG359" i="7"/>
  <c r="AK359" i="7" s="1"/>
  <c r="AF359" i="7"/>
  <c r="AJ358" i="7"/>
  <c r="AK358" i="7" s="1"/>
  <c r="AN358" i="7" s="1"/>
  <c r="AI358" i="7"/>
  <c r="AL358" i="7" s="1"/>
  <c r="AM358" i="7" s="1"/>
  <c r="AH358" i="7"/>
  <c r="AG358" i="7"/>
  <c r="AF358" i="7"/>
  <c r="AJ357" i="7"/>
  <c r="AI357" i="7"/>
  <c r="AH357" i="7"/>
  <c r="AG357" i="7"/>
  <c r="AK357" i="7" s="1"/>
  <c r="AN357" i="7" s="1"/>
  <c r="AF357" i="7"/>
  <c r="AJ356" i="7"/>
  <c r="AI356" i="7"/>
  <c r="AL356" i="7" s="1"/>
  <c r="AM356" i="7" s="1"/>
  <c r="AH356" i="7"/>
  <c r="AG356" i="7"/>
  <c r="AK356" i="7" s="1"/>
  <c r="AN356" i="7" s="1"/>
  <c r="AF356" i="7"/>
  <c r="AN355" i="7"/>
  <c r="AL355" i="7"/>
  <c r="AM355" i="7" s="1"/>
  <c r="AJ355" i="7"/>
  <c r="AI355" i="7"/>
  <c r="AH355" i="7"/>
  <c r="AG355" i="7"/>
  <c r="AK355" i="7" s="1"/>
  <c r="AF355" i="7"/>
  <c r="AJ354" i="7"/>
  <c r="AK354" i="7" s="1"/>
  <c r="AN354" i="7" s="1"/>
  <c r="AI354" i="7"/>
  <c r="AL354" i="7" s="1"/>
  <c r="AM354" i="7" s="1"/>
  <c r="AH354" i="7"/>
  <c r="AG354" i="7"/>
  <c r="AF354" i="7"/>
  <c r="AJ353" i="7"/>
  <c r="AI353" i="7"/>
  <c r="AH353" i="7"/>
  <c r="AG353" i="7"/>
  <c r="AK353" i="7" s="1"/>
  <c r="AN353" i="7" s="1"/>
  <c r="AF353" i="7"/>
  <c r="AJ352" i="7"/>
  <c r="AI352" i="7"/>
  <c r="AL352" i="7" s="1"/>
  <c r="AM352" i="7" s="1"/>
  <c r="AH352" i="7"/>
  <c r="AG352" i="7"/>
  <c r="AK352" i="7" s="1"/>
  <c r="AN352" i="7" s="1"/>
  <c r="AF352" i="7"/>
  <c r="AN351" i="7"/>
  <c r="AL351" i="7"/>
  <c r="AM351" i="7" s="1"/>
  <c r="AJ351" i="7"/>
  <c r="AI351" i="7"/>
  <c r="AH351" i="7"/>
  <c r="AG351" i="7"/>
  <c r="AK351" i="7" s="1"/>
  <c r="AF351" i="7"/>
  <c r="AJ350" i="7"/>
  <c r="AK350" i="7" s="1"/>
  <c r="AN350" i="7" s="1"/>
  <c r="AI350" i="7"/>
  <c r="AL350" i="7" s="1"/>
  <c r="AM350" i="7" s="1"/>
  <c r="AH350" i="7"/>
  <c r="AG350" i="7"/>
  <c r="AF350" i="7"/>
  <c r="AJ349" i="7"/>
  <c r="AI349" i="7"/>
  <c r="AL349" i="7" s="1"/>
  <c r="AM349" i="7" s="1"/>
  <c r="AH349" i="7"/>
  <c r="AG349" i="7"/>
  <c r="AK349" i="7" s="1"/>
  <c r="AN349" i="7" s="1"/>
  <c r="AF349" i="7"/>
  <c r="AJ348" i="7"/>
  <c r="AI348" i="7"/>
  <c r="AL348" i="7" s="1"/>
  <c r="AM348" i="7" s="1"/>
  <c r="AH348" i="7"/>
  <c r="AG348" i="7"/>
  <c r="AK348" i="7" s="1"/>
  <c r="AN348" i="7" s="1"/>
  <c r="AF348" i="7"/>
  <c r="AN347" i="7"/>
  <c r="AL347" i="7"/>
  <c r="AM347" i="7" s="1"/>
  <c r="AJ347" i="7"/>
  <c r="AI347" i="7"/>
  <c r="AH347" i="7"/>
  <c r="AG347" i="7"/>
  <c r="AK347" i="7" s="1"/>
  <c r="AF347" i="7"/>
  <c r="AJ346" i="7"/>
  <c r="AK346" i="7" s="1"/>
  <c r="AN346" i="7" s="1"/>
  <c r="AI346" i="7"/>
  <c r="AL346" i="7" s="1"/>
  <c r="AM346" i="7" s="1"/>
  <c r="AH346" i="7"/>
  <c r="AG346" i="7"/>
  <c r="AF346" i="7"/>
  <c r="AJ345" i="7"/>
  <c r="AI345" i="7"/>
  <c r="AL345" i="7" s="1"/>
  <c r="AM345" i="7" s="1"/>
  <c r="AH345" i="7"/>
  <c r="AG345" i="7"/>
  <c r="AK345" i="7" s="1"/>
  <c r="AN345" i="7" s="1"/>
  <c r="AF345" i="7"/>
  <c r="AJ344" i="7"/>
  <c r="AI344" i="7"/>
  <c r="AL344" i="7" s="1"/>
  <c r="AM344" i="7" s="1"/>
  <c r="AH344" i="7"/>
  <c r="AG344" i="7"/>
  <c r="AK344" i="7" s="1"/>
  <c r="AN344" i="7" s="1"/>
  <c r="AF344" i="7"/>
  <c r="AN343" i="7"/>
  <c r="AL343" i="7"/>
  <c r="AM343" i="7" s="1"/>
  <c r="AK343" i="7"/>
  <c r="AJ343" i="7"/>
  <c r="AI343" i="7"/>
  <c r="AH343" i="7"/>
  <c r="AG343" i="7"/>
  <c r="AF343" i="7"/>
  <c r="AK342" i="7"/>
  <c r="AN342" i="7" s="1"/>
  <c r="AJ342" i="7"/>
  <c r="AI342" i="7"/>
  <c r="AL342" i="7" s="1"/>
  <c r="AM342" i="7" s="1"/>
  <c r="AH342" i="7"/>
  <c r="AG342" i="7"/>
  <c r="AF342" i="7"/>
  <c r="AJ341" i="7"/>
  <c r="AI341" i="7"/>
  <c r="AL341" i="7" s="1"/>
  <c r="AM341" i="7" s="1"/>
  <c r="AH341" i="7"/>
  <c r="AG341" i="7"/>
  <c r="AF341" i="7"/>
  <c r="AJ340" i="7"/>
  <c r="AI340" i="7"/>
  <c r="AL340" i="7" s="1"/>
  <c r="AM340" i="7" s="1"/>
  <c r="AH340" i="7"/>
  <c r="AG340" i="7"/>
  <c r="AK340" i="7" s="1"/>
  <c r="AN340" i="7" s="1"/>
  <c r="AF340" i="7"/>
  <c r="AN339" i="7"/>
  <c r="AM339" i="7"/>
  <c r="AL339" i="7"/>
  <c r="AJ339" i="7"/>
  <c r="AI339" i="7"/>
  <c r="AH339" i="7"/>
  <c r="AG339" i="7"/>
  <c r="AK339" i="7" s="1"/>
  <c r="AF339" i="7"/>
  <c r="AK338" i="7"/>
  <c r="AN338" i="7" s="1"/>
  <c r="AJ338" i="7"/>
  <c r="AI338" i="7"/>
  <c r="AL338" i="7" s="1"/>
  <c r="AM338" i="7" s="1"/>
  <c r="AH338" i="7"/>
  <c r="AG338" i="7"/>
  <c r="AF338" i="7"/>
  <c r="AJ337" i="7"/>
  <c r="AI337" i="7"/>
  <c r="AL337" i="7" s="1"/>
  <c r="AM337" i="7" s="1"/>
  <c r="AH337" i="7"/>
  <c r="AG337" i="7"/>
  <c r="AF337" i="7"/>
  <c r="AJ336" i="7"/>
  <c r="AI336" i="7"/>
  <c r="AH336" i="7"/>
  <c r="AG336" i="7"/>
  <c r="AK336" i="7" s="1"/>
  <c r="AN336" i="7" s="1"/>
  <c r="AF336" i="7"/>
  <c r="AL336" i="7" s="1"/>
  <c r="AM336" i="7" s="1"/>
  <c r="AN335" i="7"/>
  <c r="AM335" i="7"/>
  <c r="AL335" i="7"/>
  <c r="AK335" i="7"/>
  <c r="AJ335" i="7"/>
  <c r="AI335" i="7"/>
  <c r="AH335" i="7"/>
  <c r="AG335" i="7"/>
  <c r="AF335" i="7"/>
  <c r="AJ334" i="7"/>
  <c r="AK334" i="7" s="1"/>
  <c r="AN334" i="7" s="1"/>
  <c r="AI334" i="7"/>
  <c r="AL334" i="7" s="1"/>
  <c r="AM334" i="7" s="1"/>
  <c r="AH334" i="7"/>
  <c r="AG334" i="7"/>
  <c r="AF334" i="7"/>
  <c r="AJ333" i="7"/>
  <c r="AI333" i="7"/>
  <c r="AL333" i="7" s="1"/>
  <c r="AM333" i="7" s="1"/>
  <c r="AH333" i="7"/>
  <c r="AG333" i="7"/>
  <c r="AK333" i="7" s="1"/>
  <c r="AN333" i="7" s="1"/>
  <c r="AF333" i="7"/>
  <c r="AJ332" i="7"/>
  <c r="AI332" i="7"/>
  <c r="AL332" i="7" s="1"/>
  <c r="AM332" i="7" s="1"/>
  <c r="AH332" i="7"/>
  <c r="AG332" i="7"/>
  <c r="AF332" i="7"/>
  <c r="AK332" i="7" s="1"/>
  <c r="AN332" i="7" s="1"/>
  <c r="AM331" i="7"/>
  <c r="AL331" i="7"/>
  <c r="AK331" i="7"/>
  <c r="AN331" i="7" s="1"/>
  <c r="AJ331" i="7"/>
  <c r="AI331" i="7"/>
  <c r="AH331" i="7"/>
  <c r="AG331" i="7"/>
  <c r="AF331" i="7"/>
  <c r="AJ330" i="7"/>
  <c r="AK330" i="7" s="1"/>
  <c r="AN330" i="7" s="1"/>
  <c r="AI330" i="7"/>
  <c r="AL330" i="7" s="1"/>
  <c r="AM330" i="7" s="1"/>
  <c r="AH330" i="7"/>
  <c r="AG330" i="7"/>
  <c r="AF330" i="7"/>
  <c r="AJ329" i="7"/>
  <c r="AI329" i="7"/>
  <c r="AH329" i="7"/>
  <c r="AG329" i="7"/>
  <c r="AL329" i="7" s="1"/>
  <c r="AM329" i="7" s="1"/>
  <c r="AF329" i="7"/>
  <c r="AL328" i="7"/>
  <c r="AM328" i="7" s="1"/>
  <c r="AK328" i="7"/>
  <c r="AN328" i="7" s="1"/>
  <c r="AJ328" i="7"/>
  <c r="AI328" i="7"/>
  <c r="AH328" i="7"/>
  <c r="AG328" i="7"/>
  <c r="AF328" i="7"/>
  <c r="AK327" i="7"/>
  <c r="AN327" i="7" s="1"/>
  <c r="AJ327" i="7"/>
  <c r="AI327" i="7"/>
  <c r="AL327" i="7" s="1"/>
  <c r="AM327" i="7" s="1"/>
  <c r="AH327" i="7"/>
  <c r="AG327" i="7"/>
  <c r="AF327" i="7"/>
  <c r="AJ326" i="7"/>
  <c r="AI326" i="7"/>
  <c r="AH326" i="7"/>
  <c r="AG326" i="7"/>
  <c r="AF326" i="7"/>
  <c r="AJ325" i="7"/>
  <c r="AI325" i="7"/>
  <c r="AH325" i="7"/>
  <c r="AG325" i="7"/>
  <c r="AL325" i="7" s="1"/>
  <c r="AM325" i="7" s="1"/>
  <c r="AF325" i="7"/>
  <c r="AL324" i="7"/>
  <c r="AM324" i="7" s="1"/>
  <c r="AK324" i="7"/>
  <c r="AN324" i="7" s="1"/>
  <c r="AJ324" i="7"/>
  <c r="AI324" i="7"/>
  <c r="AH324" i="7"/>
  <c r="AG324" i="7"/>
  <c r="AF324" i="7"/>
  <c r="AJ323" i="7"/>
  <c r="AK323" i="7" s="1"/>
  <c r="AN323" i="7" s="1"/>
  <c r="AI323" i="7"/>
  <c r="AL323" i="7" s="1"/>
  <c r="AM323" i="7" s="1"/>
  <c r="AH323" i="7"/>
  <c r="AG323" i="7"/>
  <c r="AF323" i="7"/>
  <c r="AJ322" i="7"/>
  <c r="AI322" i="7"/>
  <c r="AH322" i="7"/>
  <c r="AG322" i="7"/>
  <c r="AF322" i="7"/>
  <c r="AJ321" i="7"/>
  <c r="AI321" i="7"/>
  <c r="AH321" i="7"/>
  <c r="AG321" i="7"/>
  <c r="AL321" i="7" s="1"/>
  <c r="AM321" i="7" s="1"/>
  <c r="AF321" i="7"/>
  <c r="AL320" i="7"/>
  <c r="AM320" i="7" s="1"/>
  <c r="AK320" i="7"/>
  <c r="AN320" i="7" s="1"/>
  <c r="AJ320" i="7"/>
  <c r="AI320" i="7"/>
  <c r="AH320" i="7"/>
  <c r="AG320" i="7"/>
  <c r="AF320" i="7"/>
  <c r="AJ319" i="7"/>
  <c r="AK319" i="7" s="1"/>
  <c r="AN319" i="7" s="1"/>
  <c r="AI319" i="7"/>
  <c r="AL319" i="7" s="1"/>
  <c r="AM319" i="7" s="1"/>
  <c r="AH319" i="7"/>
  <c r="AG319" i="7"/>
  <c r="AF319" i="7"/>
  <c r="AJ318" i="7"/>
  <c r="AI318" i="7"/>
  <c r="AL318" i="7" s="1"/>
  <c r="AM318" i="7" s="1"/>
  <c r="AH318" i="7"/>
  <c r="AG318" i="7"/>
  <c r="AK318" i="7" s="1"/>
  <c r="AN318" i="7" s="1"/>
  <c r="AF318" i="7"/>
  <c r="AJ317" i="7"/>
  <c r="AI317" i="7"/>
  <c r="AH317" i="7"/>
  <c r="AG317" i="7"/>
  <c r="AL317" i="7" s="1"/>
  <c r="AM317" i="7" s="1"/>
  <c r="AF317" i="7"/>
  <c r="AL316" i="7"/>
  <c r="AM316" i="7" s="1"/>
  <c r="AK316" i="7"/>
  <c r="AN316" i="7" s="1"/>
  <c r="AJ316" i="7"/>
  <c r="AI316" i="7"/>
  <c r="AH316" i="7"/>
  <c r="AG316" i="7"/>
  <c r="AF316" i="7"/>
  <c r="AJ315" i="7"/>
  <c r="AK315" i="7" s="1"/>
  <c r="AN315" i="7" s="1"/>
  <c r="AI315" i="7"/>
  <c r="AL315" i="7" s="1"/>
  <c r="AM315" i="7" s="1"/>
  <c r="AH315" i="7"/>
  <c r="AG315" i="7"/>
  <c r="AF315" i="7"/>
  <c r="AJ314" i="7"/>
  <c r="AI314" i="7"/>
  <c r="AL314" i="7" s="1"/>
  <c r="AM314" i="7" s="1"/>
  <c r="AH314" i="7"/>
  <c r="AG314" i="7"/>
  <c r="AK314" i="7" s="1"/>
  <c r="AN314" i="7" s="1"/>
  <c r="AF314" i="7"/>
  <c r="AJ313" i="7"/>
  <c r="AI313" i="7"/>
  <c r="AH313" i="7"/>
  <c r="AG313" i="7"/>
  <c r="AL313" i="7" s="1"/>
  <c r="AM313" i="7" s="1"/>
  <c r="AF313" i="7"/>
  <c r="AN312" i="7"/>
  <c r="AM312" i="7"/>
  <c r="AL312" i="7"/>
  <c r="AK312" i="7"/>
  <c r="AJ312" i="7"/>
  <c r="AI312" i="7"/>
  <c r="AH312" i="7"/>
  <c r="AG312" i="7"/>
  <c r="AF312" i="7"/>
  <c r="AK311" i="7"/>
  <c r="AN311" i="7" s="1"/>
  <c r="AJ311" i="7"/>
  <c r="AI311" i="7"/>
  <c r="AL311" i="7" s="1"/>
  <c r="AM311" i="7" s="1"/>
  <c r="AH311" i="7"/>
  <c r="AG311" i="7"/>
  <c r="AF311" i="7"/>
  <c r="AJ310" i="7"/>
  <c r="AI310" i="7"/>
  <c r="AH310" i="7"/>
  <c r="AG310" i="7"/>
  <c r="AK310" i="7" s="1"/>
  <c r="AN310" i="7" s="1"/>
  <c r="AF310" i="7"/>
  <c r="AJ309" i="7"/>
  <c r="AI309" i="7"/>
  <c r="AH309" i="7"/>
  <c r="AG309" i="7"/>
  <c r="AL309" i="7" s="1"/>
  <c r="AM309" i="7" s="1"/>
  <c r="AF309" i="7"/>
  <c r="AN308" i="7"/>
  <c r="AL308" i="7"/>
  <c r="AM308" i="7" s="1"/>
  <c r="AK308" i="7"/>
  <c r="AJ308" i="7"/>
  <c r="AI308" i="7"/>
  <c r="AH308" i="7"/>
  <c r="AG308" i="7"/>
  <c r="AF308" i="7"/>
  <c r="AK307" i="7"/>
  <c r="AN307" i="7" s="1"/>
  <c r="AJ307" i="7"/>
  <c r="AI307" i="7"/>
  <c r="AL307" i="7" s="1"/>
  <c r="AM307" i="7" s="1"/>
  <c r="AH307" i="7"/>
  <c r="AG307" i="7"/>
  <c r="AF307" i="7"/>
  <c r="AJ306" i="7"/>
  <c r="AI306" i="7"/>
  <c r="AH306" i="7"/>
  <c r="AG306" i="7"/>
  <c r="AF306" i="7"/>
  <c r="AJ305" i="7"/>
  <c r="AI305" i="7"/>
  <c r="AH305" i="7"/>
  <c r="AG305" i="7"/>
  <c r="AL305" i="7" s="1"/>
  <c r="AM305" i="7" s="1"/>
  <c r="AF305" i="7"/>
  <c r="AL304" i="7"/>
  <c r="AM304" i="7" s="1"/>
  <c r="AK304" i="7"/>
  <c r="AN304" i="7" s="1"/>
  <c r="AJ304" i="7"/>
  <c r="AI304" i="7"/>
  <c r="AH304" i="7"/>
  <c r="AG304" i="7"/>
  <c r="AF304" i="7"/>
  <c r="AK303" i="7"/>
  <c r="AN303" i="7" s="1"/>
  <c r="AJ303" i="7"/>
  <c r="AI303" i="7"/>
  <c r="AL303" i="7" s="1"/>
  <c r="AM303" i="7" s="1"/>
  <c r="AH303" i="7"/>
  <c r="AG303" i="7"/>
  <c r="AF303" i="7"/>
  <c r="AJ302" i="7"/>
  <c r="AI302" i="7"/>
  <c r="AH302" i="7"/>
  <c r="AG302" i="7"/>
  <c r="AF302" i="7"/>
  <c r="AJ301" i="7"/>
  <c r="AI301" i="7"/>
  <c r="AH301" i="7"/>
  <c r="AG301" i="7"/>
  <c r="AL301" i="7" s="1"/>
  <c r="AM301" i="7" s="1"/>
  <c r="AF301" i="7"/>
  <c r="AL300" i="7"/>
  <c r="AM300" i="7" s="1"/>
  <c r="AK300" i="7"/>
  <c r="AN300" i="7" s="1"/>
  <c r="AJ300" i="7"/>
  <c r="AI300" i="7"/>
  <c r="AH300" i="7"/>
  <c r="AG300" i="7"/>
  <c r="AF300" i="7"/>
  <c r="AJ299" i="7"/>
  <c r="AK299" i="7" s="1"/>
  <c r="AN299" i="7" s="1"/>
  <c r="AI299" i="7"/>
  <c r="AL299" i="7" s="1"/>
  <c r="AM299" i="7" s="1"/>
  <c r="AH299" i="7"/>
  <c r="AG299" i="7"/>
  <c r="AF299" i="7"/>
  <c r="AJ298" i="7"/>
  <c r="AI298" i="7"/>
  <c r="AL298" i="7" s="1"/>
  <c r="AM298" i="7" s="1"/>
  <c r="AH298" i="7"/>
  <c r="AG298" i="7"/>
  <c r="AK298" i="7" s="1"/>
  <c r="AN298" i="7" s="1"/>
  <c r="AF298" i="7"/>
  <c r="AJ297" i="7"/>
  <c r="AI297" i="7"/>
  <c r="AL297" i="7" s="1"/>
  <c r="AM297" i="7" s="1"/>
  <c r="AH297" i="7"/>
  <c r="AG297" i="7"/>
  <c r="AK297" i="7" s="1"/>
  <c r="AN297" i="7" s="1"/>
  <c r="AF297" i="7"/>
  <c r="AL296" i="7"/>
  <c r="AM296" i="7" s="1"/>
  <c r="AK296" i="7"/>
  <c r="AN296" i="7" s="1"/>
  <c r="AJ296" i="7"/>
  <c r="AI296" i="7"/>
  <c r="AH296" i="7"/>
  <c r="AG296" i="7"/>
  <c r="AF296" i="7"/>
  <c r="AJ295" i="7"/>
  <c r="AK295" i="7" s="1"/>
  <c r="AN295" i="7" s="1"/>
  <c r="AI295" i="7"/>
  <c r="AL295" i="7" s="1"/>
  <c r="AM295" i="7" s="1"/>
  <c r="AH295" i="7"/>
  <c r="AG295" i="7"/>
  <c r="AF295" i="7"/>
  <c r="AJ294" i="7"/>
  <c r="AI294" i="7"/>
  <c r="AL294" i="7" s="1"/>
  <c r="AM294" i="7" s="1"/>
  <c r="AH294" i="7"/>
  <c r="AG294" i="7"/>
  <c r="AK294" i="7" s="1"/>
  <c r="AN294" i="7" s="1"/>
  <c r="AF294" i="7"/>
  <c r="AJ293" i="7"/>
  <c r="AI293" i="7"/>
  <c r="AH293" i="7"/>
  <c r="AG293" i="7"/>
  <c r="AL293" i="7" s="1"/>
  <c r="AM293" i="7" s="1"/>
  <c r="AF293" i="7"/>
  <c r="AL292" i="7"/>
  <c r="AM292" i="7" s="1"/>
  <c r="AK292" i="7"/>
  <c r="AN292" i="7" s="1"/>
  <c r="AJ292" i="7"/>
  <c r="AI292" i="7"/>
  <c r="AH292" i="7"/>
  <c r="AG292" i="7"/>
  <c r="AF292" i="7"/>
  <c r="AJ291" i="7"/>
  <c r="AK291" i="7" s="1"/>
  <c r="AN291" i="7" s="1"/>
  <c r="AI291" i="7"/>
  <c r="AL291" i="7" s="1"/>
  <c r="AM291" i="7" s="1"/>
  <c r="AH291" i="7"/>
  <c r="AG291" i="7"/>
  <c r="AF291" i="7"/>
  <c r="AJ290" i="7"/>
  <c r="AI290" i="7"/>
  <c r="AL290" i="7" s="1"/>
  <c r="AM290" i="7" s="1"/>
  <c r="AH290" i="7"/>
  <c r="AG290" i="7"/>
  <c r="AK290" i="7" s="1"/>
  <c r="AN290" i="7" s="1"/>
  <c r="AF290" i="7"/>
  <c r="AJ289" i="7"/>
  <c r="AI289" i="7"/>
  <c r="AL289" i="7" s="1"/>
  <c r="AM289" i="7" s="1"/>
  <c r="AH289" i="7"/>
  <c r="AG289" i="7"/>
  <c r="AK289" i="7" s="1"/>
  <c r="AN289" i="7" s="1"/>
  <c r="AF289" i="7"/>
  <c r="AN288" i="7"/>
  <c r="AM288" i="7"/>
  <c r="AL288" i="7"/>
  <c r="AK288" i="7"/>
  <c r="AJ288" i="7"/>
  <c r="AI288" i="7"/>
  <c r="AH288" i="7"/>
  <c r="AG288" i="7"/>
  <c r="AF288" i="7"/>
  <c r="AJ287" i="7"/>
  <c r="AK287" i="7" s="1"/>
  <c r="AN287" i="7" s="1"/>
  <c r="AI287" i="7"/>
  <c r="AL287" i="7" s="1"/>
  <c r="AM287" i="7" s="1"/>
  <c r="AH287" i="7"/>
  <c r="AG287" i="7"/>
  <c r="AF287" i="7"/>
  <c r="AJ286" i="7"/>
  <c r="AI286" i="7"/>
  <c r="AH286" i="7"/>
  <c r="AG286" i="7"/>
  <c r="AK286" i="7" s="1"/>
  <c r="AN286" i="7" s="1"/>
  <c r="AF286" i="7"/>
  <c r="AJ285" i="7"/>
  <c r="AI285" i="7"/>
  <c r="AL285" i="7" s="1"/>
  <c r="AM285" i="7" s="1"/>
  <c r="AH285" i="7"/>
  <c r="AG285" i="7"/>
  <c r="AK285" i="7" s="1"/>
  <c r="AN285" i="7" s="1"/>
  <c r="AF285" i="7"/>
  <c r="AN284" i="7"/>
  <c r="AL284" i="7"/>
  <c r="AM284" i="7" s="1"/>
  <c r="AK284" i="7"/>
  <c r="AJ284" i="7"/>
  <c r="AI284" i="7"/>
  <c r="AH284" i="7"/>
  <c r="AG284" i="7"/>
  <c r="AF284" i="7"/>
  <c r="AJ283" i="7"/>
  <c r="AK283" i="7" s="1"/>
  <c r="AN283" i="7" s="1"/>
  <c r="AI283" i="7"/>
  <c r="AL283" i="7" s="1"/>
  <c r="AM283" i="7" s="1"/>
  <c r="AH283" i="7"/>
  <c r="AG283" i="7"/>
  <c r="AF283" i="7"/>
  <c r="AJ282" i="7"/>
  <c r="AI282" i="7"/>
  <c r="AH282" i="7"/>
  <c r="AG282" i="7"/>
  <c r="AF282" i="7"/>
  <c r="AJ281" i="7"/>
  <c r="AI281" i="7"/>
  <c r="AH281" i="7"/>
  <c r="AG281" i="7"/>
  <c r="AL281" i="7" s="1"/>
  <c r="AM281" i="7" s="1"/>
  <c r="AF281" i="7"/>
  <c r="AL280" i="7"/>
  <c r="AM280" i="7" s="1"/>
  <c r="AK280" i="7"/>
  <c r="AN280" i="7" s="1"/>
  <c r="AJ280" i="7"/>
  <c r="AI280" i="7"/>
  <c r="AH280" i="7"/>
  <c r="AG280" i="7"/>
  <c r="AF280" i="7"/>
  <c r="AK279" i="7"/>
  <c r="AN279" i="7" s="1"/>
  <c r="AJ279" i="7"/>
  <c r="AI279" i="7"/>
  <c r="AL279" i="7" s="1"/>
  <c r="AM279" i="7" s="1"/>
  <c r="AH279" i="7"/>
  <c r="AG279" i="7"/>
  <c r="AF279" i="7"/>
  <c r="AJ278" i="7"/>
  <c r="AI278" i="7"/>
  <c r="AH278" i="7"/>
  <c r="AG278" i="7"/>
  <c r="AK278" i="7" s="1"/>
  <c r="AN278" i="7" s="1"/>
  <c r="AF278" i="7"/>
  <c r="AN277" i="7"/>
  <c r="AJ277" i="7"/>
  <c r="AI277" i="7"/>
  <c r="AL277" i="7" s="1"/>
  <c r="AM277" i="7" s="1"/>
  <c r="AH277" i="7"/>
  <c r="AG277" i="7"/>
  <c r="AK277" i="7" s="1"/>
  <c r="AF277" i="7"/>
  <c r="AL276" i="7"/>
  <c r="AM276" i="7" s="1"/>
  <c r="AK276" i="7"/>
  <c r="AN276" i="7" s="1"/>
  <c r="AJ276" i="7"/>
  <c r="AI276" i="7"/>
  <c r="AH276" i="7"/>
  <c r="AG276" i="7"/>
  <c r="AF276" i="7"/>
  <c r="AJ275" i="7"/>
  <c r="AK275" i="7" s="1"/>
  <c r="AN275" i="7" s="1"/>
  <c r="AI275" i="7"/>
  <c r="AL275" i="7" s="1"/>
  <c r="AM275" i="7" s="1"/>
  <c r="AH275" i="7"/>
  <c r="AG275" i="7"/>
  <c r="AF275" i="7"/>
  <c r="AJ274" i="7"/>
  <c r="AI274" i="7"/>
  <c r="AL274" i="7" s="1"/>
  <c r="AM274" i="7" s="1"/>
  <c r="AH274" i="7"/>
  <c r="AG274" i="7"/>
  <c r="AF274" i="7"/>
  <c r="AJ273" i="7"/>
  <c r="AI273" i="7"/>
  <c r="AH273" i="7"/>
  <c r="AG273" i="7"/>
  <c r="AL273" i="7" s="1"/>
  <c r="AM273" i="7" s="1"/>
  <c r="AF273" i="7"/>
  <c r="AL272" i="7"/>
  <c r="AM272" i="7" s="1"/>
  <c r="AK272" i="7"/>
  <c r="AN272" i="7" s="1"/>
  <c r="AJ272" i="7"/>
  <c r="AI272" i="7"/>
  <c r="AH272" i="7"/>
  <c r="AG272" i="7"/>
  <c r="AF272" i="7"/>
  <c r="AK271" i="7"/>
  <c r="AN271" i="7" s="1"/>
  <c r="AJ271" i="7"/>
  <c r="AI271" i="7"/>
  <c r="AL271" i="7" s="1"/>
  <c r="AM271" i="7" s="1"/>
  <c r="AH271" i="7"/>
  <c r="AG271" i="7"/>
  <c r="AF271" i="7"/>
  <c r="AJ270" i="7"/>
  <c r="AI270" i="7"/>
  <c r="AL270" i="7" s="1"/>
  <c r="AM270" i="7" s="1"/>
  <c r="AH270" i="7"/>
  <c r="AG270" i="7"/>
  <c r="AF270" i="7"/>
  <c r="AJ269" i="7"/>
  <c r="AI269" i="7"/>
  <c r="AH269" i="7"/>
  <c r="AG269" i="7"/>
  <c r="AL269" i="7" s="1"/>
  <c r="AM269" i="7" s="1"/>
  <c r="AF269" i="7"/>
  <c r="AN268" i="7"/>
  <c r="AL268" i="7"/>
  <c r="AM268" i="7" s="1"/>
  <c r="AK268" i="7"/>
  <c r="AJ268" i="7"/>
  <c r="AI268" i="7"/>
  <c r="AH268" i="7"/>
  <c r="AG268" i="7"/>
  <c r="AF268" i="7"/>
  <c r="AJ267" i="7"/>
  <c r="AK267" i="7" s="1"/>
  <c r="AN267" i="7" s="1"/>
  <c r="AI267" i="7"/>
  <c r="AL267" i="7" s="1"/>
  <c r="AM267" i="7" s="1"/>
  <c r="AH267" i="7"/>
  <c r="AG267" i="7"/>
  <c r="AF267" i="7"/>
  <c r="AJ266" i="7"/>
  <c r="AI266" i="7"/>
  <c r="AH266" i="7"/>
  <c r="AG266" i="7"/>
  <c r="AK266" i="7" s="1"/>
  <c r="AN266" i="7" s="1"/>
  <c r="AF266" i="7"/>
  <c r="AJ265" i="7"/>
  <c r="AI265" i="7"/>
  <c r="AH265" i="7"/>
  <c r="AG265" i="7"/>
  <c r="AF265" i="7"/>
  <c r="AN264" i="7"/>
  <c r="AL264" i="7"/>
  <c r="AM264" i="7" s="1"/>
  <c r="AK264" i="7"/>
  <c r="AJ264" i="7"/>
  <c r="AI264" i="7"/>
  <c r="AH264" i="7"/>
  <c r="AG264" i="7"/>
  <c r="AF264" i="7"/>
  <c r="AL263" i="7"/>
  <c r="AM263" i="7" s="1"/>
  <c r="AK263" i="7"/>
  <c r="AN263" i="7" s="1"/>
  <c r="AJ263" i="7"/>
  <c r="AI263" i="7"/>
  <c r="AH263" i="7"/>
  <c r="AG263" i="7"/>
  <c r="AF263" i="7"/>
  <c r="AJ262" i="7"/>
  <c r="AI262" i="7"/>
  <c r="AH262" i="7"/>
  <c r="AG262" i="7"/>
  <c r="AF262" i="7"/>
  <c r="AJ261" i="7"/>
  <c r="AI261" i="7"/>
  <c r="AH261" i="7"/>
  <c r="AG261" i="7"/>
  <c r="AF261" i="7"/>
  <c r="AM260" i="7"/>
  <c r="AL260" i="7"/>
  <c r="AK260" i="7"/>
  <c r="AN260" i="7" s="1"/>
  <c r="AJ260" i="7"/>
  <c r="AI260" i="7"/>
  <c r="AH260" i="7"/>
  <c r="AG260" i="7"/>
  <c r="AF260" i="7"/>
  <c r="AL259" i="7"/>
  <c r="AM259" i="7" s="1"/>
  <c r="AJ259" i="7"/>
  <c r="AK259" i="7" s="1"/>
  <c r="AN259" i="7" s="1"/>
  <c r="AI259" i="7"/>
  <c r="AH259" i="7"/>
  <c r="AG259" i="7"/>
  <c r="AF259" i="7"/>
  <c r="AJ258" i="7"/>
  <c r="AI258" i="7"/>
  <c r="AH258" i="7"/>
  <c r="AG258" i="7"/>
  <c r="AF258" i="7"/>
  <c r="AJ257" i="7"/>
  <c r="AI257" i="7"/>
  <c r="AH257" i="7"/>
  <c r="AG257" i="7"/>
  <c r="AK257" i="7" s="1"/>
  <c r="AN257" i="7" s="1"/>
  <c r="AF257" i="7"/>
  <c r="AL257" i="7" s="1"/>
  <c r="AM257" i="7" s="1"/>
  <c r="AL256" i="7"/>
  <c r="AM256" i="7" s="1"/>
  <c r="AK256" i="7"/>
  <c r="AN256" i="7" s="1"/>
  <c r="AJ256" i="7"/>
  <c r="AI256" i="7"/>
  <c r="AH256" i="7"/>
  <c r="AG256" i="7"/>
  <c r="AF256" i="7"/>
  <c r="AK255" i="7"/>
  <c r="AN255" i="7" s="1"/>
  <c r="AJ255" i="7"/>
  <c r="AI255" i="7"/>
  <c r="AL255" i="7" s="1"/>
  <c r="AM255" i="7" s="1"/>
  <c r="AH255" i="7"/>
  <c r="AG255" i="7"/>
  <c r="AF255" i="7"/>
  <c r="AJ254" i="7"/>
  <c r="AI254" i="7"/>
  <c r="AL254" i="7" s="1"/>
  <c r="AM254" i="7" s="1"/>
  <c r="AH254" i="7"/>
  <c r="AG254" i="7"/>
  <c r="AF254" i="7"/>
  <c r="AJ253" i="7"/>
  <c r="AI253" i="7"/>
  <c r="AH253" i="7"/>
  <c r="AG253" i="7"/>
  <c r="AF253" i="7"/>
  <c r="AL253" i="7" s="1"/>
  <c r="AM253" i="7" s="1"/>
  <c r="AN252" i="7"/>
  <c r="AM252" i="7"/>
  <c r="AL252" i="7"/>
  <c r="AK252" i="7"/>
  <c r="AJ252" i="7"/>
  <c r="AI252" i="7"/>
  <c r="AH252" i="7"/>
  <c r="AG252" i="7"/>
  <c r="AF252" i="7"/>
  <c r="AJ251" i="7"/>
  <c r="AK251" i="7" s="1"/>
  <c r="AN251" i="7" s="1"/>
  <c r="AI251" i="7"/>
  <c r="AL251" i="7" s="1"/>
  <c r="AM251" i="7" s="1"/>
  <c r="AH251" i="7"/>
  <c r="AG251" i="7"/>
  <c r="AF251" i="7"/>
  <c r="AJ250" i="7"/>
  <c r="AI250" i="7"/>
  <c r="AH250" i="7"/>
  <c r="AG250" i="7"/>
  <c r="AF250" i="7"/>
  <c r="AJ249" i="7"/>
  <c r="AI249" i="7"/>
  <c r="AH249" i="7"/>
  <c r="AG249" i="7"/>
  <c r="AF249" i="7"/>
  <c r="AL249" i="7" s="1"/>
  <c r="AM249" i="7" s="1"/>
  <c r="AN248" i="7"/>
  <c r="AL248" i="7"/>
  <c r="AM248" i="7" s="1"/>
  <c r="AK248" i="7"/>
  <c r="AJ248" i="7"/>
  <c r="AI248" i="7"/>
  <c r="AH248" i="7"/>
  <c r="AG248" i="7"/>
  <c r="AF248" i="7"/>
  <c r="AL247" i="7"/>
  <c r="AM247" i="7" s="1"/>
  <c r="AJ247" i="7"/>
  <c r="AK247" i="7" s="1"/>
  <c r="AN247" i="7" s="1"/>
  <c r="AI247" i="7"/>
  <c r="AH247" i="7"/>
  <c r="AG247" i="7"/>
  <c r="AF247" i="7"/>
  <c r="AJ246" i="7"/>
  <c r="AI246" i="7"/>
  <c r="AH246" i="7"/>
  <c r="AG246" i="7"/>
  <c r="AK246" i="7" s="1"/>
  <c r="AN246" i="7" s="1"/>
  <c r="AF246" i="7"/>
  <c r="AJ245" i="7"/>
  <c r="AI245" i="7"/>
  <c r="AH245" i="7"/>
  <c r="AG245" i="7"/>
  <c r="AF245" i="7"/>
  <c r="AL245" i="7" s="1"/>
  <c r="AM245" i="7" s="1"/>
  <c r="AL244" i="7"/>
  <c r="AM244" i="7" s="1"/>
  <c r="AK244" i="7"/>
  <c r="AN244" i="7" s="1"/>
  <c r="AJ244" i="7"/>
  <c r="AI244" i="7"/>
  <c r="AH244" i="7"/>
  <c r="AG244" i="7"/>
  <c r="AF244" i="7"/>
  <c r="AL243" i="7"/>
  <c r="AM243" i="7" s="1"/>
  <c r="AJ243" i="7"/>
  <c r="AK243" i="7" s="1"/>
  <c r="AN243" i="7" s="1"/>
  <c r="AI243" i="7"/>
  <c r="AH243" i="7"/>
  <c r="AG243" i="7"/>
  <c r="AF243" i="7"/>
  <c r="AJ242" i="7"/>
  <c r="AI242" i="7"/>
  <c r="AH242" i="7"/>
  <c r="AG242" i="7"/>
  <c r="AK242" i="7" s="1"/>
  <c r="AN242" i="7" s="1"/>
  <c r="AF242" i="7"/>
  <c r="AJ241" i="7"/>
  <c r="AI241" i="7"/>
  <c r="AH241" i="7"/>
  <c r="AG241" i="7"/>
  <c r="AF241" i="7"/>
  <c r="AL241" i="7" s="1"/>
  <c r="AM241" i="7" s="1"/>
  <c r="AM240" i="7"/>
  <c r="AL240" i="7"/>
  <c r="AK240" i="7"/>
  <c r="AN240" i="7" s="1"/>
  <c r="AJ240" i="7"/>
  <c r="AI240" i="7"/>
  <c r="AH240" i="7"/>
  <c r="AG240" i="7"/>
  <c r="AF240" i="7"/>
  <c r="AJ239" i="7"/>
  <c r="AK239" i="7" s="1"/>
  <c r="AN239" i="7" s="1"/>
  <c r="AI239" i="7"/>
  <c r="AL239" i="7" s="1"/>
  <c r="AM239" i="7" s="1"/>
  <c r="AH239" i="7"/>
  <c r="AG239" i="7"/>
  <c r="AF239" i="7"/>
  <c r="AJ238" i="7"/>
  <c r="AI238" i="7"/>
  <c r="AL238" i="7" s="1"/>
  <c r="AM238" i="7" s="1"/>
  <c r="AH238" i="7"/>
  <c r="AG238" i="7"/>
  <c r="AF238" i="7"/>
  <c r="AJ237" i="7"/>
  <c r="AI237" i="7"/>
  <c r="AH237" i="7"/>
  <c r="AG237" i="7"/>
  <c r="AF237" i="7"/>
  <c r="AN236" i="7"/>
  <c r="AM236" i="7"/>
  <c r="AL236" i="7"/>
  <c r="AK236" i="7"/>
  <c r="AJ236" i="7"/>
  <c r="AI236" i="7"/>
  <c r="AH236" i="7"/>
  <c r="AG236" i="7"/>
  <c r="AF236" i="7"/>
  <c r="AJ235" i="7"/>
  <c r="AK235" i="7" s="1"/>
  <c r="AN235" i="7" s="1"/>
  <c r="AI235" i="7"/>
  <c r="AL235" i="7" s="1"/>
  <c r="AM235" i="7" s="1"/>
  <c r="AH235" i="7"/>
  <c r="AG235" i="7"/>
  <c r="AF235" i="7"/>
  <c r="AJ234" i="7"/>
  <c r="AI234" i="7"/>
  <c r="AH234" i="7"/>
  <c r="AG234" i="7"/>
  <c r="AF234" i="7"/>
  <c r="AJ233" i="7"/>
  <c r="AI233" i="7"/>
  <c r="AH233" i="7"/>
  <c r="AG233" i="7"/>
  <c r="AF233" i="7"/>
  <c r="AN232" i="7"/>
  <c r="AL232" i="7"/>
  <c r="AM232" i="7" s="1"/>
  <c r="AK232" i="7"/>
  <c r="AJ232" i="7"/>
  <c r="AI232" i="7"/>
  <c r="AH232" i="7"/>
  <c r="AG232" i="7"/>
  <c r="AF232" i="7"/>
  <c r="AL231" i="7"/>
  <c r="AM231" i="7" s="1"/>
  <c r="AJ231" i="7"/>
  <c r="AK231" i="7" s="1"/>
  <c r="AN231" i="7" s="1"/>
  <c r="AI231" i="7"/>
  <c r="AH231" i="7"/>
  <c r="AG231" i="7"/>
  <c r="AF231" i="7"/>
  <c r="AJ230" i="7"/>
  <c r="AI230" i="7"/>
  <c r="AH230" i="7"/>
  <c r="AG230" i="7"/>
  <c r="AF230" i="7"/>
  <c r="AJ229" i="7"/>
  <c r="AI229" i="7"/>
  <c r="AH229" i="7"/>
  <c r="AG229" i="7"/>
  <c r="AF229" i="7"/>
  <c r="AL229" i="7" s="1"/>
  <c r="AM229" i="7" s="1"/>
  <c r="AL228" i="7"/>
  <c r="AM228" i="7" s="1"/>
  <c r="AK228" i="7"/>
  <c r="AN228" i="7" s="1"/>
  <c r="AJ228" i="7"/>
  <c r="AI228" i="7"/>
  <c r="AH228" i="7"/>
  <c r="AG228" i="7"/>
  <c r="AF228" i="7"/>
  <c r="AL227" i="7"/>
  <c r="AM227" i="7" s="1"/>
  <c r="AJ227" i="7"/>
  <c r="AK227" i="7" s="1"/>
  <c r="AN227" i="7" s="1"/>
  <c r="AI227" i="7"/>
  <c r="AH227" i="7"/>
  <c r="AG227" i="7"/>
  <c r="AF227" i="7"/>
  <c r="AJ226" i="7"/>
  <c r="AI226" i="7"/>
  <c r="AH226" i="7"/>
  <c r="AG226" i="7"/>
  <c r="AF226" i="7"/>
  <c r="AJ225" i="7"/>
  <c r="AI225" i="7"/>
  <c r="AH225" i="7"/>
  <c r="AG225" i="7"/>
  <c r="AF225" i="7"/>
  <c r="AL225" i="7" s="1"/>
  <c r="AM225" i="7" s="1"/>
  <c r="AM224" i="7"/>
  <c r="AL224" i="7"/>
  <c r="AK224" i="7"/>
  <c r="AN224" i="7" s="1"/>
  <c r="AJ224" i="7"/>
  <c r="AI224" i="7"/>
  <c r="AH224" i="7"/>
  <c r="AG224" i="7"/>
  <c r="AF224" i="7"/>
  <c r="AJ223" i="7"/>
  <c r="AK223" i="7" s="1"/>
  <c r="AN223" i="7" s="1"/>
  <c r="AI223" i="7"/>
  <c r="AL223" i="7" s="1"/>
  <c r="AM223" i="7" s="1"/>
  <c r="AH223" i="7"/>
  <c r="AG223" i="7"/>
  <c r="AF223" i="7"/>
  <c r="AJ222" i="7"/>
  <c r="AI222" i="7"/>
  <c r="AL222" i="7" s="1"/>
  <c r="AM222" i="7" s="1"/>
  <c r="AH222" i="7"/>
  <c r="AG222" i="7"/>
  <c r="AF222" i="7"/>
  <c r="AJ221" i="7"/>
  <c r="AI221" i="7"/>
  <c r="AH221" i="7"/>
  <c r="AG221" i="7"/>
  <c r="AF221" i="7"/>
  <c r="AL221" i="7" s="1"/>
  <c r="AM221" i="7" s="1"/>
  <c r="AN220" i="7"/>
  <c r="AM220" i="7"/>
  <c r="AL220" i="7"/>
  <c r="AK220" i="7"/>
  <c r="AJ220" i="7"/>
  <c r="AI220" i="7"/>
  <c r="AH220" i="7"/>
  <c r="AG220" i="7"/>
  <c r="AF220" i="7"/>
  <c r="AJ219" i="7"/>
  <c r="AK219" i="7" s="1"/>
  <c r="AN219" i="7" s="1"/>
  <c r="AI219" i="7"/>
  <c r="AL219" i="7" s="1"/>
  <c r="AM219" i="7" s="1"/>
  <c r="AH219" i="7"/>
  <c r="AG219" i="7"/>
  <c r="AF219" i="7"/>
  <c r="AJ218" i="7"/>
  <c r="AI218" i="7"/>
  <c r="AH218" i="7"/>
  <c r="AG218" i="7"/>
  <c r="AF218" i="7"/>
  <c r="AJ217" i="7"/>
  <c r="AI217" i="7"/>
  <c r="AH217" i="7"/>
  <c r="AG217" i="7"/>
  <c r="AF217" i="7"/>
  <c r="AN216" i="7"/>
  <c r="AL216" i="7"/>
  <c r="AM216" i="7" s="1"/>
  <c r="AK216" i="7"/>
  <c r="AJ216" i="7"/>
  <c r="AI216" i="7"/>
  <c r="AH216" i="7"/>
  <c r="AG216" i="7"/>
  <c r="AF216" i="7"/>
  <c r="AL215" i="7"/>
  <c r="AM215" i="7" s="1"/>
  <c r="AJ215" i="7"/>
  <c r="AK215" i="7" s="1"/>
  <c r="AN215" i="7" s="1"/>
  <c r="AI215" i="7"/>
  <c r="AH215" i="7"/>
  <c r="AG215" i="7"/>
  <c r="AF215" i="7"/>
  <c r="AJ214" i="7"/>
  <c r="AI214" i="7"/>
  <c r="AH214" i="7"/>
  <c r="AG214" i="7"/>
  <c r="AF214" i="7"/>
  <c r="AJ213" i="7"/>
  <c r="AI213" i="7"/>
  <c r="AH213" i="7"/>
  <c r="AG213" i="7"/>
  <c r="AF213" i="7"/>
  <c r="AL213" i="7" s="1"/>
  <c r="AM213" i="7" s="1"/>
  <c r="AL212" i="7"/>
  <c r="AM212" i="7" s="1"/>
  <c r="AK212" i="7"/>
  <c r="AN212" i="7" s="1"/>
  <c r="AJ212" i="7"/>
  <c r="AI212" i="7"/>
  <c r="AH212" i="7"/>
  <c r="AG212" i="7"/>
  <c r="AF212" i="7"/>
  <c r="AL211" i="7"/>
  <c r="AM211" i="7" s="1"/>
  <c r="AJ211" i="7"/>
  <c r="AK211" i="7" s="1"/>
  <c r="AN211" i="7" s="1"/>
  <c r="AI211" i="7"/>
  <c r="AH211" i="7"/>
  <c r="AG211" i="7"/>
  <c r="AF211" i="7"/>
  <c r="AJ210" i="7"/>
  <c r="AI210" i="7"/>
  <c r="AH210" i="7"/>
  <c r="AG210" i="7"/>
  <c r="AF210" i="7"/>
  <c r="AJ209" i="7"/>
  <c r="AI209" i="7"/>
  <c r="AH209" i="7"/>
  <c r="AG209" i="7"/>
  <c r="AF209" i="7"/>
  <c r="AL209" i="7" s="1"/>
  <c r="AM209" i="7" s="1"/>
  <c r="AL208" i="7"/>
  <c r="AM208" i="7" s="1"/>
  <c r="AK208" i="7"/>
  <c r="AN208" i="7" s="1"/>
  <c r="AJ208" i="7"/>
  <c r="AI208" i="7"/>
  <c r="AH208" i="7"/>
  <c r="AG208" i="7"/>
  <c r="AF208" i="7"/>
  <c r="AJ207" i="7"/>
  <c r="AK207" i="7" s="1"/>
  <c r="AN207" i="7" s="1"/>
  <c r="AI207" i="7"/>
  <c r="AL207" i="7" s="1"/>
  <c r="AM207" i="7" s="1"/>
  <c r="AH207" i="7"/>
  <c r="AG207" i="7"/>
  <c r="AF207" i="7"/>
  <c r="AJ206" i="7"/>
  <c r="AI206" i="7"/>
  <c r="AL206" i="7" s="1"/>
  <c r="AM206" i="7" s="1"/>
  <c r="AH206" i="7"/>
  <c r="AG206" i="7"/>
  <c r="AF206" i="7"/>
  <c r="AJ205" i="7"/>
  <c r="AI205" i="7"/>
  <c r="AH205" i="7"/>
  <c r="AG205" i="7"/>
  <c r="AK205" i="7" s="1"/>
  <c r="AN205" i="7" s="1"/>
  <c r="AF205" i="7"/>
  <c r="AL205" i="7" s="1"/>
  <c r="AM205" i="7" s="1"/>
  <c r="AN204" i="7"/>
  <c r="AL204" i="7"/>
  <c r="AM204" i="7" s="1"/>
  <c r="AK204" i="7"/>
  <c r="AJ204" i="7"/>
  <c r="AI204" i="7"/>
  <c r="AH204" i="7"/>
  <c r="AG204" i="7"/>
  <c r="AF204" i="7"/>
  <c r="AJ203" i="7"/>
  <c r="AK203" i="7" s="1"/>
  <c r="AN203" i="7" s="1"/>
  <c r="AI203" i="7"/>
  <c r="AL203" i="7" s="1"/>
  <c r="AM203" i="7" s="1"/>
  <c r="AH203" i="7"/>
  <c r="AG203" i="7"/>
  <c r="AF203" i="7"/>
  <c r="AJ202" i="7"/>
  <c r="AI202" i="7"/>
  <c r="AH202" i="7"/>
  <c r="AG202" i="7"/>
  <c r="AF202" i="7"/>
  <c r="AJ201" i="7"/>
  <c r="AI201" i="7"/>
  <c r="AL201" i="7" s="1"/>
  <c r="AM201" i="7" s="1"/>
  <c r="AH201" i="7"/>
  <c r="AG201" i="7"/>
  <c r="AK201" i="7" s="1"/>
  <c r="AN201" i="7" s="1"/>
  <c r="AF201" i="7"/>
  <c r="AN200" i="7"/>
  <c r="AL200" i="7"/>
  <c r="AM200" i="7" s="1"/>
  <c r="AK200" i="7"/>
  <c r="AJ200" i="7"/>
  <c r="AI200" i="7"/>
  <c r="AH200" i="7"/>
  <c r="AG200" i="7"/>
  <c r="AF200" i="7"/>
  <c r="AL199" i="7"/>
  <c r="AM199" i="7" s="1"/>
  <c r="AK199" i="7"/>
  <c r="AN199" i="7" s="1"/>
  <c r="AJ199" i="7"/>
  <c r="AI199" i="7"/>
  <c r="AH199" i="7"/>
  <c r="AG199" i="7"/>
  <c r="AF199" i="7"/>
  <c r="AJ198" i="7"/>
  <c r="AI198" i="7"/>
  <c r="AH198" i="7"/>
  <c r="AG198" i="7"/>
  <c r="AF198" i="7"/>
  <c r="AJ197" i="7"/>
  <c r="AI197" i="7"/>
  <c r="AH197" i="7"/>
  <c r="AG197" i="7"/>
  <c r="AF197" i="7"/>
  <c r="AJ196" i="7"/>
  <c r="AI196" i="7"/>
  <c r="AH196" i="7"/>
  <c r="AG196" i="7"/>
  <c r="AF196" i="7"/>
  <c r="AK196" i="7" s="1"/>
  <c r="AN196" i="7" s="1"/>
  <c r="AJ195" i="7"/>
  <c r="AI195" i="7"/>
  <c r="AL195" i="7" s="1"/>
  <c r="AM195" i="7" s="1"/>
  <c r="AH195" i="7"/>
  <c r="AG195" i="7"/>
  <c r="AK195" i="7" s="1"/>
  <c r="AN195" i="7" s="1"/>
  <c r="AF195" i="7"/>
  <c r="AL194" i="7"/>
  <c r="AM194" i="7" s="1"/>
  <c r="AJ194" i="7"/>
  <c r="AI194" i="7"/>
  <c r="AH194" i="7"/>
  <c r="AG194" i="7"/>
  <c r="AK194" i="7" s="1"/>
  <c r="AN194" i="7" s="1"/>
  <c r="AF194" i="7"/>
  <c r="AL193" i="7"/>
  <c r="AM193" i="7" s="1"/>
  <c r="AK193" i="7"/>
  <c r="AN193" i="7" s="1"/>
  <c r="AJ193" i="7"/>
  <c r="AI193" i="7"/>
  <c r="AH193" i="7"/>
  <c r="AG193" i="7"/>
  <c r="AF193" i="7"/>
  <c r="AJ192" i="7"/>
  <c r="AI192" i="7"/>
  <c r="AH192" i="7"/>
  <c r="AG192" i="7"/>
  <c r="AF192" i="7"/>
  <c r="AJ191" i="7"/>
  <c r="AI191" i="7"/>
  <c r="AH191" i="7"/>
  <c r="AG191" i="7"/>
  <c r="AF191" i="7"/>
  <c r="AM190" i="7"/>
  <c r="AL190" i="7"/>
  <c r="AJ190" i="7"/>
  <c r="AI190" i="7"/>
  <c r="AH190" i="7"/>
  <c r="AG190" i="7"/>
  <c r="AK190" i="7" s="1"/>
  <c r="AN190" i="7" s="1"/>
  <c r="AF190" i="7"/>
  <c r="AJ189" i="7"/>
  <c r="AK189" i="7" s="1"/>
  <c r="AN189" i="7" s="1"/>
  <c r="AI189" i="7"/>
  <c r="AL189" i="7" s="1"/>
  <c r="AM189" i="7" s="1"/>
  <c r="AH189" i="7"/>
  <c r="AG189" i="7"/>
  <c r="AF189" i="7"/>
  <c r="AJ188" i="7"/>
  <c r="AI188" i="7"/>
  <c r="AH188" i="7"/>
  <c r="AG188" i="7"/>
  <c r="AK188" i="7" s="1"/>
  <c r="AN188" i="7" s="1"/>
  <c r="AF188" i="7"/>
  <c r="AJ187" i="7"/>
  <c r="AI187" i="7"/>
  <c r="AH187" i="7"/>
  <c r="AG187" i="7"/>
  <c r="AF187" i="7"/>
  <c r="AN186" i="7"/>
  <c r="AL186" i="7"/>
  <c r="AM186" i="7" s="1"/>
  <c r="AJ186" i="7"/>
  <c r="AI186" i="7"/>
  <c r="AH186" i="7"/>
  <c r="AG186" i="7"/>
  <c r="AK186" i="7" s="1"/>
  <c r="AF186" i="7"/>
  <c r="AJ185" i="7"/>
  <c r="AK185" i="7" s="1"/>
  <c r="AN185" i="7" s="1"/>
  <c r="AI185" i="7"/>
  <c r="AL185" i="7" s="1"/>
  <c r="AM185" i="7" s="1"/>
  <c r="AH185" i="7"/>
  <c r="AG185" i="7"/>
  <c r="AF185" i="7"/>
  <c r="AJ184" i="7"/>
  <c r="AI184" i="7"/>
  <c r="AL184" i="7" s="1"/>
  <c r="AM184" i="7" s="1"/>
  <c r="AH184" i="7"/>
  <c r="AG184" i="7"/>
  <c r="AF184" i="7"/>
  <c r="AJ183" i="7"/>
  <c r="AI183" i="7"/>
  <c r="AH183" i="7"/>
  <c r="AG183" i="7"/>
  <c r="AF183" i="7"/>
  <c r="AN182" i="7"/>
  <c r="AL182" i="7"/>
  <c r="AM182" i="7" s="1"/>
  <c r="AJ182" i="7"/>
  <c r="AI182" i="7"/>
  <c r="AH182" i="7"/>
  <c r="AG182" i="7"/>
  <c r="AK182" i="7" s="1"/>
  <c r="AF182" i="7"/>
  <c r="AJ181" i="7"/>
  <c r="AK181" i="7" s="1"/>
  <c r="AN181" i="7" s="1"/>
  <c r="AI181" i="7"/>
  <c r="AL181" i="7" s="1"/>
  <c r="AM181" i="7" s="1"/>
  <c r="AH181" i="7"/>
  <c r="AG181" i="7"/>
  <c r="AF181" i="7"/>
  <c r="AJ180" i="7"/>
  <c r="AI180" i="7"/>
  <c r="AH180" i="7"/>
  <c r="AG180" i="7"/>
  <c r="AF180" i="7"/>
  <c r="AJ179" i="7"/>
  <c r="AI179" i="7"/>
  <c r="AH179" i="7"/>
  <c r="AG179" i="7"/>
  <c r="AF179" i="7"/>
  <c r="AN178" i="7"/>
  <c r="AM178" i="7"/>
  <c r="AL178" i="7"/>
  <c r="AJ178" i="7"/>
  <c r="AI178" i="7"/>
  <c r="AH178" i="7"/>
  <c r="AG178" i="7"/>
  <c r="AK178" i="7" s="1"/>
  <c r="AF178" i="7"/>
  <c r="AJ177" i="7"/>
  <c r="AK177" i="7" s="1"/>
  <c r="AN177" i="7" s="1"/>
  <c r="AI177" i="7"/>
  <c r="AL177" i="7" s="1"/>
  <c r="AM177" i="7" s="1"/>
  <c r="AH177" i="7"/>
  <c r="AG177" i="7"/>
  <c r="AF177" i="7"/>
  <c r="AJ176" i="7"/>
  <c r="AI176" i="7"/>
  <c r="AH176" i="7"/>
  <c r="AG176" i="7"/>
  <c r="AK176" i="7" s="1"/>
  <c r="AN176" i="7" s="1"/>
  <c r="AF176" i="7"/>
  <c r="AJ175" i="7"/>
  <c r="AI175" i="7"/>
  <c r="AH175" i="7"/>
  <c r="AG175" i="7"/>
  <c r="AK175" i="7" s="1"/>
  <c r="AN175" i="7" s="1"/>
  <c r="AF175" i="7"/>
  <c r="AM174" i="7"/>
  <c r="AL174" i="7"/>
  <c r="AJ174" i="7"/>
  <c r="AI174" i="7"/>
  <c r="AH174" i="7"/>
  <c r="AG174" i="7"/>
  <c r="AK174" i="7" s="1"/>
  <c r="AN174" i="7" s="1"/>
  <c r="AF174" i="7"/>
  <c r="AL173" i="7"/>
  <c r="AM173" i="7" s="1"/>
  <c r="AJ173" i="7"/>
  <c r="AK173" i="7" s="1"/>
  <c r="AN173" i="7" s="1"/>
  <c r="AI173" i="7"/>
  <c r="AH173" i="7"/>
  <c r="AG173" i="7"/>
  <c r="AF173" i="7"/>
  <c r="AJ172" i="7"/>
  <c r="AI172" i="7"/>
  <c r="AH172" i="7"/>
  <c r="AG172" i="7"/>
  <c r="AF172" i="7"/>
  <c r="AJ171" i="7"/>
  <c r="AI171" i="7"/>
  <c r="AL171" i="7" s="1"/>
  <c r="AM171" i="7" s="1"/>
  <c r="AH171" i="7"/>
  <c r="AG171" i="7"/>
  <c r="AK171" i="7" s="1"/>
  <c r="AN171" i="7" s="1"/>
  <c r="AF171" i="7"/>
  <c r="AL170" i="7"/>
  <c r="AM170" i="7" s="1"/>
  <c r="AJ170" i="7"/>
  <c r="AI170" i="7"/>
  <c r="AH170" i="7"/>
  <c r="AG170" i="7"/>
  <c r="AK170" i="7" s="1"/>
  <c r="AN170" i="7" s="1"/>
  <c r="AF170" i="7"/>
  <c r="AL169" i="7"/>
  <c r="AM169" i="7" s="1"/>
  <c r="AK169" i="7"/>
  <c r="AN169" i="7" s="1"/>
  <c r="AJ169" i="7"/>
  <c r="AI169" i="7"/>
  <c r="AH169" i="7"/>
  <c r="AG169" i="7"/>
  <c r="AF169" i="7"/>
  <c r="AJ168" i="7"/>
  <c r="AI168" i="7"/>
  <c r="AH168" i="7"/>
  <c r="AG168" i="7"/>
  <c r="AF168" i="7"/>
  <c r="AJ167" i="7"/>
  <c r="AI167" i="7"/>
  <c r="AH167" i="7"/>
  <c r="AG167" i="7"/>
  <c r="AF167" i="7"/>
  <c r="AM166" i="7"/>
  <c r="AL166" i="7"/>
  <c r="AJ166" i="7"/>
  <c r="AI166" i="7"/>
  <c r="AH166" i="7"/>
  <c r="AG166" i="7"/>
  <c r="AK166" i="7" s="1"/>
  <c r="AN166" i="7" s="1"/>
  <c r="AF166" i="7"/>
  <c r="AJ165" i="7"/>
  <c r="AK165" i="7" s="1"/>
  <c r="AN165" i="7" s="1"/>
  <c r="AI165" i="7"/>
  <c r="AL165" i="7" s="1"/>
  <c r="AM165" i="7" s="1"/>
  <c r="AH165" i="7"/>
  <c r="AG165" i="7"/>
  <c r="AF165" i="7"/>
  <c r="AJ164" i="7"/>
  <c r="AI164" i="7"/>
  <c r="AH164" i="7"/>
  <c r="AG164" i="7"/>
  <c r="AK164" i="7" s="1"/>
  <c r="AN164" i="7" s="1"/>
  <c r="AF164" i="7"/>
  <c r="AJ163" i="7"/>
  <c r="AI163" i="7"/>
  <c r="AH163" i="7"/>
  <c r="AG163" i="7"/>
  <c r="AF163" i="7"/>
  <c r="AN162" i="7"/>
  <c r="AL162" i="7"/>
  <c r="AM162" i="7" s="1"/>
  <c r="AJ162" i="7"/>
  <c r="AI162" i="7"/>
  <c r="AH162" i="7"/>
  <c r="AG162" i="7"/>
  <c r="AK162" i="7" s="1"/>
  <c r="AF162" i="7"/>
  <c r="AJ161" i="7"/>
  <c r="AK161" i="7" s="1"/>
  <c r="AN161" i="7" s="1"/>
  <c r="AI161" i="7"/>
  <c r="AL161" i="7" s="1"/>
  <c r="AM161" i="7" s="1"/>
  <c r="AH161" i="7"/>
  <c r="AG161" i="7"/>
  <c r="AF161" i="7"/>
  <c r="AJ160" i="7"/>
  <c r="AI160" i="7"/>
  <c r="AL160" i="7" s="1"/>
  <c r="AM160" i="7" s="1"/>
  <c r="AH160" i="7"/>
  <c r="AG160" i="7"/>
  <c r="AF160" i="7"/>
  <c r="AJ159" i="7"/>
  <c r="AI159" i="7"/>
  <c r="AH159" i="7"/>
  <c r="AG159" i="7"/>
  <c r="AF159" i="7"/>
  <c r="AN158" i="7"/>
  <c r="AM158" i="7"/>
  <c r="AL158" i="7"/>
  <c r="AJ158" i="7"/>
  <c r="AI158" i="7"/>
  <c r="AH158" i="7"/>
  <c r="AG158" i="7"/>
  <c r="AK158" i="7" s="1"/>
  <c r="AF158" i="7"/>
  <c r="AJ157" i="7"/>
  <c r="AK157" i="7" s="1"/>
  <c r="AN157" i="7" s="1"/>
  <c r="AI157" i="7"/>
  <c r="AL157" i="7" s="1"/>
  <c r="AM157" i="7" s="1"/>
  <c r="AH157" i="7"/>
  <c r="AG157" i="7"/>
  <c r="AF157" i="7"/>
  <c r="AJ156" i="7"/>
  <c r="AI156" i="7"/>
  <c r="AH156" i="7"/>
  <c r="AG156" i="7"/>
  <c r="AF156" i="7"/>
  <c r="AJ155" i="7"/>
  <c r="AI155" i="7"/>
  <c r="AH155" i="7"/>
  <c r="AG155" i="7"/>
  <c r="AF155" i="7"/>
  <c r="AN154" i="7"/>
  <c r="AM154" i="7"/>
  <c r="AL154" i="7"/>
  <c r="AJ154" i="7"/>
  <c r="AI154" i="7"/>
  <c r="AH154" i="7"/>
  <c r="AG154" i="7"/>
  <c r="AK154" i="7" s="1"/>
  <c r="AF154" i="7"/>
  <c r="AJ153" i="7"/>
  <c r="AK153" i="7" s="1"/>
  <c r="AN153" i="7" s="1"/>
  <c r="AI153" i="7"/>
  <c r="AL153" i="7" s="1"/>
  <c r="AM153" i="7" s="1"/>
  <c r="AH153" i="7"/>
  <c r="AG153" i="7"/>
  <c r="AF153" i="7"/>
  <c r="AJ152" i="7"/>
  <c r="AI152" i="7"/>
  <c r="AH152" i="7"/>
  <c r="AG152" i="7"/>
  <c r="AK152" i="7" s="1"/>
  <c r="AN152" i="7" s="1"/>
  <c r="AF152" i="7"/>
  <c r="AJ151" i="7"/>
  <c r="AI151" i="7"/>
  <c r="AH151" i="7"/>
  <c r="AG151" i="7"/>
  <c r="AF151" i="7"/>
  <c r="AM150" i="7"/>
  <c r="AL150" i="7"/>
  <c r="AJ150" i="7"/>
  <c r="AI150" i="7"/>
  <c r="AH150" i="7"/>
  <c r="AG150" i="7"/>
  <c r="AK150" i="7" s="1"/>
  <c r="AN150" i="7" s="1"/>
  <c r="AF150" i="7"/>
  <c r="AL149" i="7"/>
  <c r="AM149" i="7" s="1"/>
  <c r="AJ149" i="7"/>
  <c r="AK149" i="7" s="1"/>
  <c r="AN149" i="7" s="1"/>
  <c r="AI149" i="7"/>
  <c r="AH149" i="7"/>
  <c r="AG149" i="7"/>
  <c r="AF149" i="7"/>
  <c r="AJ148" i="7"/>
  <c r="AI148" i="7"/>
  <c r="AH148" i="7"/>
  <c r="AG148" i="7"/>
  <c r="AF148" i="7"/>
  <c r="AJ147" i="7"/>
  <c r="AI147" i="7"/>
  <c r="AL147" i="7" s="1"/>
  <c r="AM147" i="7" s="1"/>
  <c r="AH147" i="7"/>
  <c r="AG147" i="7"/>
  <c r="AK147" i="7" s="1"/>
  <c r="AN147" i="7" s="1"/>
  <c r="AF147" i="7"/>
  <c r="AL146" i="7"/>
  <c r="AM146" i="7" s="1"/>
  <c r="AJ146" i="7"/>
  <c r="AI146" i="7"/>
  <c r="AH146" i="7"/>
  <c r="AG146" i="7"/>
  <c r="AK146" i="7" s="1"/>
  <c r="AN146" i="7" s="1"/>
  <c r="AF146" i="7"/>
  <c r="AL145" i="7"/>
  <c r="AM145" i="7" s="1"/>
  <c r="AK145" i="7"/>
  <c r="AN145" i="7" s="1"/>
  <c r="AJ145" i="7"/>
  <c r="AI145" i="7"/>
  <c r="AH145" i="7"/>
  <c r="AG145" i="7"/>
  <c r="AF145" i="7"/>
  <c r="AJ144" i="7"/>
  <c r="AI144" i="7"/>
  <c r="AH144" i="7"/>
  <c r="AG144" i="7"/>
  <c r="AK144" i="7" s="1"/>
  <c r="AN144" i="7" s="1"/>
  <c r="AF144" i="7"/>
  <c r="AJ143" i="7"/>
  <c r="AI143" i="7"/>
  <c r="AH143" i="7"/>
  <c r="AG143" i="7"/>
  <c r="AF143" i="7"/>
  <c r="AM142" i="7"/>
  <c r="AL142" i="7"/>
  <c r="AJ142" i="7"/>
  <c r="AI142" i="7"/>
  <c r="AH142" i="7"/>
  <c r="AG142" i="7"/>
  <c r="AK142" i="7" s="1"/>
  <c r="AN142" i="7" s="1"/>
  <c r="AF142" i="7"/>
  <c r="AJ141" i="7"/>
  <c r="AK141" i="7" s="1"/>
  <c r="AN141" i="7" s="1"/>
  <c r="AI141" i="7"/>
  <c r="AL141" i="7" s="1"/>
  <c r="AM141" i="7" s="1"/>
  <c r="AH141" i="7"/>
  <c r="AG141" i="7"/>
  <c r="AF141" i="7"/>
  <c r="AJ140" i="7"/>
  <c r="AI140" i="7"/>
  <c r="AH140" i="7"/>
  <c r="AG140" i="7"/>
  <c r="AK140" i="7" s="1"/>
  <c r="AN140" i="7" s="1"/>
  <c r="AF140" i="7"/>
  <c r="AJ139" i="7"/>
  <c r="AI139" i="7"/>
  <c r="AH139" i="7"/>
  <c r="AG139" i="7"/>
  <c r="AF139" i="7"/>
  <c r="AN138" i="7"/>
  <c r="AL138" i="7"/>
  <c r="AM138" i="7" s="1"/>
  <c r="AJ138" i="7"/>
  <c r="AI138" i="7"/>
  <c r="AH138" i="7"/>
  <c r="AG138" i="7"/>
  <c r="AK138" i="7" s="1"/>
  <c r="AF138" i="7"/>
  <c r="AJ137" i="7"/>
  <c r="AK137" i="7" s="1"/>
  <c r="AN137" i="7" s="1"/>
  <c r="AI137" i="7"/>
  <c r="AL137" i="7" s="1"/>
  <c r="AM137" i="7" s="1"/>
  <c r="AH137" i="7"/>
  <c r="AG137" i="7"/>
  <c r="AF137" i="7"/>
  <c r="AJ136" i="7"/>
  <c r="AI136" i="7"/>
  <c r="AL136" i="7" s="1"/>
  <c r="AM136" i="7" s="1"/>
  <c r="AH136" i="7"/>
  <c r="AG136" i="7"/>
  <c r="AF136" i="7"/>
  <c r="AJ135" i="7"/>
  <c r="AI135" i="7"/>
  <c r="AH135" i="7"/>
  <c r="AG135" i="7"/>
  <c r="AF135" i="7"/>
  <c r="AN134" i="7"/>
  <c r="AL134" i="7"/>
  <c r="AM134" i="7" s="1"/>
  <c r="AJ134" i="7"/>
  <c r="AI134" i="7"/>
  <c r="AH134" i="7"/>
  <c r="AG134" i="7"/>
  <c r="AK134" i="7" s="1"/>
  <c r="AF134" i="7"/>
  <c r="AJ133" i="7"/>
  <c r="AK133" i="7" s="1"/>
  <c r="AN133" i="7" s="1"/>
  <c r="AI133" i="7"/>
  <c r="AL133" i="7" s="1"/>
  <c r="AM133" i="7" s="1"/>
  <c r="AH133" i="7"/>
  <c r="AG133" i="7"/>
  <c r="AF133" i="7"/>
  <c r="AJ132" i="7"/>
  <c r="AI132" i="7"/>
  <c r="AH132" i="7"/>
  <c r="AG132" i="7"/>
  <c r="AF132" i="7"/>
  <c r="AJ131" i="7"/>
  <c r="AI131" i="7"/>
  <c r="AH131" i="7"/>
  <c r="AG131" i="7"/>
  <c r="AF131" i="7"/>
  <c r="AN130" i="7"/>
  <c r="AM130" i="7"/>
  <c r="AL130" i="7"/>
  <c r="AJ130" i="7"/>
  <c r="AI130" i="7"/>
  <c r="AH130" i="7"/>
  <c r="AG130" i="7"/>
  <c r="AK130" i="7" s="1"/>
  <c r="AF130" i="7"/>
  <c r="AJ129" i="7"/>
  <c r="AK129" i="7" s="1"/>
  <c r="AN129" i="7" s="1"/>
  <c r="AI129" i="7"/>
  <c r="AL129" i="7" s="1"/>
  <c r="AM129" i="7" s="1"/>
  <c r="AH129" i="7"/>
  <c r="AG129" i="7"/>
  <c r="AF129" i="7"/>
  <c r="AJ128" i="7"/>
  <c r="AI128" i="7"/>
  <c r="AH128" i="7"/>
  <c r="AG128" i="7"/>
  <c r="AK128" i="7" s="1"/>
  <c r="AN128" i="7" s="1"/>
  <c r="AF128" i="7"/>
  <c r="AJ127" i="7"/>
  <c r="AI127" i="7"/>
  <c r="AH127" i="7"/>
  <c r="AG127" i="7"/>
  <c r="AF127" i="7"/>
  <c r="AL126" i="7"/>
  <c r="AM126" i="7" s="1"/>
  <c r="AJ126" i="7"/>
  <c r="AI126" i="7"/>
  <c r="AH126" i="7"/>
  <c r="AG126" i="7"/>
  <c r="AK126" i="7" s="1"/>
  <c r="AN126" i="7" s="1"/>
  <c r="AF126" i="7"/>
  <c r="AL125" i="7"/>
  <c r="AM125" i="7" s="1"/>
  <c r="AJ125" i="7"/>
  <c r="AK125" i="7" s="1"/>
  <c r="AN125" i="7" s="1"/>
  <c r="AI125" i="7"/>
  <c r="AH125" i="7"/>
  <c r="AG125" i="7"/>
  <c r="AF125" i="7"/>
  <c r="AJ124" i="7"/>
  <c r="AI124" i="7"/>
  <c r="AH124" i="7"/>
  <c r="AG124" i="7"/>
  <c r="AF124" i="7"/>
  <c r="AJ123" i="7"/>
  <c r="AI123" i="7"/>
  <c r="AL123" i="7" s="1"/>
  <c r="AM123" i="7" s="1"/>
  <c r="AH123" i="7"/>
  <c r="AG123" i="7"/>
  <c r="AK123" i="7" s="1"/>
  <c r="AN123" i="7" s="1"/>
  <c r="AF123" i="7"/>
  <c r="AL122" i="7"/>
  <c r="AM122" i="7" s="1"/>
  <c r="AJ122" i="7"/>
  <c r="AI122" i="7"/>
  <c r="AH122" i="7"/>
  <c r="AG122" i="7"/>
  <c r="AK122" i="7" s="1"/>
  <c r="AN122" i="7" s="1"/>
  <c r="AF122" i="7"/>
  <c r="AL121" i="7"/>
  <c r="AM121" i="7" s="1"/>
  <c r="AK121" i="7"/>
  <c r="AN121" i="7" s="1"/>
  <c r="AJ121" i="7"/>
  <c r="AI121" i="7"/>
  <c r="AH121" i="7"/>
  <c r="AG121" i="7"/>
  <c r="AF121" i="7"/>
  <c r="AJ120" i="7"/>
  <c r="AI120" i="7"/>
  <c r="AH120" i="7"/>
  <c r="AG120" i="7"/>
  <c r="AF120" i="7"/>
  <c r="AJ119" i="7"/>
  <c r="AI119" i="7"/>
  <c r="AH119" i="7"/>
  <c r="AG119" i="7"/>
  <c r="AF119" i="7"/>
  <c r="AM118" i="7"/>
  <c r="AL118" i="7"/>
  <c r="AJ118" i="7"/>
  <c r="AI118" i="7"/>
  <c r="AH118" i="7"/>
  <c r="AG118" i="7"/>
  <c r="AK118" i="7" s="1"/>
  <c r="AN118" i="7" s="1"/>
  <c r="AF118" i="7"/>
  <c r="AJ117" i="7"/>
  <c r="AK117" i="7" s="1"/>
  <c r="AN117" i="7" s="1"/>
  <c r="AI117" i="7"/>
  <c r="AL117" i="7" s="1"/>
  <c r="AM117" i="7" s="1"/>
  <c r="AH117" i="7"/>
  <c r="AG117" i="7"/>
  <c r="AF117" i="7"/>
  <c r="AJ116" i="7"/>
  <c r="AI116" i="7"/>
  <c r="AH116" i="7"/>
  <c r="AG116" i="7"/>
  <c r="AK116" i="7" s="1"/>
  <c r="AN116" i="7" s="1"/>
  <c r="AF116" i="7"/>
  <c r="AJ115" i="7"/>
  <c r="AI115" i="7"/>
  <c r="AH115" i="7"/>
  <c r="AG115" i="7"/>
  <c r="AF115" i="7"/>
  <c r="AN114" i="7"/>
  <c r="AL114" i="7"/>
  <c r="AM114" i="7" s="1"/>
  <c r="AJ114" i="7"/>
  <c r="AI114" i="7"/>
  <c r="AH114" i="7"/>
  <c r="AG114" i="7"/>
  <c r="AK114" i="7" s="1"/>
  <c r="AF114" i="7"/>
  <c r="AJ113" i="7"/>
  <c r="AK113" i="7" s="1"/>
  <c r="AN113" i="7" s="1"/>
  <c r="AI113" i="7"/>
  <c r="AL113" i="7" s="1"/>
  <c r="AM113" i="7" s="1"/>
  <c r="AH113" i="7"/>
  <c r="AG113" i="7"/>
  <c r="AF113" i="7"/>
  <c r="AJ112" i="7"/>
  <c r="AI112" i="7"/>
  <c r="AL112" i="7" s="1"/>
  <c r="AM112" i="7" s="1"/>
  <c r="AH112" i="7"/>
  <c r="AG112" i="7"/>
  <c r="AF112" i="7"/>
  <c r="AJ111" i="7"/>
  <c r="AI111" i="7"/>
  <c r="AH111" i="7"/>
  <c r="AG111" i="7"/>
  <c r="AF111" i="7"/>
  <c r="AN110" i="7"/>
  <c r="AL110" i="7"/>
  <c r="AM110" i="7" s="1"/>
  <c r="AJ110" i="7"/>
  <c r="AI110" i="7"/>
  <c r="AH110" i="7"/>
  <c r="AG110" i="7"/>
  <c r="AK110" i="7" s="1"/>
  <c r="AF110" i="7"/>
  <c r="AJ109" i="7"/>
  <c r="AK109" i="7" s="1"/>
  <c r="AN109" i="7" s="1"/>
  <c r="AI109" i="7"/>
  <c r="AL109" i="7" s="1"/>
  <c r="AM109" i="7" s="1"/>
  <c r="AH109" i="7"/>
  <c r="AG109" i="7"/>
  <c r="AF109" i="7"/>
  <c r="AJ108" i="7"/>
  <c r="AI108" i="7"/>
  <c r="AH108" i="7"/>
  <c r="AG108" i="7"/>
  <c r="AF108" i="7"/>
  <c r="AJ107" i="7"/>
  <c r="AI107" i="7"/>
  <c r="AH107" i="7"/>
  <c r="AG107" i="7"/>
  <c r="AF107" i="7"/>
  <c r="AN106" i="7"/>
  <c r="AM106" i="7"/>
  <c r="AL106" i="7"/>
  <c r="AJ106" i="7"/>
  <c r="AI106" i="7"/>
  <c r="AH106" i="7"/>
  <c r="AG106" i="7"/>
  <c r="AK106" i="7" s="1"/>
  <c r="AF106" i="7"/>
  <c r="AJ105" i="7"/>
  <c r="AK105" i="7" s="1"/>
  <c r="AN105" i="7" s="1"/>
  <c r="AI105" i="7"/>
  <c r="AL105" i="7" s="1"/>
  <c r="AM105" i="7" s="1"/>
  <c r="AH105" i="7"/>
  <c r="AG105" i="7"/>
  <c r="AF105" i="7"/>
  <c r="AJ104" i="7"/>
  <c r="AI104" i="7"/>
  <c r="AH104" i="7"/>
  <c r="AG104" i="7"/>
  <c r="AK104" i="7" s="1"/>
  <c r="AN104" i="7" s="1"/>
  <c r="AF104" i="7"/>
  <c r="AJ103" i="7"/>
  <c r="AI103" i="7"/>
  <c r="AH103" i="7"/>
  <c r="AG103" i="7"/>
  <c r="AF103" i="7"/>
  <c r="AL102" i="7"/>
  <c r="AM102" i="7" s="1"/>
  <c r="AJ102" i="7"/>
  <c r="AI102" i="7"/>
  <c r="AH102" i="7"/>
  <c r="AG102" i="7"/>
  <c r="AK102" i="7" s="1"/>
  <c r="AN102" i="7" s="1"/>
  <c r="AF102" i="7"/>
  <c r="AL101" i="7"/>
  <c r="AM101" i="7" s="1"/>
  <c r="AJ101" i="7"/>
  <c r="AK101" i="7" s="1"/>
  <c r="AN101" i="7" s="1"/>
  <c r="AI101" i="7"/>
  <c r="AH101" i="7"/>
  <c r="AG101" i="7"/>
  <c r="AF101" i="7"/>
  <c r="AJ100" i="7"/>
  <c r="AI100" i="7"/>
  <c r="AH100" i="7"/>
  <c r="AG100" i="7"/>
  <c r="AF100" i="7"/>
  <c r="AJ99" i="7"/>
  <c r="AI99" i="7"/>
  <c r="AH99" i="7"/>
  <c r="AG99" i="7"/>
  <c r="AF99" i="7"/>
  <c r="AL98" i="7"/>
  <c r="AM98" i="7" s="1"/>
  <c r="AJ98" i="7"/>
  <c r="AI98" i="7"/>
  <c r="AH98" i="7"/>
  <c r="AG98" i="7"/>
  <c r="AF98" i="7"/>
  <c r="AK98" i="7" s="1"/>
  <c r="AN98" i="7" s="1"/>
  <c r="AL97" i="7"/>
  <c r="AM97" i="7" s="1"/>
  <c r="AK97" i="7"/>
  <c r="AN97" i="7" s="1"/>
  <c r="AJ97" i="7"/>
  <c r="AI97" i="7"/>
  <c r="AH97" i="7"/>
  <c r="AG97" i="7"/>
  <c r="AF97" i="7"/>
  <c r="AJ96" i="7"/>
  <c r="AI96" i="7"/>
  <c r="AH96" i="7"/>
  <c r="AG96" i="7"/>
  <c r="AK96" i="7" s="1"/>
  <c r="AN96" i="7" s="1"/>
  <c r="AF96" i="7"/>
  <c r="AJ95" i="7"/>
  <c r="AI95" i="7"/>
  <c r="AH95" i="7"/>
  <c r="AG95" i="7"/>
  <c r="AF95" i="7"/>
  <c r="AM94" i="7"/>
  <c r="AL94" i="7"/>
  <c r="AJ94" i="7"/>
  <c r="AI94" i="7"/>
  <c r="AH94" i="7"/>
  <c r="AG94" i="7"/>
  <c r="AK94" i="7" s="1"/>
  <c r="AN94" i="7" s="1"/>
  <c r="AF94" i="7"/>
  <c r="AJ93" i="7"/>
  <c r="AK93" i="7" s="1"/>
  <c r="AN93" i="7" s="1"/>
  <c r="AI93" i="7"/>
  <c r="AL93" i="7" s="1"/>
  <c r="AM93" i="7" s="1"/>
  <c r="AH93" i="7"/>
  <c r="AG93" i="7"/>
  <c r="AF93" i="7"/>
  <c r="AJ92" i="7"/>
  <c r="AI92" i="7"/>
  <c r="AH92" i="7"/>
  <c r="AG92" i="7"/>
  <c r="AK92" i="7" s="1"/>
  <c r="AN92" i="7" s="1"/>
  <c r="AF92" i="7"/>
  <c r="AJ91" i="7"/>
  <c r="AI91" i="7"/>
  <c r="AH91" i="7"/>
  <c r="AG91" i="7"/>
  <c r="AF91" i="7"/>
  <c r="AN90" i="7"/>
  <c r="AL90" i="7"/>
  <c r="AM90" i="7" s="1"/>
  <c r="AJ90" i="7"/>
  <c r="AI90" i="7"/>
  <c r="AH90" i="7"/>
  <c r="AG90" i="7"/>
  <c r="AK90" i="7" s="1"/>
  <c r="AF90" i="7"/>
  <c r="AJ89" i="7"/>
  <c r="AK89" i="7" s="1"/>
  <c r="AN89" i="7" s="1"/>
  <c r="AI89" i="7"/>
  <c r="AL89" i="7" s="1"/>
  <c r="AM89" i="7" s="1"/>
  <c r="AH89" i="7"/>
  <c r="AG89" i="7"/>
  <c r="AF89" i="7"/>
  <c r="AJ88" i="7"/>
  <c r="AI88" i="7"/>
  <c r="AL88" i="7" s="1"/>
  <c r="AM88" i="7" s="1"/>
  <c r="AH88" i="7"/>
  <c r="AG88" i="7"/>
  <c r="AF88" i="7"/>
  <c r="AJ87" i="7"/>
  <c r="AI87" i="7"/>
  <c r="AH87" i="7"/>
  <c r="AG87" i="7"/>
  <c r="AF87" i="7"/>
  <c r="AN86" i="7"/>
  <c r="AL86" i="7"/>
  <c r="AM86" i="7" s="1"/>
  <c r="AJ86" i="7"/>
  <c r="AI86" i="7"/>
  <c r="AH86" i="7"/>
  <c r="AG86" i="7"/>
  <c r="AK86" i="7" s="1"/>
  <c r="AF86" i="7"/>
  <c r="AJ85" i="7"/>
  <c r="AK85" i="7" s="1"/>
  <c r="AN85" i="7" s="1"/>
  <c r="AI85" i="7"/>
  <c r="AL85" i="7" s="1"/>
  <c r="AM85" i="7" s="1"/>
  <c r="AH85" i="7"/>
  <c r="AG85" i="7"/>
  <c r="AF85" i="7"/>
  <c r="AJ84" i="7"/>
  <c r="AI84" i="7"/>
  <c r="AH84" i="7"/>
  <c r="AG84" i="7"/>
  <c r="AF84" i="7"/>
  <c r="AJ83" i="7"/>
  <c r="AI83" i="7"/>
  <c r="AH83" i="7"/>
  <c r="AG83" i="7"/>
  <c r="AF83" i="7"/>
  <c r="AJ82" i="7"/>
  <c r="AI82" i="7"/>
  <c r="AL82" i="7" s="1"/>
  <c r="AM82" i="7" s="1"/>
  <c r="AH82" i="7"/>
  <c r="AG82" i="7"/>
  <c r="AK82" i="7" s="1"/>
  <c r="AN82" i="7" s="1"/>
  <c r="AF82" i="7"/>
  <c r="AL81" i="7"/>
  <c r="AM81" i="7" s="1"/>
  <c r="AK81" i="7"/>
  <c r="AN81" i="7" s="1"/>
  <c r="AJ81" i="7"/>
  <c r="AI81" i="7"/>
  <c r="AH81" i="7"/>
  <c r="AG81" i="7"/>
  <c r="AF81" i="7"/>
  <c r="AJ80" i="7"/>
  <c r="AK80" i="7" s="1"/>
  <c r="AN80" i="7" s="1"/>
  <c r="AI80" i="7"/>
  <c r="AL80" i="7" s="1"/>
  <c r="AM80" i="7" s="1"/>
  <c r="AH80" i="7"/>
  <c r="AG80" i="7"/>
  <c r="AF80" i="7"/>
  <c r="AJ79" i="7"/>
  <c r="AI79" i="7"/>
  <c r="AH79" i="7"/>
  <c r="AG79" i="7"/>
  <c r="AK79" i="7" s="1"/>
  <c r="AN79" i="7" s="1"/>
  <c r="AF79" i="7"/>
  <c r="AJ78" i="7"/>
  <c r="AI78" i="7"/>
  <c r="AL78" i="7" s="1"/>
  <c r="AM78" i="7" s="1"/>
  <c r="AH78" i="7"/>
  <c r="AG78" i="7"/>
  <c r="AK78" i="7" s="1"/>
  <c r="AN78" i="7" s="1"/>
  <c r="AF78" i="7"/>
  <c r="AL77" i="7"/>
  <c r="AM77" i="7" s="1"/>
  <c r="AK77" i="7"/>
  <c r="AN77" i="7" s="1"/>
  <c r="AJ77" i="7"/>
  <c r="AI77" i="7"/>
  <c r="AH77" i="7"/>
  <c r="AG77" i="7"/>
  <c r="AF77" i="7"/>
  <c r="AJ76" i="7"/>
  <c r="AK76" i="7" s="1"/>
  <c r="AN76" i="7" s="1"/>
  <c r="AI76" i="7"/>
  <c r="AL76" i="7" s="1"/>
  <c r="AM76" i="7" s="1"/>
  <c r="AH76" i="7"/>
  <c r="AG76" i="7"/>
  <c r="AF76" i="7"/>
  <c r="AJ75" i="7"/>
  <c r="AI75" i="7"/>
  <c r="AH75" i="7"/>
  <c r="AG75" i="7"/>
  <c r="AK75" i="7" s="1"/>
  <c r="AN75" i="7" s="1"/>
  <c r="AF75" i="7"/>
  <c r="AJ74" i="7"/>
  <c r="AI74" i="7"/>
  <c r="AL74" i="7" s="1"/>
  <c r="AM74" i="7" s="1"/>
  <c r="AH74" i="7"/>
  <c r="AG74" i="7"/>
  <c r="AK74" i="7" s="1"/>
  <c r="AN74" i="7" s="1"/>
  <c r="AF74" i="7"/>
  <c r="AL73" i="7"/>
  <c r="AM73" i="7" s="1"/>
  <c r="AK73" i="7"/>
  <c r="AN73" i="7" s="1"/>
  <c r="AJ73" i="7"/>
  <c r="AI73" i="7"/>
  <c r="AH73" i="7"/>
  <c r="AG73" i="7"/>
  <c r="AF73" i="7"/>
  <c r="AJ72" i="7"/>
  <c r="AK72" i="7" s="1"/>
  <c r="AN72" i="7" s="1"/>
  <c r="AI72" i="7"/>
  <c r="AL72" i="7" s="1"/>
  <c r="AM72" i="7" s="1"/>
  <c r="AH72" i="7"/>
  <c r="AG72" i="7"/>
  <c r="AF72" i="7"/>
  <c r="AJ71" i="7"/>
  <c r="AI71" i="7"/>
  <c r="AH71" i="7"/>
  <c r="AG71" i="7"/>
  <c r="AK71" i="7" s="1"/>
  <c r="AN71" i="7" s="1"/>
  <c r="AF71" i="7"/>
  <c r="AJ70" i="7"/>
  <c r="AI70" i="7"/>
  <c r="AL70" i="7" s="1"/>
  <c r="AM70" i="7" s="1"/>
  <c r="AH70" i="7"/>
  <c r="AG70" i="7"/>
  <c r="AK70" i="7" s="1"/>
  <c r="AN70" i="7" s="1"/>
  <c r="AF70" i="7"/>
  <c r="AL69" i="7"/>
  <c r="AM69" i="7" s="1"/>
  <c r="AK69" i="7"/>
  <c r="AN69" i="7" s="1"/>
  <c r="AJ69" i="7"/>
  <c r="AI69" i="7"/>
  <c r="AH69" i="7"/>
  <c r="AG69" i="7"/>
  <c r="AF69" i="7"/>
  <c r="AJ68" i="7"/>
  <c r="AK68" i="7" s="1"/>
  <c r="AN68" i="7" s="1"/>
  <c r="AI68" i="7"/>
  <c r="AL68" i="7" s="1"/>
  <c r="AM68" i="7" s="1"/>
  <c r="AH68" i="7"/>
  <c r="AG68" i="7"/>
  <c r="AF68" i="7"/>
  <c r="AJ67" i="7"/>
  <c r="AI67" i="7"/>
  <c r="AH67" i="7"/>
  <c r="AG67" i="7"/>
  <c r="AK67" i="7" s="1"/>
  <c r="AN67" i="7" s="1"/>
  <c r="AF67" i="7"/>
  <c r="AJ66" i="7"/>
  <c r="AI66" i="7"/>
  <c r="AL66" i="7" s="1"/>
  <c r="AM66" i="7" s="1"/>
  <c r="AH66" i="7"/>
  <c r="AG66" i="7"/>
  <c r="AK66" i="7" s="1"/>
  <c r="AN66" i="7" s="1"/>
  <c r="AF66" i="7"/>
  <c r="AL65" i="7"/>
  <c r="AM65" i="7" s="1"/>
  <c r="AK65" i="7"/>
  <c r="AN65" i="7" s="1"/>
  <c r="AJ65" i="7"/>
  <c r="AI65" i="7"/>
  <c r="AH65" i="7"/>
  <c r="AG65" i="7"/>
  <c r="AF65" i="7"/>
  <c r="AJ64" i="7"/>
  <c r="AK64" i="7" s="1"/>
  <c r="AN64" i="7" s="1"/>
  <c r="AI64" i="7"/>
  <c r="AL64" i="7" s="1"/>
  <c r="AM64" i="7" s="1"/>
  <c r="AH64" i="7"/>
  <c r="AG64" i="7"/>
  <c r="AF64" i="7"/>
  <c r="AJ63" i="7"/>
  <c r="AI63" i="7"/>
  <c r="AH63" i="7"/>
  <c r="AG63" i="7"/>
  <c r="AK63" i="7" s="1"/>
  <c r="AN63" i="7" s="1"/>
  <c r="AF63" i="7"/>
  <c r="AJ62" i="7"/>
  <c r="AI62" i="7"/>
  <c r="AL62" i="7" s="1"/>
  <c r="AM62" i="7" s="1"/>
  <c r="AH62" i="7"/>
  <c r="AG62" i="7"/>
  <c r="AK62" i="7" s="1"/>
  <c r="AN62" i="7" s="1"/>
  <c r="AF62" i="7"/>
  <c r="AL61" i="7"/>
  <c r="AM61" i="7" s="1"/>
  <c r="AK61" i="7"/>
  <c r="AN61" i="7" s="1"/>
  <c r="AJ61" i="7"/>
  <c r="AI61" i="7"/>
  <c r="AH61" i="7"/>
  <c r="AG61" i="7"/>
  <c r="AF61" i="7"/>
  <c r="AJ60" i="7"/>
  <c r="AK60" i="7" s="1"/>
  <c r="AN60" i="7" s="1"/>
  <c r="AI60" i="7"/>
  <c r="AL60" i="7" s="1"/>
  <c r="AM60" i="7" s="1"/>
  <c r="AH60" i="7"/>
  <c r="AG60" i="7"/>
  <c r="AF60" i="7"/>
  <c r="AJ59" i="7"/>
  <c r="AI59" i="7"/>
  <c r="AH59" i="7"/>
  <c r="AG59" i="7"/>
  <c r="AK59" i="7" s="1"/>
  <c r="AN59" i="7" s="1"/>
  <c r="AF59" i="7"/>
  <c r="AJ58" i="7"/>
  <c r="AI58" i="7"/>
  <c r="AL58" i="7" s="1"/>
  <c r="AM58" i="7" s="1"/>
  <c r="AH58" i="7"/>
  <c r="AG58" i="7"/>
  <c r="AK58" i="7" s="1"/>
  <c r="AN58" i="7" s="1"/>
  <c r="AF58" i="7"/>
  <c r="AL57" i="7"/>
  <c r="AM57" i="7" s="1"/>
  <c r="AK57" i="7"/>
  <c r="AN57" i="7" s="1"/>
  <c r="AJ57" i="7"/>
  <c r="AI57" i="7"/>
  <c r="AH57" i="7"/>
  <c r="AG57" i="7"/>
  <c r="AF57" i="7"/>
  <c r="AJ56" i="7"/>
  <c r="AK56" i="7" s="1"/>
  <c r="AN56" i="7" s="1"/>
  <c r="AI56" i="7"/>
  <c r="AL56" i="7" s="1"/>
  <c r="AM56" i="7" s="1"/>
  <c r="AH56" i="7"/>
  <c r="AG56" i="7"/>
  <c r="AF56" i="7"/>
  <c r="AJ55" i="7"/>
  <c r="AI55" i="7"/>
  <c r="AH55" i="7"/>
  <c r="AG55" i="7"/>
  <c r="AK55" i="7" s="1"/>
  <c r="AN55" i="7" s="1"/>
  <c r="AF55" i="7"/>
  <c r="AJ54" i="7"/>
  <c r="AI54" i="7"/>
  <c r="AL54" i="7" s="1"/>
  <c r="AM54" i="7" s="1"/>
  <c r="AH54" i="7"/>
  <c r="AG54" i="7"/>
  <c r="AK54" i="7" s="1"/>
  <c r="AN54" i="7" s="1"/>
  <c r="AF54" i="7"/>
  <c r="AL53" i="7"/>
  <c r="AM53" i="7" s="1"/>
  <c r="AK53" i="7"/>
  <c r="AN53" i="7" s="1"/>
  <c r="AJ53" i="7"/>
  <c r="AI53" i="7"/>
  <c r="AH53" i="7"/>
  <c r="AG53" i="7"/>
  <c r="AF53" i="7"/>
  <c r="AJ52" i="7"/>
  <c r="AK52" i="7" s="1"/>
  <c r="AN52" i="7" s="1"/>
  <c r="AI52" i="7"/>
  <c r="AL52" i="7" s="1"/>
  <c r="AM52" i="7" s="1"/>
  <c r="AH52" i="7"/>
  <c r="AG52" i="7"/>
  <c r="AF52" i="7"/>
  <c r="AJ51" i="7"/>
  <c r="AI51" i="7"/>
  <c r="AH51" i="7"/>
  <c r="AG51" i="7"/>
  <c r="AK51" i="7" s="1"/>
  <c r="AN51" i="7" s="1"/>
  <c r="AF51" i="7"/>
  <c r="AJ50" i="7"/>
  <c r="AI50" i="7"/>
  <c r="AL50" i="7" s="1"/>
  <c r="AM50" i="7" s="1"/>
  <c r="AH50" i="7"/>
  <c r="AG50" i="7"/>
  <c r="AK50" i="7" s="1"/>
  <c r="AN50" i="7" s="1"/>
  <c r="AF50" i="7"/>
  <c r="AL49" i="7"/>
  <c r="AM49" i="7" s="1"/>
  <c r="AK49" i="7"/>
  <c r="AN49" i="7" s="1"/>
  <c r="AJ49" i="7"/>
  <c r="AI49" i="7"/>
  <c r="AH49" i="7"/>
  <c r="AG49" i="7"/>
  <c r="AF49" i="7"/>
  <c r="AJ48" i="7"/>
  <c r="AK48" i="7" s="1"/>
  <c r="AN48" i="7" s="1"/>
  <c r="AI48" i="7"/>
  <c r="AL48" i="7" s="1"/>
  <c r="AM48" i="7" s="1"/>
  <c r="AH48" i="7"/>
  <c r="AG48" i="7"/>
  <c r="AF48" i="7"/>
  <c r="AJ47" i="7"/>
  <c r="AI47" i="7"/>
  <c r="AH47" i="7"/>
  <c r="AG47" i="7"/>
  <c r="AK47" i="7" s="1"/>
  <c r="AN47" i="7" s="1"/>
  <c r="AF47" i="7"/>
  <c r="AJ46" i="7"/>
  <c r="AI46" i="7"/>
  <c r="AL46" i="7" s="1"/>
  <c r="AM46" i="7" s="1"/>
  <c r="AH46" i="7"/>
  <c r="AG46" i="7"/>
  <c r="AK46" i="7" s="1"/>
  <c r="AN46" i="7" s="1"/>
  <c r="AF46" i="7"/>
  <c r="AL45" i="7"/>
  <c r="AM45" i="7" s="1"/>
  <c r="AK45" i="7"/>
  <c r="AN45" i="7" s="1"/>
  <c r="AJ45" i="7"/>
  <c r="AI45" i="7"/>
  <c r="AH45" i="7"/>
  <c r="AG45" i="7"/>
  <c r="AF45" i="7"/>
  <c r="AJ44" i="7"/>
  <c r="AK44" i="7" s="1"/>
  <c r="AN44" i="7" s="1"/>
  <c r="AI44" i="7"/>
  <c r="AL44" i="7" s="1"/>
  <c r="AM44" i="7" s="1"/>
  <c r="AH44" i="7"/>
  <c r="AG44" i="7"/>
  <c r="AF44" i="7"/>
  <c r="AJ43" i="7"/>
  <c r="AI43" i="7"/>
  <c r="AH43" i="7"/>
  <c r="AG43" i="7"/>
  <c r="AK43" i="7" s="1"/>
  <c r="AN43" i="7" s="1"/>
  <c r="AF43" i="7"/>
  <c r="AJ42" i="7"/>
  <c r="AI42" i="7"/>
  <c r="AL42" i="7" s="1"/>
  <c r="AM42" i="7" s="1"/>
  <c r="AH42" i="7"/>
  <c r="AG42" i="7"/>
  <c r="AK42" i="7" s="1"/>
  <c r="AN42" i="7" s="1"/>
  <c r="AF42" i="7"/>
  <c r="AL41" i="7"/>
  <c r="AM41" i="7" s="1"/>
  <c r="AK41" i="7"/>
  <c r="AN41" i="7" s="1"/>
  <c r="AJ41" i="7"/>
  <c r="AI41" i="7"/>
  <c r="AH41" i="7"/>
  <c r="AG41" i="7"/>
  <c r="AF41" i="7"/>
  <c r="AJ40" i="7"/>
  <c r="AK40" i="7" s="1"/>
  <c r="AN40" i="7" s="1"/>
  <c r="AI40" i="7"/>
  <c r="AL40" i="7" s="1"/>
  <c r="AM40" i="7" s="1"/>
  <c r="AH40" i="7"/>
  <c r="AG40" i="7"/>
  <c r="AF40" i="7"/>
  <c r="AJ39" i="7"/>
  <c r="AI39" i="7"/>
  <c r="AH39" i="7"/>
  <c r="AG39" i="7"/>
  <c r="AK39" i="7" s="1"/>
  <c r="AN39" i="7" s="1"/>
  <c r="AF39" i="7"/>
  <c r="AJ38" i="7"/>
  <c r="AI38" i="7"/>
  <c r="AL38" i="7" s="1"/>
  <c r="AM38" i="7" s="1"/>
  <c r="AH38" i="7"/>
  <c r="AG38" i="7"/>
  <c r="AK38" i="7" s="1"/>
  <c r="AN38" i="7" s="1"/>
  <c r="AF38" i="7"/>
  <c r="AL37" i="7"/>
  <c r="AM37" i="7" s="1"/>
  <c r="AK37" i="7"/>
  <c r="AN37" i="7" s="1"/>
  <c r="AJ37" i="7"/>
  <c r="AI37" i="7"/>
  <c r="AH37" i="7"/>
  <c r="AG37" i="7"/>
  <c r="AF37" i="7"/>
  <c r="AJ36" i="7"/>
  <c r="AK36" i="7" s="1"/>
  <c r="AN36" i="7" s="1"/>
  <c r="AI36" i="7"/>
  <c r="AL36" i="7" s="1"/>
  <c r="AM36" i="7" s="1"/>
  <c r="AH36" i="7"/>
  <c r="AG36" i="7"/>
  <c r="AF36" i="7"/>
  <c r="AJ35" i="7"/>
  <c r="AI35" i="7"/>
  <c r="AH35" i="7"/>
  <c r="AG35" i="7"/>
  <c r="AK35" i="7" s="1"/>
  <c r="AN35" i="7" s="1"/>
  <c r="AF35" i="7"/>
  <c r="AJ34" i="7"/>
  <c r="AI34" i="7"/>
  <c r="AL34" i="7" s="1"/>
  <c r="AM34" i="7" s="1"/>
  <c r="AH34" i="7"/>
  <c r="AG34" i="7"/>
  <c r="AK34" i="7" s="1"/>
  <c r="AN34" i="7" s="1"/>
  <c r="AF34" i="7"/>
  <c r="AL33" i="7"/>
  <c r="AM33" i="7" s="1"/>
  <c r="AK33" i="7"/>
  <c r="AN33" i="7" s="1"/>
  <c r="AJ33" i="7"/>
  <c r="AI33" i="7"/>
  <c r="AH33" i="7"/>
  <c r="AG33" i="7"/>
  <c r="AF33" i="7"/>
  <c r="AJ32" i="7"/>
  <c r="AK32" i="7" s="1"/>
  <c r="AN32" i="7" s="1"/>
  <c r="AI32" i="7"/>
  <c r="AL32" i="7" s="1"/>
  <c r="AM32" i="7" s="1"/>
  <c r="AH32" i="7"/>
  <c r="AG32" i="7"/>
  <c r="AF32" i="7"/>
  <c r="AJ31" i="7"/>
  <c r="AI31" i="7"/>
  <c r="AH31" i="7"/>
  <c r="AG31" i="7"/>
  <c r="AK31" i="7" s="1"/>
  <c r="AN31" i="7" s="1"/>
  <c r="AF31" i="7"/>
  <c r="AJ30" i="7"/>
  <c r="AI30" i="7"/>
  <c r="AL30" i="7" s="1"/>
  <c r="AM30" i="7" s="1"/>
  <c r="AH30" i="7"/>
  <c r="AG30" i="7"/>
  <c r="AK30" i="7" s="1"/>
  <c r="AN30" i="7" s="1"/>
  <c r="AF30" i="7"/>
  <c r="AL29" i="7"/>
  <c r="AM29" i="7" s="1"/>
  <c r="AK29" i="7"/>
  <c r="AN29" i="7" s="1"/>
  <c r="AJ29" i="7"/>
  <c r="AI29" i="7"/>
  <c r="AH29" i="7"/>
  <c r="AG29" i="7"/>
  <c r="AF29" i="7"/>
  <c r="AJ28" i="7"/>
  <c r="AK28" i="7" s="1"/>
  <c r="AN28" i="7" s="1"/>
  <c r="AI28" i="7"/>
  <c r="AL28" i="7" s="1"/>
  <c r="AM28" i="7" s="1"/>
  <c r="AH28" i="7"/>
  <c r="AG28" i="7"/>
  <c r="AF28" i="7"/>
  <c r="AJ27" i="7"/>
  <c r="AI27" i="7"/>
  <c r="AH27" i="7"/>
  <c r="AG27" i="7"/>
  <c r="AK27" i="7" s="1"/>
  <c r="AN27" i="7" s="1"/>
  <c r="AF27" i="7"/>
  <c r="AJ26" i="7"/>
  <c r="AI26" i="7"/>
  <c r="AL26" i="7" s="1"/>
  <c r="AM26" i="7" s="1"/>
  <c r="AH26" i="7"/>
  <c r="AG26" i="7"/>
  <c r="AK26" i="7" s="1"/>
  <c r="AN26" i="7" s="1"/>
  <c r="AF26" i="7"/>
  <c r="AL25" i="7"/>
  <c r="AM25" i="7" s="1"/>
  <c r="AK25" i="7"/>
  <c r="AN25" i="7" s="1"/>
  <c r="AJ25" i="7"/>
  <c r="AI25" i="7"/>
  <c r="AH25" i="7"/>
  <c r="AG25" i="7"/>
  <c r="AF25" i="7"/>
  <c r="AJ24" i="7"/>
  <c r="AK24" i="7" s="1"/>
  <c r="AN24" i="7" s="1"/>
  <c r="AI24" i="7"/>
  <c r="AL24" i="7" s="1"/>
  <c r="AM24" i="7" s="1"/>
  <c r="AH24" i="7"/>
  <c r="AG24" i="7"/>
  <c r="AF24" i="7"/>
  <c r="AJ23" i="7"/>
  <c r="AI23" i="7"/>
  <c r="AH23" i="7"/>
  <c r="AG23" i="7"/>
  <c r="AK23" i="7" s="1"/>
  <c r="AN23" i="7" s="1"/>
  <c r="AF23" i="7"/>
  <c r="AJ22" i="7"/>
  <c r="AI22" i="7"/>
  <c r="AL22" i="7" s="1"/>
  <c r="AM22" i="7" s="1"/>
  <c r="AH22" i="7"/>
  <c r="AG22" i="7"/>
  <c r="AK22" i="7" s="1"/>
  <c r="AN22" i="7" s="1"/>
  <c r="AF22" i="7"/>
  <c r="AL21" i="7"/>
  <c r="AM21" i="7" s="1"/>
  <c r="AK21" i="7"/>
  <c r="AN21" i="7" s="1"/>
  <c r="AJ21" i="7"/>
  <c r="AI21" i="7"/>
  <c r="AH21" i="7"/>
  <c r="AG21" i="7"/>
  <c r="AF21" i="7"/>
  <c r="AJ20" i="7"/>
  <c r="AK20" i="7" s="1"/>
  <c r="AN20" i="7" s="1"/>
  <c r="AI20" i="7"/>
  <c r="AL20" i="7" s="1"/>
  <c r="AM20" i="7" s="1"/>
  <c r="AH20" i="7"/>
  <c r="AG20" i="7"/>
  <c r="AF20" i="7"/>
  <c r="AJ19" i="7"/>
  <c r="AI19" i="7"/>
  <c r="AH19" i="7"/>
  <c r="AG19" i="7"/>
  <c r="AK19" i="7" s="1"/>
  <c r="AN19" i="7" s="1"/>
  <c r="AF19" i="7"/>
  <c r="AJ18" i="7"/>
  <c r="AI18" i="7"/>
  <c r="AL18" i="7" s="1"/>
  <c r="AM18" i="7" s="1"/>
  <c r="AH18" i="7"/>
  <c r="AG18" i="7"/>
  <c r="AK18" i="7" s="1"/>
  <c r="AN18" i="7" s="1"/>
  <c r="AF18" i="7"/>
  <c r="AL17" i="7"/>
  <c r="AM17" i="7" s="1"/>
  <c r="AK17" i="7"/>
  <c r="AN17" i="7" s="1"/>
  <c r="AJ17" i="7"/>
  <c r="AI17" i="7"/>
  <c r="AH17" i="7"/>
  <c r="AG17" i="7"/>
  <c r="AF17" i="7"/>
  <c r="AJ16" i="7"/>
  <c r="AK16" i="7" s="1"/>
  <c r="AN16" i="7" s="1"/>
  <c r="AI16" i="7"/>
  <c r="AL16" i="7" s="1"/>
  <c r="AM16" i="7" s="1"/>
  <c r="AH16" i="7"/>
  <c r="AG16" i="7"/>
  <c r="AF16" i="7"/>
  <c r="AJ15" i="7"/>
  <c r="AI15" i="7"/>
  <c r="AH15" i="7"/>
  <c r="AG15" i="7"/>
  <c r="AK15" i="7" s="1"/>
  <c r="AN15" i="7" s="1"/>
  <c r="AF15" i="7"/>
  <c r="AJ14" i="7"/>
  <c r="AI14" i="7"/>
  <c r="AL14" i="7" s="1"/>
  <c r="AM14" i="7" s="1"/>
  <c r="AH14" i="7"/>
  <c r="AG14" i="7"/>
  <c r="AK14" i="7" s="1"/>
  <c r="AN14" i="7" s="1"/>
  <c r="AF14" i="7"/>
  <c r="AL13" i="7"/>
  <c r="AM13" i="7" s="1"/>
  <c r="AK13" i="7"/>
  <c r="AN13" i="7" s="1"/>
  <c r="AJ13" i="7"/>
  <c r="AI13" i="7"/>
  <c r="AH13" i="7"/>
  <c r="AG13" i="7"/>
  <c r="AF13" i="7"/>
  <c r="AJ12" i="7"/>
  <c r="AK12" i="7" s="1"/>
  <c r="AN12" i="7" s="1"/>
  <c r="AI12" i="7"/>
  <c r="AL12" i="7" s="1"/>
  <c r="AM12" i="7" s="1"/>
  <c r="AH12" i="7"/>
  <c r="AG12" i="7"/>
  <c r="AF12" i="7"/>
  <c r="AJ11" i="7"/>
  <c r="AI11" i="7"/>
  <c r="AH11" i="7"/>
  <c r="AG11" i="7"/>
  <c r="AK11" i="7" s="1"/>
  <c r="AN11" i="7" s="1"/>
  <c r="AF11" i="7"/>
  <c r="AJ10" i="7"/>
  <c r="AI10" i="7"/>
  <c r="AL10" i="7" s="1"/>
  <c r="AM10" i="7" s="1"/>
  <c r="AH10" i="7"/>
  <c r="AG10" i="7"/>
  <c r="AK10" i="7" s="1"/>
  <c r="AN10" i="7" s="1"/>
  <c r="AF10" i="7"/>
  <c r="AL9" i="7"/>
  <c r="AM9" i="7" s="1"/>
  <c r="AK9" i="7"/>
  <c r="AN9" i="7" s="1"/>
  <c r="AJ9" i="7"/>
  <c r="AI9" i="7"/>
  <c r="AH9" i="7"/>
  <c r="AG9" i="7"/>
  <c r="AF9" i="7"/>
  <c r="AJ8" i="7"/>
  <c r="AK8" i="7" s="1"/>
  <c r="AN8" i="7" s="1"/>
  <c r="AI8" i="7"/>
  <c r="AL8" i="7" s="1"/>
  <c r="AM8" i="7" s="1"/>
  <c r="AH8" i="7"/>
  <c r="AG8" i="7"/>
  <c r="AF8" i="7"/>
  <c r="AJ7" i="7"/>
  <c r="AI7" i="7"/>
  <c r="AH7" i="7"/>
  <c r="AG7" i="7"/>
  <c r="AK7" i="7" s="1"/>
  <c r="AN7" i="7" s="1"/>
  <c r="AF7" i="7"/>
  <c r="AJ6" i="7"/>
  <c r="AI6" i="7"/>
  <c r="AL6" i="7" s="1"/>
  <c r="AM6" i="7" s="1"/>
  <c r="AH6" i="7"/>
  <c r="AG6" i="7"/>
  <c r="AK6" i="7" s="1"/>
  <c r="AN6" i="7" s="1"/>
  <c r="AF6" i="7"/>
  <c r="AL5" i="7"/>
  <c r="AM5" i="7" s="1"/>
  <c r="AK5" i="7"/>
  <c r="AN5" i="7" s="1"/>
  <c r="AJ5" i="7"/>
  <c r="AI5" i="7"/>
  <c r="AH5" i="7"/>
  <c r="AG5" i="7"/>
  <c r="AF5" i="7"/>
  <c r="AN4" i="7"/>
  <c r="H550" i="3" s="1"/>
  <c r="AJ4" i="7"/>
  <c r="AI4" i="7"/>
  <c r="AH4" i="7"/>
  <c r="AF4" i="7"/>
  <c r="AG4" i="7"/>
  <c r="A550" i="3"/>
  <c r="B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D53" i="3"/>
  <c r="Z500" i="7"/>
  <c r="Y500" i="7"/>
  <c r="X500" i="7"/>
  <c r="W500" i="7"/>
  <c r="AA500" i="7" s="1"/>
  <c r="AC500" i="7" s="1"/>
  <c r="V500" i="7"/>
  <c r="Z499" i="7"/>
  <c r="Y499" i="7"/>
  <c r="X499" i="7"/>
  <c r="W499" i="7"/>
  <c r="V499" i="7"/>
  <c r="AB499" i="7" s="1"/>
  <c r="AD499" i="7" s="1"/>
  <c r="Z498" i="7"/>
  <c r="Y498" i="7"/>
  <c r="X498" i="7"/>
  <c r="W498" i="7"/>
  <c r="V498" i="7"/>
  <c r="Z497" i="7"/>
  <c r="Y497" i="7"/>
  <c r="X497" i="7"/>
  <c r="W497" i="7"/>
  <c r="V497" i="7"/>
  <c r="Z496" i="7"/>
  <c r="Y496" i="7"/>
  <c r="X496" i="7"/>
  <c r="W496" i="7"/>
  <c r="V496" i="7"/>
  <c r="AB496" i="7" s="1"/>
  <c r="AD496" i="7" s="1"/>
  <c r="AB495" i="7"/>
  <c r="AD495" i="7" s="1"/>
  <c r="Z495" i="7"/>
  <c r="Y495" i="7"/>
  <c r="X495" i="7"/>
  <c r="W495" i="7"/>
  <c r="V495" i="7"/>
  <c r="Z494" i="7"/>
  <c r="AA494" i="7" s="1"/>
  <c r="AC494" i="7" s="1"/>
  <c r="Y494" i="7"/>
  <c r="X494" i="7"/>
  <c r="W494" i="7"/>
  <c r="V494" i="7"/>
  <c r="Z493" i="7"/>
  <c r="Y493" i="7"/>
  <c r="X493" i="7"/>
  <c r="W493" i="7"/>
  <c r="V493" i="7"/>
  <c r="Z492" i="7"/>
  <c r="Y492" i="7"/>
  <c r="X492" i="7"/>
  <c r="W492" i="7"/>
  <c r="V492" i="7"/>
  <c r="AB492" i="7" s="1"/>
  <c r="AD492" i="7" s="1"/>
  <c r="Z491" i="7"/>
  <c r="Y491" i="7"/>
  <c r="X491" i="7"/>
  <c r="W491" i="7"/>
  <c r="V491" i="7"/>
  <c r="AB491" i="7" s="1"/>
  <c r="AD491" i="7" s="1"/>
  <c r="Z490" i="7"/>
  <c r="Y490" i="7"/>
  <c r="X490" i="7"/>
  <c r="W490" i="7"/>
  <c r="V490" i="7"/>
  <c r="Z489" i="7"/>
  <c r="Y489" i="7"/>
  <c r="X489" i="7"/>
  <c r="W489" i="7"/>
  <c r="V489" i="7"/>
  <c r="Z488" i="7"/>
  <c r="Y488" i="7"/>
  <c r="X488" i="7"/>
  <c r="W488" i="7"/>
  <c r="V488" i="7"/>
  <c r="AB488" i="7" s="1"/>
  <c r="AD488" i="7" s="1"/>
  <c r="Z487" i="7"/>
  <c r="Y487" i="7"/>
  <c r="X487" i="7"/>
  <c r="W487" i="7"/>
  <c r="AA487" i="7" s="1"/>
  <c r="AC487" i="7" s="1"/>
  <c r="V487" i="7"/>
  <c r="AB487" i="7" s="1"/>
  <c r="AD487" i="7" s="1"/>
  <c r="Z486" i="7"/>
  <c r="AA486" i="7" s="1"/>
  <c r="AC486" i="7" s="1"/>
  <c r="Y486" i="7"/>
  <c r="AB486" i="7" s="1"/>
  <c r="AD486" i="7" s="1"/>
  <c r="X486" i="7"/>
  <c r="W486" i="7"/>
  <c r="V486" i="7"/>
  <c r="Z485" i="7"/>
  <c r="Y485" i="7"/>
  <c r="X485" i="7"/>
  <c r="W485" i="7"/>
  <c r="V485" i="7"/>
  <c r="Z484" i="7"/>
  <c r="Y484" i="7"/>
  <c r="X484" i="7"/>
  <c r="W484" i="7"/>
  <c r="V484" i="7"/>
  <c r="AB484" i="7" s="1"/>
  <c r="AD484" i="7" s="1"/>
  <c r="AB483" i="7"/>
  <c r="AD483" i="7" s="1"/>
  <c r="Z483" i="7"/>
  <c r="Y483" i="7"/>
  <c r="X483" i="7"/>
  <c r="W483" i="7"/>
  <c r="V483" i="7"/>
  <c r="AA483" i="7" s="1"/>
  <c r="AC483" i="7" s="1"/>
  <c r="Z482" i="7"/>
  <c r="AA482" i="7" s="1"/>
  <c r="AC482" i="7" s="1"/>
  <c r="Y482" i="7"/>
  <c r="AB482" i="7" s="1"/>
  <c r="AD482" i="7" s="1"/>
  <c r="X482" i="7"/>
  <c r="W482" i="7"/>
  <c r="V482" i="7"/>
  <c r="Z481" i="7"/>
  <c r="Y481" i="7"/>
  <c r="AB481" i="7" s="1"/>
  <c r="AD481" i="7" s="1"/>
  <c r="X481" i="7"/>
  <c r="W481" i="7"/>
  <c r="V481" i="7"/>
  <c r="Z480" i="7"/>
  <c r="Y480" i="7"/>
  <c r="X480" i="7"/>
  <c r="W480" i="7"/>
  <c r="V480" i="7"/>
  <c r="AB480" i="7" s="1"/>
  <c r="AD480" i="7" s="1"/>
  <c r="Z479" i="7"/>
  <c r="Y479" i="7"/>
  <c r="X479" i="7"/>
  <c r="W479" i="7"/>
  <c r="V479" i="7"/>
  <c r="AB479" i="7" s="1"/>
  <c r="AD479" i="7" s="1"/>
  <c r="Z478" i="7"/>
  <c r="Y478" i="7"/>
  <c r="X478" i="7"/>
  <c r="W478" i="7"/>
  <c r="V478" i="7"/>
  <c r="Z477" i="7"/>
  <c r="Y477" i="7"/>
  <c r="X477" i="7"/>
  <c r="W477" i="7"/>
  <c r="V477" i="7"/>
  <c r="Z476" i="7"/>
  <c r="Y476" i="7"/>
  <c r="X476" i="7"/>
  <c r="W476" i="7"/>
  <c r="V476" i="7"/>
  <c r="AB476" i="7" s="1"/>
  <c r="AD476" i="7" s="1"/>
  <c r="AB475" i="7"/>
  <c r="AD475" i="7" s="1"/>
  <c r="Z475" i="7"/>
  <c r="Y475" i="7"/>
  <c r="X475" i="7"/>
  <c r="W475" i="7"/>
  <c r="V475" i="7"/>
  <c r="Z474" i="7"/>
  <c r="AA474" i="7" s="1"/>
  <c r="AC474" i="7" s="1"/>
  <c r="Y474" i="7"/>
  <c r="X474" i="7"/>
  <c r="W474" i="7"/>
  <c r="V474" i="7"/>
  <c r="Z473" i="7"/>
  <c r="Y473" i="7"/>
  <c r="X473" i="7"/>
  <c r="W473" i="7"/>
  <c r="V473" i="7"/>
  <c r="Z472" i="7"/>
  <c r="Y472" i="7"/>
  <c r="X472" i="7"/>
  <c r="W472" i="7"/>
  <c r="V472" i="7"/>
  <c r="AB472" i="7" s="1"/>
  <c r="AD472" i="7" s="1"/>
  <c r="Z471" i="7"/>
  <c r="Y471" i="7"/>
  <c r="X471" i="7"/>
  <c r="W471" i="7"/>
  <c r="V471" i="7"/>
  <c r="AB471" i="7" s="1"/>
  <c r="AD471" i="7" s="1"/>
  <c r="Z470" i="7"/>
  <c r="Y470" i="7"/>
  <c r="X470" i="7"/>
  <c r="W470" i="7"/>
  <c r="V470" i="7"/>
  <c r="Z469" i="7"/>
  <c r="Y469" i="7"/>
  <c r="X469" i="7"/>
  <c r="W469" i="7"/>
  <c r="V469" i="7"/>
  <c r="Z468" i="7"/>
  <c r="Y468" i="7"/>
  <c r="X468" i="7"/>
  <c r="W468" i="7"/>
  <c r="V468" i="7"/>
  <c r="AB468" i="7" s="1"/>
  <c r="AD468" i="7" s="1"/>
  <c r="Z467" i="7"/>
  <c r="Y467" i="7"/>
  <c r="X467" i="7"/>
  <c r="W467" i="7"/>
  <c r="V467" i="7"/>
  <c r="AB467" i="7" s="1"/>
  <c r="AD467" i="7" s="1"/>
  <c r="Z466" i="7"/>
  <c r="AA466" i="7" s="1"/>
  <c r="AC466" i="7" s="1"/>
  <c r="Y466" i="7"/>
  <c r="AB466" i="7" s="1"/>
  <c r="AD466" i="7" s="1"/>
  <c r="X466" i="7"/>
  <c r="W466" i="7"/>
  <c r="V466" i="7"/>
  <c r="Z465" i="7"/>
  <c r="Y465" i="7"/>
  <c r="X465" i="7"/>
  <c r="W465" i="7"/>
  <c r="AA465" i="7" s="1"/>
  <c r="AC465" i="7" s="1"/>
  <c r="V465" i="7"/>
  <c r="Z464" i="7"/>
  <c r="Y464" i="7"/>
  <c r="X464" i="7"/>
  <c r="W464" i="7"/>
  <c r="AA464" i="7" s="1"/>
  <c r="AC464" i="7" s="1"/>
  <c r="V464" i="7"/>
  <c r="AB464" i="7" s="1"/>
  <c r="AD464" i="7" s="1"/>
  <c r="Z463" i="7"/>
  <c r="Y463" i="7"/>
  <c r="X463" i="7"/>
  <c r="W463" i="7"/>
  <c r="AA463" i="7" s="1"/>
  <c r="AC463" i="7" s="1"/>
  <c r="V463" i="7"/>
  <c r="AB463" i="7" s="1"/>
  <c r="AD463" i="7" s="1"/>
  <c r="Z462" i="7"/>
  <c r="Y462" i="7"/>
  <c r="AB462" i="7" s="1"/>
  <c r="AD462" i="7" s="1"/>
  <c r="X462" i="7"/>
  <c r="W462" i="7"/>
  <c r="V462" i="7"/>
  <c r="Z461" i="7"/>
  <c r="Y461" i="7"/>
  <c r="X461" i="7"/>
  <c r="W461" i="7"/>
  <c r="V461" i="7"/>
  <c r="Z460" i="7"/>
  <c r="Y460" i="7"/>
  <c r="X460" i="7"/>
  <c r="W460" i="7"/>
  <c r="V460" i="7"/>
  <c r="AC459" i="7"/>
  <c r="AB459" i="7"/>
  <c r="AD459" i="7" s="1"/>
  <c r="Z459" i="7"/>
  <c r="Y459" i="7"/>
  <c r="X459" i="7"/>
  <c r="W459" i="7"/>
  <c r="AA459" i="7" s="1"/>
  <c r="V459" i="7"/>
  <c r="Z458" i="7"/>
  <c r="Y458" i="7"/>
  <c r="X458" i="7"/>
  <c r="W458" i="7"/>
  <c r="V458" i="7"/>
  <c r="AA458" i="7" s="1"/>
  <c r="AC458" i="7" s="1"/>
  <c r="Z457" i="7"/>
  <c r="Y457" i="7"/>
  <c r="AB457" i="7" s="1"/>
  <c r="AD457" i="7" s="1"/>
  <c r="X457" i="7"/>
  <c r="W457" i="7"/>
  <c r="V457" i="7"/>
  <c r="Z456" i="7"/>
  <c r="Y456" i="7"/>
  <c r="X456" i="7"/>
  <c r="W456" i="7"/>
  <c r="V456" i="7"/>
  <c r="AB456" i="7" s="1"/>
  <c r="AD456" i="7" s="1"/>
  <c r="AB455" i="7"/>
  <c r="AD455" i="7" s="1"/>
  <c r="Z455" i="7"/>
  <c r="Y455" i="7"/>
  <c r="X455" i="7"/>
  <c r="W455" i="7"/>
  <c r="V455" i="7"/>
  <c r="Z454" i="7"/>
  <c r="Y454" i="7"/>
  <c r="X454" i="7"/>
  <c r="W454" i="7"/>
  <c r="V454" i="7"/>
  <c r="AA454" i="7" s="1"/>
  <c r="AC454" i="7" s="1"/>
  <c r="Z453" i="7"/>
  <c r="Y453" i="7"/>
  <c r="X453" i="7"/>
  <c r="W453" i="7"/>
  <c r="V453" i="7"/>
  <c r="Z452" i="7"/>
  <c r="Y452" i="7"/>
  <c r="AB452" i="7" s="1"/>
  <c r="AD452" i="7" s="1"/>
  <c r="X452" i="7"/>
  <c r="W452" i="7"/>
  <c r="AA452" i="7" s="1"/>
  <c r="AC452" i="7" s="1"/>
  <c r="V452" i="7"/>
  <c r="Z451" i="7"/>
  <c r="Y451" i="7"/>
  <c r="X451" i="7"/>
  <c r="W451" i="7"/>
  <c r="AA451" i="7" s="1"/>
  <c r="AC451" i="7" s="1"/>
  <c r="V451" i="7"/>
  <c r="AB451" i="7" s="1"/>
  <c r="AD451" i="7" s="1"/>
  <c r="Z450" i="7"/>
  <c r="Y450" i="7"/>
  <c r="X450" i="7"/>
  <c r="W450" i="7"/>
  <c r="V450" i="7"/>
  <c r="Z449" i="7"/>
  <c r="Y449" i="7"/>
  <c r="X449" i="7"/>
  <c r="W449" i="7"/>
  <c r="V449" i="7"/>
  <c r="Z448" i="7"/>
  <c r="Y448" i="7"/>
  <c r="AB448" i="7" s="1"/>
  <c r="AD448" i="7" s="1"/>
  <c r="X448" i="7"/>
  <c r="W448" i="7"/>
  <c r="V448" i="7"/>
  <c r="Z447" i="7"/>
  <c r="Y447" i="7"/>
  <c r="X447" i="7"/>
  <c r="W447" i="7"/>
  <c r="V447" i="7"/>
  <c r="AB447" i="7" s="1"/>
  <c r="AD447" i="7" s="1"/>
  <c r="Z446" i="7"/>
  <c r="Y446" i="7"/>
  <c r="AB446" i="7" s="1"/>
  <c r="AD446" i="7" s="1"/>
  <c r="X446" i="7"/>
  <c r="W446" i="7"/>
  <c r="V446" i="7"/>
  <c r="Z445" i="7"/>
  <c r="Y445" i="7"/>
  <c r="X445" i="7"/>
  <c r="W445" i="7"/>
  <c r="V445" i="7"/>
  <c r="Z444" i="7"/>
  <c r="Y444" i="7"/>
  <c r="X444" i="7"/>
  <c r="W444" i="7"/>
  <c r="V444" i="7"/>
  <c r="Z443" i="7"/>
  <c r="Y443" i="7"/>
  <c r="X443" i="7"/>
  <c r="W443" i="7"/>
  <c r="AA443" i="7" s="1"/>
  <c r="AC443" i="7" s="1"/>
  <c r="V443" i="7"/>
  <c r="AB443" i="7" s="1"/>
  <c r="AD443" i="7" s="1"/>
  <c r="Z442" i="7"/>
  <c r="Y442" i="7"/>
  <c r="X442" i="7"/>
  <c r="W442" i="7"/>
  <c r="V442" i="7"/>
  <c r="Z441" i="7"/>
  <c r="Y441" i="7"/>
  <c r="X441" i="7"/>
  <c r="W441" i="7"/>
  <c r="AA441" i="7" s="1"/>
  <c r="AC441" i="7" s="1"/>
  <c r="V441" i="7"/>
  <c r="Z440" i="7"/>
  <c r="Y440" i="7"/>
  <c r="X440" i="7"/>
  <c r="W440" i="7"/>
  <c r="V440" i="7"/>
  <c r="AC439" i="7"/>
  <c r="AB439" i="7"/>
  <c r="AD439" i="7" s="1"/>
  <c r="Z439" i="7"/>
  <c r="Y439" i="7"/>
  <c r="X439" i="7"/>
  <c r="W439" i="7"/>
  <c r="AA439" i="7" s="1"/>
  <c r="V439" i="7"/>
  <c r="Z438" i="7"/>
  <c r="Y438" i="7"/>
  <c r="X438" i="7"/>
  <c r="W438" i="7"/>
  <c r="V438" i="7"/>
  <c r="Z437" i="7"/>
  <c r="Y437" i="7"/>
  <c r="X437" i="7"/>
  <c r="W437" i="7"/>
  <c r="V437" i="7"/>
  <c r="Z436" i="7"/>
  <c r="Y436" i="7"/>
  <c r="AB436" i="7" s="1"/>
  <c r="AD436" i="7" s="1"/>
  <c r="X436" i="7"/>
  <c r="W436" i="7"/>
  <c r="AA436" i="7" s="1"/>
  <c r="AC436" i="7" s="1"/>
  <c r="V436" i="7"/>
  <c r="AB435" i="7"/>
  <c r="AD435" i="7" s="1"/>
  <c r="Z435" i="7"/>
  <c r="Y435" i="7"/>
  <c r="X435" i="7"/>
  <c r="W435" i="7"/>
  <c r="V435" i="7"/>
  <c r="Z434" i="7"/>
  <c r="Y434" i="7"/>
  <c r="AB434" i="7" s="1"/>
  <c r="AD434" i="7" s="1"/>
  <c r="X434" i="7"/>
  <c r="W434" i="7"/>
  <c r="AA434" i="7" s="1"/>
  <c r="AC434" i="7" s="1"/>
  <c r="V434" i="7"/>
  <c r="Z433" i="7"/>
  <c r="Y433" i="7"/>
  <c r="X433" i="7"/>
  <c r="W433" i="7"/>
  <c r="AA433" i="7" s="1"/>
  <c r="AC433" i="7" s="1"/>
  <c r="V433" i="7"/>
  <c r="Z432" i="7"/>
  <c r="Y432" i="7"/>
  <c r="X432" i="7"/>
  <c r="W432" i="7"/>
  <c r="AA432" i="7" s="1"/>
  <c r="AC432" i="7" s="1"/>
  <c r="V432" i="7"/>
  <c r="Z431" i="7"/>
  <c r="Y431" i="7"/>
  <c r="X431" i="7"/>
  <c r="W431" i="7"/>
  <c r="V431" i="7"/>
  <c r="AB431" i="7" s="1"/>
  <c r="AD431" i="7" s="1"/>
  <c r="Z430" i="7"/>
  <c r="Y430" i="7"/>
  <c r="X430" i="7"/>
  <c r="W430" i="7"/>
  <c r="AA430" i="7" s="1"/>
  <c r="AC430" i="7" s="1"/>
  <c r="V430" i="7"/>
  <c r="Z429" i="7"/>
  <c r="Y429" i="7"/>
  <c r="X429" i="7"/>
  <c r="W429" i="7"/>
  <c r="V429" i="7"/>
  <c r="Z428" i="7"/>
  <c r="Y428" i="7"/>
  <c r="X428" i="7"/>
  <c r="W428" i="7"/>
  <c r="V428" i="7"/>
  <c r="AB428" i="7" s="1"/>
  <c r="AD428" i="7" s="1"/>
  <c r="AB427" i="7"/>
  <c r="AD427" i="7" s="1"/>
  <c r="Z427" i="7"/>
  <c r="Y427" i="7"/>
  <c r="X427" i="7"/>
  <c r="W427" i="7"/>
  <c r="V427" i="7"/>
  <c r="Z426" i="7"/>
  <c r="Y426" i="7"/>
  <c r="AB426" i="7" s="1"/>
  <c r="AD426" i="7" s="1"/>
  <c r="X426" i="7"/>
  <c r="W426" i="7"/>
  <c r="V426" i="7"/>
  <c r="Z425" i="7"/>
  <c r="Y425" i="7"/>
  <c r="X425" i="7"/>
  <c r="W425" i="7"/>
  <c r="V425" i="7"/>
  <c r="Z424" i="7"/>
  <c r="Y424" i="7"/>
  <c r="X424" i="7"/>
  <c r="W424" i="7"/>
  <c r="V424" i="7"/>
  <c r="Z423" i="7"/>
  <c r="Y423" i="7"/>
  <c r="X423" i="7"/>
  <c r="W423" i="7"/>
  <c r="AA423" i="7" s="1"/>
  <c r="AC423" i="7" s="1"/>
  <c r="V423" i="7"/>
  <c r="AB423" i="7" s="1"/>
  <c r="AD423" i="7" s="1"/>
  <c r="Z422" i="7"/>
  <c r="Y422" i="7"/>
  <c r="AB422" i="7" s="1"/>
  <c r="AD422" i="7" s="1"/>
  <c r="X422" i="7"/>
  <c r="W422" i="7"/>
  <c r="V422" i="7"/>
  <c r="Z421" i="7"/>
  <c r="Y421" i="7"/>
  <c r="X421" i="7"/>
  <c r="W421" i="7"/>
  <c r="V421" i="7"/>
  <c r="Z420" i="7"/>
  <c r="Y420" i="7"/>
  <c r="AB420" i="7" s="1"/>
  <c r="AD420" i="7" s="1"/>
  <c r="X420" i="7"/>
  <c r="W420" i="7"/>
  <c r="AA420" i="7" s="1"/>
  <c r="AC420" i="7" s="1"/>
  <c r="V420" i="7"/>
  <c r="Z419" i="7"/>
  <c r="Y419" i="7"/>
  <c r="X419" i="7"/>
  <c r="W419" i="7"/>
  <c r="V419" i="7"/>
  <c r="Z418" i="7"/>
  <c r="Y418" i="7"/>
  <c r="X418" i="7"/>
  <c r="W418" i="7"/>
  <c r="V418" i="7"/>
  <c r="Z417" i="7"/>
  <c r="Y417" i="7"/>
  <c r="X417" i="7"/>
  <c r="W417" i="7"/>
  <c r="V417" i="7"/>
  <c r="Z416" i="7"/>
  <c r="Y416" i="7"/>
  <c r="AB416" i="7" s="1"/>
  <c r="AD416" i="7" s="1"/>
  <c r="X416" i="7"/>
  <c r="W416" i="7"/>
  <c r="AA416" i="7" s="1"/>
  <c r="AC416" i="7" s="1"/>
  <c r="V416" i="7"/>
  <c r="Z415" i="7"/>
  <c r="Y415" i="7"/>
  <c r="X415" i="7"/>
  <c r="W415" i="7"/>
  <c r="V415" i="7"/>
  <c r="AB415" i="7" s="1"/>
  <c r="AD415" i="7" s="1"/>
  <c r="Z414" i="7"/>
  <c r="Y414" i="7"/>
  <c r="X414" i="7"/>
  <c r="W414" i="7"/>
  <c r="AA414" i="7" s="1"/>
  <c r="AC414" i="7" s="1"/>
  <c r="V414" i="7"/>
  <c r="Z413" i="7"/>
  <c r="Y413" i="7"/>
  <c r="X413" i="7"/>
  <c r="W413" i="7"/>
  <c r="V413" i="7"/>
  <c r="Z412" i="7"/>
  <c r="Y412" i="7"/>
  <c r="X412" i="7"/>
  <c r="W412" i="7"/>
  <c r="AA412" i="7" s="1"/>
  <c r="AC412" i="7" s="1"/>
  <c r="V412" i="7"/>
  <c r="AB412" i="7" s="1"/>
  <c r="AD412" i="7" s="1"/>
  <c r="Z411" i="7"/>
  <c r="Y411" i="7"/>
  <c r="X411" i="7"/>
  <c r="W411" i="7"/>
  <c r="V411" i="7"/>
  <c r="AB411" i="7" s="1"/>
  <c r="AD411" i="7" s="1"/>
  <c r="Z410" i="7"/>
  <c r="Y410" i="7"/>
  <c r="AB410" i="7" s="1"/>
  <c r="AD410" i="7" s="1"/>
  <c r="X410" i="7"/>
  <c r="W410" i="7"/>
  <c r="AA410" i="7" s="1"/>
  <c r="AC410" i="7" s="1"/>
  <c r="V410" i="7"/>
  <c r="Z409" i="7"/>
  <c r="Y409" i="7"/>
  <c r="AB409" i="7" s="1"/>
  <c r="AD409" i="7" s="1"/>
  <c r="X409" i="7"/>
  <c r="W409" i="7"/>
  <c r="AA409" i="7" s="1"/>
  <c r="AC409" i="7" s="1"/>
  <c r="V409" i="7"/>
  <c r="Z408" i="7"/>
  <c r="Y408" i="7"/>
  <c r="X408" i="7"/>
  <c r="W408" i="7"/>
  <c r="V408" i="7"/>
  <c r="AC407" i="7"/>
  <c r="AB407" i="7"/>
  <c r="AD407" i="7" s="1"/>
  <c r="Z407" i="7"/>
  <c r="Y407" i="7"/>
  <c r="X407" i="7"/>
  <c r="W407" i="7"/>
  <c r="AA407" i="7" s="1"/>
  <c r="V407" i="7"/>
  <c r="Z406" i="7"/>
  <c r="Y406" i="7"/>
  <c r="X406" i="7"/>
  <c r="W406" i="7"/>
  <c r="V406" i="7"/>
  <c r="Z405" i="7"/>
  <c r="Y405" i="7"/>
  <c r="X405" i="7"/>
  <c r="W405" i="7"/>
  <c r="V405" i="7"/>
  <c r="Z404" i="7"/>
  <c r="Y404" i="7"/>
  <c r="X404" i="7"/>
  <c r="W404" i="7"/>
  <c r="V404" i="7"/>
  <c r="AB404" i="7" s="1"/>
  <c r="AD404" i="7" s="1"/>
  <c r="AB403" i="7"/>
  <c r="AD403" i="7" s="1"/>
  <c r="Z403" i="7"/>
  <c r="Y403" i="7"/>
  <c r="X403" i="7"/>
  <c r="W403" i="7"/>
  <c r="AA403" i="7" s="1"/>
  <c r="AC403" i="7" s="1"/>
  <c r="V403" i="7"/>
  <c r="Z402" i="7"/>
  <c r="Y402" i="7"/>
  <c r="AB402" i="7" s="1"/>
  <c r="AD402" i="7" s="1"/>
  <c r="X402" i="7"/>
  <c r="W402" i="7"/>
  <c r="V402" i="7"/>
  <c r="Z401" i="7"/>
  <c r="Y401" i="7"/>
  <c r="X401" i="7"/>
  <c r="W401" i="7"/>
  <c r="V401" i="7"/>
  <c r="Z400" i="7"/>
  <c r="Y400" i="7"/>
  <c r="X400" i="7"/>
  <c r="W400" i="7"/>
  <c r="AA400" i="7" s="1"/>
  <c r="AC400" i="7" s="1"/>
  <c r="V400" i="7"/>
  <c r="AB400" i="7" s="1"/>
  <c r="AD400" i="7" s="1"/>
  <c r="Z399" i="7"/>
  <c r="Y399" i="7"/>
  <c r="X399" i="7"/>
  <c r="W399" i="7"/>
  <c r="V399" i="7"/>
  <c r="AB399" i="7" s="1"/>
  <c r="AD399" i="7" s="1"/>
  <c r="Z398" i="7"/>
  <c r="Y398" i="7"/>
  <c r="X398" i="7"/>
  <c r="W398" i="7"/>
  <c r="V398" i="7"/>
  <c r="Z397" i="7"/>
  <c r="Y397" i="7"/>
  <c r="X397" i="7"/>
  <c r="W397" i="7"/>
  <c r="V397" i="7"/>
  <c r="Z396" i="7"/>
  <c r="Y396" i="7"/>
  <c r="X396" i="7"/>
  <c r="W396" i="7"/>
  <c r="AA396" i="7" s="1"/>
  <c r="AC396" i="7" s="1"/>
  <c r="V396" i="7"/>
  <c r="AB396" i="7" s="1"/>
  <c r="AD396" i="7" s="1"/>
  <c r="Z395" i="7"/>
  <c r="Y395" i="7"/>
  <c r="X395" i="7"/>
  <c r="W395" i="7"/>
  <c r="V395" i="7"/>
  <c r="AB395" i="7" s="1"/>
  <c r="AD395" i="7" s="1"/>
  <c r="Z394" i="7"/>
  <c r="Y394" i="7"/>
  <c r="AB394" i="7" s="1"/>
  <c r="AD394" i="7" s="1"/>
  <c r="X394" i="7"/>
  <c r="W394" i="7"/>
  <c r="V394" i="7"/>
  <c r="Z393" i="7"/>
  <c r="Y393" i="7"/>
  <c r="X393" i="7"/>
  <c r="W393" i="7"/>
  <c r="V393" i="7"/>
  <c r="Z392" i="7"/>
  <c r="Y392" i="7"/>
  <c r="X392" i="7"/>
  <c r="W392" i="7"/>
  <c r="AA392" i="7" s="1"/>
  <c r="AC392" i="7" s="1"/>
  <c r="V392" i="7"/>
  <c r="AB391" i="7"/>
  <c r="AD391" i="7" s="1"/>
  <c r="Z391" i="7"/>
  <c r="Y391" i="7"/>
  <c r="X391" i="7"/>
  <c r="W391" i="7"/>
  <c r="V391" i="7"/>
  <c r="Z390" i="7"/>
  <c r="Y390" i="7"/>
  <c r="X390" i="7"/>
  <c r="W390" i="7"/>
  <c r="V390" i="7"/>
  <c r="AA390" i="7" s="1"/>
  <c r="AC390" i="7" s="1"/>
  <c r="Z389" i="7"/>
  <c r="Y389" i="7"/>
  <c r="X389" i="7"/>
  <c r="W389" i="7"/>
  <c r="V389" i="7"/>
  <c r="Z388" i="7"/>
  <c r="Y388" i="7"/>
  <c r="X388" i="7"/>
  <c r="W388" i="7"/>
  <c r="V388" i="7"/>
  <c r="AB387" i="7"/>
  <c r="AD387" i="7" s="1"/>
  <c r="Z387" i="7"/>
  <c r="Y387" i="7"/>
  <c r="X387" i="7"/>
  <c r="W387" i="7"/>
  <c r="V387" i="7"/>
  <c r="Z386" i="7"/>
  <c r="Y386" i="7"/>
  <c r="X386" i="7"/>
  <c r="W386" i="7"/>
  <c r="V386" i="7"/>
  <c r="Z385" i="7"/>
  <c r="Y385" i="7"/>
  <c r="AB385" i="7" s="1"/>
  <c r="AD385" i="7" s="1"/>
  <c r="X385" i="7"/>
  <c r="W385" i="7"/>
  <c r="AA385" i="7" s="1"/>
  <c r="AC385" i="7" s="1"/>
  <c r="V385" i="7"/>
  <c r="Z384" i="7"/>
  <c r="Y384" i="7"/>
  <c r="X384" i="7"/>
  <c r="W384" i="7"/>
  <c r="V384" i="7"/>
  <c r="AB384" i="7" s="1"/>
  <c r="AD384" i="7" s="1"/>
  <c r="AC383" i="7"/>
  <c r="AB383" i="7"/>
  <c r="AD383" i="7" s="1"/>
  <c r="Z383" i="7"/>
  <c r="Y383" i="7"/>
  <c r="X383" i="7"/>
  <c r="W383" i="7"/>
  <c r="AA383" i="7" s="1"/>
  <c r="V383" i="7"/>
  <c r="Z382" i="7"/>
  <c r="Y382" i="7"/>
  <c r="AB382" i="7" s="1"/>
  <c r="AD382" i="7" s="1"/>
  <c r="X382" i="7"/>
  <c r="W382" i="7"/>
  <c r="V382" i="7"/>
  <c r="Z381" i="7"/>
  <c r="Y381" i="7"/>
  <c r="X381" i="7"/>
  <c r="W381" i="7"/>
  <c r="V381" i="7"/>
  <c r="AB380" i="7"/>
  <c r="AD380" i="7" s="1"/>
  <c r="Z380" i="7"/>
  <c r="Y380" i="7"/>
  <c r="X380" i="7"/>
  <c r="W380" i="7"/>
  <c r="V380" i="7"/>
  <c r="AB379" i="7"/>
  <c r="AD379" i="7" s="1"/>
  <c r="Z379" i="7"/>
  <c r="Y379" i="7"/>
  <c r="X379" i="7"/>
  <c r="W379" i="7"/>
  <c r="AA379" i="7" s="1"/>
  <c r="AC379" i="7" s="1"/>
  <c r="V379" i="7"/>
  <c r="Z378" i="7"/>
  <c r="Y378" i="7"/>
  <c r="AB378" i="7" s="1"/>
  <c r="AD378" i="7" s="1"/>
  <c r="X378" i="7"/>
  <c r="W378" i="7"/>
  <c r="AA378" i="7" s="1"/>
  <c r="AC378" i="7" s="1"/>
  <c r="V378" i="7"/>
  <c r="Z377" i="7"/>
  <c r="Y377" i="7"/>
  <c r="X377" i="7"/>
  <c r="W377" i="7"/>
  <c r="V377" i="7"/>
  <c r="AB376" i="7"/>
  <c r="AD376" i="7" s="1"/>
  <c r="AA376" i="7"/>
  <c r="AC376" i="7" s="1"/>
  <c r="Z376" i="7"/>
  <c r="Y376" i="7"/>
  <c r="X376" i="7"/>
  <c r="W376" i="7"/>
  <c r="V376" i="7"/>
  <c r="Z375" i="7"/>
  <c r="Y375" i="7"/>
  <c r="X375" i="7"/>
  <c r="W375" i="7"/>
  <c r="AA375" i="7" s="1"/>
  <c r="AC375" i="7" s="1"/>
  <c r="V375" i="7"/>
  <c r="AB375" i="7" s="1"/>
  <c r="AD375" i="7" s="1"/>
  <c r="Z374" i="7"/>
  <c r="Y374" i="7"/>
  <c r="X374" i="7"/>
  <c r="W374" i="7"/>
  <c r="V374" i="7"/>
  <c r="Z373" i="7"/>
  <c r="Y373" i="7"/>
  <c r="X373" i="7"/>
  <c r="W373" i="7"/>
  <c r="V373" i="7"/>
  <c r="AB372" i="7"/>
  <c r="AD372" i="7" s="1"/>
  <c r="Z372" i="7"/>
  <c r="Y372" i="7"/>
  <c r="X372" i="7"/>
  <c r="W372" i="7"/>
  <c r="AA372" i="7" s="1"/>
  <c r="AC372" i="7" s="1"/>
  <c r="V372" i="7"/>
  <c r="Z371" i="7"/>
  <c r="Y371" i="7"/>
  <c r="X371" i="7"/>
  <c r="W371" i="7"/>
  <c r="V371" i="7"/>
  <c r="AB371" i="7" s="1"/>
  <c r="AD371" i="7" s="1"/>
  <c r="Z370" i="7"/>
  <c r="Y370" i="7"/>
  <c r="AB370" i="7" s="1"/>
  <c r="AD370" i="7" s="1"/>
  <c r="X370" i="7"/>
  <c r="W370" i="7"/>
  <c r="AA370" i="7" s="1"/>
  <c r="AC370" i="7" s="1"/>
  <c r="V370" i="7"/>
  <c r="Z369" i="7"/>
  <c r="Y369" i="7"/>
  <c r="X369" i="7"/>
  <c r="W369" i="7"/>
  <c r="V369" i="7"/>
  <c r="AB368" i="7"/>
  <c r="AD368" i="7" s="1"/>
  <c r="Z368" i="7"/>
  <c r="Y368" i="7"/>
  <c r="X368" i="7"/>
  <c r="W368" i="7"/>
  <c r="V368" i="7"/>
  <c r="AA368" i="7" s="1"/>
  <c r="AC368" i="7" s="1"/>
  <c r="AB367" i="7"/>
  <c r="AD367" i="7" s="1"/>
  <c r="Z367" i="7"/>
  <c r="Y367" i="7"/>
  <c r="X367" i="7"/>
  <c r="W367" i="7"/>
  <c r="V367" i="7"/>
  <c r="Z366" i="7"/>
  <c r="Y366" i="7"/>
  <c r="AB366" i="7" s="1"/>
  <c r="AD366" i="7" s="1"/>
  <c r="X366" i="7"/>
  <c r="W366" i="7"/>
  <c r="V366" i="7"/>
  <c r="Z365" i="7"/>
  <c r="Y365" i="7"/>
  <c r="X365" i="7"/>
  <c r="W365" i="7"/>
  <c r="V365" i="7"/>
  <c r="Z364" i="7"/>
  <c r="Y364" i="7"/>
  <c r="X364" i="7"/>
  <c r="W364" i="7"/>
  <c r="V364" i="7"/>
  <c r="AB363" i="7"/>
  <c r="AD363" i="7" s="1"/>
  <c r="Z363" i="7"/>
  <c r="Y363" i="7"/>
  <c r="X363" i="7"/>
  <c r="W363" i="7"/>
  <c r="AA363" i="7" s="1"/>
  <c r="AC363" i="7" s="1"/>
  <c r="V363" i="7"/>
  <c r="Z362" i="7"/>
  <c r="Y362" i="7"/>
  <c r="X362" i="7"/>
  <c r="W362" i="7"/>
  <c r="V362" i="7"/>
  <c r="Z361" i="7"/>
  <c r="Y361" i="7"/>
  <c r="X361" i="7"/>
  <c r="W361" i="7"/>
  <c r="V361" i="7"/>
  <c r="Z360" i="7"/>
  <c r="Y360" i="7"/>
  <c r="X360" i="7"/>
  <c r="W360" i="7"/>
  <c r="V360" i="7"/>
  <c r="AB360" i="7" s="1"/>
  <c r="AD360" i="7" s="1"/>
  <c r="AB359" i="7"/>
  <c r="AD359" i="7" s="1"/>
  <c r="Z359" i="7"/>
  <c r="Y359" i="7"/>
  <c r="X359" i="7"/>
  <c r="W359" i="7"/>
  <c r="AA359" i="7" s="1"/>
  <c r="AC359" i="7" s="1"/>
  <c r="V359" i="7"/>
  <c r="Z358" i="7"/>
  <c r="Y358" i="7"/>
  <c r="X358" i="7"/>
  <c r="W358" i="7"/>
  <c r="V358" i="7"/>
  <c r="Z357" i="7"/>
  <c r="Y357" i="7"/>
  <c r="X357" i="7"/>
  <c r="W357" i="7"/>
  <c r="V357" i="7"/>
  <c r="AB356" i="7"/>
  <c r="AD356" i="7" s="1"/>
  <c r="Z356" i="7"/>
  <c r="Y356" i="7"/>
  <c r="X356" i="7"/>
  <c r="W356" i="7"/>
  <c r="V356" i="7"/>
  <c r="AB355" i="7"/>
  <c r="AD355" i="7" s="1"/>
  <c r="Z355" i="7"/>
  <c r="Y355" i="7"/>
  <c r="X355" i="7"/>
  <c r="W355" i="7"/>
  <c r="V355" i="7"/>
  <c r="Z354" i="7"/>
  <c r="Y354" i="7"/>
  <c r="X354" i="7"/>
  <c r="W354" i="7"/>
  <c r="V354" i="7"/>
  <c r="Z353" i="7"/>
  <c r="Y353" i="7"/>
  <c r="X353" i="7"/>
  <c r="W353" i="7"/>
  <c r="V353" i="7"/>
  <c r="Z352" i="7"/>
  <c r="Y352" i="7"/>
  <c r="X352" i="7"/>
  <c r="W352" i="7"/>
  <c r="V352" i="7"/>
  <c r="Z351" i="7"/>
  <c r="Y351" i="7"/>
  <c r="X351" i="7"/>
  <c r="W351" i="7"/>
  <c r="V351" i="7"/>
  <c r="AB351" i="7" s="1"/>
  <c r="AD351" i="7" s="1"/>
  <c r="Z350" i="7"/>
  <c r="Y350" i="7"/>
  <c r="X350" i="7"/>
  <c r="W350" i="7"/>
  <c r="V350" i="7"/>
  <c r="Z349" i="7"/>
  <c r="Y349" i="7"/>
  <c r="X349" i="7"/>
  <c r="W349" i="7"/>
  <c r="V349" i="7"/>
  <c r="Z348" i="7"/>
  <c r="Y348" i="7"/>
  <c r="AB348" i="7" s="1"/>
  <c r="AD348" i="7" s="1"/>
  <c r="X348" i="7"/>
  <c r="W348" i="7"/>
  <c r="AA348" i="7" s="1"/>
  <c r="AC348" i="7" s="1"/>
  <c r="V348" i="7"/>
  <c r="Z347" i="7"/>
  <c r="Y347" i="7"/>
  <c r="X347" i="7"/>
  <c r="W347" i="7"/>
  <c r="V347" i="7"/>
  <c r="AB347" i="7" s="1"/>
  <c r="AD347" i="7" s="1"/>
  <c r="Z346" i="7"/>
  <c r="Y346" i="7"/>
  <c r="AB346" i="7" s="1"/>
  <c r="AD346" i="7" s="1"/>
  <c r="X346" i="7"/>
  <c r="W346" i="7"/>
  <c r="AA346" i="7" s="1"/>
  <c r="AC346" i="7" s="1"/>
  <c r="V346" i="7"/>
  <c r="Z345" i="7"/>
  <c r="Y345" i="7"/>
  <c r="AB345" i="7" s="1"/>
  <c r="AD345" i="7" s="1"/>
  <c r="X345" i="7"/>
  <c r="W345" i="7"/>
  <c r="V345" i="7"/>
  <c r="Z344" i="7"/>
  <c r="Y344" i="7"/>
  <c r="X344" i="7"/>
  <c r="W344" i="7"/>
  <c r="AA344" i="7" s="1"/>
  <c r="AC344" i="7" s="1"/>
  <c r="V344" i="7"/>
  <c r="AB344" i="7" s="1"/>
  <c r="AD344" i="7" s="1"/>
  <c r="AC343" i="7"/>
  <c r="AB343" i="7"/>
  <c r="AD343" i="7" s="1"/>
  <c r="Z343" i="7"/>
  <c r="Y343" i="7"/>
  <c r="X343" i="7"/>
  <c r="W343" i="7"/>
  <c r="V343" i="7"/>
  <c r="AA343" i="7" s="1"/>
  <c r="Z342" i="7"/>
  <c r="Y342" i="7"/>
  <c r="AB342" i="7" s="1"/>
  <c r="AD342" i="7" s="1"/>
  <c r="X342" i="7"/>
  <c r="W342" i="7"/>
  <c r="AA342" i="7" s="1"/>
  <c r="AC342" i="7" s="1"/>
  <c r="V342" i="7"/>
  <c r="Z341" i="7"/>
  <c r="Y341" i="7"/>
  <c r="AB341" i="7" s="1"/>
  <c r="AD341" i="7" s="1"/>
  <c r="X341" i="7"/>
  <c r="W341" i="7"/>
  <c r="V341" i="7"/>
  <c r="Z340" i="7"/>
  <c r="Y340" i="7"/>
  <c r="X340" i="7"/>
  <c r="W340" i="7"/>
  <c r="V340" i="7"/>
  <c r="AB339" i="7"/>
  <c r="AD339" i="7" s="1"/>
  <c r="Z339" i="7"/>
  <c r="Y339" i="7"/>
  <c r="X339" i="7"/>
  <c r="W339" i="7"/>
  <c r="V339" i="7"/>
  <c r="Z338" i="7"/>
  <c r="Y338" i="7"/>
  <c r="X338" i="7"/>
  <c r="W338" i="7"/>
  <c r="V338" i="7"/>
  <c r="Z337" i="7"/>
  <c r="Y337" i="7"/>
  <c r="X337" i="7"/>
  <c r="W337" i="7"/>
  <c r="V337" i="7"/>
  <c r="Z336" i="7"/>
  <c r="Y336" i="7"/>
  <c r="AB336" i="7" s="1"/>
  <c r="AD336" i="7" s="1"/>
  <c r="X336" i="7"/>
  <c r="W336" i="7"/>
  <c r="V336" i="7"/>
  <c r="AB335" i="7"/>
  <c r="AD335" i="7" s="1"/>
  <c r="Z335" i="7"/>
  <c r="Y335" i="7"/>
  <c r="X335" i="7"/>
  <c r="W335" i="7"/>
  <c r="V335" i="7"/>
  <c r="Z334" i="7"/>
  <c r="Y334" i="7"/>
  <c r="X334" i="7"/>
  <c r="W334" i="7"/>
  <c r="V334" i="7"/>
  <c r="Z333" i="7"/>
  <c r="Y333" i="7"/>
  <c r="X333" i="7"/>
  <c r="W333" i="7"/>
  <c r="V333" i="7"/>
  <c r="Z332" i="7"/>
  <c r="Y332" i="7"/>
  <c r="X332" i="7"/>
  <c r="W332" i="7"/>
  <c r="V332" i="7"/>
  <c r="Z331" i="7"/>
  <c r="Y331" i="7"/>
  <c r="X331" i="7"/>
  <c r="W331" i="7"/>
  <c r="V331" i="7"/>
  <c r="AB330" i="7"/>
  <c r="AD330" i="7" s="1"/>
  <c r="Z330" i="7"/>
  <c r="Y330" i="7"/>
  <c r="X330" i="7"/>
  <c r="W330" i="7"/>
  <c r="V330" i="7"/>
  <c r="Z329" i="7"/>
  <c r="Y329" i="7"/>
  <c r="X329" i="7"/>
  <c r="W329" i="7"/>
  <c r="V329" i="7"/>
  <c r="Z328" i="7"/>
  <c r="Y328" i="7"/>
  <c r="X328" i="7"/>
  <c r="W328" i="7"/>
  <c r="V328" i="7"/>
  <c r="Z327" i="7"/>
  <c r="Y327" i="7"/>
  <c r="X327" i="7"/>
  <c r="W327" i="7"/>
  <c r="V327" i="7"/>
  <c r="AC326" i="7"/>
  <c r="AB326" i="7"/>
  <c r="AD326" i="7" s="1"/>
  <c r="Z326" i="7"/>
  <c r="Y326" i="7"/>
  <c r="X326" i="7"/>
  <c r="W326" i="7"/>
  <c r="AA326" i="7" s="1"/>
  <c r="V326" i="7"/>
  <c r="Z325" i="7"/>
  <c r="Y325" i="7"/>
  <c r="AB325" i="7" s="1"/>
  <c r="AD325" i="7" s="1"/>
  <c r="X325" i="7"/>
  <c r="W325" i="7"/>
  <c r="V325" i="7"/>
  <c r="Z324" i="7"/>
  <c r="Y324" i="7"/>
  <c r="X324" i="7"/>
  <c r="W324" i="7"/>
  <c r="V324" i="7"/>
  <c r="Z323" i="7"/>
  <c r="Y323" i="7"/>
  <c r="X323" i="7"/>
  <c r="W323" i="7"/>
  <c r="AA323" i="7" s="1"/>
  <c r="AC323" i="7" s="1"/>
  <c r="V323" i="7"/>
  <c r="AB322" i="7"/>
  <c r="AD322" i="7" s="1"/>
  <c r="Z322" i="7"/>
  <c r="Y322" i="7"/>
  <c r="X322" i="7"/>
  <c r="W322" i="7"/>
  <c r="V322" i="7"/>
  <c r="AB321" i="7"/>
  <c r="AD321" i="7" s="1"/>
  <c r="Z321" i="7"/>
  <c r="Y321" i="7"/>
  <c r="X321" i="7"/>
  <c r="W321" i="7"/>
  <c r="V321" i="7"/>
  <c r="Z320" i="7"/>
  <c r="Y320" i="7"/>
  <c r="X320" i="7"/>
  <c r="W320" i="7"/>
  <c r="V320" i="7"/>
  <c r="Z319" i="7"/>
  <c r="Y319" i="7"/>
  <c r="X319" i="7"/>
  <c r="W319" i="7"/>
  <c r="V319" i="7"/>
  <c r="AB318" i="7"/>
  <c r="AD318" i="7" s="1"/>
  <c r="Z318" i="7"/>
  <c r="Y318" i="7"/>
  <c r="X318" i="7"/>
  <c r="W318" i="7"/>
  <c r="AA318" i="7" s="1"/>
  <c r="AC318" i="7" s="1"/>
  <c r="V318" i="7"/>
  <c r="Z317" i="7"/>
  <c r="Y317" i="7"/>
  <c r="X317" i="7"/>
  <c r="W317" i="7"/>
  <c r="V317" i="7"/>
  <c r="AB317" i="7" s="1"/>
  <c r="AD317" i="7" s="1"/>
  <c r="Z316" i="7"/>
  <c r="Y316" i="7"/>
  <c r="X316" i="7"/>
  <c r="W316" i="7"/>
  <c r="V316" i="7"/>
  <c r="Z315" i="7"/>
  <c r="Y315" i="7"/>
  <c r="X315" i="7"/>
  <c r="W315" i="7"/>
  <c r="V315" i="7"/>
  <c r="AB314" i="7"/>
  <c r="AD314" i="7" s="1"/>
  <c r="Z314" i="7"/>
  <c r="Y314" i="7"/>
  <c r="X314" i="7"/>
  <c r="W314" i="7"/>
  <c r="AA314" i="7" s="1"/>
  <c r="AC314" i="7" s="1"/>
  <c r="V314" i="7"/>
  <c r="Z313" i="7"/>
  <c r="Y313" i="7"/>
  <c r="X313" i="7"/>
  <c r="W313" i="7"/>
  <c r="V313" i="7"/>
  <c r="AB313" i="7" s="1"/>
  <c r="AD313" i="7" s="1"/>
  <c r="Z312" i="7"/>
  <c r="Y312" i="7"/>
  <c r="X312" i="7"/>
  <c r="W312" i="7"/>
  <c r="V312" i="7"/>
  <c r="Z311" i="7"/>
  <c r="Y311" i="7"/>
  <c r="X311" i="7"/>
  <c r="W311" i="7"/>
  <c r="V311" i="7"/>
  <c r="AB310" i="7"/>
  <c r="AD310" i="7" s="1"/>
  <c r="Z310" i="7"/>
  <c r="Y310" i="7"/>
  <c r="X310" i="7"/>
  <c r="W310" i="7"/>
  <c r="AA310" i="7" s="1"/>
  <c r="AC310" i="7" s="1"/>
  <c r="V310" i="7"/>
  <c r="Z309" i="7"/>
  <c r="AA309" i="7" s="1"/>
  <c r="AC309" i="7" s="1"/>
  <c r="Y309" i="7"/>
  <c r="AB309" i="7" s="1"/>
  <c r="AD309" i="7" s="1"/>
  <c r="X309" i="7"/>
  <c r="W309" i="7"/>
  <c r="V309" i="7"/>
  <c r="Z308" i="7"/>
  <c r="Y308" i="7"/>
  <c r="X308" i="7"/>
  <c r="W308" i="7"/>
  <c r="V308" i="7"/>
  <c r="Z307" i="7"/>
  <c r="Y307" i="7"/>
  <c r="X307" i="7"/>
  <c r="W307" i="7"/>
  <c r="AA307" i="7" s="1"/>
  <c r="AC307" i="7" s="1"/>
  <c r="V307" i="7"/>
  <c r="Z306" i="7"/>
  <c r="Y306" i="7"/>
  <c r="X306" i="7"/>
  <c r="W306" i="7"/>
  <c r="V306" i="7"/>
  <c r="AB306" i="7" s="1"/>
  <c r="AD306" i="7" s="1"/>
  <c r="AA305" i="7"/>
  <c r="AC305" i="7" s="1"/>
  <c r="Z305" i="7"/>
  <c r="Y305" i="7"/>
  <c r="X305" i="7"/>
  <c r="W305" i="7"/>
  <c r="V305" i="7"/>
  <c r="Z304" i="7"/>
  <c r="Y304" i="7"/>
  <c r="X304" i="7"/>
  <c r="W304" i="7"/>
  <c r="V304" i="7"/>
  <c r="Z303" i="7"/>
  <c r="Y303" i="7"/>
  <c r="X303" i="7"/>
  <c r="W303" i="7"/>
  <c r="V303" i="7"/>
  <c r="Z302" i="7"/>
  <c r="Y302" i="7"/>
  <c r="X302" i="7"/>
  <c r="W302" i="7"/>
  <c r="V302" i="7"/>
  <c r="AB302" i="7" s="1"/>
  <c r="AD302" i="7" s="1"/>
  <c r="Z301" i="7"/>
  <c r="AA301" i="7" s="1"/>
  <c r="AC301" i="7" s="1"/>
  <c r="Y301" i="7"/>
  <c r="X301" i="7"/>
  <c r="W301" i="7"/>
  <c r="V301" i="7"/>
  <c r="Z300" i="7"/>
  <c r="Y300" i="7"/>
  <c r="X300" i="7"/>
  <c r="W300" i="7"/>
  <c r="V300" i="7"/>
  <c r="Z299" i="7"/>
  <c r="Y299" i="7"/>
  <c r="X299" i="7"/>
  <c r="W299" i="7"/>
  <c r="V299" i="7"/>
  <c r="Z298" i="7"/>
  <c r="Y298" i="7"/>
  <c r="X298" i="7"/>
  <c r="W298" i="7"/>
  <c r="V298" i="7"/>
  <c r="AB298" i="7" s="1"/>
  <c r="AD298" i="7" s="1"/>
  <c r="Z297" i="7"/>
  <c r="AA297" i="7" s="1"/>
  <c r="AC297" i="7" s="1"/>
  <c r="Y297" i="7"/>
  <c r="AB297" i="7" s="1"/>
  <c r="AD297" i="7" s="1"/>
  <c r="X297" i="7"/>
  <c r="W297" i="7"/>
  <c r="V297" i="7"/>
  <c r="Z296" i="7"/>
  <c r="Y296" i="7"/>
  <c r="X296" i="7"/>
  <c r="W296" i="7"/>
  <c r="V296" i="7"/>
  <c r="Z295" i="7"/>
  <c r="Y295" i="7"/>
  <c r="X295" i="7"/>
  <c r="W295" i="7"/>
  <c r="V295" i="7"/>
  <c r="AB294" i="7"/>
  <c r="AD294" i="7" s="1"/>
  <c r="Z294" i="7"/>
  <c r="Y294" i="7"/>
  <c r="X294" i="7"/>
  <c r="W294" i="7"/>
  <c r="V294" i="7"/>
  <c r="AB293" i="7"/>
  <c r="AD293" i="7" s="1"/>
  <c r="Z293" i="7"/>
  <c r="AA293" i="7" s="1"/>
  <c r="AC293" i="7" s="1"/>
  <c r="Y293" i="7"/>
  <c r="X293" i="7"/>
  <c r="W293" i="7"/>
  <c r="V293" i="7"/>
  <c r="Z292" i="7"/>
  <c r="Y292" i="7"/>
  <c r="X292" i="7"/>
  <c r="W292" i="7"/>
  <c r="V292" i="7"/>
  <c r="Z291" i="7"/>
  <c r="Y291" i="7"/>
  <c r="X291" i="7"/>
  <c r="W291" i="7"/>
  <c r="V291" i="7"/>
  <c r="AB290" i="7"/>
  <c r="AD290" i="7" s="1"/>
  <c r="Z290" i="7"/>
  <c r="Y290" i="7"/>
  <c r="X290" i="7"/>
  <c r="W290" i="7"/>
  <c r="V290" i="7"/>
  <c r="AA289" i="7"/>
  <c r="AC289" i="7" s="1"/>
  <c r="Z289" i="7"/>
  <c r="Y289" i="7"/>
  <c r="X289" i="7"/>
  <c r="W289" i="7"/>
  <c r="V289" i="7"/>
  <c r="AB289" i="7" s="1"/>
  <c r="AD289" i="7" s="1"/>
  <c r="Z288" i="7"/>
  <c r="Y288" i="7"/>
  <c r="X288" i="7"/>
  <c r="W288" i="7"/>
  <c r="V288" i="7"/>
  <c r="Z287" i="7"/>
  <c r="Y287" i="7"/>
  <c r="X287" i="7"/>
  <c r="W287" i="7"/>
  <c r="V287" i="7"/>
  <c r="AB286" i="7"/>
  <c r="AD286" i="7" s="1"/>
  <c r="Z286" i="7"/>
  <c r="Y286" i="7"/>
  <c r="X286" i="7"/>
  <c r="W286" i="7"/>
  <c r="V286" i="7"/>
  <c r="Z285" i="7"/>
  <c r="Y285" i="7"/>
  <c r="X285" i="7"/>
  <c r="W285" i="7"/>
  <c r="V285" i="7"/>
  <c r="Z284" i="7"/>
  <c r="Y284" i="7"/>
  <c r="X284" i="7"/>
  <c r="W284" i="7"/>
  <c r="AA284" i="7" s="1"/>
  <c r="AC284" i="7" s="1"/>
  <c r="V284" i="7"/>
  <c r="Z283" i="7"/>
  <c r="Y283" i="7"/>
  <c r="X283" i="7"/>
  <c r="W283" i="7"/>
  <c r="V283" i="7"/>
  <c r="AC282" i="7"/>
  <c r="AB282" i="7"/>
  <c r="AD282" i="7" s="1"/>
  <c r="Z282" i="7"/>
  <c r="Y282" i="7"/>
  <c r="X282" i="7"/>
  <c r="W282" i="7"/>
  <c r="AA282" i="7" s="1"/>
  <c r="V282" i="7"/>
  <c r="Z281" i="7"/>
  <c r="Y281" i="7"/>
  <c r="X281" i="7"/>
  <c r="W281" i="7"/>
  <c r="V281" i="7"/>
  <c r="AA281" i="7" s="1"/>
  <c r="AC281" i="7" s="1"/>
  <c r="Z280" i="7"/>
  <c r="Y280" i="7"/>
  <c r="AB280" i="7" s="1"/>
  <c r="AD280" i="7" s="1"/>
  <c r="X280" i="7"/>
  <c r="W280" i="7"/>
  <c r="V280" i="7"/>
  <c r="Z279" i="7"/>
  <c r="Y279" i="7"/>
  <c r="X279" i="7"/>
  <c r="W279" i="7"/>
  <c r="V279" i="7"/>
  <c r="AC278" i="7"/>
  <c r="AB278" i="7"/>
  <c r="AD278" i="7" s="1"/>
  <c r="Z278" i="7"/>
  <c r="Y278" i="7"/>
  <c r="X278" i="7"/>
  <c r="W278" i="7"/>
  <c r="AA278" i="7" s="1"/>
  <c r="V278" i="7"/>
  <c r="Z277" i="7"/>
  <c r="Y277" i="7"/>
  <c r="AB277" i="7" s="1"/>
  <c r="AD277" i="7" s="1"/>
  <c r="X277" i="7"/>
  <c r="W277" i="7"/>
  <c r="V277" i="7"/>
  <c r="Z276" i="7"/>
  <c r="Y276" i="7"/>
  <c r="X276" i="7"/>
  <c r="W276" i="7"/>
  <c r="V276" i="7"/>
  <c r="Z275" i="7"/>
  <c r="Y275" i="7"/>
  <c r="X275" i="7"/>
  <c r="W275" i="7"/>
  <c r="V275" i="7"/>
  <c r="AB274" i="7"/>
  <c r="AD274" i="7" s="1"/>
  <c r="Z274" i="7"/>
  <c r="Y274" i="7"/>
  <c r="X274" i="7"/>
  <c r="W274" i="7"/>
  <c r="V274" i="7"/>
  <c r="Z273" i="7"/>
  <c r="AA273" i="7" s="1"/>
  <c r="AC273" i="7" s="1"/>
  <c r="Y273" i="7"/>
  <c r="X273" i="7"/>
  <c r="W273" i="7"/>
  <c r="V273" i="7"/>
  <c r="Z272" i="7"/>
  <c r="Y272" i="7"/>
  <c r="X272" i="7"/>
  <c r="W272" i="7"/>
  <c r="V272" i="7"/>
  <c r="Z271" i="7"/>
  <c r="Y271" i="7"/>
  <c r="X271" i="7"/>
  <c r="W271" i="7"/>
  <c r="V271" i="7"/>
  <c r="Z270" i="7"/>
  <c r="Y270" i="7"/>
  <c r="X270" i="7"/>
  <c r="W270" i="7"/>
  <c r="AA270" i="7" s="1"/>
  <c r="AC270" i="7" s="1"/>
  <c r="V270" i="7"/>
  <c r="AB270" i="7" s="1"/>
  <c r="AD270" i="7" s="1"/>
  <c r="AB269" i="7"/>
  <c r="AD269" i="7" s="1"/>
  <c r="Z269" i="7"/>
  <c r="AA269" i="7" s="1"/>
  <c r="AC269" i="7" s="1"/>
  <c r="Y269" i="7"/>
  <c r="X269" i="7"/>
  <c r="W269" i="7"/>
  <c r="V269" i="7"/>
  <c r="Z268" i="7"/>
  <c r="Y268" i="7"/>
  <c r="X268" i="7"/>
  <c r="W268" i="7"/>
  <c r="V268" i="7"/>
  <c r="Z267" i="7"/>
  <c r="Y267" i="7"/>
  <c r="AB267" i="7" s="1"/>
  <c r="AD267" i="7" s="1"/>
  <c r="X267" i="7"/>
  <c r="W267" i="7"/>
  <c r="AA267" i="7" s="1"/>
  <c r="AC267" i="7" s="1"/>
  <c r="V267" i="7"/>
  <c r="Z266" i="7"/>
  <c r="Y266" i="7"/>
  <c r="X266" i="7"/>
  <c r="W266" i="7"/>
  <c r="V266" i="7"/>
  <c r="AB266" i="7" s="1"/>
  <c r="AD266" i="7" s="1"/>
  <c r="AC265" i="7"/>
  <c r="AB265" i="7"/>
  <c r="AD265" i="7" s="1"/>
  <c r="AA265" i="7"/>
  <c r="Z265" i="7"/>
  <c r="Y265" i="7"/>
  <c r="X265" i="7"/>
  <c r="W265" i="7"/>
  <c r="V265" i="7"/>
  <c r="Z264" i="7"/>
  <c r="Y264" i="7"/>
  <c r="X264" i="7"/>
  <c r="W264" i="7"/>
  <c r="V264" i="7"/>
  <c r="Z263" i="7"/>
  <c r="Y263" i="7"/>
  <c r="X263" i="7"/>
  <c r="W263" i="7"/>
  <c r="V263" i="7"/>
  <c r="Z262" i="7"/>
  <c r="Y262" i="7"/>
  <c r="X262" i="7"/>
  <c r="W262" i="7"/>
  <c r="V262" i="7"/>
  <c r="AB262" i="7" s="1"/>
  <c r="AD262" i="7" s="1"/>
  <c r="Z261" i="7"/>
  <c r="AA261" i="7" s="1"/>
  <c r="AC261" i="7" s="1"/>
  <c r="Y261" i="7"/>
  <c r="AB261" i="7" s="1"/>
  <c r="AD261" i="7" s="1"/>
  <c r="X261" i="7"/>
  <c r="W261" i="7"/>
  <c r="V261" i="7"/>
  <c r="Z260" i="7"/>
  <c r="Y260" i="7"/>
  <c r="AB260" i="7" s="1"/>
  <c r="AD260" i="7" s="1"/>
  <c r="X260" i="7"/>
  <c r="W260" i="7"/>
  <c r="V260" i="7"/>
  <c r="Z259" i="7"/>
  <c r="Y259" i="7"/>
  <c r="X259" i="7"/>
  <c r="W259" i="7"/>
  <c r="AA259" i="7" s="1"/>
  <c r="AC259" i="7" s="1"/>
  <c r="V259" i="7"/>
  <c r="AB258" i="7"/>
  <c r="AD258" i="7" s="1"/>
  <c r="Z258" i="7"/>
  <c r="Y258" i="7"/>
  <c r="X258" i="7"/>
  <c r="W258" i="7"/>
  <c r="V258" i="7"/>
  <c r="AA257" i="7"/>
  <c r="AC257" i="7" s="1"/>
  <c r="Z257" i="7"/>
  <c r="Y257" i="7"/>
  <c r="AB257" i="7" s="1"/>
  <c r="AD257" i="7" s="1"/>
  <c r="X257" i="7"/>
  <c r="W257" i="7"/>
  <c r="V257" i="7"/>
  <c r="Z256" i="7"/>
  <c r="Y256" i="7"/>
  <c r="X256" i="7"/>
  <c r="W256" i="7"/>
  <c r="V256" i="7"/>
  <c r="Z255" i="7"/>
  <c r="Y255" i="7"/>
  <c r="X255" i="7"/>
  <c r="W255" i="7"/>
  <c r="V255" i="7"/>
  <c r="AB254" i="7"/>
  <c r="AD254" i="7" s="1"/>
  <c r="Z254" i="7"/>
  <c r="Y254" i="7"/>
  <c r="X254" i="7"/>
  <c r="W254" i="7"/>
  <c r="V254" i="7"/>
  <c r="Z253" i="7"/>
  <c r="Y253" i="7"/>
  <c r="X253" i="7"/>
  <c r="W253" i="7"/>
  <c r="V253" i="7"/>
  <c r="Z252" i="7"/>
  <c r="Y252" i="7"/>
  <c r="X252" i="7"/>
  <c r="W252" i="7"/>
  <c r="V252" i="7"/>
  <c r="Z251" i="7"/>
  <c r="Y251" i="7"/>
  <c r="X251" i="7"/>
  <c r="W251" i="7"/>
  <c r="V251" i="7"/>
  <c r="AD250" i="7"/>
  <c r="AC250" i="7"/>
  <c r="AB250" i="7"/>
  <c r="Z250" i="7"/>
  <c r="Y250" i="7"/>
  <c r="X250" i="7"/>
  <c r="W250" i="7"/>
  <c r="AA250" i="7" s="1"/>
  <c r="V250" i="7"/>
  <c r="Z249" i="7"/>
  <c r="Y249" i="7"/>
  <c r="X249" i="7"/>
  <c r="W249" i="7"/>
  <c r="V249" i="7"/>
  <c r="Z248" i="7"/>
  <c r="Y248" i="7"/>
  <c r="X248" i="7"/>
  <c r="W248" i="7"/>
  <c r="V248" i="7"/>
  <c r="Z247" i="7"/>
  <c r="Y247" i="7"/>
  <c r="X247" i="7"/>
  <c r="W247" i="7"/>
  <c r="V247" i="7"/>
  <c r="AB246" i="7"/>
  <c r="AD246" i="7" s="1"/>
  <c r="Z246" i="7"/>
  <c r="Y246" i="7"/>
  <c r="X246" i="7"/>
  <c r="W246" i="7"/>
  <c r="AA246" i="7" s="1"/>
  <c r="AC246" i="7" s="1"/>
  <c r="V246" i="7"/>
  <c r="Z245" i="7"/>
  <c r="Y245" i="7"/>
  <c r="X245" i="7"/>
  <c r="W245" i="7"/>
  <c r="V245" i="7"/>
  <c r="Z244" i="7"/>
  <c r="Y244" i="7"/>
  <c r="X244" i="7"/>
  <c r="W244" i="7"/>
  <c r="AA244" i="7" s="1"/>
  <c r="AC244" i="7" s="1"/>
  <c r="V244" i="7"/>
  <c r="Z243" i="7"/>
  <c r="Y243" i="7"/>
  <c r="X243" i="7"/>
  <c r="W243" i="7"/>
  <c r="V243" i="7"/>
  <c r="AB242" i="7"/>
  <c r="AD242" i="7" s="1"/>
  <c r="Z242" i="7"/>
  <c r="Y242" i="7"/>
  <c r="X242" i="7"/>
  <c r="W242" i="7"/>
  <c r="AA242" i="7" s="1"/>
  <c r="AC242" i="7" s="1"/>
  <c r="V242" i="7"/>
  <c r="Z241" i="7"/>
  <c r="Y241" i="7"/>
  <c r="X241" i="7"/>
  <c r="W241" i="7"/>
  <c r="V241" i="7"/>
  <c r="Z240" i="7"/>
  <c r="Y240" i="7"/>
  <c r="AB240" i="7" s="1"/>
  <c r="AD240" i="7" s="1"/>
  <c r="X240" i="7"/>
  <c r="W240" i="7"/>
  <c r="AA240" i="7" s="1"/>
  <c r="AC240" i="7" s="1"/>
  <c r="V240" i="7"/>
  <c r="Z239" i="7"/>
  <c r="Y239" i="7"/>
  <c r="X239" i="7"/>
  <c r="W239" i="7"/>
  <c r="V239" i="7"/>
  <c r="AB238" i="7"/>
  <c r="AD238" i="7" s="1"/>
  <c r="Z238" i="7"/>
  <c r="Y238" i="7"/>
  <c r="X238" i="7"/>
  <c r="W238" i="7"/>
  <c r="AA238" i="7" s="1"/>
  <c r="AC238" i="7" s="1"/>
  <c r="V238" i="7"/>
  <c r="Z237" i="7"/>
  <c r="Y237" i="7"/>
  <c r="AB237" i="7" s="1"/>
  <c r="AD237" i="7" s="1"/>
  <c r="X237" i="7"/>
  <c r="W237" i="7"/>
  <c r="V237" i="7"/>
  <c r="Z236" i="7"/>
  <c r="Y236" i="7"/>
  <c r="AB236" i="7" s="1"/>
  <c r="AD236" i="7" s="1"/>
  <c r="X236" i="7"/>
  <c r="W236" i="7"/>
  <c r="V236" i="7"/>
  <c r="Z235" i="7"/>
  <c r="Y235" i="7"/>
  <c r="X235" i="7"/>
  <c r="W235" i="7"/>
  <c r="V235" i="7"/>
  <c r="AB234" i="7"/>
  <c r="AD234" i="7" s="1"/>
  <c r="Z234" i="7"/>
  <c r="Y234" i="7"/>
  <c r="X234" i="7"/>
  <c r="W234" i="7"/>
  <c r="V234" i="7"/>
  <c r="AA234" i="7" s="1"/>
  <c r="AC234" i="7" s="1"/>
  <c r="AA233" i="7"/>
  <c r="AC233" i="7" s="1"/>
  <c r="Z233" i="7"/>
  <c r="Y233" i="7"/>
  <c r="X233" i="7"/>
  <c r="W233" i="7"/>
  <c r="V233" i="7"/>
  <c r="Z232" i="7"/>
  <c r="Y232" i="7"/>
  <c r="X232" i="7"/>
  <c r="W232" i="7"/>
  <c r="V232" i="7"/>
  <c r="Z231" i="7"/>
  <c r="Y231" i="7"/>
  <c r="X231" i="7"/>
  <c r="W231" i="7"/>
  <c r="V231" i="7"/>
  <c r="Z230" i="7"/>
  <c r="Y230" i="7"/>
  <c r="X230" i="7"/>
  <c r="W230" i="7"/>
  <c r="V230" i="7"/>
  <c r="AB230" i="7" s="1"/>
  <c r="AD230" i="7" s="1"/>
  <c r="Z229" i="7"/>
  <c r="Y229" i="7"/>
  <c r="X229" i="7"/>
  <c r="W229" i="7"/>
  <c r="V229" i="7"/>
  <c r="Z228" i="7"/>
  <c r="Y228" i="7"/>
  <c r="X228" i="7"/>
  <c r="W228" i="7"/>
  <c r="V228" i="7"/>
  <c r="Z227" i="7"/>
  <c r="Y227" i="7"/>
  <c r="X227" i="7"/>
  <c r="W227" i="7"/>
  <c r="AA227" i="7" s="1"/>
  <c r="AC227" i="7" s="1"/>
  <c r="V227" i="7"/>
  <c r="Z226" i="7"/>
  <c r="Y226" i="7"/>
  <c r="X226" i="7"/>
  <c r="W226" i="7"/>
  <c r="V226" i="7"/>
  <c r="AB226" i="7" s="1"/>
  <c r="AD226" i="7" s="1"/>
  <c r="AB225" i="7"/>
  <c r="AD225" i="7" s="1"/>
  <c r="Z225" i="7"/>
  <c r="Y225" i="7"/>
  <c r="X225" i="7"/>
  <c r="W225" i="7"/>
  <c r="V225" i="7"/>
  <c r="Z224" i="7"/>
  <c r="Y224" i="7"/>
  <c r="X224" i="7"/>
  <c r="W224" i="7"/>
  <c r="V224" i="7"/>
  <c r="Z223" i="7"/>
  <c r="Y223" i="7"/>
  <c r="X223" i="7"/>
  <c r="W223" i="7"/>
  <c r="V223" i="7"/>
  <c r="Z222" i="7"/>
  <c r="Y222" i="7"/>
  <c r="X222" i="7"/>
  <c r="W222" i="7"/>
  <c r="V222" i="7"/>
  <c r="AB222" i="7" s="1"/>
  <c r="AD222" i="7" s="1"/>
  <c r="AC221" i="7"/>
  <c r="AB221" i="7"/>
  <c r="AD221" i="7" s="1"/>
  <c r="AA221" i="7"/>
  <c r="Z221" i="7"/>
  <c r="Y221" i="7"/>
  <c r="X221" i="7"/>
  <c r="W221" i="7"/>
  <c r="V221" i="7"/>
  <c r="Z220" i="7"/>
  <c r="Y220" i="7"/>
  <c r="X220" i="7"/>
  <c r="W220" i="7"/>
  <c r="V220" i="7"/>
  <c r="Z219" i="7"/>
  <c r="Y219" i="7"/>
  <c r="AB219" i="7" s="1"/>
  <c r="AD219" i="7" s="1"/>
  <c r="X219" i="7"/>
  <c r="W219" i="7"/>
  <c r="AA219" i="7" s="1"/>
  <c r="AC219" i="7" s="1"/>
  <c r="V219" i="7"/>
  <c r="Z218" i="7"/>
  <c r="Y218" i="7"/>
  <c r="X218" i="7"/>
  <c r="W218" i="7"/>
  <c r="V218" i="7"/>
  <c r="AB218" i="7" s="1"/>
  <c r="AD218" i="7" s="1"/>
  <c r="AC217" i="7"/>
  <c r="AB217" i="7"/>
  <c r="AD217" i="7" s="1"/>
  <c r="AA217" i="7"/>
  <c r="Z217" i="7"/>
  <c r="Y217" i="7"/>
  <c r="X217" i="7"/>
  <c r="W217" i="7"/>
  <c r="V217" i="7"/>
  <c r="Z216" i="7"/>
  <c r="Y216" i="7"/>
  <c r="X216" i="7"/>
  <c r="W216" i="7"/>
  <c r="V216" i="7"/>
  <c r="Z215" i="7"/>
  <c r="Y215" i="7"/>
  <c r="X215" i="7"/>
  <c r="W215" i="7"/>
  <c r="V215" i="7"/>
  <c r="Z214" i="7"/>
  <c r="Y214" i="7"/>
  <c r="X214" i="7"/>
  <c r="W214" i="7"/>
  <c r="V214" i="7"/>
  <c r="AA214" i="7" s="1"/>
  <c r="AC214" i="7" s="1"/>
  <c r="Z213" i="7"/>
  <c r="AA213" i="7" s="1"/>
  <c r="AC213" i="7" s="1"/>
  <c r="Y213" i="7"/>
  <c r="AB213" i="7" s="1"/>
  <c r="AD213" i="7" s="1"/>
  <c r="X213" i="7"/>
  <c r="W213" i="7"/>
  <c r="V213" i="7"/>
  <c r="Z212" i="7"/>
  <c r="Y212" i="7"/>
  <c r="X212" i="7"/>
  <c r="W212" i="7"/>
  <c r="V212" i="7"/>
  <c r="Z211" i="7"/>
  <c r="Y211" i="7"/>
  <c r="X211" i="7"/>
  <c r="W211" i="7"/>
  <c r="AA211" i="7" s="1"/>
  <c r="AC211" i="7" s="1"/>
  <c r="V211" i="7"/>
  <c r="AC210" i="7"/>
  <c r="AB210" i="7"/>
  <c r="AD210" i="7" s="1"/>
  <c r="Z210" i="7"/>
  <c r="Y210" i="7"/>
  <c r="X210" i="7"/>
  <c r="W210" i="7"/>
  <c r="V210" i="7"/>
  <c r="AA210" i="7" s="1"/>
  <c r="AA209" i="7"/>
  <c r="AC209" i="7" s="1"/>
  <c r="Z209" i="7"/>
  <c r="Y209" i="7"/>
  <c r="AB209" i="7" s="1"/>
  <c r="AD209" i="7" s="1"/>
  <c r="X209" i="7"/>
  <c r="W209" i="7"/>
  <c r="V209" i="7"/>
  <c r="Z208" i="7"/>
  <c r="Y208" i="7"/>
  <c r="X208" i="7"/>
  <c r="W208" i="7"/>
  <c r="V208" i="7"/>
  <c r="Z207" i="7"/>
  <c r="Y207" i="7"/>
  <c r="X207" i="7"/>
  <c r="W207" i="7"/>
  <c r="V207" i="7"/>
  <c r="AC206" i="7"/>
  <c r="AB206" i="7"/>
  <c r="AD206" i="7" s="1"/>
  <c r="Z206" i="7"/>
  <c r="Y206" i="7"/>
  <c r="X206" i="7"/>
  <c r="W206" i="7"/>
  <c r="V206" i="7"/>
  <c r="AA206" i="7" s="1"/>
  <c r="Z205" i="7"/>
  <c r="Y205" i="7"/>
  <c r="X205" i="7"/>
  <c r="W205" i="7"/>
  <c r="V205" i="7"/>
  <c r="Z204" i="7"/>
  <c r="Y204" i="7"/>
  <c r="X204" i="7"/>
  <c r="W204" i="7"/>
  <c r="V204" i="7"/>
  <c r="Z203" i="7"/>
  <c r="Y203" i="7"/>
  <c r="X203" i="7"/>
  <c r="W203" i="7"/>
  <c r="V203" i="7"/>
  <c r="AD202" i="7"/>
  <c r="AC202" i="7"/>
  <c r="AB202" i="7"/>
  <c r="Z202" i="7"/>
  <c r="Y202" i="7"/>
  <c r="X202" i="7"/>
  <c r="W202" i="7"/>
  <c r="AA202" i="7" s="1"/>
  <c r="V202" i="7"/>
  <c r="Z201" i="7"/>
  <c r="Y201" i="7"/>
  <c r="X201" i="7"/>
  <c r="W201" i="7"/>
  <c r="V201" i="7"/>
  <c r="Z200" i="7"/>
  <c r="Y200" i="7"/>
  <c r="X200" i="7"/>
  <c r="W200" i="7"/>
  <c r="V200" i="7"/>
  <c r="Z199" i="7"/>
  <c r="Y199" i="7"/>
  <c r="X199" i="7"/>
  <c r="W199" i="7"/>
  <c r="V199" i="7"/>
  <c r="AB198" i="7"/>
  <c r="AD198" i="7" s="1"/>
  <c r="Z198" i="7"/>
  <c r="Y198" i="7"/>
  <c r="X198" i="7"/>
  <c r="W198" i="7"/>
  <c r="AA198" i="7" s="1"/>
  <c r="AC198" i="7" s="1"/>
  <c r="V198" i="7"/>
  <c r="Z197" i="7"/>
  <c r="Y197" i="7"/>
  <c r="X197" i="7"/>
  <c r="W197" i="7"/>
  <c r="V197" i="7"/>
  <c r="AB197" i="7" s="1"/>
  <c r="AD197" i="7" s="1"/>
  <c r="Z196" i="7"/>
  <c r="Y196" i="7"/>
  <c r="X196" i="7"/>
  <c r="W196" i="7"/>
  <c r="V196" i="7"/>
  <c r="Z195" i="7"/>
  <c r="Y195" i="7"/>
  <c r="AB195" i="7" s="1"/>
  <c r="AD195" i="7" s="1"/>
  <c r="X195" i="7"/>
  <c r="W195" i="7"/>
  <c r="V195" i="7"/>
  <c r="AB194" i="7"/>
  <c r="AD194" i="7" s="1"/>
  <c r="Z194" i="7"/>
  <c r="Y194" i="7"/>
  <c r="X194" i="7"/>
  <c r="W194" i="7"/>
  <c r="V194" i="7"/>
  <c r="Z193" i="7"/>
  <c r="Y193" i="7"/>
  <c r="X193" i="7"/>
  <c r="W193" i="7"/>
  <c r="V193" i="7"/>
  <c r="Z192" i="7"/>
  <c r="Y192" i="7"/>
  <c r="X192" i="7"/>
  <c r="W192" i="7"/>
  <c r="V192" i="7"/>
  <c r="Z191" i="7"/>
  <c r="Y191" i="7"/>
  <c r="X191" i="7"/>
  <c r="W191" i="7"/>
  <c r="V191" i="7"/>
  <c r="AB191" i="7" s="1"/>
  <c r="AD191" i="7" s="1"/>
  <c r="AA190" i="7"/>
  <c r="AC190" i="7" s="1"/>
  <c r="Z190" i="7"/>
  <c r="Y190" i="7"/>
  <c r="AB190" i="7" s="1"/>
  <c r="AD190" i="7" s="1"/>
  <c r="X190" i="7"/>
  <c r="W190" i="7"/>
  <c r="V190" i="7"/>
  <c r="Z189" i="7"/>
  <c r="Y189" i="7"/>
  <c r="X189" i="7"/>
  <c r="W189" i="7"/>
  <c r="V189" i="7"/>
  <c r="Z188" i="7"/>
  <c r="Y188" i="7"/>
  <c r="X188" i="7"/>
  <c r="W188" i="7"/>
  <c r="AA188" i="7" s="1"/>
  <c r="AC188" i="7" s="1"/>
  <c r="V188" i="7"/>
  <c r="Z187" i="7"/>
  <c r="Y187" i="7"/>
  <c r="X187" i="7"/>
  <c r="W187" i="7"/>
  <c r="V187" i="7"/>
  <c r="AB187" i="7" s="1"/>
  <c r="AD187" i="7" s="1"/>
  <c r="Z186" i="7"/>
  <c r="AA186" i="7" s="1"/>
  <c r="AC186" i="7" s="1"/>
  <c r="Y186" i="7"/>
  <c r="AB186" i="7" s="1"/>
  <c r="AD186" i="7" s="1"/>
  <c r="X186" i="7"/>
  <c r="W186" i="7"/>
  <c r="V186" i="7"/>
  <c r="Z185" i="7"/>
  <c r="Y185" i="7"/>
  <c r="X185" i="7"/>
  <c r="W185" i="7"/>
  <c r="V185" i="7"/>
  <c r="Z184" i="7"/>
  <c r="Y184" i="7"/>
  <c r="X184" i="7"/>
  <c r="W184" i="7"/>
  <c r="V184" i="7"/>
  <c r="AB183" i="7"/>
  <c r="AD183" i="7" s="1"/>
  <c r="AA183" i="7"/>
  <c r="AC183" i="7" s="1"/>
  <c r="Z183" i="7"/>
  <c r="Y183" i="7"/>
  <c r="X183" i="7"/>
  <c r="W183" i="7"/>
  <c r="V183" i="7"/>
  <c r="AB182" i="7"/>
  <c r="AD182" i="7" s="1"/>
  <c r="AA182" i="7"/>
  <c r="AC182" i="7" s="1"/>
  <c r="Z182" i="7"/>
  <c r="Y182" i="7"/>
  <c r="X182" i="7"/>
  <c r="W182" i="7"/>
  <c r="V182" i="7"/>
  <c r="Z181" i="7"/>
  <c r="Y181" i="7"/>
  <c r="X181" i="7"/>
  <c r="W181" i="7"/>
  <c r="V181" i="7"/>
  <c r="Z180" i="7"/>
  <c r="Y180" i="7"/>
  <c r="AB180" i="7" s="1"/>
  <c r="AD180" i="7" s="1"/>
  <c r="X180" i="7"/>
  <c r="W180" i="7"/>
  <c r="AA180" i="7" s="1"/>
  <c r="AC180" i="7" s="1"/>
  <c r="V180" i="7"/>
  <c r="AB179" i="7"/>
  <c r="AD179" i="7" s="1"/>
  <c r="AA179" i="7"/>
  <c r="AC179" i="7" s="1"/>
  <c r="Z179" i="7"/>
  <c r="Y179" i="7"/>
  <c r="X179" i="7"/>
  <c r="W179" i="7"/>
  <c r="V179" i="7"/>
  <c r="AA178" i="7"/>
  <c r="AC178" i="7" s="1"/>
  <c r="Z178" i="7"/>
  <c r="Y178" i="7"/>
  <c r="AB178" i="7" s="1"/>
  <c r="AD178" i="7" s="1"/>
  <c r="X178" i="7"/>
  <c r="W178" i="7"/>
  <c r="V178" i="7"/>
  <c r="Z177" i="7"/>
  <c r="Y177" i="7"/>
  <c r="X177" i="7"/>
  <c r="W177" i="7"/>
  <c r="V177" i="7"/>
  <c r="Z176" i="7"/>
  <c r="Y176" i="7"/>
  <c r="X176" i="7"/>
  <c r="W176" i="7"/>
  <c r="V176" i="7"/>
  <c r="AB175" i="7"/>
  <c r="AD175" i="7" s="1"/>
  <c r="AA175" i="7"/>
  <c r="AC175" i="7" s="1"/>
  <c r="Z175" i="7"/>
  <c r="Y175" i="7"/>
  <c r="X175" i="7"/>
  <c r="W175" i="7"/>
  <c r="V175" i="7"/>
  <c r="Z174" i="7"/>
  <c r="Y174" i="7"/>
  <c r="AB174" i="7" s="1"/>
  <c r="AD174" i="7" s="1"/>
  <c r="X174" i="7"/>
  <c r="W174" i="7"/>
  <c r="V174" i="7"/>
  <c r="AA174" i="7" s="1"/>
  <c r="AC174" i="7" s="1"/>
  <c r="Z173" i="7"/>
  <c r="Y173" i="7"/>
  <c r="AB173" i="7" s="1"/>
  <c r="AD173" i="7" s="1"/>
  <c r="X173" i="7"/>
  <c r="W173" i="7"/>
  <c r="AA173" i="7" s="1"/>
  <c r="AC173" i="7" s="1"/>
  <c r="V173" i="7"/>
  <c r="Z172" i="7"/>
  <c r="Y172" i="7"/>
  <c r="X172" i="7"/>
  <c r="W172" i="7"/>
  <c r="V172" i="7"/>
  <c r="AC171" i="7"/>
  <c r="AB171" i="7"/>
  <c r="AD171" i="7" s="1"/>
  <c r="AA171" i="7"/>
  <c r="Z171" i="7"/>
  <c r="Y171" i="7"/>
  <c r="X171" i="7"/>
  <c r="W171" i="7"/>
  <c r="V171" i="7"/>
  <c r="Z170" i="7"/>
  <c r="Y170" i="7"/>
  <c r="X170" i="7"/>
  <c r="W170" i="7"/>
  <c r="V170" i="7"/>
  <c r="Z169" i="7"/>
  <c r="Y169" i="7"/>
  <c r="X169" i="7"/>
  <c r="W169" i="7"/>
  <c r="V169" i="7"/>
  <c r="Z168" i="7"/>
  <c r="Y168" i="7"/>
  <c r="X168" i="7"/>
  <c r="W168" i="7"/>
  <c r="V168" i="7"/>
  <c r="AB167" i="7"/>
  <c r="AD167" i="7" s="1"/>
  <c r="AA167" i="7"/>
  <c r="AC167" i="7" s="1"/>
  <c r="Z167" i="7"/>
  <c r="Y167" i="7"/>
  <c r="X167" i="7"/>
  <c r="W167" i="7"/>
  <c r="V167" i="7"/>
  <c r="Z166" i="7"/>
  <c r="Y166" i="7"/>
  <c r="X166" i="7"/>
  <c r="W166" i="7"/>
  <c r="V166" i="7"/>
  <c r="AB166" i="7" s="1"/>
  <c r="AD166" i="7" s="1"/>
  <c r="Z165" i="7"/>
  <c r="Y165" i="7"/>
  <c r="X165" i="7"/>
  <c r="W165" i="7"/>
  <c r="V165" i="7"/>
  <c r="Z164" i="7"/>
  <c r="Y164" i="7"/>
  <c r="X164" i="7"/>
  <c r="W164" i="7"/>
  <c r="V164" i="7"/>
  <c r="AB163" i="7"/>
  <c r="AD163" i="7" s="1"/>
  <c r="AA163" i="7"/>
  <c r="AC163" i="7" s="1"/>
  <c r="Z163" i="7"/>
  <c r="Y163" i="7"/>
  <c r="X163" i="7"/>
  <c r="W163" i="7"/>
  <c r="V163" i="7"/>
  <c r="Z162" i="7"/>
  <c r="Y162" i="7"/>
  <c r="X162" i="7"/>
  <c r="W162" i="7"/>
  <c r="V162" i="7"/>
  <c r="AA162" i="7" s="1"/>
  <c r="AC162" i="7" s="1"/>
  <c r="Z161" i="7"/>
  <c r="Y161" i="7"/>
  <c r="X161" i="7"/>
  <c r="W161" i="7"/>
  <c r="V161" i="7"/>
  <c r="Z160" i="7"/>
  <c r="Y160" i="7"/>
  <c r="X160" i="7"/>
  <c r="W160" i="7"/>
  <c r="V160" i="7"/>
  <c r="AC159" i="7"/>
  <c r="AB159" i="7"/>
  <c r="AD159" i="7" s="1"/>
  <c r="AA159" i="7"/>
  <c r="Z159" i="7"/>
  <c r="Y159" i="7"/>
  <c r="X159" i="7"/>
  <c r="W159" i="7"/>
  <c r="V159" i="7"/>
  <c r="Z158" i="7"/>
  <c r="Y158" i="7"/>
  <c r="X158" i="7"/>
  <c r="W158" i="7"/>
  <c r="V158" i="7"/>
  <c r="AA158" i="7" s="1"/>
  <c r="AC158" i="7" s="1"/>
  <c r="Z157" i="7"/>
  <c r="Y157" i="7"/>
  <c r="AB157" i="7" s="1"/>
  <c r="AD157" i="7" s="1"/>
  <c r="X157" i="7"/>
  <c r="W157" i="7"/>
  <c r="V157" i="7"/>
  <c r="Z156" i="7"/>
  <c r="Y156" i="7"/>
  <c r="X156" i="7"/>
  <c r="W156" i="7"/>
  <c r="V156" i="7"/>
  <c r="AD155" i="7"/>
  <c r="AC155" i="7"/>
  <c r="AB155" i="7"/>
  <c r="AA155" i="7"/>
  <c r="Z155" i="7"/>
  <c r="Y155" i="7"/>
  <c r="X155" i="7"/>
  <c r="W155" i="7"/>
  <c r="V155" i="7"/>
  <c r="Z154" i="7"/>
  <c r="Y154" i="7"/>
  <c r="AB154" i="7" s="1"/>
  <c r="AD154" i="7" s="1"/>
  <c r="X154" i="7"/>
  <c r="W154" i="7"/>
  <c r="V154" i="7"/>
  <c r="AA154" i="7" s="1"/>
  <c r="AC154" i="7" s="1"/>
  <c r="Z153" i="7"/>
  <c r="Y153" i="7"/>
  <c r="X153" i="7"/>
  <c r="W153" i="7"/>
  <c r="AA153" i="7" s="1"/>
  <c r="AC153" i="7" s="1"/>
  <c r="V153" i="7"/>
  <c r="Z152" i="7"/>
  <c r="Y152" i="7"/>
  <c r="X152" i="7"/>
  <c r="W152" i="7"/>
  <c r="V152" i="7"/>
  <c r="AB151" i="7"/>
  <c r="AD151" i="7" s="1"/>
  <c r="AA151" i="7"/>
  <c r="AC151" i="7" s="1"/>
  <c r="Z151" i="7"/>
  <c r="Y151" i="7"/>
  <c r="X151" i="7"/>
  <c r="W151" i="7"/>
  <c r="V151" i="7"/>
  <c r="Z150" i="7"/>
  <c r="Y150" i="7"/>
  <c r="X150" i="7"/>
  <c r="W150" i="7"/>
  <c r="V150" i="7"/>
  <c r="AB150" i="7" s="1"/>
  <c r="AD150" i="7" s="1"/>
  <c r="Z149" i="7"/>
  <c r="Y149" i="7"/>
  <c r="X149" i="7"/>
  <c r="W149" i="7"/>
  <c r="AA149" i="7" s="1"/>
  <c r="AC149" i="7" s="1"/>
  <c r="V149" i="7"/>
  <c r="Z148" i="7"/>
  <c r="Y148" i="7"/>
  <c r="X148" i="7"/>
  <c r="W148" i="7"/>
  <c r="AA148" i="7" s="1"/>
  <c r="AC148" i="7" s="1"/>
  <c r="V148" i="7"/>
  <c r="AB147" i="7"/>
  <c r="AD147" i="7" s="1"/>
  <c r="AA147" i="7"/>
  <c r="AC147" i="7" s="1"/>
  <c r="Z147" i="7"/>
  <c r="Y147" i="7"/>
  <c r="X147" i="7"/>
  <c r="W147" i="7"/>
  <c r="V147" i="7"/>
  <c r="AA146" i="7"/>
  <c r="AC146" i="7" s="1"/>
  <c r="Z146" i="7"/>
  <c r="Y146" i="7"/>
  <c r="AB146" i="7" s="1"/>
  <c r="AD146" i="7" s="1"/>
  <c r="X146" i="7"/>
  <c r="W146" i="7"/>
  <c r="V146" i="7"/>
  <c r="Z145" i="7"/>
  <c r="Y145" i="7"/>
  <c r="X145" i="7"/>
  <c r="W145" i="7"/>
  <c r="V145" i="7"/>
  <c r="Z144" i="7"/>
  <c r="Y144" i="7"/>
  <c r="X144" i="7"/>
  <c r="W144" i="7"/>
  <c r="AA144" i="7" s="1"/>
  <c r="AC144" i="7" s="1"/>
  <c r="V144" i="7"/>
  <c r="AB143" i="7"/>
  <c r="AD143" i="7" s="1"/>
  <c r="AA143" i="7"/>
  <c r="AC143" i="7" s="1"/>
  <c r="Z143" i="7"/>
  <c r="Y143" i="7"/>
  <c r="X143" i="7"/>
  <c r="W143" i="7"/>
  <c r="V143" i="7"/>
  <c r="Z142" i="7"/>
  <c r="Y142" i="7"/>
  <c r="AB142" i="7" s="1"/>
  <c r="AD142" i="7" s="1"/>
  <c r="X142" i="7"/>
  <c r="W142" i="7"/>
  <c r="V142" i="7"/>
  <c r="AA142" i="7" s="1"/>
  <c r="AC142" i="7" s="1"/>
  <c r="Z141" i="7"/>
  <c r="Y141" i="7"/>
  <c r="AB141" i="7" s="1"/>
  <c r="AD141" i="7" s="1"/>
  <c r="X141" i="7"/>
  <c r="W141" i="7"/>
  <c r="AA141" i="7" s="1"/>
  <c r="AC141" i="7" s="1"/>
  <c r="V141" i="7"/>
  <c r="Z140" i="7"/>
  <c r="Y140" i="7"/>
  <c r="X140" i="7"/>
  <c r="W140" i="7"/>
  <c r="V140" i="7"/>
  <c r="AC139" i="7"/>
  <c r="AB139" i="7"/>
  <c r="AD139" i="7" s="1"/>
  <c r="AA139" i="7"/>
  <c r="Z139" i="7"/>
  <c r="Y139" i="7"/>
  <c r="X139" i="7"/>
  <c r="W139" i="7"/>
  <c r="V139" i="7"/>
  <c r="Z138" i="7"/>
  <c r="Y138" i="7"/>
  <c r="AB138" i="7" s="1"/>
  <c r="AD138" i="7" s="1"/>
  <c r="X138" i="7"/>
  <c r="W138" i="7"/>
  <c r="V138" i="7"/>
  <c r="AA138" i="7" s="1"/>
  <c r="AC138" i="7" s="1"/>
  <c r="Z137" i="7"/>
  <c r="Y137" i="7"/>
  <c r="X137" i="7"/>
  <c r="W137" i="7"/>
  <c r="AA137" i="7" s="1"/>
  <c r="AC137" i="7" s="1"/>
  <c r="V137" i="7"/>
  <c r="Z136" i="7"/>
  <c r="Y136" i="7"/>
  <c r="X136" i="7"/>
  <c r="W136" i="7"/>
  <c r="V136" i="7"/>
  <c r="AB135" i="7"/>
  <c r="AD135" i="7" s="1"/>
  <c r="AA135" i="7"/>
  <c r="AC135" i="7" s="1"/>
  <c r="Z135" i="7"/>
  <c r="Y135" i="7"/>
  <c r="X135" i="7"/>
  <c r="W135" i="7"/>
  <c r="V135" i="7"/>
  <c r="Z134" i="7"/>
  <c r="Y134" i="7"/>
  <c r="X134" i="7"/>
  <c r="W134" i="7"/>
  <c r="V134" i="7"/>
  <c r="AB134" i="7" s="1"/>
  <c r="AD134" i="7" s="1"/>
  <c r="Z133" i="7"/>
  <c r="Y133" i="7"/>
  <c r="X133" i="7"/>
  <c r="W133" i="7"/>
  <c r="V133" i="7"/>
  <c r="Z132" i="7"/>
  <c r="Y132" i="7"/>
  <c r="X132" i="7"/>
  <c r="W132" i="7"/>
  <c r="V132" i="7"/>
  <c r="AB131" i="7"/>
  <c r="AD131" i="7" s="1"/>
  <c r="AA131" i="7"/>
  <c r="AC131" i="7" s="1"/>
  <c r="Z131" i="7"/>
  <c r="Y131" i="7"/>
  <c r="X131" i="7"/>
  <c r="W131" i="7"/>
  <c r="V131" i="7"/>
  <c r="AA130" i="7"/>
  <c r="AC130" i="7" s="1"/>
  <c r="Z130" i="7"/>
  <c r="Y130" i="7"/>
  <c r="AB130" i="7" s="1"/>
  <c r="AD130" i="7" s="1"/>
  <c r="X130" i="7"/>
  <c r="W130" i="7"/>
  <c r="V130" i="7"/>
  <c r="Z129" i="7"/>
  <c r="Y129" i="7"/>
  <c r="X129" i="7"/>
  <c r="W129" i="7"/>
  <c r="V129" i="7"/>
  <c r="Z128" i="7"/>
  <c r="Y128" i="7"/>
  <c r="X128" i="7"/>
  <c r="W128" i="7"/>
  <c r="V128" i="7"/>
  <c r="AB127" i="7"/>
  <c r="AD127" i="7" s="1"/>
  <c r="AA127" i="7"/>
  <c r="AC127" i="7" s="1"/>
  <c r="Z127" i="7"/>
  <c r="Y127" i="7"/>
  <c r="X127" i="7"/>
  <c r="W127" i="7"/>
  <c r="V127" i="7"/>
  <c r="Z126" i="7"/>
  <c r="Y126" i="7"/>
  <c r="AB126" i="7" s="1"/>
  <c r="AD126" i="7" s="1"/>
  <c r="X126" i="7"/>
  <c r="W126" i="7"/>
  <c r="V126" i="7"/>
  <c r="AA126" i="7" s="1"/>
  <c r="AC126" i="7" s="1"/>
  <c r="Z125" i="7"/>
  <c r="Y125" i="7"/>
  <c r="AB125" i="7" s="1"/>
  <c r="AD125" i="7" s="1"/>
  <c r="X125" i="7"/>
  <c r="W125" i="7"/>
  <c r="AA125" i="7" s="1"/>
  <c r="AC125" i="7" s="1"/>
  <c r="V125" i="7"/>
  <c r="Z124" i="7"/>
  <c r="Y124" i="7"/>
  <c r="X124" i="7"/>
  <c r="W124" i="7"/>
  <c r="V124" i="7"/>
  <c r="AC123" i="7"/>
  <c r="AB123" i="7"/>
  <c r="AD123" i="7" s="1"/>
  <c r="AA123" i="7"/>
  <c r="Z123" i="7"/>
  <c r="Y123" i="7"/>
  <c r="X123" i="7"/>
  <c r="W123" i="7"/>
  <c r="V123" i="7"/>
  <c r="Z122" i="7"/>
  <c r="Y122" i="7"/>
  <c r="AB122" i="7" s="1"/>
  <c r="AD122" i="7" s="1"/>
  <c r="X122" i="7"/>
  <c r="W122" i="7"/>
  <c r="V122" i="7"/>
  <c r="AA122" i="7" s="1"/>
  <c r="AC122" i="7" s="1"/>
  <c r="Z121" i="7"/>
  <c r="Y121" i="7"/>
  <c r="X121" i="7"/>
  <c r="W121" i="7"/>
  <c r="AA121" i="7" s="1"/>
  <c r="AC121" i="7" s="1"/>
  <c r="V121" i="7"/>
  <c r="Z120" i="7"/>
  <c r="Y120" i="7"/>
  <c r="X120" i="7"/>
  <c r="W120" i="7"/>
  <c r="V120" i="7"/>
  <c r="AB119" i="7"/>
  <c r="AD119" i="7" s="1"/>
  <c r="AA119" i="7"/>
  <c r="AC119" i="7" s="1"/>
  <c r="Z119" i="7"/>
  <c r="Y119" i="7"/>
  <c r="X119" i="7"/>
  <c r="W119" i="7"/>
  <c r="V119" i="7"/>
  <c r="Z118" i="7"/>
  <c r="Y118" i="7"/>
  <c r="X118" i="7"/>
  <c r="W118" i="7"/>
  <c r="V118" i="7"/>
  <c r="AB118" i="7" s="1"/>
  <c r="AD118" i="7" s="1"/>
  <c r="Z117" i="7"/>
  <c r="Y117" i="7"/>
  <c r="X117" i="7"/>
  <c r="W117" i="7"/>
  <c r="V117" i="7"/>
  <c r="Z116" i="7"/>
  <c r="Y116" i="7"/>
  <c r="X116" i="7"/>
  <c r="W116" i="7"/>
  <c r="AA116" i="7" s="1"/>
  <c r="AC116" i="7" s="1"/>
  <c r="V116" i="7"/>
  <c r="AB115" i="7"/>
  <c r="AD115" i="7" s="1"/>
  <c r="AA115" i="7"/>
  <c r="AC115" i="7" s="1"/>
  <c r="Z115" i="7"/>
  <c r="Y115" i="7"/>
  <c r="X115" i="7"/>
  <c r="W115" i="7"/>
  <c r="V115" i="7"/>
  <c r="AA114" i="7"/>
  <c r="AC114" i="7" s="1"/>
  <c r="Z114" i="7"/>
  <c r="Y114" i="7"/>
  <c r="AB114" i="7" s="1"/>
  <c r="AD114" i="7" s="1"/>
  <c r="X114" i="7"/>
  <c r="W114" i="7"/>
  <c r="V114" i="7"/>
  <c r="Z113" i="7"/>
  <c r="Y113" i="7"/>
  <c r="X113" i="7"/>
  <c r="W113" i="7"/>
  <c r="V113" i="7"/>
  <c r="Z112" i="7"/>
  <c r="Y112" i="7"/>
  <c r="X112" i="7"/>
  <c r="W112" i="7"/>
  <c r="AB112" i="7" s="1"/>
  <c r="AD112" i="7" s="1"/>
  <c r="V112" i="7"/>
  <c r="AB111" i="7"/>
  <c r="AD111" i="7" s="1"/>
  <c r="AA111" i="7"/>
  <c r="AC111" i="7" s="1"/>
  <c r="Z111" i="7"/>
  <c r="Y111" i="7"/>
  <c r="X111" i="7"/>
  <c r="W111" i="7"/>
  <c r="V111" i="7"/>
  <c r="Z110" i="7"/>
  <c r="Y110" i="7"/>
  <c r="AB110" i="7" s="1"/>
  <c r="AD110" i="7" s="1"/>
  <c r="X110" i="7"/>
  <c r="W110" i="7"/>
  <c r="V110" i="7"/>
  <c r="AA110" i="7" s="1"/>
  <c r="AC110" i="7" s="1"/>
  <c r="Z109" i="7"/>
  <c r="Y109" i="7"/>
  <c r="AB109" i="7" s="1"/>
  <c r="AD109" i="7" s="1"/>
  <c r="X109" i="7"/>
  <c r="W109" i="7"/>
  <c r="AA109" i="7" s="1"/>
  <c r="AC109" i="7" s="1"/>
  <c r="V109" i="7"/>
  <c r="Z108" i="7"/>
  <c r="Y108" i="7"/>
  <c r="X108" i="7"/>
  <c r="W108" i="7"/>
  <c r="V108" i="7"/>
  <c r="AC107" i="7"/>
  <c r="AB107" i="7"/>
  <c r="AD107" i="7" s="1"/>
  <c r="AA107" i="7"/>
  <c r="Z107" i="7"/>
  <c r="Y107" i="7"/>
  <c r="X107" i="7"/>
  <c r="W107" i="7"/>
  <c r="V107" i="7"/>
  <c r="Z106" i="7"/>
  <c r="Y106" i="7"/>
  <c r="X106" i="7"/>
  <c r="W106" i="7"/>
  <c r="V106" i="7"/>
  <c r="Z105" i="7"/>
  <c r="Y105" i="7"/>
  <c r="X105" i="7"/>
  <c r="W105" i="7"/>
  <c r="V105" i="7"/>
  <c r="Z104" i="7"/>
  <c r="Y104" i="7"/>
  <c r="X104" i="7"/>
  <c r="W104" i="7"/>
  <c r="V104" i="7"/>
  <c r="AB103" i="7"/>
  <c r="AD103" i="7" s="1"/>
  <c r="AA103" i="7"/>
  <c r="AC103" i="7" s="1"/>
  <c r="Z103" i="7"/>
  <c r="Y103" i="7"/>
  <c r="X103" i="7"/>
  <c r="W103" i="7"/>
  <c r="V103" i="7"/>
  <c r="Z102" i="7"/>
  <c r="Y102" i="7"/>
  <c r="X102" i="7"/>
  <c r="W102" i="7"/>
  <c r="V102" i="7"/>
  <c r="AB102" i="7" s="1"/>
  <c r="AD102" i="7" s="1"/>
  <c r="Z101" i="7"/>
  <c r="Y101" i="7"/>
  <c r="X101" i="7"/>
  <c r="W101" i="7"/>
  <c r="AA101" i="7" s="1"/>
  <c r="AC101" i="7" s="1"/>
  <c r="V101" i="7"/>
  <c r="Z100" i="7"/>
  <c r="Y100" i="7"/>
  <c r="X100" i="7"/>
  <c r="W100" i="7"/>
  <c r="V100" i="7"/>
  <c r="AC99" i="7"/>
  <c r="AB99" i="7"/>
  <c r="AD99" i="7" s="1"/>
  <c r="AA99" i="7"/>
  <c r="Z99" i="7"/>
  <c r="Y99" i="7"/>
  <c r="X99" i="7"/>
  <c r="W99" i="7"/>
  <c r="V99" i="7"/>
  <c r="Z98" i="7"/>
  <c r="Y98" i="7"/>
  <c r="X98" i="7"/>
  <c r="W98" i="7"/>
  <c r="V98" i="7"/>
  <c r="AA98" i="7" s="1"/>
  <c r="AC98" i="7" s="1"/>
  <c r="Z97" i="7"/>
  <c r="Y97" i="7"/>
  <c r="X97" i="7"/>
  <c r="W97" i="7"/>
  <c r="V97" i="7"/>
  <c r="Z96" i="7"/>
  <c r="Y96" i="7"/>
  <c r="X96" i="7"/>
  <c r="W96" i="7"/>
  <c r="V96" i="7"/>
  <c r="AB95" i="7"/>
  <c r="AD95" i="7" s="1"/>
  <c r="AA95" i="7"/>
  <c r="AC95" i="7" s="1"/>
  <c r="Z95" i="7"/>
  <c r="Y95" i="7"/>
  <c r="X95" i="7"/>
  <c r="W95" i="7"/>
  <c r="V95" i="7"/>
  <c r="Z94" i="7"/>
  <c r="Y94" i="7"/>
  <c r="X94" i="7"/>
  <c r="W94" i="7"/>
  <c r="V94" i="7"/>
  <c r="AA94" i="7" s="1"/>
  <c r="AC94" i="7" s="1"/>
  <c r="Z93" i="7"/>
  <c r="Y93" i="7"/>
  <c r="AB93" i="7" s="1"/>
  <c r="AD93" i="7" s="1"/>
  <c r="X93" i="7"/>
  <c r="W93" i="7"/>
  <c r="V93" i="7"/>
  <c r="Z92" i="7"/>
  <c r="Y92" i="7"/>
  <c r="X92" i="7"/>
  <c r="W92" i="7"/>
  <c r="V92" i="7"/>
  <c r="AB91" i="7"/>
  <c r="AD91" i="7" s="1"/>
  <c r="AA91" i="7"/>
  <c r="AC91" i="7" s="1"/>
  <c r="Z91" i="7"/>
  <c r="Y91" i="7"/>
  <c r="X91" i="7"/>
  <c r="W91" i="7"/>
  <c r="V91" i="7"/>
  <c r="Z90" i="7"/>
  <c r="Y90" i="7"/>
  <c r="X90" i="7"/>
  <c r="W90" i="7"/>
  <c r="V90" i="7"/>
  <c r="Z89" i="7"/>
  <c r="Y89" i="7"/>
  <c r="X89" i="7"/>
  <c r="W89" i="7"/>
  <c r="AA89" i="7" s="1"/>
  <c r="AC89" i="7" s="1"/>
  <c r="V89" i="7"/>
  <c r="Z88" i="7"/>
  <c r="Y88" i="7"/>
  <c r="X88" i="7"/>
  <c r="W88" i="7"/>
  <c r="V88" i="7"/>
  <c r="AB87" i="7"/>
  <c r="AD87" i="7" s="1"/>
  <c r="AA87" i="7"/>
  <c r="AC87" i="7" s="1"/>
  <c r="Z87" i="7"/>
  <c r="Y87" i="7"/>
  <c r="X87" i="7"/>
  <c r="W87" i="7"/>
  <c r="V87" i="7"/>
  <c r="Z86" i="7"/>
  <c r="Y86" i="7"/>
  <c r="X86" i="7"/>
  <c r="W86" i="7"/>
  <c r="V86" i="7"/>
  <c r="AB86" i="7" s="1"/>
  <c r="AD86" i="7" s="1"/>
  <c r="Z85" i="7"/>
  <c r="Y85" i="7"/>
  <c r="X85" i="7"/>
  <c r="W85" i="7"/>
  <c r="V85" i="7"/>
  <c r="Z84" i="7"/>
  <c r="Y84" i="7"/>
  <c r="X84" i="7"/>
  <c r="W84" i="7"/>
  <c r="V84" i="7"/>
  <c r="AB83" i="7"/>
  <c r="AD83" i="7" s="1"/>
  <c r="AA83" i="7"/>
  <c r="AC83" i="7" s="1"/>
  <c r="Z83" i="7"/>
  <c r="Y83" i="7"/>
  <c r="X83" i="7"/>
  <c r="W83" i="7"/>
  <c r="V83" i="7"/>
  <c r="Z82" i="7"/>
  <c r="Y82" i="7"/>
  <c r="AB82" i="7" s="1"/>
  <c r="AD82" i="7" s="1"/>
  <c r="X82" i="7"/>
  <c r="W82" i="7"/>
  <c r="V82" i="7"/>
  <c r="Z81" i="7"/>
  <c r="Y81" i="7"/>
  <c r="AB81" i="7" s="1"/>
  <c r="AD81" i="7" s="1"/>
  <c r="X81" i="7"/>
  <c r="W81" i="7"/>
  <c r="V81" i="7"/>
  <c r="Z80" i="7"/>
  <c r="Y80" i="7"/>
  <c r="X80" i="7"/>
  <c r="W80" i="7"/>
  <c r="AA80" i="7" s="1"/>
  <c r="AC80" i="7" s="1"/>
  <c r="V80" i="7"/>
  <c r="AA79" i="7"/>
  <c r="AC79" i="7" s="1"/>
  <c r="Z79" i="7"/>
  <c r="Y79" i="7"/>
  <c r="X79" i="7"/>
  <c r="W79" i="7"/>
  <c r="V79" i="7"/>
  <c r="AB79" i="7" s="1"/>
  <c r="AD79" i="7" s="1"/>
  <c r="AA78" i="7"/>
  <c r="AC78" i="7" s="1"/>
  <c r="Z78" i="7"/>
  <c r="Y78" i="7"/>
  <c r="AB78" i="7" s="1"/>
  <c r="AD78" i="7" s="1"/>
  <c r="X78" i="7"/>
  <c r="W78" i="7"/>
  <c r="V78" i="7"/>
  <c r="Z77" i="7"/>
  <c r="Y77" i="7"/>
  <c r="AB77" i="7" s="1"/>
  <c r="AD77" i="7" s="1"/>
  <c r="X77" i="7"/>
  <c r="W77" i="7"/>
  <c r="V77" i="7"/>
  <c r="Z76" i="7"/>
  <c r="Y76" i="7"/>
  <c r="X76" i="7"/>
  <c r="W76" i="7"/>
  <c r="V76" i="7"/>
  <c r="Z75" i="7"/>
  <c r="Y75" i="7"/>
  <c r="X75" i="7"/>
  <c r="W75" i="7"/>
  <c r="AA75" i="7" s="1"/>
  <c r="AC75" i="7" s="1"/>
  <c r="V75" i="7"/>
  <c r="AB74" i="7"/>
  <c r="AD74" i="7" s="1"/>
  <c r="Z74" i="7"/>
  <c r="Y74" i="7"/>
  <c r="X74" i="7"/>
  <c r="W74" i="7"/>
  <c r="V74" i="7"/>
  <c r="Z73" i="7"/>
  <c r="Y73" i="7"/>
  <c r="X73" i="7"/>
  <c r="W73" i="7"/>
  <c r="V73" i="7"/>
  <c r="AB73" i="7" s="1"/>
  <c r="AD73" i="7" s="1"/>
  <c r="Z72" i="7"/>
  <c r="Y72" i="7"/>
  <c r="X72" i="7"/>
  <c r="W72" i="7"/>
  <c r="V72" i="7"/>
  <c r="Z71" i="7"/>
  <c r="Y71" i="7"/>
  <c r="X71" i="7"/>
  <c r="W71" i="7"/>
  <c r="V71" i="7"/>
  <c r="AB70" i="7"/>
  <c r="AD70" i="7" s="1"/>
  <c r="Z70" i="7"/>
  <c r="Y70" i="7"/>
  <c r="X70" i="7"/>
  <c r="W70" i="7"/>
  <c r="V70" i="7"/>
  <c r="Z69" i="7"/>
  <c r="Y69" i="7"/>
  <c r="X69" i="7"/>
  <c r="W69" i="7"/>
  <c r="V69" i="7"/>
  <c r="Z68" i="7"/>
  <c r="Y68" i="7"/>
  <c r="X68" i="7"/>
  <c r="W68" i="7"/>
  <c r="V68" i="7"/>
  <c r="Z67" i="7"/>
  <c r="Y67" i="7"/>
  <c r="X67" i="7"/>
  <c r="W67" i="7"/>
  <c r="V67" i="7"/>
  <c r="AB66" i="7"/>
  <c r="AD66" i="7" s="1"/>
  <c r="Z66" i="7"/>
  <c r="Y66" i="7"/>
  <c r="X66" i="7"/>
  <c r="W66" i="7"/>
  <c r="AA66" i="7" s="1"/>
  <c r="AC66" i="7" s="1"/>
  <c r="V66" i="7"/>
  <c r="Z65" i="7"/>
  <c r="Y65" i="7"/>
  <c r="AB65" i="7" s="1"/>
  <c r="AD65" i="7" s="1"/>
  <c r="X65" i="7"/>
  <c r="W65" i="7"/>
  <c r="V65" i="7"/>
  <c r="Z64" i="7"/>
  <c r="Y64" i="7"/>
  <c r="AB64" i="7" s="1"/>
  <c r="AD64" i="7" s="1"/>
  <c r="X64" i="7"/>
  <c r="W64" i="7"/>
  <c r="V64" i="7"/>
  <c r="Z63" i="7"/>
  <c r="Y63" i="7"/>
  <c r="X63" i="7"/>
  <c r="W63" i="7"/>
  <c r="V63" i="7"/>
  <c r="Z62" i="7"/>
  <c r="Y62" i="7"/>
  <c r="X62" i="7"/>
  <c r="W62" i="7"/>
  <c r="V62" i="7"/>
  <c r="AB62" i="7" s="1"/>
  <c r="AD62" i="7" s="1"/>
  <c r="Z61" i="7"/>
  <c r="AA61" i="7" s="1"/>
  <c r="AC61" i="7" s="1"/>
  <c r="Y61" i="7"/>
  <c r="X61" i="7"/>
  <c r="W61" i="7"/>
  <c r="V61" i="7"/>
  <c r="Z60" i="7"/>
  <c r="Y60" i="7"/>
  <c r="X60" i="7"/>
  <c r="W60" i="7"/>
  <c r="V60" i="7"/>
  <c r="Z59" i="7"/>
  <c r="Y59" i="7"/>
  <c r="X59" i="7"/>
  <c r="W59" i="7"/>
  <c r="V59" i="7"/>
  <c r="Z58" i="7"/>
  <c r="Y58" i="7"/>
  <c r="X58" i="7"/>
  <c r="W58" i="7"/>
  <c r="AA58" i="7" s="1"/>
  <c r="AC58" i="7" s="1"/>
  <c r="V58" i="7"/>
  <c r="AB58" i="7" s="1"/>
  <c r="AD58" i="7" s="1"/>
  <c r="Z57" i="7"/>
  <c r="Y57" i="7"/>
  <c r="AB57" i="7" s="1"/>
  <c r="AD57" i="7" s="1"/>
  <c r="X57" i="7"/>
  <c r="W57" i="7"/>
  <c r="V57" i="7"/>
  <c r="Z56" i="7"/>
  <c r="Y56" i="7"/>
  <c r="X56" i="7"/>
  <c r="W56" i="7"/>
  <c r="V56" i="7"/>
  <c r="Z55" i="7"/>
  <c r="Y55" i="7"/>
  <c r="X55" i="7"/>
  <c r="W55" i="7"/>
  <c r="V55" i="7"/>
  <c r="Z54" i="7"/>
  <c r="Y54" i="7"/>
  <c r="X54" i="7"/>
  <c r="W54" i="7"/>
  <c r="AA54" i="7" s="1"/>
  <c r="AC54" i="7" s="1"/>
  <c r="V54" i="7"/>
  <c r="AB54" i="7" s="1"/>
  <c r="AD54" i="7" s="1"/>
  <c r="Z53" i="7"/>
  <c r="AA53" i="7" s="1"/>
  <c r="AC53" i="7" s="1"/>
  <c r="Y53" i="7"/>
  <c r="X53" i="7"/>
  <c r="W53" i="7"/>
  <c r="V53" i="7"/>
  <c r="Z52" i="7"/>
  <c r="Y52" i="7"/>
  <c r="X52" i="7"/>
  <c r="W52" i="7"/>
  <c r="V52" i="7"/>
  <c r="Z51" i="7"/>
  <c r="Y51" i="7"/>
  <c r="X51" i="7"/>
  <c r="W51" i="7"/>
  <c r="V51" i="7"/>
  <c r="AB50" i="7"/>
  <c r="AD50" i="7" s="1"/>
  <c r="Z50" i="7"/>
  <c r="Y50" i="7"/>
  <c r="X50" i="7"/>
  <c r="W50" i="7"/>
  <c r="V50" i="7"/>
  <c r="AB49" i="7"/>
  <c r="AD49" i="7" s="1"/>
  <c r="AA49" i="7"/>
  <c r="AC49" i="7" s="1"/>
  <c r="Z49" i="7"/>
  <c r="Y49" i="7"/>
  <c r="X49" i="7"/>
  <c r="W49" i="7"/>
  <c r="V49" i="7"/>
  <c r="Z48" i="7"/>
  <c r="Y48" i="7"/>
  <c r="X48" i="7"/>
  <c r="W48" i="7"/>
  <c r="V48" i="7"/>
  <c r="Z47" i="7"/>
  <c r="Y47" i="7"/>
  <c r="AB47" i="7" s="1"/>
  <c r="AD47" i="7" s="1"/>
  <c r="X47" i="7"/>
  <c r="W47" i="7"/>
  <c r="V47" i="7"/>
  <c r="AB46" i="7"/>
  <c r="AD46" i="7" s="1"/>
  <c r="Z46" i="7"/>
  <c r="Y46" i="7"/>
  <c r="X46" i="7"/>
  <c r="W46" i="7"/>
  <c r="V46" i="7"/>
  <c r="Z45" i="7"/>
  <c r="Y45" i="7"/>
  <c r="X45" i="7"/>
  <c r="W45" i="7"/>
  <c r="V45" i="7"/>
  <c r="Z44" i="7"/>
  <c r="Y44" i="7"/>
  <c r="X44" i="7"/>
  <c r="W44" i="7"/>
  <c r="V44" i="7"/>
  <c r="Z43" i="7"/>
  <c r="Y43" i="7"/>
  <c r="X43" i="7"/>
  <c r="W43" i="7"/>
  <c r="V43" i="7"/>
  <c r="AB42" i="7"/>
  <c r="AD42" i="7" s="1"/>
  <c r="Z42" i="7"/>
  <c r="Y42" i="7"/>
  <c r="X42" i="7"/>
  <c r="W42" i="7"/>
  <c r="AA42" i="7" s="1"/>
  <c r="AC42" i="7" s="1"/>
  <c r="V42" i="7"/>
  <c r="Z41" i="7"/>
  <c r="AA41" i="7" s="1"/>
  <c r="AC41" i="7" s="1"/>
  <c r="Y41" i="7"/>
  <c r="X41" i="7"/>
  <c r="W41" i="7"/>
  <c r="V41" i="7"/>
  <c r="Z40" i="7"/>
  <c r="Y40" i="7"/>
  <c r="AB40" i="7" s="1"/>
  <c r="AD40" i="7" s="1"/>
  <c r="X40" i="7"/>
  <c r="W40" i="7"/>
  <c r="V40" i="7"/>
  <c r="Z39" i="7"/>
  <c r="Y39" i="7"/>
  <c r="X39" i="7"/>
  <c r="W39" i="7"/>
  <c r="V39" i="7"/>
  <c r="Z38" i="7"/>
  <c r="Y38" i="7"/>
  <c r="X38" i="7"/>
  <c r="W38" i="7"/>
  <c r="V38" i="7"/>
  <c r="AB38" i="7" s="1"/>
  <c r="AD38" i="7" s="1"/>
  <c r="Z37" i="7"/>
  <c r="AA37" i="7" s="1"/>
  <c r="AC37" i="7" s="1"/>
  <c r="Y37" i="7"/>
  <c r="X37" i="7"/>
  <c r="W37" i="7"/>
  <c r="V37" i="7"/>
  <c r="Z36" i="7"/>
  <c r="Y36" i="7"/>
  <c r="X36" i="7"/>
  <c r="W36" i="7"/>
  <c r="V36" i="7"/>
  <c r="Z35" i="7"/>
  <c r="Y35" i="7"/>
  <c r="X35" i="7"/>
  <c r="W35" i="7"/>
  <c r="V35" i="7"/>
  <c r="Z34" i="7"/>
  <c r="Y34" i="7"/>
  <c r="X34" i="7"/>
  <c r="W34" i="7"/>
  <c r="V34" i="7"/>
  <c r="AB34" i="7" s="1"/>
  <c r="AD34" i="7" s="1"/>
  <c r="Z33" i="7"/>
  <c r="Y33" i="7"/>
  <c r="X33" i="7"/>
  <c r="W33" i="7"/>
  <c r="V33" i="7"/>
  <c r="Z32" i="7"/>
  <c r="Y32" i="7"/>
  <c r="X32" i="7"/>
  <c r="W32" i="7"/>
  <c r="V32" i="7"/>
  <c r="Z31" i="7"/>
  <c r="Y31" i="7"/>
  <c r="X31" i="7"/>
  <c r="W31" i="7"/>
  <c r="V31" i="7"/>
  <c r="Z30" i="7"/>
  <c r="Y30" i="7"/>
  <c r="X30" i="7"/>
  <c r="W30" i="7"/>
  <c r="V30" i="7"/>
  <c r="AB30" i="7" s="1"/>
  <c r="AD30" i="7" s="1"/>
  <c r="AA29" i="7"/>
  <c r="AC29" i="7" s="1"/>
  <c r="Z29" i="7"/>
  <c r="Y29" i="7"/>
  <c r="AB29" i="7" s="1"/>
  <c r="AD29" i="7" s="1"/>
  <c r="X29" i="7"/>
  <c r="W29" i="7"/>
  <c r="V29" i="7"/>
  <c r="Z28" i="7"/>
  <c r="Y28" i="7"/>
  <c r="X28" i="7"/>
  <c r="W28" i="7"/>
  <c r="V28" i="7"/>
  <c r="Z27" i="7"/>
  <c r="Y27" i="7"/>
  <c r="X27" i="7"/>
  <c r="W27" i="7"/>
  <c r="V27" i="7"/>
  <c r="AB26" i="7"/>
  <c r="AD26" i="7" s="1"/>
  <c r="Z26" i="7"/>
  <c r="Y26" i="7"/>
  <c r="X26" i="7"/>
  <c r="W26" i="7"/>
  <c r="V26" i="7"/>
  <c r="AA25" i="7"/>
  <c r="AC25" i="7" s="1"/>
  <c r="Z25" i="7"/>
  <c r="Y25" i="7"/>
  <c r="X25" i="7"/>
  <c r="W25" i="7"/>
  <c r="V25" i="7"/>
  <c r="AB25" i="7" s="1"/>
  <c r="AD25" i="7" s="1"/>
  <c r="Z24" i="7"/>
  <c r="Y24" i="7"/>
  <c r="X24" i="7"/>
  <c r="W24" i="7"/>
  <c r="V24" i="7"/>
  <c r="Z23" i="7"/>
  <c r="Y23" i="7"/>
  <c r="AB23" i="7" s="1"/>
  <c r="AD23" i="7" s="1"/>
  <c r="X23" i="7"/>
  <c r="W23" i="7"/>
  <c r="V23" i="7"/>
  <c r="AB22" i="7"/>
  <c r="AD22" i="7" s="1"/>
  <c r="Z22" i="7"/>
  <c r="Y22" i="7"/>
  <c r="X22" i="7"/>
  <c r="W22" i="7"/>
  <c r="V22" i="7"/>
  <c r="Z21" i="7"/>
  <c r="AA21" i="7" s="1"/>
  <c r="AC21" i="7" s="1"/>
  <c r="Y21" i="7"/>
  <c r="AB21" i="7" s="1"/>
  <c r="AD21" i="7" s="1"/>
  <c r="X21" i="7"/>
  <c r="W21" i="7"/>
  <c r="V21" i="7"/>
  <c r="Z20" i="7"/>
  <c r="Y20" i="7"/>
  <c r="X20" i="7"/>
  <c r="W20" i="7"/>
  <c r="V20" i="7"/>
  <c r="Z19" i="7"/>
  <c r="Y19" i="7"/>
  <c r="X19" i="7"/>
  <c r="W19" i="7"/>
  <c r="V19" i="7"/>
  <c r="AB18" i="7"/>
  <c r="AD18" i="7" s="1"/>
  <c r="Z18" i="7"/>
  <c r="Y18" i="7"/>
  <c r="X18" i="7"/>
  <c r="W18" i="7"/>
  <c r="V18" i="7"/>
  <c r="Z17" i="7"/>
  <c r="Y17" i="7"/>
  <c r="X17" i="7"/>
  <c r="W17" i="7"/>
  <c r="V17" i="7"/>
  <c r="Z16" i="7"/>
  <c r="Y16" i="7"/>
  <c r="AB16" i="7" s="1"/>
  <c r="AD16" i="7" s="1"/>
  <c r="X16" i="7"/>
  <c r="W16" i="7"/>
  <c r="V16" i="7"/>
  <c r="Z15" i="7"/>
  <c r="Y15" i="7"/>
  <c r="X15" i="7"/>
  <c r="W15" i="7"/>
  <c r="V15" i="7"/>
  <c r="AB14" i="7"/>
  <c r="AD14" i="7" s="1"/>
  <c r="Z14" i="7"/>
  <c r="Y14" i="7"/>
  <c r="X14" i="7"/>
  <c r="W14" i="7"/>
  <c r="AA14" i="7" s="1"/>
  <c r="AC14" i="7" s="1"/>
  <c r="V14" i="7"/>
  <c r="Z13" i="7"/>
  <c r="Y13" i="7"/>
  <c r="AB13" i="7" s="1"/>
  <c r="AD13" i="7" s="1"/>
  <c r="X13" i="7"/>
  <c r="W13" i="7"/>
  <c r="V13" i="7"/>
  <c r="Z12" i="7"/>
  <c r="Y12" i="7"/>
  <c r="X12" i="7"/>
  <c r="W12" i="7"/>
  <c r="V12" i="7"/>
  <c r="Z11" i="7"/>
  <c r="Y11" i="7"/>
  <c r="X11" i="7"/>
  <c r="W11" i="7"/>
  <c r="AA11" i="7" s="1"/>
  <c r="AC11" i="7" s="1"/>
  <c r="V11" i="7"/>
  <c r="Z10" i="7"/>
  <c r="Y10" i="7"/>
  <c r="X10" i="7"/>
  <c r="W10" i="7"/>
  <c r="AA10" i="7" s="1"/>
  <c r="AC10" i="7" s="1"/>
  <c r="V10" i="7"/>
  <c r="AB10" i="7" s="1"/>
  <c r="AD10" i="7" s="1"/>
  <c r="Z9" i="7"/>
  <c r="AA9" i="7" s="1"/>
  <c r="AC9" i="7" s="1"/>
  <c r="Y9" i="7"/>
  <c r="AB9" i="7" s="1"/>
  <c r="AD9" i="7" s="1"/>
  <c r="X9" i="7"/>
  <c r="W9" i="7"/>
  <c r="V9" i="7"/>
  <c r="Z8" i="7"/>
  <c r="Y8" i="7"/>
  <c r="X8" i="7"/>
  <c r="W8" i="7"/>
  <c r="V8" i="7"/>
  <c r="Z7" i="7"/>
  <c r="Y7" i="7"/>
  <c r="X7" i="7"/>
  <c r="W7" i="7"/>
  <c r="AA7" i="7" s="1"/>
  <c r="AC7" i="7" s="1"/>
  <c r="V7" i="7"/>
  <c r="Z6" i="7"/>
  <c r="Y6" i="7"/>
  <c r="X6" i="7"/>
  <c r="W6" i="7"/>
  <c r="V6" i="7"/>
  <c r="AB6" i="7" s="1"/>
  <c r="AD6" i="7" s="1"/>
  <c r="AB5" i="7"/>
  <c r="AD5" i="7" s="1"/>
  <c r="Z5" i="7"/>
  <c r="Y5" i="7"/>
  <c r="X5" i="7"/>
  <c r="W5" i="7"/>
  <c r="V5" i="7"/>
  <c r="C53" i="3"/>
  <c r="I53" i="3" s="1"/>
  <c r="K53" i="3" s="1"/>
  <c r="W4" i="7"/>
  <c r="V4" i="7"/>
  <c r="B4" i="2"/>
  <c r="Y4" i="7"/>
  <c r="Z4" i="7"/>
  <c r="X4" i="7"/>
  <c r="A53" i="3"/>
  <c r="B53" i="3"/>
  <c r="AL92" i="7" l="1"/>
  <c r="AM92" i="7" s="1"/>
  <c r="AK168" i="7"/>
  <c r="AN168" i="7" s="1"/>
  <c r="AK120" i="7"/>
  <c r="AN120" i="7" s="1"/>
  <c r="AK151" i="7"/>
  <c r="AN151" i="7" s="1"/>
  <c r="AK103" i="7"/>
  <c r="AN103" i="7" s="1"/>
  <c r="AK485" i="7"/>
  <c r="AN485" i="7" s="1"/>
  <c r="AK233" i="7"/>
  <c r="AN233" i="7" s="1"/>
  <c r="AL15" i="7"/>
  <c r="AM15" i="7" s="1"/>
  <c r="AL31" i="7"/>
  <c r="AM31" i="7" s="1"/>
  <c r="AL39" i="7"/>
  <c r="AM39" i="7" s="1"/>
  <c r="AL140" i="7"/>
  <c r="AM140" i="7" s="1"/>
  <c r="AK221" i="7"/>
  <c r="AN221" i="7" s="1"/>
  <c r="AL164" i="7"/>
  <c r="AM164" i="7" s="1"/>
  <c r="AK83" i="7"/>
  <c r="AN83" i="7" s="1"/>
  <c r="AL83" i="7"/>
  <c r="AM83" i="7" s="1"/>
  <c r="AL19" i="7"/>
  <c r="AM19" i="7" s="1"/>
  <c r="AL75" i="7"/>
  <c r="AM75" i="7" s="1"/>
  <c r="AL79" i="7"/>
  <c r="AM79" i="7" s="1"/>
  <c r="AL116" i="7"/>
  <c r="AM116" i="7" s="1"/>
  <c r="AL23" i="7"/>
  <c r="AM23" i="7" s="1"/>
  <c r="AL43" i="7"/>
  <c r="AM43" i="7" s="1"/>
  <c r="AL47" i="7"/>
  <c r="AM47" i="7" s="1"/>
  <c r="AL51" i="7"/>
  <c r="AM51" i="7" s="1"/>
  <c r="AL59" i="7"/>
  <c r="AM59" i="7" s="1"/>
  <c r="AL67" i="7"/>
  <c r="AM67" i="7" s="1"/>
  <c r="AL188" i="7"/>
  <c r="AM188" i="7" s="1"/>
  <c r="AK192" i="7"/>
  <c r="AN192" i="7" s="1"/>
  <c r="AL7" i="7"/>
  <c r="AM7" i="7" s="1"/>
  <c r="AL11" i="7"/>
  <c r="AM11" i="7" s="1"/>
  <c r="AL27" i="7"/>
  <c r="AM27" i="7" s="1"/>
  <c r="AL35" i="7"/>
  <c r="AM35" i="7" s="1"/>
  <c r="AL55" i="7"/>
  <c r="AM55" i="7" s="1"/>
  <c r="AL63" i="7"/>
  <c r="AM63" i="7" s="1"/>
  <c r="AL71" i="7"/>
  <c r="AM71" i="7" s="1"/>
  <c r="AK127" i="7"/>
  <c r="AN127" i="7" s="1"/>
  <c r="AK179" i="7"/>
  <c r="AN179" i="7" s="1"/>
  <c r="AK198" i="7"/>
  <c r="AN198" i="7" s="1"/>
  <c r="AL233" i="7"/>
  <c r="AM233" i="7" s="1"/>
  <c r="AK148" i="7"/>
  <c r="AN148" i="7" s="1"/>
  <c r="AK87" i="7"/>
  <c r="AN87" i="7" s="1"/>
  <c r="AL107" i="7"/>
  <c r="AM107" i="7" s="1"/>
  <c r="AK111" i="7"/>
  <c r="AN111" i="7" s="1"/>
  <c r="AL131" i="7"/>
  <c r="AM131" i="7" s="1"/>
  <c r="AK135" i="7"/>
  <c r="AN135" i="7" s="1"/>
  <c r="AL155" i="7"/>
  <c r="AM155" i="7" s="1"/>
  <c r="AK159" i="7"/>
  <c r="AN159" i="7" s="1"/>
  <c r="AL179" i="7"/>
  <c r="AM179" i="7" s="1"/>
  <c r="AK183" i="7"/>
  <c r="AN183" i="7" s="1"/>
  <c r="AK226" i="7"/>
  <c r="AN226" i="7" s="1"/>
  <c r="AK230" i="7"/>
  <c r="AN230" i="7" s="1"/>
  <c r="AL265" i="7"/>
  <c r="AM265" i="7" s="1"/>
  <c r="AK107" i="7"/>
  <c r="AN107" i="7" s="1"/>
  <c r="AK131" i="7"/>
  <c r="AN131" i="7" s="1"/>
  <c r="AK497" i="7"/>
  <c r="AN497" i="7" s="1"/>
  <c r="AL100" i="7"/>
  <c r="AM100" i="7" s="1"/>
  <c r="AL124" i="7"/>
  <c r="AM124" i="7" s="1"/>
  <c r="AL148" i="7"/>
  <c r="AM148" i="7" s="1"/>
  <c r="AL172" i="7"/>
  <c r="AM172" i="7" s="1"/>
  <c r="AL196" i="7"/>
  <c r="AM196" i="7" s="1"/>
  <c r="AL210" i="7"/>
  <c r="AM210" i="7" s="1"/>
  <c r="AL365" i="7"/>
  <c r="AM365" i="7" s="1"/>
  <c r="AK393" i="7"/>
  <c r="AN393" i="7" s="1"/>
  <c r="AK155" i="7"/>
  <c r="AN155" i="7" s="1"/>
  <c r="AL175" i="7"/>
  <c r="AM175" i="7" s="1"/>
  <c r="AL144" i="7"/>
  <c r="AM144" i="7" s="1"/>
  <c r="AL168" i="7"/>
  <c r="AM168" i="7" s="1"/>
  <c r="AK210" i="7"/>
  <c r="AN210" i="7" s="1"/>
  <c r="AL87" i="7"/>
  <c r="AM87" i="7" s="1"/>
  <c r="AL91" i="7"/>
  <c r="AM91" i="7" s="1"/>
  <c r="AK91" i="7"/>
  <c r="AN91" i="7" s="1"/>
  <c r="AL111" i="7"/>
  <c r="AM111" i="7" s="1"/>
  <c r="AK115" i="7"/>
  <c r="AN115" i="7" s="1"/>
  <c r="AL135" i="7"/>
  <c r="AM135" i="7" s="1"/>
  <c r="AK139" i="7"/>
  <c r="AN139" i="7" s="1"/>
  <c r="AL159" i="7"/>
  <c r="AM159" i="7" s="1"/>
  <c r="AK163" i="7"/>
  <c r="AN163" i="7" s="1"/>
  <c r="AL183" i="7"/>
  <c r="AM183" i="7" s="1"/>
  <c r="AK187" i="7"/>
  <c r="AN187" i="7" s="1"/>
  <c r="AL226" i="7"/>
  <c r="AM226" i="7" s="1"/>
  <c r="AK385" i="7"/>
  <c r="AN385" i="7" s="1"/>
  <c r="AK389" i="7"/>
  <c r="AN389" i="7" s="1"/>
  <c r="AL485" i="7"/>
  <c r="AM485" i="7" s="1"/>
  <c r="AK100" i="7"/>
  <c r="AN100" i="7" s="1"/>
  <c r="AK84" i="7"/>
  <c r="AN84" i="7" s="1"/>
  <c r="AL104" i="7"/>
  <c r="AM104" i="7" s="1"/>
  <c r="AK108" i="7"/>
  <c r="AN108" i="7" s="1"/>
  <c r="AL128" i="7"/>
  <c r="AM128" i="7" s="1"/>
  <c r="AK132" i="7"/>
  <c r="AN132" i="7" s="1"/>
  <c r="AL152" i="7"/>
  <c r="AM152" i="7" s="1"/>
  <c r="AK156" i="7"/>
  <c r="AN156" i="7" s="1"/>
  <c r="AL176" i="7"/>
  <c r="AM176" i="7" s="1"/>
  <c r="AK180" i="7"/>
  <c r="AN180" i="7" s="1"/>
  <c r="AL242" i="7"/>
  <c r="AM242" i="7" s="1"/>
  <c r="AK258" i="7"/>
  <c r="AN258" i="7" s="1"/>
  <c r="AK326" i="7"/>
  <c r="AN326" i="7" s="1"/>
  <c r="AK237" i="7"/>
  <c r="AN237" i="7" s="1"/>
  <c r="AK249" i="7"/>
  <c r="AN249" i="7" s="1"/>
  <c r="AL127" i="7"/>
  <c r="AM127" i="7" s="1"/>
  <c r="AL151" i="7"/>
  <c r="AM151" i="7" s="1"/>
  <c r="AK253" i="7"/>
  <c r="AN253" i="7" s="1"/>
  <c r="AL120" i="7"/>
  <c r="AM120" i="7" s="1"/>
  <c r="AK95" i="7"/>
  <c r="AN95" i="7" s="1"/>
  <c r="AL115" i="7"/>
  <c r="AM115" i="7" s="1"/>
  <c r="AK119" i="7"/>
  <c r="AN119" i="7" s="1"/>
  <c r="AL139" i="7"/>
  <c r="AM139" i="7" s="1"/>
  <c r="AK143" i="7"/>
  <c r="AN143" i="7" s="1"/>
  <c r="AL163" i="7"/>
  <c r="AM163" i="7" s="1"/>
  <c r="AK167" i="7"/>
  <c r="AN167" i="7" s="1"/>
  <c r="AL187" i="7"/>
  <c r="AM187" i="7" s="1"/>
  <c r="AK191" i="7"/>
  <c r="AN191" i="7" s="1"/>
  <c r="AK262" i="7"/>
  <c r="AN262" i="7" s="1"/>
  <c r="AK302" i="7"/>
  <c r="AN302" i="7" s="1"/>
  <c r="AK322" i="7"/>
  <c r="AN322" i="7" s="1"/>
  <c r="AL445" i="7"/>
  <c r="AM445" i="7" s="1"/>
  <c r="AK465" i="7"/>
  <c r="AN465" i="7" s="1"/>
  <c r="AL469" i="7"/>
  <c r="AM469" i="7" s="1"/>
  <c r="AK124" i="7"/>
  <c r="AN124" i="7" s="1"/>
  <c r="AK172" i="7"/>
  <c r="AN172" i="7" s="1"/>
  <c r="AL192" i="7"/>
  <c r="AM192" i="7" s="1"/>
  <c r="AK461" i="7"/>
  <c r="AN461" i="7" s="1"/>
  <c r="AL465" i="7"/>
  <c r="AM465" i="7" s="1"/>
  <c r="AL84" i="7"/>
  <c r="AM84" i="7" s="1"/>
  <c r="AK88" i="7"/>
  <c r="AN88" i="7" s="1"/>
  <c r="AL108" i="7"/>
  <c r="AM108" i="7" s="1"/>
  <c r="AK112" i="7"/>
  <c r="AN112" i="7" s="1"/>
  <c r="AL132" i="7"/>
  <c r="AM132" i="7" s="1"/>
  <c r="AK136" i="7"/>
  <c r="AN136" i="7" s="1"/>
  <c r="AL156" i="7"/>
  <c r="AM156" i="7" s="1"/>
  <c r="AK160" i="7"/>
  <c r="AN160" i="7" s="1"/>
  <c r="AL180" i="7"/>
  <c r="AM180" i="7" s="1"/>
  <c r="AK184" i="7"/>
  <c r="AN184" i="7" s="1"/>
  <c r="AL258" i="7"/>
  <c r="AM258" i="7" s="1"/>
  <c r="AL103" i="7"/>
  <c r="AM103" i="7" s="1"/>
  <c r="AL441" i="7"/>
  <c r="AM441" i="7" s="1"/>
  <c r="AL96" i="7"/>
  <c r="AM96" i="7" s="1"/>
  <c r="AK214" i="7"/>
  <c r="AN214" i="7" s="1"/>
  <c r="AK481" i="7"/>
  <c r="AN481" i="7" s="1"/>
  <c r="AL95" i="7"/>
  <c r="AM95" i="7" s="1"/>
  <c r="AL99" i="7"/>
  <c r="AM99" i="7" s="1"/>
  <c r="AK99" i="7"/>
  <c r="AN99" i="7" s="1"/>
  <c r="AL119" i="7"/>
  <c r="AM119" i="7" s="1"/>
  <c r="AL143" i="7"/>
  <c r="AM143" i="7" s="1"/>
  <c r="AL167" i="7"/>
  <c r="AM167" i="7" s="1"/>
  <c r="AL191" i="7"/>
  <c r="AM191" i="7" s="1"/>
  <c r="AL217" i="7"/>
  <c r="AM217" i="7" s="1"/>
  <c r="AK217" i="7"/>
  <c r="AN217" i="7" s="1"/>
  <c r="AK274" i="7"/>
  <c r="AN274" i="7" s="1"/>
  <c r="AL322" i="7"/>
  <c r="AM322" i="7" s="1"/>
  <c r="AL278" i="7"/>
  <c r="AM278" i="7" s="1"/>
  <c r="AK282" i="7"/>
  <c r="AN282" i="7" s="1"/>
  <c r="AL302" i="7"/>
  <c r="AM302" i="7" s="1"/>
  <c r="AK306" i="7"/>
  <c r="AN306" i="7" s="1"/>
  <c r="AL326" i="7"/>
  <c r="AM326" i="7" s="1"/>
  <c r="AL361" i="7"/>
  <c r="AM361" i="7" s="1"/>
  <c r="AL198" i="7"/>
  <c r="AM198" i="7" s="1"/>
  <c r="AL214" i="7"/>
  <c r="AM214" i="7" s="1"/>
  <c r="AL230" i="7"/>
  <c r="AM230" i="7" s="1"/>
  <c r="AL237" i="7"/>
  <c r="AM237" i="7" s="1"/>
  <c r="AL246" i="7"/>
  <c r="AM246" i="7" s="1"/>
  <c r="AL262" i="7"/>
  <c r="AM262" i="7" s="1"/>
  <c r="AL385" i="7"/>
  <c r="AM385" i="7" s="1"/>
  <c r="AL461" i="7"/>
  <c r="AM461" i="7" s="1"/>
  <c r="AL481" i="7"/>
  <c r="AM481" i="7" s="1"/>
  <c r="AL497" i="7"/>
  <c r="AM497" i="7" s="1"/>
  <c r="AK202" i="7"/>
  <c r="AN202" i="7" s="1"/>
  <c r="AK209" i="7"/>
  <c r="AN209" i="7" s="1"/>
  <c r="AK218" i="7"/>
  <c r="AN218" i="7" s="1"/>
  <c r="AK225" i="7"/>
  <c r="AN225" i="7" s="1"/>
  <c r="AK234" i="7"/>
  <c r="AN234" i="7" s="1"/>
  <c r="AK241" i="7"/>
  <c r="AN241" i="7" s="1"/>
  <c r="AK250" i="7"/>
  <c r="AN250" i="7" s="1"/>
  <c r="AL282" i="7"/>
  <c r="AM282" i="7" s="1"/>
  <c r="AL306" i="7"/>
  <c r="AM306" i="7" s="1"/>
  <c r="AL357" i="7"/>
  <c r="AM357" i="7" s="1"/>
  <c r="AL381" i="7"/>
  <c r="AM381" i="7" s="1"/>
  <c r="AK477" i="7"/>
  <c r="AN477" i="7" s="1"/>
  <c r="AK493" i="7"/>
  <c r="AN493" i="7" s="1"/>
  <c r="AK453" i="7"/>
  <c r="AN453" i="7" s="1"/>
  <c r="AL457" i="7"/>
  <c r="AM457" i="7" s="1"/>
  <c r="AL197" i="7"/>
  <c r="AM197" i="7" s="1"/>
  <c r="AK197" i="7"/>
  <c r="AN197" i="7" s="1"/>
  <c r="AL202" i="7"/>
  <c r="AM202" i="7" s="1"/>
  <c r="AL218" i="7"/>
  <c r="AM218" i="7" s="1"/>
  <c r="AL234" i="7"/>
  <c r="AM234" i="7" s="1"/>
  <c r="AL250" i="7"/>
  <c r="AM250" i="7" s="1"/>
  <c r="AL266" i="7"/>
  <c r="AM266" i="7" s="1"/>
  <c r="AL286" i="7"/>
  <c r="AM286" i="7" s="1"/>
  <c r="AL310" i="7"/>
  <c r="AM310" i="7" s="1"/>
  <c r="AL353" i="7"/>
  <c r="AM353" i="7" s="1"/>
  <c r="AL377" i="7"/>
  <c r="AM377" i="7" s="1"/>
  <c r="AL477" i="7"/>
  <c r="AM477" i="7" s="1"/>
  <c r="AL493" i="7"/>
  <c r="AM493" i="7" s="1"/>
  <c r="AK206" i="7"/>
  <c r="AN206" i="7" s="1"/>
  <c r="AK213" i="7"/>
  <c r="AN213" i="7" s="1"/>
  <c r="AK222" i="7"/>
  <c r="AN222" i="7" s="1"/>
  <c r="AK229" i="7"/>
  <c r="AN229" i="7" s="1"/>
  <c r="AK238" i="7"/>
  <c r="AN238" i="7" s="1"/>
  <c r="AK245" i="7"/>
  <c r="AN245" i="7" s="1"/>
  <c r="AK254" i="7"/>
  <c r="AN254" i="7" s="1"/>
  <c r="AL261" i="7"/>
  <c r="AM261" i="7" s="1"/>
  <c r="AK270" i="7"/>
  <c r="AN270" i="7" s="1"/>
  <c r="AK449" i="7"/>
  <c r="AN449" i="7" s="1"/>
  <c r="AL453" i="7"/>
  <c r="AM453" i="7" s="1"/>
  <c r="AK473" i="7"/>
  <c r="AN473" i="7" s="1"/>
  <c r="AK489" i="7"/>
  <c r="AN489" i="7" s="1"/>
  <c r="AL389" i="7"/>
  <c r="AM389" i="7" s="1"/>
  <c r="AK397" i="7"/>
  <c r="AN397" i="7" s="1"/>
  <c r="AL393" i="7"/>
  <c r="AM393" i="7" s="1"/>
  <c r="AK401" i="7"/>
  <c r="AN401" i="7" s="1"/>
  <c r="AL397" i="7"/>
  <c r="AM397" i="7" s="1"/>
  <c r="AK405" i="7"/>
  <c r="AN405" i="7" s="1"/>
  <c r="AL401" i="7"/>
  <c r="AM401" i="7" s="1"/>
  <c r="AK409" i="7"/>
  <c r="AN409" i="7" s="1"/>
  <c r="AK413" i="7"/>
  <c r="AN413" i="7" s="1"/>
  <c r="AL405" i="7"/>
  <c r="AM405" i="7" s="1"/>
  <c r="AK261" i="7"/>
  <c r="AN261" i="7" s="1"/>
  <c r="AK265" i="7"/>
  <c r="AN265" i="7" s="1"/>
  <c r="AK269" i="7"/>
  <c r="AN269" i="7" s="1"/>
  <c r="AK273" i="7"/>
  <c r="AN273" i="7" s="1"/>
  <c r="AK281" i="7"/>
  <c r="AN281" i="7" s="1"/>
  <c r="AK293" i="7"/>
  <c r="AN293" i="7" s="1"/>
  <c r="AK301" i="7"/>
  <c r="AN301" i="7" s="1"/>
  <c r="AK305" i="7"/>
  <c r="AN305" i="7" s="1"/>
  <c r="AK309" i="7"/>
  <c r="AN309" i="7" s="1"/>
  <c r="AK313" i="7"/>
  <c r="AN313" i="7" s="1"/>
  <c r="AK317" i="7"/>
  <c r="AN317" i="7" s="1"/>
  <c r="AK321" i="7"/>
  <c r="AN321" i="7" s="1"/>
  <c r="AK325" i="7"/>
  <c r="AN325" i="7" s="1"/>
  <c r="AK329" i="7"/>
  <c r="AN329" i="7" s="1"/>
  <c r="AL409" i="7"/>
  <c r="AM409" i="7" s="1"/>
  <c r="AL413" i="7"/>
  <c r="AM413" i="7" s="1"/>
  <c r="AK429" i="7"/>
  <c r="AN429" i="7" s="1"/>
  <c r="AL417" i="7"/>
  <c r="AM417" i="7" s="1"/>
  <c r="AL421" i="7"/>
  <c r="AM421" i="7" s="1"/>
  <c r="AL425" i="7"/>
  <c r="AM425" i="7" s="1"/>
  <c r="AK337" i="7"/>
  <c r="AN337" i="7" s="1"/>
  <c r="AK341" i="7"/>
  <c r="AN341" i="7" s="1"/>
  <c r="AL429" i="7"/>
  <c r="AM429" i="7" s="1"/>
  <c r="AK437" i="7"/>
  <c r="AN437" i="7" s="1"/>
  <c r="AK380" i="7"/>
  <c r="AN380" i="7" s="1"/>
  <c r="AK388" i="7"/>
  <c r="AN388" i="7" s="1"/>
  <c r="AK408" i="7"/>
  <c r="AN408" i="7" s="1"/>
  <c r="AK428" i="7"/>
  <c r="AN428" i="7" s="1"/>
  <c r="AK448" i="7"/>
  <c r="AN448" i="7" s="1"/>
  <c r="AL4" i="7"/>
  <c r="AM4" i="7" s="1"/>
  <c r="AA136" i="7"/>
  <c r="AC136" i="7" s="1"/>
  <c r="AA444" i="7"/>
  <c r="AC444" i="7" s="1"/>
  <c r="AB4" i="7"/>
  <c r="AD4" i="7" s="1"/>
  <c r="AA4" i="7"/>
  <c r="AC4" i="7" s="1"/>
  <c r="AA140" i="7"/>
  <c r="AC140" i="7" s="1"/>
  <c r="AA132" i="7"/>
  <c r="AC132" i="7" s="1"/>
  <c r="AA128" i="7"/>
  <c r="AC128" i="7" s="1"/>
  <c r="AA164" i="7"/>
  <c r="AC164" i="7" s="1"/>
  <c r="AB241" i="7"/>
  <c r="AD241" i="7" s="1"/>
  <c r="AA241" i="7"/>
  <c r="AC241" i="7" s="1"/>
  <c r="AA351" i="7"/>
  <c r="AC351" i="7" s="1"/>
  <c r="AA364" i="7"/>
  <c r="AC364" i="7" s="1"/>
  <c r="AB364" i="7"/>
  <c r="AD364" i="7" s="1"/>
  <c r="AA152" i="7"/>
  <c r="AC152" i="7" s="1"/>
  <c r="AA230" i="7"/>
  <c r="AC230" i="7" s="1"/>
  <c r="AA399" i="7"/>
  <c r="AC399" i="7" s="1"/>
  <c r="AA34" i="7"/>
  <c r="AC34" i="7" s="1"/>
  <c r="AB245" i="7"/>
  <c r="AD245" i="7" s="1"/>
  <c r="AA245" i="7"/>
  <c r="AC245" i="7" s="1"/>
  <c r="AB193" i="7"/>
  <c r="AD193" i="7" s="1"/>
  <c r="AA193" i="7"/>
  <c r="AC193" i="7" s="1"/>
  <c r="AA460" i="7"/>
  <c r="AC460" i="7" s="1"/>
  <c r="AA419" i="7"/>
  <c r="AC419" i="7" s="1"/>
  <c r="AB419" i="7"/>
  <c r="AD419" i="7" s="1"/>
  <c r="AA6" i="7"/>
  <c r="AC6" i="7" s="1"/>
  <c r="AA295" i="7"/>
  <c r="AC295" i="7" s="1"/>
  <c r="AA226" i="7"/>
  <c r="AC226" i="7" s="1"/>
  <c r="AA30" i="7"/>
  <c r="AC30" i="7" s="1"/>
  <c r="AB205" i="7"/>
  <c r="AD205" i="7" s="1"/>
  <c r="AA218" i="7"/>
  <c r="AC218" i="7" s="1"/>
  <c r="AA222" i="7"/>
  <c r="AC222" i="7" s="1"/>
  <c r="AA251" i="7"/>
  <c r="AC251" i="7" s="1"/>
  <c r="AB253" i="7"/>
  <c r="AD253" i="7" s="1"/>
  <c r="AA262" i="7"/>
  <c r="AC262" i="7" s="1"/>
  <c r="AA266" i="7"/>
  <c r="AC266" i="7" s="1"/>
  <c r="AA302" i="7"/>
  <c r="AC302" i="7" s="1"/>
  <c r="AA338" i="7"/>
  <c r="AC338" i="7" s="1"/>
  <c r="AA347" i="7"/>
  <c r="AC347" i="7" s="1"/>
  <c r="AA360" i="7"/>
  <c r="AC360" i="7" s="1"/>
  <c r="AA371" i="7"/>
  <c r="AC371" i="7" s="1"/>
  <c r="AA386" i="7"/>
  <c r="AC386" i="7" s="1"/>
  <c r="AA388" i="7"/>
  <c r="AC388" i="7" s="1"/>
  <c r="AB390" i="7"/>
  <c r="AD390" i="7" s="1"/>
  <c r="AB392" i="7"/>
  <c r="AD392" i="7" s="1"/>
  <c r="AA415" i="7"/>
  <c r="AC415" i="7" s="1"/>
  <c r="AA424" i="7"/>
  <c r="AC424" i="7" s="1"/>
  <c r="AA431" i="7"/>
  <c r="AC431" i="7" s="1"/>
  <c r="AB444" i="7"/>
  <c r="AD444" i="7" s="1"/>
  <c r="AA491" i="7"/>
  <c r="AC491" i="7" s="1"/>
  <c r="AB500" i="7"/>
  <c r="AD500" i="7" s="1"/>
  <c r="AA268" i="7"/>
  <c r="AC268" i="7" s="1"/>
  <c r="AA308" i="7"/>
  <c r="AC308" i="7" s="1"/>
  <c r="AA340" i="7"/>
  <c r="AC340" i="7" s="1"/>
  <c r="AB408" i="7"/>
  <c r="AD408" i="7" s="1"/>
  <c r="AB98" i="7"/>
  <c r="AD98" i="7" s="1"/>
  <c r="AB116" i="7"/>
  <c r="AD116" i="7" s="1"/>
  <c r="AA156" i="7"/>
  <c r="AC156" i="7" s="1"/>
  <c r="AB162" i="7"/>
  <c r="AD162" i="7" s="1"/>
  <c r="AA45" i="7"/>
  <c r="AC45" i="7" s="1"/>
  <c r="AB69" i="7"/>
  <c r="AD69" i="7" s="1"/>
  <c r="AB71" i="7"/>
  <c r="AD71" i="7" s="1"/>
  <c r="AA73" i="7"/>
  <c r="AC73" i="7" s="1"/>
  <c r="AB94" i="7"/>
  <c r="AD94" i="7" s="1"/>
  <c r="AA106" i="7"/>
  <c r="AC106" i="7" s="1"/>
  <c r="AA118" i="7"/>
  <c r="AC118" i="7" s="1"/>
  <c r="AA134" i="7"/>
  <c r="AC134" i="7" s="1"/>
  <c r="AB136" i="7"/>
  <c r="AD136" i="7" s="1"/>
  <c r="AA150" i="7"/>
  <c r="AC150" i="7" s="1"/>
  <c r="AB152" i="7"/>
  <c r="AD152" i="7" s="1"/>
  <c r="AB164" i="7"/>
  <c r="AD164" i="7" s="1"/>
  <c r="AA166" i="7"/>
  <c r="AC166" i="7" s="1"/>
  <c r="AA199" i="7"/>
  <c r="AC199" i="7" s="1"/>
  <c r="AA205" i="7"/>
  <c r="AC205" i="7" s="1"/>
  <c r="AA243" i="7"/>
  <c r="AC243" i="7" s="1"/>
  <c r="AB249" i="7"/>
  <c r="AD249" i="7" s="1"/>
  <c r="AA253" i="7"/>
  <c r="AC253" i="7" s="1"/>
  <c r="AB291" i="7"/>
  <c r="AD291" i="7" s="1"/>
  <c r="AA298" i="7"/>
  <c r="AC298" i="7" s="1"/>
  <c r="AB340" i="7"/>
  <c r="AD340" i="7" s="1"/>
  <c r="AB362" i="7"/>
  <c r="AD362" i="7" s="1"/>
  <c r="AA395" i="7"/>
  <c r="AC395" i="7" s="1"/>
  <c r="AA404" i="7"/>
  <c r="AC404" i="7" s="1"/>
  <c r="AB406" i="7"/>
  <c r="AD406" i="7" s="1"/>
  <c r="AB433" i="7"/>
  <c r="AD433" i="7" s="1"/>
  <c r="AA216" i="7"/>
  <c r="AC216" i="7" s="1"/>
  <c r="AA377" i="7"/>
  <c r="AC377" i="7" s="1"/>
  <c r="AA406" i="7"/>
  <c r="AC406" i="7" s="1"/>
  <c r="AA96" i="7"/>
  <c r="AC96" i="7" s="1"/>
  <c r="AB100" i="7"/>
  <c r="AD100" i="7" s="1"/>
  <c r="AB106" i="7"/>
  <c r="AD106" i="7" s="1"/>
  <c r="AB132" i="7"/>
  <c r="AD132" i="7" s="1"/>
  <c r="AB148" i="7"/>
  <c r="AD148" i="7" s="1"/>
  <c r="AA160" i="7"/>
  <c r="AC160" i="7" s="1"/>
  <c r="AB17" i="7"/>
  <c r="AD17" i="7" s="1"/>
  <c r="AA24" i="7"/>
  <c r="AC24" i="7" s="1"/>
  <c r="AA50" i="7"/>
  <c r="AC50" i="7" s="1"/>
  <c r="AA69" i="7"/>
  <c r="AC69" i="7" s="1"/>
  <c r="AB90" i="7"/>
  <c r="AD90" i="7" s="1"/>
  <c r="AA102" i="7"/>
  <c r="AC102" i="7" s="1"/>
  <c r="AA189" i="7"/>
  <c r="AC189" i="7" s="1"/>
  <c r="AA195" i="7"/>
  <c r="AC195" i="7" s="1"/>
  <c r="AA201" i="7"/>
  <c r="AC201" i="7" s="1"/>
  <c r="AA212" i="7"/>
  <c r="AC212" i="7" s="1"/>
  <c r="AA249" i="7"/>
  <c r="AC249" i="7" s="1"/>
  <c r="AA258" i="7"/>
  <c r="AC258" i="7" s="1"/>
  <c r="AA283" i="7"/>
  <c r="AC283" i="7" s="1"/>
  <c r="AB285" i="7"/>
  <c r="AD285" i="7" s="1"/>
  <c r="AB304" i="7"/>
  <c r="AD304" i="7" s="1"/>
  <c r="AB329" i="7"/>
  <c r="AD329" i="7" s="1"/>
  <c r="AA336" i="7"/>
  <c r="AC336" i="7" s="1"/>
  <c r="AB338" i="7"/>
  <c r="AD338" i="7" s="1"/>
  <c r="AA345" i="7"/>
  <c r="AC345" i="7" s="1"/>
  <c r="AA356" i="7"/>
  <c r="AC356" i="7" s="1"/>
  <c r="AA367" i="7"/>
  <c r="AC367" i="7" s="1"/>
  <c r="AA382" i="7"/>
  <c r="AC382" i="7" s="1"/>
  <c r="AB386" i="7"/>
  <c r="AD386" i="7" s="1"/>
  <c r="AB388" i="7"/>
  <c r="AD388" i="7" s="1"/>
  <c r="AA402" i="7"/>
  <c r="AC402" i="7" s="1"/>
  <c r="AA411" i="7"/>
  <c r="AC411" i="7" s="1"/>
  <c r="AB424" i="7"/>
  <c r="AD424" i="7" s="1"/>
  <c r="AA438" i="7"/>
  <c r="AC438" i="7" s="1"/>
  <c r="AA440" i="7"/>
  <c r="AC440" i="7" s="1"/>
  <c r="AA489" i="7"/>
  <c r="AC489" i="7" s="1"/>
  <c r="AB45" i="7"/>
  <c r="AD45" i="7" s="1"/>
  <c r="AB158" i="7"/>
  <c r="AD158" i="7" s="1"/>
  <c r="AA26" i="7"/>
  <c r="AC26" i="7" s="1"/>
  <c r="AA48" i="7"/>
  <c r="AC48" i="7" s="1"/>
  <c r="AA17" i="7"/>
  <c r="AC17" i="7" s="1"/>
  <c r="AA22" i="7"/>
  <c r="AC22" i="7" s="1"/>
  <c r="AB41" i="7"/>
  <c r="AD41" i="7" s="1"/>
  <c r="AA46" i="7"/>
  <c r="AC46" i="7" s="1"/>
  <c r="AA90" i="7"/>
  <c r="AC90" i="7" s="1"/>
  <c r="AA185" i="7"/>
  <c r="AC185" i="7" s="1"/>
  <c r="AA197" i="7"/>
  <c r="AC197" i="7" s="1"/>
  <c r="AB243" i="7"/>
  <c r="AD243" i="7" s="1"/>
  <c r="AA254" i="7"/>
  <c r="AC254" i="7" s="1"/>
  <c r="AB281" i="7"/>
  <c r="AD281" i="7" s="1"/>
  <c r="AA285" i="7"/>
  <c r="AC285" i="7" s="1"/>
  <c r="AA294" i="7"/>
  <c r="AC294" i="7" s="1"/>
  <c r="AA315" i="7"/>
  <c r="AC315" i="7" s="1"/>
  <c r="AA329" i="7"/>
  <c r="AC329" i="7" s="1"/>
  <c r="AB358" i="7"/>
  <c r="AD358" i="7" s="1"/>
  <c r="AA380" i="7"/>
  <c r="AC380" i="7" s="1"/>
  <c r="AA391" i="7"/>
  <c r="AC391" i="7" s="1"/>
  <c r="AA427" i="7"/>
  <c r="AC427" i="7" s="1"/>
  <c r="AA264" i="7"/>
  <c r="AC264" i="7" s="1"/>
  <c r="AA291" i="7"/>
  <c r="AC291" i="7" s="1"/>
  <c r="AA306" i="7"/>
  <c r="AC306" i="7" s="1"/>
  <c r="AA86" i="7"/>
  <c r="AC86" i="7" s="1"/>
  <c r="AB214" i="7"/>
  <c r="AD214" i="7" s="1"/>
  <c r="AA13" i="7"/>
  <c r="AC13" i="7" s="1"/>
  <c r="AA18" i="7"/>
  <c r="AC18" i="7" s="1"/>
  <c r="AB37" i="7"/>
  <c r="AD37" i="7" s="1"/>
  <c r="AA44" i="7"/>
  <c r="AC44" i="7" s="1"/>
  <c r="AB61" i="7"/>
  <c r="AD61" i="7" s="1"/>
  <c r="AA65" i="7"/>
  <c r="AC65" i="7" s="1"/>
  <c r="AA70" i="7"/>
  <c r="AC70" i="7" s="1"/>
  <c r="AA74" i="7"/>
  <c r="AC74" i="7" s="1"/>
  <c r="AA82" i="7"/>
  <c r="AC82" i="7" s="1"/>
  <c r="AB84" i="7"/>
  <c r="AD84" i="7" s="1"/>
  <c r="AA97" i="7"/>
  <c r="AC97" i="7" s="1"/>
  <c r="AA105" i="7"/>
  <c r="AC105" i="7" s="1"/>
  <c r="AA157" i="7"/>
  <c r="AC157" i="7" s="1"/>
  <c r="AA169" i="7"/>
  <c r="AC169" i="7" s="1"/>
  <c r="AA187" i="7"/>
  <c r="AC187" i="7" s="1"/>
  <c r="AB208" i="7"/>
  <c r="AD208" i="7" s="1"/>
  <c r="AB233" i="7"/>
  <c r="AD233" i="7" s="1"/>
  <c r="AA237" i="7"/>
  <c r="AC237" i="7" s="1"/>
  <c r="AB256" i="7"/>
  <c r="AD256" i="7" s="1"/>
  <c r="AB273" i="7"/>
  <c r="AD273" i="7" s="1"/>
  <c r="AA277" i="7"/>
  <c r="AC277" i="7" s="1"/>
  <c r="AA286" i="7"/>
  <c r="AC286" i="7" s="1"/>
  <c r="AA290" i="7"/>
  <c r="AC290" i="7" s="1"/>
  <c r="AA313" i="7"/>
  <c r="AC313" i="7" s="1"/>
  <c r="AB315" i="7"/>
  <c r="AD315" i="7" s="1"/>
  <c r="AA317" i="7"/>
  <c r="AC317" i="7" s="1"/>
  <c r="AA321" i="7"/>
  <c r="AC321" i="7" s="1"/>
  <c r="AA325" i="7"/>
  <c r="AC325" i="7" s="1"/>
  <c r="AA330" i="7"/>
  <c r="AC330" i="7" s="1"/>
  <c r="AA332" i="7"/>
  <c r="AC332" i="7" s="1"/>
  <c r="AA339" i="7"/>
  <c r="AC339" i="7" s="1"/>
  <c r="AA350" i="7"/>
  <c r="AC350" i="7" s="1"/>
  <c r="AA352" i="7"/>
  <c r="AC352" i="7" s="1"/>
  <c r="AB354" i="7"/>
  <c r="AD354" i="7" s="1"/>
  <c r="AA374" i="7"/>
  <c r="AC374" i="7" s="1"/>
  <c r="AA387" i="7"/>
  <c r="AC387" i="7" s="1"/>
  <c r="AA418" i="7"/>
  <c r="AC418" i="7" s="1"/>
  <c r="AA471" i="7"/>
  <c r="AC471" i="7" s="1"/>
  <c r="AA220" i="7"/>
  <c r="AC220" i="7" s="1"/>
  <c r="AB33" i="7"/>
  <c r="AD33" i="7" s="1"/>
  <c r="AB97" i="7"/>
  <c r="AD97" i="7" s="1"/>
  <c r="AB229" i="7"/>
  <c r="AD229" i="7" s="1"/>
  <c r="AB305" i="7"/>
  <c r="AD305" i="7" s="1"/>
  <c r="AB332" i="7"/>
  <c r="AD332" i="7" s="1"/>
  <c r="AB352" i="7"/>
  <c r="AD352" i="7" s="1"/>
  <c r="AB374" i="7"/>
  <c r="AD374" i="7" s="1"/>
  <c r="AB398" i="7"/>
  <c r="AD398" i="7" s="1"/>
  <c r="AA5" i="7"/>
  <c r="AC5" i="7" s="1"/>
  <c r="AA27" i="7"/>
  <c r="AC27" i="7" s="1"/>
  <c r="AA33" i="7"/>
  <c r="AC33" i="7" s="1"/>
  <c r="AA38" i="7"/>
  <c r="AC38" i="7" s="1"/>
  <c r="AA51" i="7"/>
  <c r="AC51" i="7" s="1"/>
  <c r="AA62" i="7"/>
  <c r="AC62" i="7" s="1"/>
  <c r="AA194" i="7"/>
  <c r="AC194" i="7" s="1"/>
  <c r="AA225" i="7"/>
  <c r="AC225" i="7" s="1"/>
  <c r="AA229" i="7"/>
  <c r="AC229" i="7" s="1"/>
  <c r="AA274" i="7"/>
  <c r="AC274" i="7" s="1"/>
  <c r="AA322" i="7"/>
  <c r="AC322" i="7" s="1"/>
  <c r="AA335" i="7"/>
  <c r="AC335" i="7" s="1"/>
  <c r="AA355" i="7"/>
  <c r="AC355" i="7" s="1"/>
  <c r="AA394" i="7"/>
  <c r="AC394" i="7" s="1"/>
  <c r="AB442" i="7"/>
  <c r="AD442" i="7" s="1"/>
  <c r="AA447" i="7"/>
  <c r="AC447" i="7" s="1"/>
  <c r="AA462" i="7"/>
  <c r="AC462" i="7" s="1"/>
  <c r="AA467" i="7"/>
  <c r="AC467" i="7" s="1"/>
  <c r="AB478" i="7"/>
  <c r="AD478" i="7" s="1"/>
  <c r="AB498" i="7"/>
  <c r="AD498" i="7" s="1"/>
  <c r="AB429" i="7"/>
  <c r="AD429" i="7" s="1"/>
  <c r="AA456" i="7"/>
  <c r="AC456" i="7" s="1"/>
  <c r="AB458" i="7"/>
  <c r="AD458" i="7" s="1"/>
  <c r="AB460" i="7"/>
  <c r="AD460" i="7" s="1"/>
  <c r="AA478" i="7"/>
  <c r="AC478" i="7" s="1"/>
  <c r="AA498" i="7"/>
  <c r="AC498" i="7" s="1"/>
  <c r="AB440" i="7"/>
  <c r="AD440" i="7" s="1"/>
  <c r="AB454" i="7"/>
  <c r="AD454" i="7" s="1"/>
  <c r="AB474" i="7"/>
  <c r="AD474" i="7" s="1"/>
  <c r="AA479" i="7"/>
  <c r="AC479" i="7" s="1"/>
  <c r="AA481" i="7"/>
  <c r="AC481" i="7" s="1"/>
  <c r="AA499" i="7"/>
  <c r="AC499" i="7" s="1"/>
  <c r="AA450" i="7"/>
  <c r="AC450" i="7" s="1"/>
  <c r="AA428" i="7"/>
  <c r="AC428" i="7" s="1"/>
  <c r="AB430" i="7"/>
  <c r="AD430" i="7" s="1"/>
  <c r="AB432" i="7"/>
  <c r="AD432" i="7" s="1"/>
  <c r="AA448" i="7"/>
  <c r="AC448" i="7" s="1"/>
  <c r="AB450" i="7"/>
  <c r="AD450" i="7" s="1"/>
  <c r="AA455" i="7"/>
  <c r="AC455" i="7" s="1"/>
  <c r="AA457" i="7"/>
  <c r="AC457" i="7" s="1"/>
  <c r="AA468" i="7"/>
  <c r="AC468" i="7" s="1"/>
  <c r="AB470" i="7"/>
  <c r="AD470" i="7" s="1"/>
  <c r="AA475" i="7"/>
  <c r="AC475" i="7" s="1"/>
  <c r="AB490" i="7"/>
  <c r="AD490" i="7" s="1"/>
  <c r="AA495" i="7"/>
  <c r="AC495" i="7" s="1"/>
  <c r="AA426" i="7"/>
  <c r="AC426" i="7" s="1"/>
  <c r="AA435" i="7"/>
  <c r="AC435" i="7" s="1"/>
  <c r="AA470" i="7"/>
  <c r="AC470" i="7" s="1"/>
  <c r="AA490" i="7"/>
  <c r="AC490" i="7" s="1"/>
  <c r="J53" i="3"/>
  <c r="L53" i="3" s="1"/>
  <c r="H53" i="3"/>
  <c r="AB405" i="7"/>
  <c r="AD405" i="7" s="1"/>
  <c r="AB53" i="7"/>
  <c r="AD53" i="7" s="1"/>
  <c r="AB55" i="7"/>
  <c r="AD55" i="7" s="1"/>
  <c r="AA57" i="7"/>
  <c r="AC57" i="7" s="1"/>
  <c r="AB113" i="7"/>
  <c r="AD113" i="7" s="1"/>
  <c r="AA299" i="7"/>
  <c r="AC299" i="7" s="1"/>
  <c r="AB301" i="7"/>
  <c r="AD301" i="7" s="1"/>
  <c r="AB328" i="7"/>
  <c r="AD328" i="7" s="1"/>
  <c r="AA381" i="7"/>
  <c r="AC381" i="7" s="1"/>
  <c r="AA401" i="7"/>
  <c r="AC401" i="7" s="1"/>
  <c r="AB414" i="7"/>
  <c r="AD414" i="7" s="1"/>
  <c r="AA477" i="7"/>
  <c r="AC477" i="7" s="1"/>
  <c r="AA497" i="7"/>
  <c r="AC497" i="7" s="1"/>
  <c r="AA337" i="7"/>
  <c r="AC337" i="7" s="1"/>
  <c r="AB494" i="7"/>
  <c r="AD494" i="7" s="1"/>
  <c r="AB68" i="7"/>
  <c r="AD68" i="7" s="1"/>
  <c r="AB334" i="7"/>
  <c r="AD334" i="7" s="1"/>
  <c r="AB189" i="7"/>
  <c r="AD189" i="7" s="1"/>
  <c r="AB203" i="7"/>
  <c r="AD203" i="7" s="1"/>
  <c r="AA203" i="7"/>
  <c r="AC203" i="7" s="1"/>
  <c r="AB232" i="7"/>
  <c r="AD232" i="7" s="1"/>
  <c r="AA20" i="7"/>
  <c r="AC20" i="7" s="1"/>
  <c r="AA129" i="7"/>
  <c r="AC129" i="7" s="1"/>
  <c r="AB418" i="7"/>
  <c r="AD418" i="7" s="1"/>
  <c r="AA68" i="7"/>
  <c r="AC68" i="7" s="1"/>
  <c r="AA117" i="7"/>
  <c r="AC117" i="7" s="1"/>
  <c r="AA31" i="7"/>
  <c r="AC31" i="7" s="1"/>
  <c r="AA35" i="7"/>
  <c r="AC35" i="7" s="1"/>
  <c r="AB199" i="7"/>
  <c r="AD199" i="7" s="1"/>
  <c r="AB216" i="7"/>
  <c r="AD216" i="7" s="1"/>
  <c r="AB27" i="7"/>
  <c r="AD27" i="7" s="1"/>
  <c r="AB201" i="7"/>
  <c r="AD201" i="7" s="1"/>
  <c r="AA425" i="7"/>
  <c r="AC425" i="7" s="1"/>
  <c r="AB438" i="7"/>
  <c r="AD438" i="7" s="1"/>
  <c r="AB7" i="7"/>
  <c r="AD7" i="7" s="1"/>
  <c r="AA55" i="7"/>
  <c r="AC55" i="7" s="1"/>
  <c r="AB20" i="7"/>
  <c r="AD20" i="7" s="1"/>
  <c r="AB51" i="7"/>
  <c r="AD51" i="7" s="1"/>
  <c r="AA133" i="7"/>
  <c r="AC133" i="7" s="1"/>
  <c r="AA316" i="7"/>
  <c r="AC316" i="7" s="1"/>
  <c r="AB31" i="7"/>
  <c r="AD31" i="7" s="1"/>
  <c r="AA192" i="7"/>
  <c r="AC192" i="7" s="1"/>
  <c r="AA196" i="7"/>
  <c r="AC196" i="7" s="1"/>
  <c r="AA72" i="7"/>
  <c r="AC72" i="7" s="1"/>
  <c r="AA405" i="7"/>
  <c r="AC405" i="7" s="1"/>
  <c r="AA59" i="7"/>
  <c r="AC59" i="7" s="1"/>
  <c r="AB350" i="7"/>
  <c r="AD350" i="7" s="1"/>
  <c r="AA312" i="7"/>
  <c r="AC312" i="7" s="1"/>
  <c r="AB44" i="7"/>
  <c r="AD44" i="7" s="1"/>
  <c r="AB75" i="7"/>
  <c r="AD75" i="7" s="1"/>
  <c r="AA170" i="7"/>
  <c r="AC170" i="7" s="1"/>
  <c r="AA113" i="7"/>
  <c r="AC113" i="7" s="1"/>
  <c r="AA168" i="7"/>
  <c r="AC168" i="7" s="1"/>
  <c r="AB170" i="7"/>
  <c r="AD170" i="7" s="1"/>
  <c r="AA172" i="7"/>
  <c r="AC172" i="7" s="1"/>
  <c r="AB24" i="7"/>
  <c r="AD24" i="7" s="1"/>
  <c r="AA28" i="7"/>
  <c r="AC28" i="7" s="1"/>
  <c r="AB48" i="7"/>
  <c r="AD48" i="7" s="1"/>
  <c r="AA52" i="7"/>
  <c r="AC52" i="7" s="1"/>
  <c r="AB72" i="7"/>
  <c r="AD72" i="7" s="1"/>
  <c r="AA76" i="7"/>
  <c r="AC76" i="7" s="1"/>
  <c r="AA88" i="7"/>
  <c r="AC88" i="7" s="1"/>
  <c r="AB129" i="7"/>
  <c r="AD129" i="7" s="1"/>
  <c r="AA145" i="7"/>
  <c r="AC145" i="7" s="1"/>
  <c r="AB168" i="7"/>
  <c r="AD168" i="7" s="1"/>
  <c r="AA184" i="7"/>
  <c r="AC184" i="7" s="1"/>
  <c r="AB295" i="7"/>
  <c r="AD295" i="7" s="1"/>
  <c r="AB312" i="7"/>
  <c r="AD312" i="7" s="1"/>
  <c r="AB11" i="7"/>
  <c r="AD11" i="7" s="1"/>
  <c r="AA15" i="7"/>
  <c r="AC15" i="7" s="1"/>
  <c r="AB35" i="7"/>
  <c r="AD35" i="7" s="1"/>
  <c r="AA39" i="7"/>
  <c r="AC39" i="7" s="1"/>
  <c r="AB59" i="7"/>
  <c r="AD59" i="7" s="1"/>
  <c r="AA63" i="7"/>
  <c r="AC63" i="7" s="1"/>
  <c r="AA92" i="7"/>
  <c r="AC92" i="7" s="1"/>
  <c r="AA8" i="7"/>
  <c r="AC8" i="7" s="1"/>
  <c r="AB28" i="7"/>
  <c r="AD28" i="7" s="1"/>
  <c r="AA32" i="7"/>
  <c r="AC32" i="7" s="1"/>
  <c r="AB52" i="7"/>
  <c r="AD52" i="7" s="1"/>
  <c r="AA56" i="7"/>
  <c r="AC56" i="7" s="1"/>
  <c r="AB76" i="7"/>
  <c r="AD76" i="7" s="1"/>
  <c r="AB88" i="7"/>
  <c r="AD88" i="7" s="1"/>
  <c r="AB104" i="7"/>
  <c r="AD104" i="7" s="1"/>
  <c r="AB145" i="7"/>
  <c r="AD145" i="7" s="1"/>
  <c r="AA161" i="7"/>
  <c r="AC161" i="7" s="1"/>
  <c r="AA165" i="7"/>
  <c r="AC165" i="7" s="1"/>
  <c r="AB184" i="7"/>
  <c r="AD184" i="7" s="1"/>
  <c r="AA275" i="7"/>
  <c r="AC275" i="7" s="1"/>
  <c r="AA288" i="7"/>
  <c r="AC288" i="7" s="1"/>
  <c r="AA292" i="7"/>
  <c r="AC292" i="7" s="1"/>
  <c r="AB15" i="7"/>
  <c r="AD15" i="7" s="1"/>
  <c r="AA19" i="7"/>
  <c r="AC19" i="7" s="1"/>
  <c r="AB39" i="7"/>
  <c r="AD39" i="7" s="1"/>
  <c r="AA43" i="7"/>
  <c r="AC43" i="7" s="1"/>
  <c r="AB63" i="7"/>
  <c r="AD63" i="7" s="1"/>
  <c r="AA67" i="7"/>
  <c r="AC67" i="7" s="1"/>
  <c r="AA108" i="7"/>
  <c r="AC108" i="7" s="1"/>
  <c r="AA271" i="7"/>
  <c r="AC271" i="7" s="1"/>
  <c r="AB8" i="7"/>
  <c r="AD8" i="7" s="1"/>
  <c r="AA12" i="7"/>
  <c r="AC12" i="7" s="1"/>
  <c r="AB32" i="7"/>
  <c r="AD32" i="7" s="1"/>
  <c r="AA36" i="7"/>
  <c r="AC36" i="7" s="1"/>
  <c r="AB56" i="7"/>
  <c r="AD56" i="7" s="1"/>
  <c r="AA60" i="7"/>
  <c r="AC60" i="7" s="1"/>
  <c r="AA120" i="7"/>
  <c r="AC120" i="7" s="1"/>
  <c r="AB161" i="7"/>
  <c r="AD161" i="7" s="1"/>
  <c r="AA177" i="7"/>
  <c r="AC177" i="7" s="1"/>
  <c r="AA181" i="7"/>
  <c r="AC181" i="7" s="1"/>
  <c r="AB19" i="7"/>
  <c r="AD19" i="7" s="1"/>
  <c r="AA23" i="7"/>
  <c r="AC23" i="7" s="1"/>
  <c r="AB43" i="7"/>
  <c r="AD43" i="7" s="1"/>
  <c r="AA47" i="7"/>
  <c r="AC47" i="7" s="1"/>
  <c r="AB67" i="7"/>
  <c r="AD67" i="7" s="1"/>
  <c r="AA71" i="7"/>
  <c r="AC71" i="7" s="1"/>
  <c r="AA81" i="7"/>
  <c r="AC81" i="7" s="1"/>
  <c r="AA85" i="7"/>
  <c r="AC85" i="7" s="1"/>
  <c r="AA124" i="7"/>
  <c r="AC124" i="7" s="1"/>
  <c r="AA236" i="7"/>
  <c r="AC236" i="7" s="1"/>
  <c r="AB12" i="7"/>
  <c r="AD12" i="7" s="1"/>
  <c r="AA16" i="7"/>
  <c r="AC16" i="7" s="1"/>
  <c r="AB36" i="7"/>
  <c r="AD36" i="7" s="1"/>
  <c r="AA40" i="7"/>
  <c r="AC40" i="7" s="1"/>
  <c r="AB60" i="7"/>
  <c r="AD60" i="7" s="1"/>
  <c r="AA64" i="7"/>
  <c r="AC64" i="7" s="1"/>
  <c r="AB120" i="7"/>
  <c r="AD120" i="7" s="1"/>
  <c r="AB177" i="7"/>
  <c r="AD177" i="7" s="1"/>
  <c r="AB271" i="7"/>
  <c r="AD271" i="7" s="1"/>
  <c r="AB85" i="7"/>
  <c r="AD85" i="7" s="1"/>
  <c r="AB92" i="7"/>
  <c r="AD92" i="7" s="1"/>
  <c r="AB101" i="7"/>
  <c r="AD101" i="7" s="1"/>
  <c r="AB108" i="7"/>
  <c r="AD108" i="7" s="1"/>
  <c r="AB117" i="7"/>
  <c r="AD117" i="7" s="1"/>
  <c r="AB124" i="7"/>
  <c r="AD124" i="7" s="1"/>
  <c r="AB133" i="7"/>
  <c r="AD133" i="7" s="1"/>
  <c r="AB140" i="7"/>
  <c r="AD140" i="7" s="1"/>
  <c r="AB149" i="7"/>
  <c r="AD149" i="7" s="1"/>
  <c r="AB156" i="7"/>
  <c r="AD156" i="7" s="1"/>
  <c r="AB165" i="7"/>
  <c r="AD165" i="7" s="1"/>
  <c r="AB172" i="7"/>
  <c r="AD172" i="7" s="1"/>
  <c r="AB181" i="7"/>
  <c r="AD181" i="7" s="1"/>
  <c r="AB188" i="7"/>
  <c r="AD188" i="7" s="1"/>
  <c r="AB192" i="7"/>
  <c r="AD192" i="7" s="1"/>
  <c r="AB212" i="7"/>
  <c r="AD212" i="7" s="1"/>
  <c r="AA247" i="7"/>
  <c r="AC247" i="7" s="1"/>
  <c r="AB288" i="7"/>
  <c r="AD288" i="7" s="1"/>
  <c r="AB308" i="7"/>
  <c r="AD308" i="7" s="1"/>
  <c r="AA176" i="7"/>
  <c r="AC176" i="7" s="1"/>
  <c r="AB247" i="7"/>
  <c r="AD247" i="7" s="1"/>
  <c r="AB80" i="7"/>
  <c r="AD80" i="7" s="1"/>
  <c r="AB89" i="7"/>
  <c r="AD89" i="7" s="1"/>
  <c r="AB96" i="7"/>
  <c r="AD96" i="7" s="1"/>
  <c r="AB105" i="7"/>
  <c r="AD105" i="7" s="1"/>
  <c r="AB121" i="7"/>
  <c r="AD121" i="7" s="1"/>
  <c r="AB128" i="7"/>
  <c r="AD128" i="7" s="1"/>
  <c r="AB137" i="7"/>
  <c r="AD137" i="7" s="1"/>
  <c r="AB144" i="7"/>
  <c r="AD144" i="7" s="1"/>
  <c r="AB153" i="7"/>
  <c r="AD153" i="7" s="1"/>
  <c r="AB160" i="7"/>
  <c r="AD160" i="7" s="1"/>
  <c r="AB169" i="7"/>
  <c r="AD169" i="7" s="1"/>
  <c r="AB176" i="7"/>
  <c r="AD176" i="7" s="1"/>
  <c r="AB185" i="7"/>
  <c r="AD185" i="7" s="1"/>
  <c r="AA223" i="7"/>
  <c r="AC223" i="7" s="1"/>
  <c r="AB264" i="7"/>
  <c r="AD264" i="7" s="1"/>
  <c r="AB284" i="7"/>
  <c r="AD284" i="7" s="1"/>
  <c r="AA319" i="7"/>
  <c r="AC319" i="7" s="1"/>
  <c r="AA77" i="7"/>
  <c r="AC77" i="7" s="1"/>
  <c r="AA84" i="7"/>
  <c r="AC84" i="7" s="1"/>
  <c r="AA93" i="7"/>
  <c r="AC93" i="7" s="1"/>
  <c r="AA260" i="7"/>
  <c r="AC260" i="7" s="1"/>
  <c r="AB223" i="7"/>
  <c r="AD223" i="7" s="1"/>
  <c r="AB319" i="7"/>
  <c r="AD319" i="7" s="1"/>
  <c r="AA207" i="7"/>
  <c r="AC207" i="7" s="1"/>
  <c r="AB227" i="7"/>
  <c r="AD227" i="7" s="1"/>
  <c r="AA231" i="7"/>
  <c r="AC231" i="7" s="1"/>
  <c r="AB251" i="7"/>
  <c r="AD251" i="7" s="1"/>
  <c r="AA255" i="7"/>
  <c r="AC255" i="7" s="1"/>
  <c r="AB275" i="7"/>
  <c r="AD275" i="7" s="1"/>
  <c r="AA279" i="7"/>
  <c r="AC279" i="7" s="1"/>
  <c r="AB299" i="7"/>
  <c r="AD299" i="7" s="1"/>
  <c r="AA303" i="7"/>
  <c r="AC303" i="7" s="1"/>
  <c r="AB323" i="7"/>
  <c r="AD323" i="7" s="1"/>
  <c r="AA327" i="7"/>
  <c r="AC327" i="7" s="1"/>
  <c r="AB196" i="7"/>
  <c r="AD196" i="7" s="1"/>
  <c r="AA200" i="7"/>
  <c r="AC200" i="7" s="1"/>
  <c r="AB220" i="7"/>
  <c r="AD220" i="7" s="1"/>
  <c r="AA224" i="7"/>
  <c r="AC224" i="7" s="1"/>
  <c r="AB244" i="7"/>
  <c r="AD244" i="7" s="1"/>
  <c r="AA248" i="7"/>
  <c r="AC248" i="7" s="1"/>
  <c r="AB268" i="7"/>
  <c r="AD268" i="7" s="1"/>
  <c r="AA272" i="7"/>
  <c r="AC272" i="7" s="1"/>
  <c r="AB292" i="7"/>
  <c r="AD292" i="7" s="1"/>
  <c r="AA296" i="7"/>
  <c r="AC296" i="7" s="1"/>
  <c r="AB316" i="7"/>
  <c r="AD316" i="7" s="1"/>
  <c r="AA320" i="7"/>
  <c r="AC320" i="7" s="1"/>
  <c r="AB381" i="7"/>
  <c r="AD381" i="7" s="1"/>
  <c r="AB477" i="7"/>
  <c r="AD477" i="7" s="1"/>
  <c r="AB207" i="7"/>
  <c r="AD207" i="7" s="1"/>
  <c r="AB231" i="7"/>
  <c r="AD231" i="7" s="1"/>
  <c r="AB235" i="7"/>
  <c r="AD235" i="7" s="1"/>
  <c r="AA235" i="7"/>
  <c r="AC235" i="7" s="1"/>
  <c r="AB255" i="7"/>
  <c r="AD255" i="7" s="1"/>
  <c r="AB279" i="7"/>
  <c r="AD279" i="7" s="1"/>
  <c r="AB303" i="7"/>
  <c r="AD303" i="7" s="1"/>
  <c r="AB327" i="7"/>
  <c r="AD327" i="7" s="1"/>
  <c r="AB331" i="7"/>
  <c r="AD331" i="7" s="1"/>
  <c r="AA331" i="7"/>
  <c r="AC331" i="7" s="1"/>
  <c r="AA373" i="7"/>
  <c r="AC373" i="7" s="1"/>
  <c r="AA453" i="7"/>
  <c r="AC453" i="7" s="1"/>
  <c r="AA473" i="7"/>
  <c r="AC473" i="7" s="1"/>
  <c r="AA191" i="7"/>
  <c r="AC191" i="7" s="1"/>
  <c r="AB200" i="7"/>
  <c r="AD200" i="7" s="1"/>
  <c r="AA204" i="7"/>
  <c r="AC204" i="7" s="1"/>
  <c r="AB224" i="7"/>
  <c r="AD224" i="7" s="1"/>
  <c r="AA228" i="7"/>
  <c r="AC228" i="7" s="1"/>
  <c r="AB248" i="7"/>
  <c r="AD248" i="7" s="1"/>
  <c r="AA252" i="7"/>
  <c r="AC252" i="7" s="1"/>
  <c r="AB272" i="7"/>
  <c r="AD272" i="7" s="1"/>
  <c r="AA276" i="7"/>
  <c r="AC276" i="7" s="1"/>
  <c r="AB296" i="7"/>
  <c r="AD296" i="7" s="1"/>
  <c r="AA300" i="7"/>
  <c r="AC300" i="7" s="1"/>
  <c r="AB320" i="7"/>
  <c r="AD320" i="7" s="1"/>
  <c r="AA324" i="7"/>
  <c r="AC324" i="7" s="1"/>
  <c r="AB377" i="7"/>
  <c r="AD377" i="7" s="1"/>
  <c r="AA100" i="7"/>
  <c r="AC100" i="7" s="1"/>
  <c r="AA104" i="7"/>
  <c r="AC104" i="7" s="1"/>
  <c r="AA112" i="7"/>
  <c r="AC112" i="7" s="1"/>
  <c r="AB211" i="7"/>
  <c r="AD211" i="7" s="1"/>
  <c r="AB215" i="7"/>
  <c r="AD215" i="7" s="1"/>
  <c r="AA215" i="7"/>
  <c r="AC215" i="7" s="1"/>
  <c r="AA239" i="7"/>
  <c r="AC239" i="7" s="1"/>
  <c r="AB259" i="7"/>
  <c r="AD259" i="7" s="1"/>
  <c r="AA263" i="7"/>
  <c r="AC263" i="7" s="1"/>
  <c r="AB283" i="7"/>
  <c r="AD283" i="7" s="1"/>
  <c r="AA287" i="7"/>
  <c r="AC287" i="7" s="1"/>
  <c r="AB307" i="7"/>
  <c r="AD307" i="7" s="1"/>
  <c r="AA311" i="7"/>
  <c r="AC311" i="7" s="1"/>
  <c r="AA369" i="7"/>
  <c r="AC369" i="7" s="1"/>
  <c r="AB373" i="7"/>
  <c r="AD373" i="7" s="1"/>
  <c r="AB453" i="7"/>
  <c r="AD453" i="7" s="1"/>
  <c r="AB204" i="7"/>
  <c r="AD204" i="7" s="1"/>
  <c r="AA208" i="7"/>
  <c r="AC208" i="7" s="1"/>
  <c r="AB228" i="7"/>
  <c r="AD228" i="7" s="1"/>
  <c r="AA232" i="7"/>
  <c r="AC232" i="7" s="1"/>
  <c r="AB252" i="7"/>
  <c r="AD252" i="7" s="1"/>
  <c r="AA256" i="7"/>
  <c r="AC256" i="7" s="1"/>
  <c r="AB276" i="7"/>
  <c r="AD276" i="7" s="1"/>
  <c r="AA280" i="7"/>
  <c r="AC280" i="7" s="1"/>
  <c r="AB300" i="7"/>
  <c r="AD300" i="7" s="1"/>
  <c r="AA304" i="7"/>
  <c r="AC304" i="7" s="1"/>
  <c r="AB324" i="7"/>
  <c r="AD324" i="7" s="1"/>
  <c r="AA328" i="7"/>
  <c r="AC328" i="7" s="1"/>
  <c r="AA354" i="7"/>
  <c r="AC354" i="7" s="1"/>
  <c r="AA429" i="7"/>
  <c r="AC429" i="7" s="1"/>
  <c r="AA449" i="7"/>
  <c r="AC449" i="7" s="1"/>
  <c r="AB239" i="7"/>
  <c r="AD239" i="7" s="1"/>
  <c r="AB263" i="7"/>
  <c r="AD263" i="7" s="1"/>
  <c r="AB287" i="7"/>
  <c r="AD287" i="7" s="1"/>
  <c r="AB311" i="7"/>
  <c r="AD311" i="7" s="1"/>
  <c r="AA341" i="7"/>
  <c r="AC341" i="7" s="1"/>
  <c r="AA365" i="7"/>
  <c r="AC365" i="7" s="1"/>
  <c r="AA333" i="7"/>
  <c r="AC333" i="7" s="1"/>
  <c r="AB337" i="7"/>
  <c r="AD337" i="7" s="1"/>
  <c r="AB361" i="7"/>
  <c r="AD361" i="7" s="1"/>
  <c r="AA361" i="7"/>
  <c r="AC361" i="7" s="1"/>
  <c r="AB369" i="7"/>
  <c r="AD369" i="7" s="1"/>
  <c r="AA397" i="7"/>
  <c r="AC397" i="7" s="1"/>
  <c r="AB401" i="7"/>
  <c r="AD401" i="7" s="1"/>
  <c r="AA421" i="7"/>
  <c r="AC421" i="7" s="1"/>
  <c r="AB425" i="7"/>
  <c r="AD425" i="7" s="1"/>
  <c r="AA445" i="7"/>
  <c r="AC445" i="7" s="1"/>
  <c r="AB449" i="7"/>
  <c r="AD449" i="7" s="1"/>
  <c r="AA469" i="7"/>
  <c r="AC469" i="7" s="1"/>
  <c r="AB473" i="7"/>
  <c r="AD473" i="7" s="1"/>
  <c r="AA493" i="7"/>
  <c r="AC493" i="7" s="1"/>
  <c r="AB497" i="7"/>
  <c r="AD497" i="7" s="1"/>
  <c r="AA357" i="7"/>
  <c r="AC357" i="7" s="1"/>
  <c r="AB365" i="7"/>
  <c r="AD365" i="7" s="1"/>
  <c r="AB333" i="7"/>
  <c r="AD333" i="7" s="1"/>
  <c r="AA353" i="7"/>
  <c r="AC353" i="7" s="1"/>
  <c r="AA393" i="7"/>
  <c r="AC393" i="7" s="1"/>
  <c r="AB397" i="7"/>
  <c r="AD397" i="7" s="1"/>
  <c r="AA417" i="7"/>
  <c r="AC417" i="7" s="1"/>
  <c r="AB421" i="7"/>
  <c r="AD421" i="7" s="1"/>
  <c r="AB445" i="7"/>
  <c r="AD445" i="7" s="1"/>
  <c r="AB469" i="7"/>
  <c r="AD469" i="7" s="1"/>
  <c r="AB493" i="7"/>
  <c r="AD493" i="7" s="1"/>
  <c r="AB357" i="7"/>
  <c r="AD357" i="7" s="1"/>
  <c r="AB349" i="7"/>
  <c r="AD349" i="7" s="1"/>
  <c r="AA349" i="7"/>
  <c r="AC349" i="7" s="1"/>
  <c r="AB353" i="7"/>
  <c r="AD353" i="7" s="1"/>
  <c r="AA362" i="7"/>
  <c r="AC362" i="7" s="1"/>
  <c r="AA366" i="7"/>
  <c r="AC366" i="7" s="1"/>
  <c r="AB389" i="7"/>
  <c r="AD389" i="7" s="1"/>
  <c r="AA389" i="7"/>
  <c r="AC389" i="7" s="1"/>
  <c r="AB393" i="7"/>
  <c r="AD393" i="7" s="1"/>
  <c r="AA413" i="7"/>
  <c r="AC413" i="7" s="1"/>
  <c r="AB417" i="7"/>
  <c r="AD417" i="7" s="1"/>
  <c r="AA437" i="7"/>
  <c r="AC437" i="7" s="1"/>
  <c r="AB441" i="7"/>
  <c r="AD441" i="7" s="1"/>
  <c r="AA461" i="7"/>
  <c r="AC461" i="7" s="1"/>
  <c r="AB465" i="7"/>
  <c r="AD465" i="7" s="1"/>
  <c r="AA485" i="7"/>
  <c r="AC485" i="7" s="1"/>
  <c r="AB489" i="7"/>
  <c r="AD489" i="7" s="1"/>
  <c r="AA334" i="7"/>
  <c r="AC334" i="7" s="1"/>
  <c r="AA398" i="7"/>
  <c r="AC398" i="7" s="1"/>
  <c r="AA422" i="7"/>
  <c r="AC422" i="7" s="1"/>
  <c r="AA446" i="7"/>
  <c r="AC446" i="7" s="1"/>
  <c r="AA358" i="7"/>
  <c r="AC358" i="7" s="1"/>
  <c r="AB413" i="7"/>
  <c r="AD413" i="7" s="1"/>
  <c r="AB437" i="7"/>
  <c r="AD437" i="7" s="1"/>
  <c r="AA442" i="7"/>
  <c r="AC442" i="7" s="1"/>
  <c r="AB461" i="7"/>
  <c r="AD461" i="7" s="1"/>
  <c r="AB485" i="7"/>
  <c r="AD485" i="7" s="1"/>
  <c r="AA384" i="7"/>
  <c r="AC384" i="7" s="1"/>
  <c r="AA408" i="7"/>
  <c r="AC408" i="7" s="1"/>
  <c r="AA472" i="7"/>
  <c r="AC472" i="7" s="1"/>
  <c r="AA476" i="7"/>
  <c r="AC476" i="7" s="1"/>
  <c r="AA480" i="7"/>
  <c r="AC480" i="7" s="1"/>
  <c r="AA484" i="7"/>
  <c r="AC484" i="7" s="1"/>
  <c r="AA488" i="7"/>
  <c r="AC488" i="7" s="1"/>
  <c r="AA492" i="7"/>
  <c r="AC492" i="7" s="1"/>
  <c r="AA496" i="7"/>
  <c r="AC496" i="7" s="1"/>
  <c r="K52" i="3"/>
  <c r="D52" i="3"/>
  <c r="L51" i="3" l="1"/>
  <c r="K51" i="3" l="1"/>
  <c r="B50" i="3" l="1"/>
  <c r="J50" i="3" s="1"/>
  <c r="L50" i="3" s="1"/>
  <c r="A50" i="3"/>
  <c r="B49" i="3"/>
  <c r="C49" i="3" s="1"/>
  <c r="A49" i="3"/>
  <c r="B48" i="3"/>
  <c r="J48" i="3" s="1"/>
  <c r="L48" i="3" s="1"/>
  <c r="A48" i="3"/>
  <c r="B47" i="3"/>
  <c r="C47" i="3" s="1"/>
  <c r="A47" i="3"/>
  <c r="B46" i="3"/>
  <c r="J46" i="3" s="1"/>
  <c r="L46" i="3" s="1"/>
  <c r="A46" i="3"/>
  <c r="B45" i="3"/>
  <c r="J45" i="3" s="1"/>
  <c r="L45" i="3" s="1"/>
  <c r="A45" i="3"/>
  <c r="B44" i="3"/>
  <c r="J44" i="3" s="1"/>
  <c r="L44" i="3" s="1"/>
  <c r="A44" i="3"/>
  <c r="B43" i="3"/>
  <c r="J43" i="3" s="1"/>
  <c r="L43" i="3" s="1"/>
  <c r="A43" i="3"/>
  <c r="B42" i="3"/>
  <c r="J42" i="3" s="1"/>
  <c r="L42" i="3" s="1"/>
  <c r="A42" i="3"/>
  <c r="B41" i="3"/>
  <c r="J41" i="3" s="1"/>
  <c r="L41" i="3" s="1"/>
  <c r="A41" i="3"/>
  <c r="B40" i="3"/>
  <c r="J40" i="3" s="1"/>
  <c r="L40" i="3" s="1"/>
  <c r="A40" i="3"/>
  <c r="B39" i="3"/>
  <c r="J39" i="3" s="1"/>
  <c r="L39" i="3" s="1"/>
  <c r="A39" i="3"/>
  <c r="B38" i="3"/>
  <c r="J38" i="3" s="1"/>
  <c r="L38" i="3" s="1"/>
  <c r="A38" i="3"/>
  <c r="B37" i="3"/>
  <c r="J37" i="3" s="1"/>
  <c r="L37" i="3" s="1"/>
  <c r="A37" i="3"/>
  <c r="B36" i="3"/>
  <c r="J36" i="3" s="1"/>
  <c r="L36" i="3" s="1"/>
  <c r="A36" i="3"/>
  <c r="B35" i="3"/>
  <c r="J35" i="3" s="1"/>
  <c r="L35" i="3" s="1"/>
  <c r="A35" i="3"/>
  <c r="B34" i="3"/>
  <c r="J34" i="3" s="1"/>
  <c r="L34" i="3" s="1"/>
  <c r="A34" i="3"/>
  <c r="B33" i="3"/>
  <c r="D33" i="3" s="1"/>
  <c r="A33" i="3"/>
  <c r="B32" i="3"/>
  <c r="C32" i="3" s="1"/>
  <c r="A32" i="3"/>
  <c r="B31" i="3"/>
  <c r="J31" i="3" s="1"/>
  <c r="L31" i="3" s="1"/>
  <c r="A31" i="3"/>
  <c r="B30" i="3"/>
  <c r="C30" i="3" s="1"/>
  <c r="A30" i="3"/>
  <c r="B29" i="3"/>
  <c r="D29" i="3" s="1"/>
  <c r="A29" i="3"/>
  <c r="B28" i="3"/>
  <c r="J28" i="3" s="1"/>
  <c r="L28" i="3" s="1"/>
  <c r="A28" i="3"/>
  <c r="C27" i="3"/>
  <c r="E27" i="3" s="1"/>
  <c r="G27" i="3" s="1"/>
  <c r="F27" i="3"/>
  <c r="D27" i="3"/>
  <c r="F3" i="3"/>
  <c r="B3" i="3"/>
  <c r="B27" i="3"/>
  <c r="A3" i="3"/>
  <c r="A27" i="3"/>
  <c r="I27" i="3" l="1"/>
  <c r="C28" i="3"/>
  <c r="E28" i="3" s="1"/>
  <c r="G28" i="3" s="1"/>
  <c r="C33" i="3"/>
  <c r="E33" i="3" s="1"/>
  <c r="G33" i="3" s="1"/>
  <c r="C37" i="3"/>
  <c r="E37" i="3" s="1"/>
  <c r="G37" i="3" s="1"/>
  <c r="C39" i="3"/>
  <c r="E39" i="3" s="1"/>
  <c r="G39" i="3" s="1"/>
  <c r="C41" i="3"/>
  <c r="I41" i="3" s="1"/>
  <c r="K41" i="3" s="1"/>
  <c r="C50" i="3"/>
  <c r="E50" i="3" s="1"/>
  <c r="G50" i="3" s="1"/>
  <c r="D31" i="3"/>
  <c r="D36" i="3"/>
  <c r="D39" i="3"/>
  <c r="D40" i="3"/>
  <c r="D43" i="3"/>
  <c r="D45" i="3"/>
  <c r="D47" i="3"/>
  <c r="D48" i="3"/>
  <c r="E47" i="3"/>
  <c r="G47" i="3" s="1"/>
  <c r="E49" i="3"/>
  <c r="G49" i="3" s="1"/>
  <c r="C29" i="3"/>
  <c r="E29" i="3" s="1"/>
  <c r="G29" i="3" s="1"/>
  <c r="C38" i="3"/>
  <c r="E38" i="3" s="1"/>
  <c r="G38" i="3" s="1"/>
  <c r="C44" i="3"/>
  <c r="I44" i="3" s="1"/>
  <c r="K44" i="3" s="1"/>
  <c r="D30" i="3"/>
  <c r="D37" i="3"/>
  <c r="D41" i="3"/>
  <c r="D50" i="3"/>
  <c r="E30" i="3"/>
  <c r="G30" i="3" s="1"/>
  <c r="E32" i="3"/>
  <c r="G32" i="3" s="1"/>
  <c r="F28" i="3"/>
  <c r="H28" i="3" s="1"/>
  <c r="F29" i="3"/>
  <c r="H29" i="3" s="1"/>
  <c r="F30" i="3"/>
  <c r="H30" i="3" s="1"/>
  <c r="F31" i="3"/>
  <c r="H31" i="3" s="1"/>
  <c r="F32" i="3"/>
  <c r="H32" i="3" s="1"/>
  <c r="F33" i="3"/>
  <c r="H33" i="3" s="1"/>
  <c r="F34" i="3"/>
  <c r="H34" i="3" s="1"/>
  <c r="F35" i="3"/>
  <c r="H35" i="3" s="1"/>
  <c r="F36" i="3"/>
  <c r="H36" i="3" s="1"/>
  <c r="F37" i="3"/>
  <c r="H37" i="3" s="1"/>
  <c r="F38" i="3"/>
  <c r="H38" i="3" s="1"/>
  <c r="F39" i="3"/>
  <c r="H39" i="3" s="1"/>
  <c r="F40" i="3"/>
  <c r="H40" i="3" s="1"/>
  <c r="F41" i="3"/>
  <c r="H41" i="3" s="1"/>
  <c r="F42" i="3"/>
  <c r="H42" i="3" s="1"/>
  <c r="F43" i="3"/>
  <c r="H43" i="3" s="1"/>
  <c r="F44" i="3"/>
  <c r="H44" i="3" s="1"/>
  <c r="F45" i="3"/>
  <c r="H45" i="3" s="1"/>
  <c r="F46" i="3"/>
  <c r="H46" i="3" s="1"/>
  <c r="F47" i="3"/>
  <c r="H47" i="3" s="1"/>
  <c r="F48" i="3"/>
  <c r="H48" i="3" s="1"/>
  <c r="F49" i="3"/>
  <c r="H49" i="3" s="1"/>
  <c r="F50" i="3"/>
  <c r="H50" i="3" s="1"/>
  <c r="C35" i="3"/>
  <c r="E35" i="3" s="1"/>
  <c r="G35" i="3" s="1"/>
  <c r="C45" i="3"/>
  <c r="E45" i="3" s="1"/>
  <c r="G45" i="3" s="1"/>
  <c r="D32" i="3"/>
  <c r="D38" i="3"/>
  <c r="D42" i="3"/>
  <c r="D44" i="3"/>
  <c r="D46" i="3"/>
  <c r="D49" i="3"/>
  <c r="C31" i="3"/>
  <c r="E31" i="3" s="1"/>
  <c r="G31" i="3" s="1"/>
  <c r="C36" i="3"/>
  <c r="E36" i="3" s="1"/>
  <c r="G36" i="3" s="1"/>
  <c r="C40" i="3"/>
  <c r="I40" i="3" s="1"/>
  <c r="K40" i="3" s="1"/>
  <c r="C42" i="3"/>
  <c r="I42" i="3" s="1"/>
  <c r="K42" i="3" s="1"/>
  <c r="C43" i="3"/>
  <c r="I43" i="3" s="1"/>
  <c r="K43" i="3" s="1"/>
  <c r="C46" i="3"/>
  <c r="E46" i="3" s="1"/>
  <c r="G46" i="3" s="1"/>
  <c r="D28" i="3"/>
  <c r="D35" i="3"/>
  <c r="I28" i="3"/>
  <c r="K28" i="3" s="1"/>
  <c r="I30" i="3"/>
  <c r="K30" i="3" s="1"/>
  <c r="I32" i="3"/>
  <c r="K32" i="3" s="1"/>
  <c r="I37" i="3"/>
  <c r="K37" i="3" s="1"/>
  <c r="I47" i="3"/>
  <c r="K47" i="3" s="1"/>
  <c r="I49" i="3"/>
  <c r="K49" i="3" s="1"/>
  <c r="C34" i="3"/>
  <c r="E34" i="3" s="1"/>
  <c r="G34" i="3" s="1"/>
  <c r="C48" i="3"/>
  <c r="E48" i="3" s="1"/>
  <c r="G48" i="3" s="1"/>
  <c r="D34" i="3"/>
  <c r="J29" i="3"/>
  <c r="L29" i="3" s="1"/>
  <c r="J30" i="3"/>
  <c r="L30" i="3" s="1"/>
  <c r="J32" i="3"/>
  <c r="L32" i="3" s="1"/>
  <c r="J33" i="3"/>
  <c r="L33" i="3" s="1"/>
  <c r="J47" i="3"/>
  <c r="L47" i="3" s="1"/>
  <c r="J49" i="3"/>
  <c r="L49" i="3" s="1"/>
  <c r="G3" i="3"/>
  <c r="K27" i="3"/>
  <c r="H27" i="3"/>
  <c r="K3" i="3"/>
  <c r="H3" i="3"/>
  <c r="J27" i="3"/>
  <c r="L27" i="3" s="1"/>
  <c r="L3" i="3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I39" i="3" l="1"/>
  <c r="K39" i="3" s="1"/>
  <c r="E41" i="3"/>
  <c r="G41" i="3" s="1"/>
  <c r="I38" i="3"/>
  <c r="K38" i="3" s="1"/>
  <c r="E44" i="3"/>
  <c r="G44" i="3" s="1"/>
  <c r="I33" i="3"/>
  <c r="K33" i="3" s="1"/>
  <c r="E42" i="3"/>
  <c r="G42" i="3" s="1"/>
  <c r="E43" i="3"/>
  <c r="G43" i="3" s="1"/>
  <c r="I35" i="3"/>
  <c r="K35" i="3" s="1"/>
  <c r="E40" i="3"/>
  <c r="G40" i="3" s="1"/>
  <c r="I36" i="3"/>
  <c r="K36" i="3" s="1"/>
  <c r="I50" i="3"/>
  <c r="K50" i="3" s="1"/>
  <c r="I34" i="3"/>
  <c r="K34" i="3" s="1"/>
  <c r="I31" i="3"/>
  <c r="K31" i="3" s="1"/>
  <c r="I46" i="3"/>
  <c r="K46" i="3" s="1"/>
  <c r="I45" i="3"/>
  <c r="K45" i="3" s="1"/>
  <c r="I48" i="3"/>
  <c r="K48" i="3" s="1"/>
  <c r="I29" i="3"/>
  <c r="K29" i="3" s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X22" i="1" l="1"/>
  <c r="Y22" i="1" s="1"/>
  <c r="X17" i="1"/>
  <c r="Y17" i="1" s="1"/>
  <c r="X16" i="1"/>
  <c r="Y16" i="1" s="1"/>
  <c r="X14" i="1"/>
  <c r="Y14" i="1" s="1"/>
  <c r="X10" i="1"/>
  <c r="Y10" i="1" s="1"/>
  <c r="X4" i="1"/>
  <c r="Y4" i="1" s="1"/>
  <c r="X26" i="1"/>
  <c r="Y26" i="1" s="1"/>
  <c r="X25" i="1"/>
  <c r="Y25" i="1" s="1"/>
  <c r="X24" i="1"/>
  <c r="Y24" i="1" s="1"/>
  <c r="W23" i="1"/>
  <c r="X21" i="1"/>
  <c r="Y21" i="1" s="1"/>
  <c r="X19" i="1"/>
  <c r="Y19" i="1" s="1"/>
  <c r="X15" i="1"/>
  <c r="Y15" i="1" s="1"/>
  <c r="X13" i="1"/>
  <c r="Y13" i="1" s="1"/>
  <c r="X11" i="1"/>
  <c r="Y11" i="1" s="1"/>
  <c r="X9" i="1"/>
  <c r="Y9" i="1" s="1"/>
  <c r="X8" i="1"/>
  <c r="Y8" i="1" s="1"/>
  <c r="X3" i="1"/>
  <c r="Y3" i="1" s="1"/>
  <c r="M26" i="1"/>
  <c r="M25" i="1"/>
  <c r="R25" i="1" s="1"/>
  <c r="M24" i="1"/>
  <c r="N24" i="1" s="1"/>
  <c r="M23" i="1"/>
  <c r="R23" i="1" s="1"/>
  <c r="M22" i="1"/>
  <c r="R22" i="1" s="1"/>
  <c r="M21" i="1"/>
  <c r="O21" i="1" s="1"/>
  <c r="P21" i="1" s="1"/>
  <c r="M20" i="1"/>
  <c r="M19" i="1"/>
  <c r="N19" i="1" s="1"/>
  <c r="M18" i="1"/>
  <c r="N18" i="1" s="1"/>
  <c r="M17" i="1"/>
  <c r="N17" i="1" s="1"/>
  <c r="M16" i="1"/>
  <c r="O16" i="1" s="1"/>
  <c r="P16" i="1" s="1"/>
  <c r="M15" i="1"/>
  <c r="N15" i="1" s="1"/>
  <c r="M14" i="1"/>
  <c r="M13" i="1"/>
  <c r="O13" i="1" s="1"/>
  <c r="P13" i="1" s="1"/>
  <c r="M12" i="1"/>
  <c r="R12" i="1" s="1"/>
  <c r="M11" i="1"/>
  <c r="M10" i="1"/>
  <c r="R10" i="1" s="1"/>
  <c r="M9" i="1"/>
  <c r="N9" i="1" s="1"/>
  <c r="M8" i="1"/>
  <c r="N8" i="1" s="1"/>
  <c r="M7" i="1"/>
  <c r="M6" i="1"/>
  <c r="O6" i="1" s="1"/>
  <c r="P6" i="1" s="1"/>
  <c r="M5" i="1"/>
  <c r="N5" i="1" s="1"/>
  <c r="M4" i="1"/>
  <c r="N4" i="1" s="1"/>
  <c r="M3" i="1"/>
  <c r="N3" i="1" s="1"/>
  <c r="O26" i="1"/>
  <c r="P26" i="1" s="1"/>
  <c r="O25" i="1"/>
  <c r="P25" i="1" s="1"/>
  <c r="O23" i="1"/>
  <c r="P23" i="1" s="1"/>
  <c r="O22" i="1"/>
  <c r="P22" i="1" s="1"/>
  <c r="O20" i="1"/>
  <c r="P20" i="1" s="1"/>
  <c r="O19" i="1"/>
  <c r="P19" i="1" s="1"/>
  <c r="O18" i="1"/>
  <c r="P18" i="1" s="1"/>
  <c r="O15" i="1"/>
  <c r="P15" i="1" s="1"/>
  <c r="O14" i="1"/>
  <c r="P14" i="1" s="1"/>
  <c r="O11" i="1"/>
  <c r="P11" i="1" s="1"/>
  <c r="O10" i="1"/>
  <c r="P10" i="1" s="1"/>
  <c r="O3" i="1"/>
  <c r="P3" i="1" s="1"/>
  <c r="N6" i="1"/>
  <c r="N7" i="1"/>
  <c r="N11" i="1"/>
  <c r="N13" i="1"/>
  <c r="N14" i="1"/>
  <c r="N20" i="1"/>
  <c r="N21" i="1"/>
  <c r="N22" i="1"/>
  <c r="N23" i="1"/>
  <c r="N26" i="1"/>
  <c r="B2" i="2"/>
  <c r="B3" i="2" s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W16" i="1" l="1"/>
  <c r="W4" i="1"/>
  <c r="W14" i="1"/>
  <c r="W26" i="1"/>
  <c r="R11" i="1"/>
  <c r="R15" i="1"/>
  <c r="R14" i="1"/>
  <c r="R4" i="1"/>
  <c r="R13" i="1"/>
  <c r="W22" i="1"/>
  <c r="W10" i="1"/>
  <c r="R3" i="1"/>
  <c r="R27" i="1" s="1"/>
  <c r="R5" i="1"/>
  <c r="R26" i="1"/>
  <c r="W6" i="1"/>
  <c r="W18" i="1"/>
  <c r="R7" i="1"/>
  <c r="W7" i="1"/>
  <c r="X18" i="1"/>
  <c r="Y18" i="1" s="1"/>
  <c r="R18" i="1"/>
  <c r="X7" i="1"/>
  <c r="Y7" i="1" s="1"/>
  <c r="O8" i="1"/>
  <c r="P8" i="1" s="1"/>
  <c r="W8" i="1"/>
  <c r="W20" i="1"/>
  <c r="X20" i="1"/>
  <c r="Y20" i="1" s="1"/>
  <c r="R6" i="1"/>
  <c r="R19" i="1"/>
  <c r="O9" i="1"/>
  <c r="P9" i="1" s="1"/>
  <c r="W9" i="1"/>
  <c r="W21" i="1"/>
  <c r="X5" i="1"/>
  <c r="Y5" i="1" s="1"/>
  <c r="X6" i="1"/>
  <c r="Y6" i="1" s="1"/>
  <c r="W11" i="1"/>
  <c r="X23" i="1"/>
  <c r="Y23" i="1" s="1"/>
  <c r="W17" i="1"/>
  <c r="O7" i="1"/>
  <c r="P7" i="1" s="1"/>
  <c r="O24" i="1"/>
  <c r="P24" i="1" s="1"/>
  <c r="N12" i="1"/>
  <c r="R8" i="1"/>
  <c r="R21" i="1"/>
  <c r="W12" i="1"/>
  <c r="W24" i="1"/>
  <c r="X12" i="1"/>
  <c r="Y12" i="1" s="1"/>
  <c r="W5" i="1"/>
  <c r="W19" i="1"/>
  <c r="R9" i="1"/>
  <c r="O12" i="1"/>
  <c r="P12" i="1" s="1"/>
  <c r="N25" i="1"/>
  <c r="N10" i="1"/>
  <c r="N27" i="1" s="1"/>
  <c r="W13" i="1"/>
  <c r="W25" i="1"/>
  <c r="R24" i="1"/>
  <c r="W3" i="1"/>
  <c r="W15" i="1"/>
  <c r="O17" i="1"/>
  <c r="P17" i="1" s="1"/>
  <c r="O5" i="1"/>
  <c r="P5" i="1" s="1"/>
  <c r="O4" i="1"/>
  <c r="P4" i="1" s="1"/>
  <c r="R17" i="1"/>
  <c r="N16" i="1"/>
  <c r="R20" i="1"/>
  <c r="R16" i="1"/>
  <c r="Y27" i="1" l="1"/>
  <c r="W27" i="1"/>
  <c r="U27" i="1"/>
  <c r="P27" i="1"/>
</calcChain>
</file>

<file path=xl/sharedStrings.xml><?xml version="1.0" encoding="utf-8"?>
<sst xmlns="http://schemas.openxmlformats.org/spreadsheetml/2006/main" count="2105" uniqueCount="624">
  <si>
    <t>Pitch (P)</t>
  </si>
  <si>
    <t>Height of thread</t>
  </si>
  <si>
    <t>1/16</t>
  </si>
  <si>
    <t>1/8</t>
  </si>
  <si>
    <t>1/4</t>
  </si>
  <si>
    <t>3/8</t>
  </si>
  <si>
    <t>1/2</t>
  </si>
  <si>
    <t>5/8</t>
  </si>
  <si>
    <t>3/4</t>
  </si>
  <si>
    <t>7/8</t>
  </si>
  <si>
    <t>1 1/8</t>
  </si>
  <si>
    <t>1 1/4</t>
  </si>
  <si>
    <t>1</t>
  </si>
  <si>
    <t>1 1/2</t>
  </si>
  <si>
    <t>1 3/4</t>
  </si>
  <si>
    <t>2</t>
  </si>
  <si>
    <t>2 1/4</t>
  </si>
  <si>
    <t>2 1/2</t>
  </si>
  <si>
    <t>2 3/4</t>
  </si>
  <si>
    <t>3</t>
  </si>
  <si>
    <t>3 1/2</t>
  </si>
  <si>
    <t>4</t>
  </si>
  <si>
    <t>4 1/2</t>
  </si>
  <si>
    <t>5</t>
  </si>
  <si>
    <t>5 1/2</t>
  </si>
  <si>
    <t>6</t>
  </si>
  <si>
    <t>Threads / Inch</t>
  </si>
  <si>
    <t>Designation</t>
  </si>
  <si>
    <t>Dmajor</t>
  </si>
  <si>
    <t>Dpitch</t>
  </si>
  <si>
    <t>Dminor</t>
  </si>
  <si>
    <t>Name</t>
  </si>
  <si>
    <t>Value</t>
  </si>
  <si>
    <t>Unit</t>
  </si>
  <si>
    <t>phi</t>
  </si>
  <si>
    <t>deg</t>
  </si>
  <si>
    <t>nom</t>
  </si>
  <si>
    <t>internal</t>
  </si>
  <si>
    <t>external</t>
  </si>
  <si>
    <t>internal max delta</t>
  </si>
  <si>
    <t>external min delta</t>
  </si>
  <si>
    <t>Unit: Millimeter</t>
  </si>
  <si>
    <t>rad</t>
  </si>
  <si>
    <t>Goodness</t>
  </si>
  <si>
    <t>ok?</t>
  </si>
  <si>
    <t>min:</t>
  </si>
  <si>
    <t>Margin</t>
  </si>
  <si>
    <t>Designator</t>
  </si>
  <si>
    <t>Pitch</t>
  </si>
  <si>
    <t>r0</t>
  </si>
  <si>
    <t>z0</t>
  </si>
  <si>
    <t>r1</t>
  </si>
  <si>
    <t>z1</t>
  </si>
  <si>
    <t>r2</t>
  </si>
  <si>
    <t>z2</t>
  </si>
  <si>
    <t>r3</t>
  </si>
  <si>
    <t>z3</t>
  </si>
  <si>
    <t>Dsupport</t>
  </si>
  <si>
    <t>THREAD_TABLE</t>
  </si>
  <si>
    <t>UNITS: MM</t>
  </si>
  <si>
    <t>Rrot</t>
  </si>
  <si>
    <t>PCO-1881-ext</t>
  </si>
  <si>
    <t>PCO-1881-int</t>
  </si>
  <si>
    <t>ISO Metric profile</t>
  </si>
  <si>
    <t>External (bolt thread)</t>
  </si>
  <si>
    <t>Internal (nut thread)</t>
  </si>
  <si>
    <t>Basic mm</t>
  </si>
  <si>
    <t>Size mm</t>
  </si>
  <si>
    <t>Thread Designation</t>
  </si>
  <si>
    <t>Simple Thread Designation</t>
  </si>
  <si>
    <t>Pitch mm</t>
  </si>
  <si>
    <t>Class</t>
  </si>
  <si>
    <t>Tap Drill</t>
  </si>
  <si>
    <t>M0.25x0.075</t>
  </si>
  <si>
    <t>6g</t>
  </si>
  <si>
    <t>6H</t>
  </si>
  <si>
    <t>M0.3x0.08</t>
  </si>
  <si>
    <t>M0.3x0.09</t>
  </si>
  <si>
    <t>M0.35x0.09</t>
  </si>
  <si>
    <t>M0.4x0.1</t>
  </si>
  <si>
    <t>M0.45x0.1</t>
  </si>
  <si>
    <t>M0.5x0.125</t>
  </si>
  <si>
    <t>M0.55x0.125</t>
  </si>
  <si>
    <t>M0.6x0.15</t>
  </si>
  <si>
    <t>M0.7x0.175</t>
  </si>
  <si>
    <t>M0.8x0.2</t>
  </si>
  <si>
    <t>M0.9x0.225</t>
  </si>
  <si>
    <t>M1x0.25</t>
  </si>
  <si>
    <t>M1</t>
  </si>
  <si>
    <t>M1x0.2</t>
  </si>
  <si>
    <t>M1.1x0.25</t>
  </si>
  <si>
    <t>M1.1x0.2</t>
  </si>
  <si>
    <t>M1.2x0.25</t>
  </si>
  <si>
    <t>M1.2</t>
  </si>
  <si>
    <t>M1.2x0.2</t>
  </si>
  <si>
    <t>M1.4x0.3</t>
  </si>
  <si>
    <t>M1.4</t>
  </si>
  <si>
    <t>M1.4x0.2</t>
  </si>
  <si>
    <t>M1.6x0.35</t>
  </si>
  <si>
    <t>M1.6</t>
  </si>
  <si>
    <t>M1.6x0.3</t>
  </si>
  <si>
    <t>M1.6x0.2</t>
  </si>
  <si>
    <t>M1.7x0.35</t>
  </si>
  <si>
    <t>M1.8x0.35</t>
  </si>
  <si>
    <t>M1.8</t>
  </si>
  <si>
    <t>M1.8x0.2</t>
  </si>
  <si>
    <t>M2x0.4</t>
  </si>
  <si>
    <t>M2</t>
  </si>
  <si>
    <t>M2x0.25</t>
  </si>
  <si>
    <t>M2.2x0.45</t>
  </si>
  <si>
    <t>M2.2</t>
  </si>
  <si>
    <t>M2.2x0.25</t>
  </si>
  <si>
    <t>M2.3x0.45</t>
  </si>
  <si>
    <t>M2.3x0.4</t>
  </si>
  <si>
    <t>M2.5x0.45</t>
  </si>
  <si>
    <t>M2.5</t>
  </si>
  <si>
    <t>M2.5x0.35</t>
  </si>
  <si>
    <t>M2.6x0.45</t>
  </si>
  <si>
    <t>M3x0.5</t>
  </si>
  <si>
    <t>M3</t>
  </si>
  <si>
    <t>M3x0.35</t>
  </si>
  <si>
    <t>M3.5x0.6</t>
  </si>
  <si>
    <t>M3.5</t>
  </si>
  <si>
    <t>M3.5x0.35</t>
  </si>
  <si>
    <t>M4x0.7</t>
  </si>
  <si>
    <t>M4</t>
  </si>
  <si>
    <t>M4x0.5</t>
  </si>
  <si>
    <t>M4.5x0.75</t>
  </si>
  <si>
    <t>M4.5x0.5</t>
  </si>
  <si>
    <t>M5x0.8</t>
  </si>
  <si>
    <t>M5</t>
  </si>
  <si>
    <t>M5x0.5</t>
  </si>
  <si>
    <t>M5.5x0.5</t>
  </si>
  <si>
    <t>M6x1</t>
  </si>
  <si>
    <t>M6</t>
  </si>
  <si>
    <t>M6x0.8</t>
  </si>
  <si>
    <t>M6x0.75</t>
  </si>
  <si>
    <t>M6x0.7</t>
  </si>
  <si>
    <t>M6x0.5</t>
  </si>
  <si>
    <t>M7x1</t>
  </si>
  <si>
    <t>M7</t>
  </si>
  <si>
    <t>M7x0.75</t>
  </si>
  <si>
    <t>M7x0.5</t>
  </si>
  <si>
    <t>M8x1.25</t>
  </si>
  <si>
    <t>M8</t>
  </si>
  <si>
    <t>M8x1</t>
  </si>
  <si>
    <t>M8x0.8</t>
  </si>
  <si>
    <t>M8x0.75</t>
  </si>
  <si>
    <t>M8x0.5</t>
  </si>
  <si>
    <t>M9x1.25</t>
  </si>
  <si>
    <t>M9x1</t>
  </si>
  <si>
    <t>M9x0.75</t>
  </si>
  <si>
    <t>M9x0.5</t>
  </si>
  <si>
    <t>M10x1.5</t>
  </si>
  <si>
    <t>M10</t>
  </si>
  <si>
    <t>M10x1.25</t>
  </si>
  <si>
    <t>M10x1.12</t>
  </si>
  <si>
    <t>M10x1</t>
  </si>
  <si>
    <t>M10x0.75</t>
  </si>
  <si>
    <t>M10x0.5</t>
  </si>
  <si>
    <t>M11x1.5</t>
  </si>
  <si>
    <t>M11x1</t>
  </si>
  <si>
    <t>M11x0.75</t>
  </si>
  <si>
    <t>M11x0.5</t>
  </si>
  <si>
    <t>M12x1.75</t>
  </si>
  <si>
    <t>M12</t>
  </si>
  <si>
    <t>M12x1.5</t>
  </si>
  <si>
    <t>M12x1.25</t>
  </si>
  <si>
    <t>M12x1</t>
  </si>
  <si>
    <t>M12x0.75</t>
  </si>
  <si>
    <t>M12x0.5</t>
  </si>
  <si>
    <t>M14x2</t>
  </si>
  <si>
    <t>M14</t>
  </si>
  <si>
    <t>M14x1.5</t>
  </si>
  <si>
    <t>M14x1.25</t>
  </si>
  <si>
    <t>M14x1</t>
  </si>
  <si>
    <t>M14x0.75</t>
  </si>
  <si>
    <t>M14x0.5</t>
  </si>
  <si>
    <t>M15x1.5</t>
  </si>
  <si>
    <t>M15x1</t>
  </si>
  <si>
    <t>M16x2</t>
  </si>
  <si>
    <t>M16</t>
  </si>
  <si>
    <t>M16x1.6</t>
  </si>
  <si>
    <t>M16x1.5</t>
  </si>
  <si>
    <t>M16x1.25</t>
  </si>
  <si>
    <t>M16x1</t>
  </si>
  <si>
    <t>M16x0.75</t>
  </si>
  <si>
    <t>M16x0.5</t>
  </si>
  <si>
    <t>M17x1.5</t>
  </si>
  <si>
    <t>M17x1</t>
  </si>
  <si>
    <t>M18x2.5</t>
  </si>
  <si>
    <t>M18</t>
  </si>
  <si>
    <t>M18x2</t>
  </si>
  <si>
    <t>M18x1.5</t>
  </si>
  <si>
    <t>M18x1.25</t>
  </si>
  <si>
    <t>M18x1</t>
  </si>
  <si>
    <t>M18x0.75</t>
  </si>
  <si>
    <t>M18x0.5</t>
  </si>
  <si>
    <t>M20x2.5</t>
  </si>
  <si>
    <t>M20</t>
  </si>
  <si>
    <t>M20x2</t>
  </si>
  <si>
    <t>M20x1.5</t>
  </si>
  <si>
    <t>M20x1</t>
  </si>
  <si>
    <t>M20x0.75</t>
  </si>
  <si>
    <t>M20x0.5</t>
  </si>
  <si>
    <t>M22x3</t>
  </si>
  <si>
    <t>M22x2.5</t>
  </si>
  <si>
    <t>M22</t>
  </si>
  <si>
    <t>M22x2</t>
  </si>
  <si>
    <t>M22x1.5</t>
  </si>
  <si>
    <t>M22x1</t>
  </si>
  <si>
    <t>M22x0.75</t>
  </si>
  <si>
    <t>M22x0.5</t>
  </si>
  <si>
    <t>M24x3</t>
  </si>
  <si>
    <t>M24</t>
  </si>
  <si>
    <t>M24x2.5</t>
  </si>
  <si>
    <t>M24x2</t>
  </si>
  <si>
    <t>M24x1.5</t>
  </si>
  <si>
    <t>M24x1</t>
  </si>
  <si>
    <t>M24x0.75</t>
  </si>
  <si>
    <t>M25x2</t>
  </si>
  <si>
    <t>M25x1.5</t>
  </si>
  <si>
    <t>M25x1</t>
  </si>
  <si>
    <t>M26x1.5</t>
  </si>
  <si>
    <t>M27x3</t>
  </si>
  <si>
    <t>M27</t>
  </si>
  <si>
    <t>M27x2</t>
  </si>
  <si>
    <t>M27x1.5</t>
  </si>
  <si>
    <t>M27x1</t>
  </si>
  <si>
    <t>M27x0.75</t>
  </si>
  <si>
    <t>M28x2</t>
  </si>
  <si>
    <t>M28x1.5</t>
  </si>
  <si>
    <t>M28x1</t>
  </si>
  <si>
    <t>M30x3.5</t>
  </si>
  <si>
    <t>M30</t>
  </si>
  <si>
    <t>M30x3</t>
  </si>
  <si>
    <t>M30x2.5</t>
  </si>
  <si>
    <t>M30x2</t>
  </si>
  <si>
    <t>M30x1.5</t>
  </si>
  <si>
    <t>M30x1</t>
  </si>
  <si>
    <t>M30x0.75</t>
  </si>
  <si>
    <t>M32x2</t>
  </si>
  <si>
    <t>M32x1.5</t>
  </si>
  <si>
    <t>M33x3.5</t>
  </si>
  <si>
    <t>M33</t>
  </si>
  <si>
    <t>M33x3</t>
  </si>
  <si>
    <t>M33x2</t>
  </si>
  <si>
    <t>M33x1.5</t>
  </si>
  <si>
    <t>M33x1</t>
  </si>
  <si>
    <t>M33x0.75</t>
  </si>
  <si>
    <t>M35x1.5</t>
  </si>
  <si>
    <t>M36x4</t>
  </si>
  <si>
    <t>M36</t>
  </si>
  <si>
    <t>M36x3</t>
  </si>
  <si>
    <t>M36x2</t>
  </si>
  <si>
    <t>M36x1.5</t>
  </si>
  <si>
    <t>M36x1</t>
  </si>
  <si>
    <t>M38x1.5</t>
  </si>
  <si>
    <t>M39x4</t>
  </si>
  <si>
    <t>M39</t>
  </si>
  <si>
    <t>M39x3</t>
  </si>
  <si>
    <t>M39x2</t>
  </si>
  <si>
    <t>M39x1.5</t>
  </si>
  <si>
    <t>M39x1</t>
  </si>
  <si>
    <t>M40x3</t>
  </si>
  <si>
    <t>M40x2.5</t>
  </si>
  <si>
    <t>M40x2</t>
  </si>
  <si>
    <t>M40x1.5</t>
  </si>
  <si>
    <t>M42x4.5</t>
  </si>
  <si>
    <t>M42</t>
  </si>
  <si>
    <t>M42x4</t>
  </si>
  <si>
    <t>M42x3</t>
  </si>
  <si>
    <t>M42x2</t>
  </si>
  <si>
    <t>M42x1.5</t>
  </si>
  <si>
    <t>M42x1</t>
  </si>
  <si>
    <t>M45x4.5</t>
  </si>
  <si>
    <t>M45</t>
  </si>
  <si>
    <t>M45x4</t>
  </si>
  <si>
    <t>M45x3</t>
  </si>
  <si>
    <t>M45x2</t>
  </si>
  <si>
    <t>M45x1.5</t>
  </si>
  <si>
    <t>M45x1</t>
  </si>
  <si>
    <t>M48x5</t>
  </si>
  <si>
    <t>M48</t>
  </si>
  <si>
    <t>M48x4</t>
  </si>
  <si>
    <t>M48x3</t>
  </si>
  <si>
    <t>M48x2</t>
  </si>
  <si>
    <t>M48x1.5</t>
  </si>
  <si>
    <t>M50x4</t>
  </si>
  <si>
    <t>M50x3</t>
  </si>
  <si>
    <t>M50x2</t>
  </si>
  <si>
    <t>M50x1.5</t>
  </si>
  <si>
    <t>M52x5</t>
  </si>
  <si>
    <t>M52</t>
  </si>
  <si>
    <t>M52x4</t>
  </si>
  <si>
    <t>M52x3</t>
  </si>
  <si>
    <t>M52x2</t>
  </si>
  <si>
    <t>M52x1.5</t>
  </si>
  <si>
    <t>M55x4</t>
  </si>
  <si>
    <t>M55x3</t>
  </si>
  <si>
    <t>M55x2</t>
  </si>
  <si>
    <t>M55x1.5</t>
  </si>
  <si>
    <t>M56x5.5</t>
  </si>
  <si>
    <t>M56</t>
  </si>
  <si>
    <t>M56x4</t>
  </si>
  <si>
    <t>M56x3</t>
  </si>
  <si>
    <t>M56x2</t>
  </si>
  <si>
    <t>M56x1.5</t>
  </si>
  <si>
    <t>M56x1</t>
  </si>
  <si>
    <t>M58x4</t>
  </si>
  <si>
    <t>M58x3</t>
  </si>
  <si>
    <t>M58x2</t>
  </si>
  <si>
    <t>M58x1.5</t>
  </si>
  <si>
    <t>M60x5.5</t>
  </si>
  <si>
    <t>M60</t>
  </si>
  <si>
    <t>M60x4</t>
  </si>
  <si>
    <t>M60x3</t>
  </si>
  <si>
    <t>M60x2</t>
  </si>
  <si>
    <t>M60x1.5</t>
  </si>
  <si>
    <t>M60x1</t>
  </si>
  <si>
    <t>M62x4</t>
  </si>
  <si>
    <t>M62x3</t>
  </si>
  <si>
    <t>M62x2</t>
  </si>
  <si>
    <t>M62x1.5</t>
  </si>
  <si>
    <t>M63x1.5</t>
  </si>
  <si>
    <t>M64x6</t>
  </si>
  <si>
    <t>M64</t>
  </si>
  <si>
    <t>M64x5.5</t>
  </si>
  <si>
    <t>M64x4</t>
  </si>
  <si>
    <t>M64x3</t>
  </si>
  <si>
    <t>M64x2</t>
  </si>
  <si>
    <t>M64x1.5</t>
  </si>
  <si>
    <t>M64x1</t>
  </si>
  <si>
    <t>M65x4</t>
  </si>
  <si>
    <t>M65x3</t>
  </si>
  <si>
    <t>M65x2</t>
  </si>
  <si>
    <t>M65x1.5</t>
  </si>
  <si>
    <t>M68x6</t>
  </si>
  <si>
    <t>M68x4</t>
  </si>
  <si>
    <t>M68x3</t>
  </si>
  <si>
    <t>M68x2</t>
  </si>
  <si>
    <t>M68x1.5</t>
  </si>
  <si>
    <t>M68x1</t>
  </si>
  <si>
    <t>M70x6</t>
  </si>
  <si>
    <t>M70x4</t>
  </si>
  <si>
    <t>M70x3</t>
  </si>
  <si>
    <t>M70x2</t>
  </si>
  <si>
    <t>M70x1.5</t>
  </si>
  <si>
    <t>M72x6</t>
  </si>
  <si>
    <t>M72x4</t>
  </si>
  <si>
    <t>M72x3</t>
  </si>
  <si>
    <t>M72x2</t>
  </si>
  <si>
    <t>M72x1.5</t>
  </si>
  <si>
    <t>M72x1</t>
  </si>
  <si>
    <t>M75x6</t>
  </si>
  <si>
    <t>M75x4</t>
  </si>
  <si>
    <t>M75x3</t>
  </si>
  <si>
    <t>M75x2</t>
  </si>
  <si>
    <t>M75x1.5</t>
  </si>
  <si>
    <t>M76x6</t>
  </si>
  <si>
    <t>M76x4</t>
  </si>
  <si>
    <t>M76x3</t>
  </si>
  <si>
    <t>M76x2</t>
  </si>
  <si>
    <t>M76x1.5</t>
  </si>
  <si>
    <t>M76x1</t>
  </si>
  <si>
    <t>M78x2</t>
  </si>
  <si>
    <t>M80x6</t>
  </si>
  <si>
    <t>M80x4</t>
  </si>
  <si>
    <t>M80x3</t>
  </si>
  <si>
    <t>M80x2</t>
  </si>
  <si>
    <t>M80x1.5</t>
  </si>
  <si>
    <t>M80x1</t>
  </si>
  <si>
    <t>M82x2</t>
  </si>
  <si>
    <t>M85x6</t>
  </si>
  <si>
    <t>M85x4</t>
  </si>
  <si>
    <t>M85x3</t>
  </si>
  <si>
    <t>M85x2</t>
  </si>
  <si>
    <t>M85x1.5</t>
  </si>
  <si>
    <t>M90x6</t>
  </si>
  <si>
    <t>M90x4</t>
  </si>
  <si>
    <t>M90x3</t>
  </si>
  <si>
    <t>M90x2</t>
  </si>
  <si>
    <t>M90x1.5</t>
  </si>
  <si>
    <t>M95x6</t>
  </si>
  <si>
    <t>M95x4</t>
  </si>
  <si>
    <t>M95x3</t>
  </si>
  <si>
    <t>M95x2</t>
  </si>
  <si>
    <t>M95x1.5</t>
  </si>
  <si>
    <t>M100x6</t>
  </si>
  <si>
    <t>M100x4</t>
  </si>
  <si>
    <t>M100x3</t>
  </si>
  <si>
    <t>M100x2</t>
  </si>
  <si>
    <t>M100x1.5</t>
  </si>
  <si>
    <t>M105x6</t>
  </si>
  <si>
    <t>M105x4</t>
  </si>
  <si>
    <t>M105x3</t>
  </si>
  <si>
    <t>M105x2</t>
  </si>
  <si>
    <t>M105x1.5</t>
  </si>
  <si>
    <t>M110x6</t>
  </si>
  <si>
    <t>M110x4</t>
  </si>
  <si>
    <t>M110x3</t>
  </si>
  <si>
    <t>M110x2</t>
  </si>
  <si>
    <t>M110x1.5</t>
  </si>
  <si>
    <t>M115x6</t>
  </si>
  <si>
    <t>M115x4</t>
  </si>
  <si>
    <t>M115x3</t>
  </si>
  <si>
    <t>M115x2</t>
  </si>
  <si>
    <t>M115x1.5</t>
  </si>
  <si>
    <t>M120x6</t>
  </si>
  <si>
    <t>M120x4</t>
  </si>
  <si>
    <t>M120x3</t>
  </si>
  <si>
    <t>M120x2</t>
  </si>
  <si>
    <t>M120x1.5</t>
  </si>
  <si>
    <t>M125x8</t>
  </si>
  <si>
    <t>M125x6</t>
  </si>
  <si>
    <t>M125x4</t>
  </si>
  <si>
    <t>M125x3</t>
  </si>
  <si>
    <t>M125x2</t>
  </si>
  <si>
    <t>M125x1.5</t>
  </si>
  <si>
    <t>M130x8</t>
  </si>
  <si>
    <t>M130x6</t>
  </si>
  <si>
    <t>M130x4</t>
  </si>
  <si>
    <t>M130x3</t>
  </si>
  <si>
    <t>M130x2</t>
  </si>
  <si>
    <t>M130x1.5</t>
  </si>
  <si>
    <t>M135x6</t>
  </si>
  <si>
    <t>M135x4</t>
  </si>
  <si>
    <t>M135x3</t>
  </si>
  <si>
    <t>M135x2</t>
  </si>
  <si>
    <t>M135x1.5</t>
  </si>
  <si>
    <t>M140x8</t>
  </si>
  <si>
    <t>M140x6</t>
  </si>
  <si>
    <t>M140x4</t>
  </si>
  <si>
    <t>M140x3</t>
  </si>
  <si>
    <t>M140x2</t>
  </si>
  <si>
    <t>M140x1.5</t>
  </si>
  <si>
    <t>M145x6</t>
  </si>
  <si>
    <t>M145x4</t>
  </si>
  <si>
    <t>M145x3</t>
  </si>
  <si>
    <t>M145x2</t>
  </si>
  <si>
    <t>M145x1.5</t>
  </si>
  <si>
    <t>M150x8</t>
  </si>
  <si>
    <t>M150x6</t>
  </si>
  <si>
    <t>M150x4</t>
  </si>
  <si>
    <t>M150x3</t>
  </si>
  <si>
    <t>M150x2</t>
  </si>
  <si>
    <t>M150x1.5</t>
  </si>
  <si>
    <t>M155x6</t>
  </si>
  <si>
    <t>M155x4</t>
  </si>
  <si>
    <t>M155x3</t>
  </si>
  <si>
    <t>M155x2</t>
  </si>
  <si>
    <t>M160x8</t>
  </si>
  <si>
    <t>M160x6</t>
  </si>
  <si>
    <t>M160x4</t>
  </si>
  <si>
    <t>M160x3</t>
  </si>
  <si>
    <t>M160x2</t>
  </si>
  <si>
    <t>M165x6</t>
  </si>
  <si>
    <t>M165x4</t>
  </si>
  <si>
    <t>M165x3</t>
  </si>
  <si>
    <t>M165x2</t>
  </si>
  <si>
    <t>M170x8</t>
  </si>
  <si>
    <t>M170x6</t>
  </si>
  <si>
    <t>M170x4</t>
  </si>
  <si>
    <t>M170x3</t>
  </si>
  <si>
    <t>M170x2</t>
  </si>
  <si>
    <t>M175x6</t>
  </si>
  <si>
    <t>M175x4</t>
  </si>
  <si>
    <t>M175x3</t>
  </si>
  <si>
    <t>M175x2</t>
  </si>
  <si>
    <t>M180x8</t>
  </si>
  <si>
    <t>M180x6</t>
  </si>
  <si>
    <t>M180x4</t>
  </si>
  <si>
    <t>M180x3</t>
  </si>
  <si>
    <t>M180x2</t>
  </si>
  <si>
    <t>M185x6</t>
  </si>
  <si>
    <t>M185x4</t>
  </si>
  <si>
    <t>M185x3</t>
  </si>
  <si>
    <t>M185x2</t>
  </si>
  <si>
    <t>M190x8</t>
  </si>
  <si>
    <t>M190x6</t>
  </si>
  <si>
    <t>M190x4</t>
  </si>
  <si>
    <t>M190x3</t>
  </si>
  <si>
    <t>M190x2</t>
  </si>
  <si>
    <t>M195x6</t>
  </si>
  <si>
    <t>M195x4</t>
  </si>
  <si>
    <t>M195x3</t>
  </si>
  <si>
    <t>M195x2</t>
  </si>
  <si>
    <t>M200x8</t>
  </si>
  <si>
    <t>M200x6</t>
  </si>
  <si>
    <t>M200x4</t>
  </si>
  <si>
    <t>M200x3</t>
  </si>
  <si>
    <t>M200x2</t>
  </si>
  <si>
    <t>M205x6</t>
  </si>
  <si>
    <t>M205x4</t>
  </si>
  <si>
    <t>M205x3</t>
  </si>
  <si>
    <t>M205x2</t>
  </si>
  <si>
    <t>M210x8</t>
  </si>
  <si>
    <t>M210x6</t>
  </si>
  <si>
    <t>M210x4</t>
  </si>
  <si>
    <t>M210x3</t>
  </si>
  <si>
    <t>M210x2</t>
  </si>
  <si>
    <t>M215x6</t>
  </si>
  <si>
    <t>M215x4</t>
  </si>
  <si>
    <t>M215x3</t>
  </si>
  <si>
    <t>M220x8</t>
  </si>
  <si>
    <t>M220x6</t>
  </si>
  <si>
    <t>M220x4</t>
  </si>
  <si>
    <t>M220x3</t>
  </si>
  <si>
    <t>M220x2</t>
  </si>
  <si>
    <t>M225x6</t>
  </si>
  <si>
    <t>M225x4</t>
  </si>
  <si>
    <t>M225x3</t>
  </si>
  <si>
    <t>M225x2</t>
  </si>
  <si>
    <t>M230x6</t>
  </si>
  <si>
    <t>M230x4</t>
  </si>
  <si>
    <t>M230x3</t>
  </si>
  <si>
    <t>M230x2</t>
  </si>
  <si>
    <t>M235x6</t>
  </si>
  <si>
    <t>M235x4</t>
  </si>
  <si>
    <t>M235x3</t>
  </si>
  <si>
    <t>M240x8</t>
  </si>
  <si>
    <t>M240x6</t>
  </si>
  <si>
    <t>M240x4</t>
  </si>
  <si>
    <t>M240x3</t>
  </si>
  <si>
    <t>M240x2</t>
  </si>
  <si>
    <t>M245x6</t>
  </si>
  <si>
    <t>M245x4</t>
  </si>
  <si>
    <t>M245x3</t>
  </si>
  <si>
    <t>M245x2</t>
  </si>
  <si>
    <t>M250x8</t>
  </si>
  <si>
    <t>M250x6</t>
  </si>
  <si>
    <t>M250x4</t>
  </si>
  <si>
    <t>M250x3</t>
  </si>
  <si>
    <t>M250x2</t>
  </si>
  <si>
    <t>M255x6</t>
  </si>
  <si>
    <t>M255x4</t>
  </si>
  <si>
    <t>M255x3</t>
  </si>
  <si>
    <t>M260x8</t>
  </si>
  <si>
    <t>M260x6</t>
  </si>
  <si>
    <t>M260x4</t>
  </si>
  <si>
    <t>M260x3</t>
  </si>
  <si>
    <t>M265x6</t>
  </si>
  <si>
    <t>M265x4</t>
  </si>
  <si>
    <t>M265x3</t>
  </si>
  <si>
    <t>M270x6</t>
  </si>
  <si>
    <t>M270x4</t>
  </si>
  <si>
    <t>M270x3</t>
  </si>
  <si>
    <t>M275x6</t>
  </si>
  <si>
    <t>M275x4</t>
  </si>
  <si>
    <t>M275x3</t>
  </si>
  <si>
    <t>M280x8</t>
  </si>
  <si>
    <t>M280x6</t>
  </si>
  <si>
    <t>M280x4</t>
  </si>
  <si>
    <t>M280x3</t>
  </si>
  <si>
    <t>M285x6</t>
  </si>
  <si>
    <t>M285x4</t>
  </si>
  <si>
    <t>M285x3</t>
  </si>
  <si>
    <t>M290x6</t>
  </si>
  <si>
    <t>M290x4</t>
  </si>
  <si>
    <t>M290x3</t>
  </si>
  <si>
    <t>M295x6</t>
  </si>
  <si>
    <t>M295x4</t>
  </si>
  <si>
    <t>M295x3</t>
  </si>
  <si>
    <t>M300x8</t>
  </si>
  <si>
    <t>M300x6</t>
  </si>
  <si>
    <t>M300x4</t>
  </si>
  <si>
    <t>M300x3</t>
  </si>
  <si>
    <t>M310x6</t>
  </si>
  <si>
    <t>M310x4</t>
  </si>
  <si>
    <t>M320x6</t>
  </si>
  <si>
    <t>M320x4</t>
  </si>
  <si>
    <t>M330x6</t>
  </si>
  <si>
    <t>M330x4</t>
  </si>
  <si>
    <t>M340x6</t>
  </si>
  <si>
    <t>M340x4</t>
  </si>
  <si>
    <t>M350x6</t>
  </si>
  <si>
    <t>M350x4</t>
  </si>
  <si>
    <t>M360x6</t>
  </si>
  <si>
    <t>M360x4</t>
  </si>
  <si>
    <t>M370x6</t>
  </si>
  <si>
    <t>M370x4</t>
  </si>
  <si>
    <t>M380x6</t>
  </si>
  <si>
    <t>M380x4</t>
  </si>
  <si>
    <t>M390x6</t>
  </si>
  <si>
    <t>M390x4</t>
  </si>
  <si>
    <t>M400x6</t>
  </si>
  <si>
    <t>M400x4</t>
  </si>
  <si>
    <t>M410x6</t>
  </si>
  <si>
    <t>M420x6</t>
  </si>
  <si>
    <t>M430x6</t>
  </si>
  <si>
    <t>M440x6</t>
  </si>
  <si>
    <t>M450x6</t>
  </si>
  <si>
    <t>M460x6</t>
  </si>
  <si>
    <t>M470x6</t>
  </si>
  <si>
    <t>M480x6</t>
  </si>
  <si>
    <t>M490x6</t>
  </si>
  <si>
    <t>M500x6</t>
  </si>
  <si>
    <t>M510x6</t>
  </si>
  <si>
    <t>M520x6</t>
  </si>
  <si>
    <t>M530x6</t>
  </si>
  <si>
    <t>M540x6</t>
  </si>
  <si>
    <t>M550x6</t>
  </si>
  <si>
    <t>M560x6</t>
  </si>
  <si>
    <t>M570x6</t>
  </si>
  <si>
    <t>M580x6</t>
  </si>
  <si>
    <t>M590x6</t>
  </si>
  <si>
    <t>M600x6</t>
  </si>
  <si>
    <t>Major Dia
d=D
max.      min.</t>
  </si>
  <si>
    <t>Pitch Dia
d2=D2
max.      min.</t>
  </si>
  <si>
    <t>Minor Dia
d3
max.      min.</t>
  </si>
  <si>
    <t>Minor Dia
D1
min.      max.</t>
  </si>
  <si>
    <t>Pitch Dia
d2=D2
min.      max.</t>
  </si>
  <si>
    <t>Major Dia
d=D
min.      max.</t>
  </si>
  <si>
    <t>rmin'</t>
  </si>
  <si>
    <t>rpitch'</t>
  </si>
  <si>
    <t>rmax'</t>
  </si>
  <si>
    <t>H</t>
  </si>
  <si>
    <t>phiM</t>
  </si>
  <si>
    <t>drmax</t>
  </si>
  <si>
    <t>drmin</t>
  </si>
  <si>
    <t>dzvalley</t>
  </si>
  <si>
    <t>dzcrest</t>
  </si>
  <si>
    <t>External thread</t>
  </si>
  <si>
    <t>Internal thread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</si>
</sst>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0.000"/>
    <numFmt numFmtId="165" formatCode="0.000000000"/>
    <numFmt numFmtId="166" formatCode="0.00000"/>
  </numFmts>
  <fonts count="1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212529"/>
      <name val="Helvetica Neue"/>
      <family val="2"/>
    </font>
    <font>
      <sz val="12"/>
      <color rgb="FF212529"/>
      <name val="Helvetica Neue"/>
      <family val="2"/>
    </font>
    <font>
      <i/>
      <sz val="12"/>
      <color theme="1"/>
      <name val="Calibri"/>
      <family val="2"/>
      <scheme val="minor"/>
    </font>
    <font>
      <b/>
      <sz val="10"/>
      <color indexed="8"/>
      <name val="Helvetica Neue"/>
      <family val="2"/>
    </font>
    <font>
      <sz val="10"/>
      <color indexed="8"/>
      <name val="Arial"/>
      <family val="2"/>
    </font>
    <font>
      <sz val="13"/>
      <color indexed="8"/>
      <name val="Arial"/>
      <family val="2"/>
    </font>
    <font>
      <i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9">
    <xf numFmtId="0" fontId="0" fillId="0" borderId="0" xfId="0"/>
    <xf numFmtId="43" fontId="4" fillId="0" borderId="3" xfId="1" quotePrefix="1" applyFont="1" applyBorder="1" applyAlignment="1">
      <alignment horizontal="right"/>
    </xf>
    <xf numFmtId="0" fontId="4" fillId="0" borderId="4" xfId="0" applyFont="1" applyBorder="1"/>
    <xf numFmtId="43" fontId="4" fillId="0" borderId="5" xfId="1" quotePrefix="1" applyFont="1" applyBorder="1" applyAlignment="1">
      <alignment horizontal="right"/>
    </xf>
    <xf numFmtId="0" fontId="4" fillId="0" borderId="6" xfId="0" applyFont="1" applyBorder="1"/>
    <xf numFmtId="0" fontId="4" fillId="2" borderId="8" xfId="0" applyFont="1" applyFill="1" applyBorder="1"/>
    <xf numFmtId="0" fontId="4" fillId="2" borderId="4" xfId="0" applyFont="1" applyFill="1" applyBorder="1"/>
    <xf numFmtId="0" fontId="4" fillId="2" borderId="9" xfId="0" applyFont="1" applyFill="1" applyBorder="1"/>
    <xf numFmtId="0" fontId="4" fillId="2" borderId="6" xfId="0" applyFont="1" applyFill="1" applyBorder="1"/>
    <xf numFmtId="0" fontId="2" fillId="0" borderId="0" xfId="0" applyFont="1"/>
    <xf numFmtId="0" fontId="4" fillId="2" borderId="10" xfId="0" applyFont="1" applyFill="1" applyBorder="1"/>
    <xf numFmtId="0" fontId="4" fillId="2" borderId="11" xfId="0" applyFont="1" applyFill="1" applyBorder="1"/>
    <xf numFmtId="0" fontId="4" fillId="2" borderId="3" xfId="0" applyFont="1" applyFill="1" applyBorder="1"/>
    <xf numFmtId="0" fontId="4" fillId="2" borderId="5" xfId="0" applyFont="1" applyFill="1" applyBorder="1"/>
    <xf numFmtId="0" fontId="4" fillId="2" borderId="17" xfId="0" applyFont="1" applyFill="1" applyBorder="1"/>
    <xf numFmtId="0" fontId="4" fillId="2" borderId="18" xfId="0" applyFont="1" applyFill="1" applyBorder="1"/>
    <xf numFmtId="43" fontId="4" fillId="0" borderId="12" xfId="1" quotePrefix="1" applyFont="1" applyBorder="1" applyAlignment="1">
      <alignment horizontal="right"/>
    </xf>
    <xf numFmtId="0" fontId="4" fillId="0" borderId="13" xfId="0" applyFont="1" applyBorder="1"/>
    <xf numFmtId="0" fontId="4" fillId="2" borderId="14" xfId="0" applyFont="1" applyFill="1" applyBorder="1"/>
    <xf numFmtId="0" fontId="4" fillId="2" borderId="15" xfId="0" applyFont="1" applyFill="1" applyBorder="1"/>
    <xf numFmtId="0" fontId="4" fillId="2" borderId="12" xfId="0" applyFont="1" applyFill="1" applyBorder="1"/>
    <xf numFmtId="0" fontId="4" fillId="2" borderId="13" xfId="0" applyFont="1" applyFill="1" applyBorder="1"/>
    <xf numFmtId="0" fontId="4" fillId="2" borderId="16" xfId="0" applyFont="1" applyFill="1" applyBorder="1"/>
    <xf numFmtId="0" fontId="3" fillId="2" borderId="22" xfId="0" applyFont="1" applyFill="1" applyBorder="1" applyAlignment="1">
      <alignment textRotation="90"/>
    </xf>
    <xf numFmtId="0" fontId="3" fillId="2" borderId="23" xfId="0" applyFont="1" applyFill="1" applyBorder="1" applyAlignment="1">
      <alignment textRotation="90"/>
    </xf>
    <xf numFmtId="0" fontId="3" fillId="2" borderId="24" xfId="0" applyFont="1" applyFill="1" applyBorder="1" applyAlignment="1">
      <alignment textRotation="90"/>
    </xf>
    <xf numFmtId="0" fontId="3" fillId="2" borderId="25" xfId="0" applyFont="1" applyFill="1" applyBorder="1" applyAlignment="1">
      <alignment textRotation="90"/>
    </xf>
    <xf numFmtId="0" fontId="0" fillId="0" borderId="0" xfId="0" applyFont="1"/>
    <xf numFmtId="2" fontId="0" fillId="0" borderId="0" xfId="0" applyNumberFormat="1"/>
    <xf numFmtId="0" fontId="0" fillId="0" borderId="0" xfId="0" applyFill="1" applyBorder="1"/>
    <xf numFmtId="2" fontId="0" fillId="2" borderId="1" xfId="0" applyNumberFormat="1" applyFill="1" applyBorder="1"/>
    <xf numFmtId="0" fontId="0" fillId="2" borderId="2" xfId="0" applyFill="1" applyBorder="1"/>
    <xf numFmtId="2" fontId="0" fillId="2" borderId="3" xfId="0" applyNumberFormat="1" applyFill="1" applyBorder="1"/>
    <xf numFmtId="0" fontId="0" fillId="2" borderId="4" xfId="0" applyFill="1" applyBorder="1"/>
    <xf numFmtId="2" fontId="0" fillId="2" borderId="5" xfId="0" applyNumberFormat="1" applyFill="1" applyBorder="1"/>
    <xf numFmtId="0" fontId="0" fillId="2" borderId="6" xfId="0" applyFill="1" applyBorder="1"/>
    <xf numFmtId="2" fontId="0" fillId="2" borderId="2" xfId="0" applyNumberFormat="1" applyFill="1" applyBorder="1"/>
    <xf numFmtId="164" fontId="0" fillId="2" borderId="2" xfId="0" applyNumberFormat="1" applyFill="1" applyBorder="1"/>
    <xf numFmtId="164" fontId="0" fillId="2" borderId="4" xfId="0" applyNumberFormat="1" applyFill="1" applyBorder="1"/>
    <xf numFmtId="164" fontId="0" fillId="2" borderId="6" xfId="0" applyNumberFormat="1" applyFill="1" applyBorder="1"/>
    <xf numFmtId="164" fontId="0" fillId="0" borderId="0" xfId="0" applyNumberFormat="1" applyFill="1" applyBorder="1"/>
    <xf numFmtId="10" fontId="0" fillId="0" borderId="0" xfId="0" applyNumberFormat="1"/>
    <xf numFmtId="2" fontId="0" fillId="2" borderId="7" xfId="0" applyNumberFormat="1" applyFill="1" applyBorder="1"/>
    <xf numFmtId="2" fontId="0" fillId="2" borderId="8" xfId="0" applyNumberFormat="1" applyFill="1" applyBorder="1"/>
    <xf numFmtId="2" fontId="0" fillId="2" borderId="9" xfId="0" applyNumberFormat="1" applyFill="1" applyBorder="1"/>
    <xf numFmtId="0" fontId="3" fillId="2" borderId="28" xfId="0" applyFont="1" applyFill="1" applyBorder="1" applyAlignment="1">
      <alignment textRotation="90"/>
    </xf>
    <xf numFmtId="0" fontId="3" fillId="2" borderId="29" xfId="0" applyFont="1" applyFill="1" applyBorder="1" applyAlignment="1">
      <alignment textRotation="90"/>
    </xf>
    <xf numFmtId="10" fontId="0" fillId="2" borderId="2" xfId="0" applyNumberFormat="1" applyFill="1" applyBorder="1"/>
    <xf numFmtId="10" fontId="0" fillId="2" borderId="4" xfId="0" applyNumberFormat="1" applyFill="1" applyBorder="1"/>
    <xf numFmtId="10" fontId="0" fillId="2" borderId="6" xfId="0" applyNumberFormat="1" applyFill="1" applyBorder="1"/>
    <xf numFmtId="2" fontId="0" fillId="2" borderId="4" xfId="0" applyNumberFormat="1" applyFill="1" applyBorder="1"/>
    <xf numFmtId="2" fontId="0" fillId="2" borderId="6" xfId="0" applyNumberFormat="1" applyFill="1" applyBorder="1"/>
    <xf numFmtId="164" fontId="0" fillId="0" borderId="29" xfId="0" applyNumberFormat="1" applyBorder="1"/>
    <xf numFmtId="0" fontId="0" fillId="0" borderId="31" xfId="0" applyBorder="1"/>
    <xf numFmtId="0" fontId="0" fillId="0" borderId="1" xfId="0" applyBorder="1"/>
    <xf numFmtId="0" fontId="0" fillId="0" borderId="32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33" xfId="0" applyBorder="1"/>
    <xf numFmtId="0" fontId="0" fillId="0" borderId="6" xfId="0" applyBorder="1"/>
    <xf numFmtId="0" fontId="0" fillId="0" borderId="34" xfId="0" applyBorder="1"/>
    <xf numFmtId="0" fontId="0" fillId="0" borderId="35" xfId="0" applyBorder="1"/>
    <xf numFmtId="2" fontId="0" fillId="0" borderId="10" xfId="0" applyNumberFormat="1" applyBorder="1"/>
    <xf numFmtId="0" fontId="0" fillId="0" borderId="12" xfId="0" applyBorder="1"/>
    <xf numFmtId="0" fontId="0" fillId="0" borderId="36" xfId="0" applyBorder="1"/>
    <xf numFmtId="0" fontId="0" fillId="0" borderId="13" xfId="0" applyBorder="1"/>
    <xf numFmtId="0" fontId="0" fillId="0" borderId="38" xfId="0" applyBorder="1"/>
    <xf numFmtId="2" fontId="0" fillId="0" borderId="39" xfId="0" applyNumberFormat="1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7" xfId="0" applyBorder="1"/>
    <xf numFmtId="0" fontId="0" fillId="0" borderId="8" xfId="0" applyBorder="1"/>
    <xf numFmtId="2" fontId="0" fillId="0" borderId="2" xfId="0" applyNumberFormat="1" applyBorder="1"/>
    <xf numFmtId="0" fontId="2" fillId="2" borderId="19" xfId="0" applyFont="1" applyFill="1" applyBorder="1"/>
    <xf numFmtId="0" fontId="2" fillId="2" borderId="20" xfId="0" applyFont="1" applyFill="1" applyBorder="1"/>
    <xf numFmtId="0" fontId="2" fillId="2" borderId="22" xfId="0" applyFont="1" applyFill="1" applyBorder="1"/>
    <xf numFmtId="0" fontId="2" fillId="2" borderId="37" xfId="0" applyFont="1" applyFill="1" applyBorder="1"/>
    <xf numFmtId="0" fontId="2" fillId="2" borderId="23" xfId="0" applyFont="1" applyFill="1" applyBorder="1"/>
    <xf numFmtId="0" fontId="2" fillId="2" borderId="24" xfId="0" applyFont="1" applyFill="1" applyBorder="1"/>
    <xf numFmtId="2" fontId="0" fillId="0" borderId="15" xfId="0" applyNumberFormat="1" applyBorder="1"/>
    <xf numFmtId="2" fontId="0" fillId="0" borderId="16" xfId="0" applyNumberFormat="1" applyBorder="1"/>
    <xf numFmtId="0" fontId="0" fillId="0" borderId="17" xfId="0" applyBorder="1"/>
    <xf numFmtId="0" fontId="0" fillId="0" borderId="43" xfId="0" applyBorder="1"/>
    <xf numFmtId="0" fontId="0" fillId="0" borderId="44" xfId="0" applyBorder="1"/>
    <xf numFmtId="164" fontId="0" fillId="0" borderId="12" xfId="0" applyNumberFormat="1" applyBorder="1"/>
    <xf numFmtId="0" fontId="0" fillId="0" borderId="45" xfId="0" applyBorder="1"/>
    <xf numFmtId="0" fontId="0" fillId="0" borderId="32" xfId="0" applyFill="1" applyBorder="1"/>
    <xf numFmtId="0" fontId="0" fillId="0" borderId="9" xfId="0" applyBorder="1"/>
    <xf numFmtId="0" fontId="0" fillId="0" borderId="46" xfId="0" applyBorder="1"/>
    <xf numFmtId="0" fontId="0" fillId="0" borderId="47" xfId="0" applyBorder="1"/>
    <xf numFmtId="0" fontId="7" fillId="0" borderId="31" xfId="0" applyNumberFormat="1" applyFont="1" applyBorder="1" applyAlignment="1">
      <alignment wrapText="1" readingOrder="1"/>
    </xf>
    <xf numFmtId="49" fontId="7" fillId="0" borderId="31" xfId="0" applyNumberFormat="1" applyFont="1" applyBorder="1" applyAlignment="1">
      <alignment horizontal="left" wrapText="1" readingOrder="1"/>
    </xf>
    <xf numFmtId="0" fontId="0" fillId="0" borderId="0" xfId="0" applyBorder="1"/>
    <xf numFmtId="49" fontId="7" fillId="0" borderId="3" xfId="0" applyNumberFormat="1" applyFont="1" applyBorder="1" applyAlignment="1">
      <alignment horizontal="left" wrapText="1" readingOrder="1"/>
    </xf>
    <xf numFmtId="0" fontId="7" fillId="0" borderId="4" xfId="0" applyNumberFormat="1" applyFont="1" applyBorder="1" applyAlignment="1">
      <alignment wrapText="1" readingOrder="1"/>
    </xf>
    <xf numFmtId="49" fontId="7" fillId="0" borderId="5" xfId="0" applyNumberFormat="1" applyFont="1" applyBorder="1" applyAlignment="1">
      <alignment horizontal="left" wrapText="1" readingOrder="1"/>
    </xf>
    <xf numFmtId="0" fontId="7" fillId="0" borderId="33" xfId="0" applyNumberFormat="1" applyFont="1" applyBorder="1" applyAlignment="1">
      <alignment wrapText="1" readingOrder="1"/>
    </xf>
    <xf numFmtId="0" fontId="7" fillId="0" borderId="6" xfId="0" applyNumberFormat="1" applyFont="1" applyBorder="1" applyAlignment="1">
      <alignment wrapText="1" readingOrder="1"/>
    </xf>
    <xf numFmtId="0" fontId="0" fillId="2" borderId="0" xfId="0" applyFont="1" applyFill="1" applyBorder="1" applyAlignment="1">
      <alignment wrapText="1"/>
    </xf>
    <xf numFmtId="0" fontId="7" fillId="0" borderId="49" xfId="0" applyNumberFormat="1" applyFont="1" applyBorder="1" applyAlignment="1">
      <alignment wrapText="1" readingOrder="1"/>
    </xf>
    <xf numFmtId="0" fontId="7" fillId="0" borderId="47" xfId="0" applyNumberFormat="1" applyFont="1" applyBorder="1" applyAlignment="1">
      <alignment wrapText="1" readingOrder="1"/>
    </xf>
    <xf numFmtId="0" fontId="7" fillId="0" borderId="3" xfId="0" applyNumberFormat="1" applyFont="1" applyBorder="1" applyAlignment="1">
      <alignment wrapText="1" readingOrder="1"/>
    </xf>
    <xf numFmtId="0" fontId="7" fillId="0" borderId="5" xfId="0" applyNumberFormat="1" applyFont="1" applyBorder="1" applyAlignment="1">
      <alignment wrapText="1" readingOrder="1"/>
    </xf>
    <xf numFmtId="49" fontId="7" fillId="0" borderId="33" xfId="0" applyNumberFormat="1" applyFont="1" applyBorder="1" applyAlignment="1">
      <alignment horizontal="left" wrapText="1" readingOrder="1"/>
    </xf>
    <xf numFmtId="0" fontId="7" fillId="0" borderId="12" xfId="0" applyNumberFormat="1" applyFont="1" applyBorder="1" applyAlignment="1">
      <alignment wrapText="1" readingOrder="1"/>
    </xf>
    <xf numFmtId="49" fontId="7" fillId="0" borderId="36" xfId="0" applyNumberFormat="1" applyFont="1" applyBorder="1" applyAlignment="1">
      <alignment horizontal="left" wrapText="1" readingOrder="1"/>
    </xf>
    <xf numFmtId="0" fontId="7" fillId="0" borderId="13" xfId="0" applyNumberFormat="1" applyFont="1" applyBorder="1" applyAlignment="1">
      <alignment wrapText="1" readingOrder="1"/>
    </xf>
    <xf numFmtId="49" fontId="7" fillId="0" borderId="12" xfId="0" applyNumberFormat="1" applyFont="1" applyBorder="1" applyAlignment="1">
      <alignment horizontal="left" wrapText="1" readingOrder="1"/>
    </xf>
    <xf numFmtId="0" fontId="7" fillId="0" borderId="36" xfId="0" applyNumberFormat="1" applyFont="1" applyBorder="1" applyAlignment="1">
      <alignment wrapText="1" readingOrder="1"/>
    </xf>
    <xf numFmtId="0" fontId="7" fillId="0" borderId="50" xfId="0" applyNumberFormat="1" applyFont="1" applyBorder="1" applyAlignment="1">
      <alignment wrapText="1" readingOrder="1"/>
    </xf>
    <xf numFmtId="0" fontId="6" fillId="2" borderId="28" xfId="0" applyFont="1" applyFill="1" applyBorder="1" applyAlignment="1">
      <alignment wrapText="1"/>
    </xf>
    <xf numFmtId="49" fontId="9" fillId="2" borderId="53" xfId="0" applyNumberFormat="1" applyFont="1" applyFill="1" applyBorder="1" applyAlignment="1">
      <alignment horizontal="center" wrapText="1" readingOrder="1"/>
    </xf>
    <xf numFmtId="49" fontId="9" fillId="2" borderId="22" xfId="0" applyNumberFormat="1" applyFont="1" applyFill="1" applyBorder="1" applyAlignment="1">
      <alignment horizontal="center" wrapText="1" readingOrder="1"/>
    </xf>
    <xf numFmtId="49" fontId="7" fillId="2" borderId="37" xfId="0" applyNumberFormat="1" applyFont="1" applyFill="1" applyBorder="1" applyAlignment="1">
      <alignment horizontal="left" wrapText="1" readingOrder="1"/>
    </xf>
    <xf numFmtId="49" fontId="9" fillId="2" borderId="22" xfId="0" applyNumberFormat="1" applyFont="1" applyFill="1" applyBorder="1" applyAlignment="1">
      <alignment horizontal="left" wrapText="1" readingOrder="1"/>
    </xf>
    <xf numFmtId="49" fontId="7" fillId="2" borderId="48" xfId="0" applyNumberFormat="1" applyFont="1" applyFill="1" applyBorder="1" applyAlignment="1">
      <alignment horizontal="left" wrapText="1" readingOrder="1"/>
    </xf>
    <xf numFmtId="0" fontId="6" fillId="2" borderId="54" xfId="0" applyFont="1" applyFill="1" applyBorder="1" applyAlignment="1">
      <alignment wrapText="1"/>
    </xf>
    <xf numFmtId="0" fontId="0" fillId="2" borderId="54" xfId="0" applyFont="1" applyFill="1" applyBorder="1" applyAlignment="1">
      <alignment wrapText="1"/>
    </xf>
    <xf numFmtId="49" fontId="7" fillId="2" borderId="25" xfId="0" applyNumberFormat="1" applyFont="1" applyFill="1" applyBorder="1" applyAlignment="1">
      <alignment horizontal="left" wrapText="1" readingOrder="1"/>
    </xf>
    <xf numFmtId="0" fontId="6" fillId="2" borderId="53" xfId="0" applyFont="1" applyFill="1" applyBorder="1" applyAlignment="1">
      <alignment wrapText="1"/>
    </xf>
    <xf numFmtId="49" fontId="9" fillId="2" borderId="48" xfId="0" applyNumberFormat="1" applyFont="1" applyFill="1" applyBorder="1" applyAlignment="1">
      <alignment horizontal="center" wrapText="1" readingOrder="1"/>
    </xf>
    <xf numFmtId="49" fontId="7" fillId="0" borderId="15" xfId="0" applyNumberFormat="1" applyFont="1" applyBorder="1" applyAlignment="1">
      <alignment horizontal="left" wrapText="1" readingOrder="1"/>
    </xf>
    <xf numFmtId="49" fontId="7" fillId="0" borderId="10" xfId="0" applyNumberFormat="1" applyFont="1" applyBorder="1" applyAlignment="1">
      <alignment horizontal="left" wrapText="1" readingOrder="1"/>
    </xf>
    <xf numFmtId="49" fontId="7" fillId="0" borderId="11" xfId="0" applyNumberFormat="1" applyFont="1" applyBorder="1" applyAlignment="1">
      <alignment horizontal="left" wrapText="1" readingOrder="1"/>
    </xf>
    <xf numFmtId="49" fontId="0" fillId="0" borderId="49" xfId="0" applyNumberFormat="1" applyBorder="1"/>
    <xf numFmtId="0" fontId="0" fillId="0" borderId="5" xfId="0" applyBorder="1"/>
    <xf numFmtId="165" fontId="0" fillId="0" borderId="1" xfId="0" quotePrefix="1" applyNumberFormat="1" applyBorder="1"/>
    <xf numFmtId="165" fontId="0" fillId="0" borderId="3" xfId="0" quotePrefix="1" applyNumberFormat="1" applyBorder="1"/>
    <xf numFmtId="49" fontId="0" fillId="0" borderId="56" xfId="0" applyNumberFormat="1" applyBorder="1"/>
    <xf numFmtId="0" fontId="0" fillId="0" borderId="2" xfId="0" applyFill="1" applyBorder="1"/>
    <xf numFmtId="0" fontId="0" fillId="0" borderId="46" xfId="0" quotePrefix="1" applyNumberFormat="1" applyBorder="1"/>
    <xf numFmtId="0" fontId="0" fillId="0" borderId="49" xfId="0" applyBorder="1"/>
    <xf numFmtId="49" fontId="0" fillId="0" borderId="50" xfId="0" applyNumberFormat="1" applyBorder="1"/>
    <xf numFmtId="0" fontId="0" fillId="0" borderId="14" xfId="0" applyBorder="1"/>
    <xf numFmtId="0" fontId="0" fillId="2" borderId="57" xfId="0" applyFill="1" applyBorder="1"/>
    <xf numFmtId="0" fontId="0" fillId="2" borderId="51" xfId="0" applyFill="1" applyBorder="1"/>
    <xf numFmtId="0" fontId="0" fillId="2" borderId="58" xfId="0" applyFill="1" applyBorder="1"/>
    <xf numFmtId="0" fontId="0" fillId="3" borderId="0" xfId="0" applyFill="1"/>
    <xf numFmtId="0" fontId="3" fillId="3" borderId="0" xfId="0" applyFont="1" applyFill="1" applyBorder="1"/>
    <xf numFmtId="164" fontId="0" fillId="3" borderId="0" xfId="0" applyNumberFormat="1" applyFill="1"/>
    <xf numFmtId="166" fontId="0" fillId="0" borderId="36" xfId="0" applyNumberFormat="1" applyBorder="1"/>
    <xf numFmtId="166" fontId="0" fillId="0" borderId="31" xfId="0" applyNumberFormat="1" applyBorder="1"/>
    <xf numFmtId="166" fontId="0" fillId="0" borderId="40" xfId="0" applyNumberFormat="1" applyBorder="1"/>
    <xf numFmtId="0" fontId="5" fillId="2" borderId="19" xfId="0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/>
    </xf>
    <xf numFmtId="0" fontId="5" fillId="2" borderId="21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3" fillId="2" borderId="30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49" fontId="7" fillId="2" borderId="52" xfId="0" applyNumberFormat="1" applyFont="1" applyFill="1" applyBorder="1" applyAlignment="1">
      <alignment horizontal="left" wrapText="1" readingOrder="1"/>
    </xf>
    <xf numFmtId="0" fontId="6" fillId="2" borderId="55" xfId="0" applyFont="1" applyFill="1" applyBorder="1" applyAlignment="1">
      <alignment vertical="top" wrapText="1"/>
    </xf>
    <xf numFmtId="49" fontId="8" fillId="2" borderId="28" xfId="0" applyNumberFormat="1" applyFont="1" applyFill="1" applyBorder="1" applyAlignment="1">
      <alignment horizontal="center" wrapText="1" readingOrder="1"/>
    </xf>
    <xf numFmtId="0" fontId="6" fillId="2" borderId="52" xfId="0" applyFont="1" applyFill="1" applyBorder="1" applyAlignment="1">
      <alignment vertical="top" wrapText="1"/>
    </xf>
    <xf numFmtId="0" fontId="6" fillId="2" borderId="29" xfId="0" applyFont="1" applyFill="1" applyBorder="1" applyAlignment="1">
      <alignment vertical="top" wrapText="1"/>
    </xf>
    <xf numFmtId="49" fontId="7" fillId="2" borderId="37" xfId="0" applyNumberFormat="1" applyFont="1" applyFill="1" applyBorder="1" applyAlignment="1">
      <alignment horizontal="left" wrapText="1" readingOrder="1"/>
    </xf>
    <xf numFmtId="0" fontId="0" fillId="2" borderId="23" xfId="0" applyFont="1" applyFill="1" applyBorder="1" applyAlignment="1">
      <alignment vertical="top" wrapText="1"/>
    </xf>
    <xf numFmtId="0" fontId="0" fillId="2" borderId="37" xfId="0" applyFont="1" applyFill="1" applyBorder="1" applyAlignment="1">
      <alignment vertical="top" wrapText="1"/>
    </xf>
    <xf numFmtId="0" fontId="2" fillId="2" borderId="19" xfId="0" applyFont="1" applyFill="1" applyBorder="1" applyAlignment="1">
      <alignment horizontal="left"/>
    </xf>
    <xf numFmtId="0" fontId="2" fillId="2" borderId="27" xfId="0" applyFont="1" applyFill="1" applyBorder="1" applyAlignment="1">
      <alignment horizontal="left"/>
    </xf>
    <xf numFmtId="0" fontId="2" fillId="2" borderId="20" xfId="0" applyFont="1" applyFill="1" applyBorder="1" applyAlignment="1">
      <alignment horizontal="left"/>
    </xf>
    <xf numFmtId="0" fontId="2" fillId="2" borderId="21" xfId="0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342900</xdr:colOff>
      <xdr:row>26</xdr:row>
      <xdr:rowOff>152400</xdr:rowOff>
    </xdr:from>
    <xdr:ext cx="5047857" cy="95346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865EA71-01B1-CA42-A6EB-5BE60C306E24}"/>
            </a:ext>
          </a:extLst>
        </xdr:cNvPr>
        <xdr:cNvSpPr txBox="1"/>
      </xdr:nvSpPr>
      <xdr:spPr>
        <a:xfrm>
          <a:off x="1143000" y="6654800"/>
          <a:ext cx="5047857" cy="953466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Data from</a:t>
          </a:r>
        </a:p>
        <a:p>
          <a:r>
            <a:rPr lang="en-US" sz="1100"/>
            <a:t>https://www.amesweb.info/Screws/British-Standard-Pipe-Parallel-Thread-BSPP.aspx</a:t>
          </a:r>
        </a:p>
        <a:p>
          <a:endParaRPr lang="en-US" sz="1100"/>
        </a:p>
        <a:p>
          <a:r>
            <a:rPr lang="en-US" sz="1100"/>
            <a:t>Even better info</a:t>
          </a:r>
          <a:r>
            <a:rPr lang="en-US" sz="1100" baseline="0"/>
            <a:t> (also on other thread types) here:</a:t>
          </a:r>
        </a:p>
        <a:p>
          <a:r>
            <a:rPr lang="en-US" sz="1100"/>
            <a:t>http://mdmetric.com/tech/thddat7.htm</a:t>
          </a:r>
        </a:p>
      </xdr:txBody>
    </xdr:sp>
    <xdr:clientData/>
  </xdr:oneCellAnchor>
  <xdr:oneCellAnchor>
    <xdr:from>
      <xdr:col>12</xdr:col>
      <xdr:colOff>254001</xdr:colOff>
      <xdr:row>27</xdr:row>
      <xdr:rowOff>50800</xdr:rowOff>
    </xdr:from>
    <xdr:ext cx="6362700" cy="250350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BBBC4A0-697D-AD42-A4CA-640525E18CFF}"/>
            </a:ext>
          </a:extLst>
        </xdr:cNvPr>
        <xdr:cNvSpPr txBox="1"/>
      </xdr:nvSpPr>
      <xdr:spPr>
        <a:xfrm>
          <a:off x="6680201" y="6756400"/>
          <a:ext cx="6362700" cy="2503506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Designs</a:t>
          </a:r>
          <a:r>
            <a:rPr lang="en-US" sz="1100" baseline="0"/>
            <a:t> for internal and external threads using simple formulas optimized for maximum margin. Hopefully large enough to obtain working threads from 3D-printers.</a:t>
          </a:r>
        </a:p>
        <a:p>
          <a:endParaRPr lang="en-US" sz="1100" baseline="0"/>
        </a:p>
        <a:p>
          <a:r>
            <a:rPr lang="en-US" sz="1100" baseline="0"/>
            <a:t>Find formulas in internal:Dminor cells and external:Dmajor cells.</a:t>
          </a:r>
        </a:p>
        <a:p>
          <a:endParaRPr lang="en-US" sz="1100" baseline="0"/>
        </a:p>
        <a:p>
          <a:r>
            <a:rPr lang="en-US" sz="1100" baseline="0"/>
            <a:t>Dmajor for internal :</a:t>
          </a:r>
        </a:p>
        <a:p>
          <a:endParaRPr lang="en-US" sz="1100" baseline="0"/>
        </a:p>
        <a:p>
          <a:r>
            <a:rPr lang="en-US" sz="1100" baseline="0"/>
            <a:t>The tap diameter is to be set to Dpitch+H/6</a:t>
          </a:r>
        </a:p>
        <a:p>
          <a:r>
            <a:rPr lang="en-US" sz="1100" baseline="0"/>
            <a:t>The major diameter for the *thread* (above) is a bit larger to assure overlap (avoid OpenSCAD artifacts)</a:t>
          </a:r>
        </a:p>
        <a:p>
          <a:endParaRPr lang="en-US" sz="1100" baseline="0"/>
        </a:p>
        <a:p>
          <a:r>
            <a:rPr lang="en-US" sz="1100" baseline="0"/>
            <a:t>Dminor for external:</a:t>
          </a:r>
        </a:p>
        <a:p>
          <a:endParaRPr lang="en-US" sz="1100" baseline="0"/>
        </a:p>
        <a:p>
          <a:r>
            <a:rPr lang="en-US" sz="1100" baseline="0"/>
            <a:t>The cylinder diameter is to be set to Dpitch-H/6.</a:t>
          </a:r>
        </a:p>
        <a:p>
          <a:r>
            <a:rPr lang="en-US" sz="1100" baseline="0"/>
            <a:t>The minor diameter for the *thread* (above) is a bit smaller to assure overlap (avoid OpenSCAD artifacts).</a:t>
          </a:r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88899</xdr:rowOff>
    </xdr:from>
    <xdr:to>
      <xdr:col>12</xdr:col>
      <xdr:colOff>127000</xdr:colOff>
      <xdr:row>0</xdr:row>
      <xdr:rowOff>2222816</xdr:rowOff>
    </xdr:to>
    <xdr:pic>
      <xdr:nvPicPr>
        <xdr:cNvPr id="2" name="Picture 1" descr="60 deg">
          <a:extLst>
            <a:ext uri="{FF2B5EF4-FFF2-40B4-BE49-F238E27FC236}">
              <a16:creationId xmlns:a16="http://schemas.microsoft.com/office/drawing/2014/main" id="{F9AB5342-081E-6F41-8B45-24ABAAC0C2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88899"/>
          <a:ext cx="6565900" cy="2133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</xdr:col>
      <xdr:colOff>25400</xdr:colOff>
      <xdr:row>0</xdr:row>
      <xdr:rowOff>1485900</xdr:rowOff>
    </xdr:from>
    <xdr:ext cx="2999860" cy="43678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791EF70-FDEB-4445-B58C-2C2CD5D278E7}"/>
            </a:ext>
          </a:extLst>
        </xdr:cNvPr>
        <xdr:cNvSpPr txBox="1"/>
      </xdr:nvSpPr>
      <xdr:spPr>
        <a:xfrm>
          <a:off x="6972300" y="1485900"/>
          <a:ext cx="2999860" cy="436786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Source: Maryland metrics thread data charts:</a:t>
          </a:r>
        </a:p>
        <a:p>
          <a:r>
            <a:rPr lang="en-US" sz="1100"/>
            <a:t>http://mdmetric.com/tech/M-thead%20600.htm</a:t>
          </a:r>
        </a:p>
      </xdr:txBody>
    </xdr:sp>
    <xdr:clientData/>
  </xdr:oneCellAnchor>
  <xdr:oneCellAnchor>
    <xdr:from>
      <xdr:col>36</xdr:col>
      <xdr:colOff>266700</xdr:colOff>
      <xdr:row>0</xdr:row>
      <xdr:rowOff>1485900</xdr:rowOff>
    </xdr:from>
    <xdr:ext cx="2686313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0D95F28-2B9D-B844-93E9-1592CC86CD0F}"/>
            </a:ext>
          </a:extLst>
        </xdr:cNvPr>
        <xdr:cNvSpPr txBox="1"/>
      </xdr:nvSpPr>
      <xdr:spPr>
        <a:xfrm>
          <a:off x="21018500" y="1485900"/>
          <a:ext cx="2686313" cy="436786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drmax can</a:t>
          </a:r>
          <a:r>
            <a:rPr lang="en-US" sz="1100" baseline="0"/>
            <a:t> be negative using Maryland data</a:t>
          </a:r>
        </a:p>
        <a:p>
          <a:r>
            <a:rPr lang="en-US" sz="1100" baseline="0"/>
            <a:t>=&gt; limit to at least 1%*H</a:t>
          </a:r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304800</xdr:colOff>
      <xdr:row>50</xdr:row>
      <xdr:rowOff>101600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BC336D4-0392-E341-93B3-EC1FBBA88DB3}"/>
            </a:ext>
          </a:extLst>
        </xdr:cNvPr>
        <xdr:cNvSpPr txBox="1"/>
      </xdr:nvSpPr>
      <xdr:spPr>
        <a:xfrm>
          <a:off x="7708900" y="10312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12</xdr:col>
      <xdr:colOff>101600</xdr:colOff>
      <xdr:row>50</xdr:row>
      <xdr:rowOff>25400</xdr:rowOff>
    </xdr:from>
    <xdr:to>
      <xdr:col>20</xdr:col>
      <xdr:colOff>736600</xdr:colOff>
      <xdr:row>51</xdr:row>
      <xdr:rowOff>139700</xdr:rowOff>
    </xdr:to>
    <xdr:sp macro="" textlink="">
      <xdr:nvSpPr>
        <xdr:cNvPr id="2049" name="Text Box 1">
          <a:extLst>
            <a:ext uri="{FF2B5EF4-FFF2-40B4-BE49-F238E27FC236}">
              <a16:creationId xmlns:a16="http://schemas.microsoft.com/office/drawing/2014/main" id="{A35E8B53-8A92-9D41-A886-F1F7D2E015FA}"/>
            </a:ext>
          </a:extLst>
        </xdr:cNvPr>
        <xdr:cNvSpPr txBox="1">
          <a:spLocks noChangeArrowheads="1"/>
        </xdr:cNvSpPr>
      </xdr:nvSpPr>
      <xdr:spPr bwMode="auto">
        <a:xfrm>
          <a:off x="7696200" y="10236200"/>
          <a:ext cx="7239000" cy="317500"/>
        </a:xfrm>
        <a:prstGeom prst="rect">
          <a:avLst/>
        </a:prstGeom>
        <a:solidFill>
          <a:schemeClr val="accent2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https://www.bevtech.org/assets/Committees/Packaging-Technology/20/3784253-20.pdf&gt;</a:t>
          </a:r>
        </a:p>
      </xdr:txBody>
    </xdr:sp>
    <xdr:clientData/>
  </xdr:twoCellAnchor>
  <xdr:twoCellAnchor>
    <xdr:from>
      <xdr:col>12</xdr:col>
      <xdr:colOff>736600</xdr:colOff>
      <xdr:row>2</xdr:row>
      <xdr:rowOff>139700</xdr:rowOff>
    </xdr:from>
    <xdr:to>
      <xdr:col>15</xdr:col>
      <xdr:colOff>530538</xdr:colOff>
      <xdr:row>23</xdr:row>
      <xdr:rowOff>25400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17EFF50D-845A-304D-8DED-756FF459A1AC}"/>
            </a:ext>
          </a:extLst>
        </xdr:cNvPr>
        <xdr:cNvGrpSpPr/>
      </xdr:nvGrpSpPr>
      <xdr:grpSpPr>
        <a:xfrm>
          <a:off x="8509000" y="571500"/>
          <a:ext cx="2270438" cy="4152900"/>
          <a:chOff x="8509000" y="571500"/>
          <a:chExt cx="2270438" cy="4152900"/>
        </a:xfrm>
      </xdr:grpSpPr>
      <xdr:grpSp>
        <xdr:nvGrpSpPr>
          <xdr:cNvPr id="10" name="Group 9">
            <a:extLst>
              <a:ext uri="{FF2B5EF4-FFF2-40B4-BE49-F238E27FC236}">
                <a16:creationId xmlns:a16="http://schemas.microsoft.com/office/drawing/2014/main" id="{A6EA575C-C9C8-D54B-8040-6904A0071859}"/>
              </a:ext>
            </a:extLst>
          </xdr:cNvPr>
          <xdr:cNvGrpSpPr/>
        </xdr:nvGrpSpPr>
        <xdr:grpSpPr>
          <a:xfrm>
            <a:off x="8509000" y="571500"/>
            <a:ext cx="2270438" cy="4152900"/>
            <a:chOff x="8724900" y="698500"/>
            <a:chExt cx="2270438" cy="4152900"/>
          </a:xfrm>
        </xdr:grpSpPr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ADCFA1E8-057D-C242-BFD6-A46AF0DA0DA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8724900" y="825500"/>
              <a:ext cx="2161341" cy="4025900"/>
            </a:xfrm>
            <a:prstGeom prst="rect">
              <a:avLst/>
            </a:prstGeom>
          </xdr:spPr>
        </xdr:pic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6F6060A6-D79A-BE4B-869C-5AD064C4D7C2}"/>
                </a:ext>
              </a:extLst>
            </xdr:cNvPr>
            <xdr:cNvSpPr txBox="1"/>
          </xdr:nvSpPr>
          <xdr:spPr>
            <a:xfrm>
              <a:off x="9194800" y="2578100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000">
                  <a:solidFill>
                    <a:srgbClr val="FF0000"/>
                  </a:solidFill>
                </a:rPr>
                <a:t>0</a:t>
              </a:r>
            </a:p>
          </xdr:txBody>
        </xdr:sp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BD6FCE8C-1BB0-584B-ACE4-3C505034AEE7}"/>
                </a:ext>
              </a:extLst>
            </xdr:cNvPr>
            <xdr:cNvSpPr txBox="1"/>
          </xdr:nvSpPr>
          <xdr:spPr>
            <a:xfrm>
              <a:off x="9182100" y="698500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000">
                  <a:solidFill>
                    <a:srgbClr val="FF0000"/>
                  </a:solidFill>
                </a:rPr>
                <a:t>1</a:t>
              </a:r>
            </a:p>
          </xdr:txBody>
        </xdr:sp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D7B822B8-1693-8E40-A83B-5708C4E3CB7E}"/>
                </a:ext>
              </a:extLst>
            </xdr:cNvPr>
            <xdr:cNvSpPr txBox="1"/>
          </xdr:nvSpPr>
          <xdr:spPr>
            <a:xfrm>
              <a:off x="10680700" y="1384300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000">
                  <a:solidFill>
                    <a:srgbClr val="FF0000"/>
                  </a:solidFill>
                </a:rPr>
                <a:t>2</a:t>
              </a:r>
            </a:p>
          </xdr:txBody>
        </xdr:sp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6637E3FF-1E5F-9247-88D3-78079EA35751}"/>
                </a:ext>
              </a:extLst>
            </xdr:cNvPr>
            <xdr:cNvSpPr txBox="1"/>
          </xdr:nvSpPr>
          <xdr:spPr>
            <a:xfrm>
              <a:off x="10668000" y="1943100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000">
                  <a:solidFill>
                    <a:srgbClr val="FF0000"/>
                  </a:solidFill>
                </a:rPr>
                <a:t>3</a:t>
              </a:r>
            </a:p>
          </xdr:txBody>
        </xdr:sp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F7833F3-C123-BE4B-9029-EC877CCC8A60}"/>
                </a:ext>
              </a:extLst>
            </xdr:cNvPr>
            <xdr:cNvSpPr txBox="1"/>
          </xdr:nvSpPr>
          <xdr:spPr>
            <a:xfrm>
              <a:off x="8750300" y="1536700"/>
              <a:ext cx="1796133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000">
                  <a:solidFill>
                    <a:srgbClr val="FF0000"/>
                  </a:solidFill>
                </a:rPr>
                <a:t>external thread</a:t>
              </a:r>
            </a:p>
          </xdr:txBody>
        </xdr:sp>
      </xdr:grpSp>
      <xdr:grpSp>
        <xdr:nvGrpSpPr>
          <xdr:cNvPr id="20" name="Group 19">
            <a:extLst>
              <a:ext uri="{FF2B5EF4-FFF2-40B4-BE49-F238E27FC236}">
                <a16:creationId xmlns:a16="http://schemas.microsoft.com/office/drawing/2014/main" id="{F883A278-11F9-8945-AF31-4FCB7F174043}"/>
              </a:ext>
            </a:extLst>
          </xdr:cNvPr>
          <xdr:cNvGrpSpPr/>
        </xdr:nvGrpSpPr>
        <xdr:grpSpPr>
          <a:xfrm>
            <a:off x="8585200" y="609600"/>
            <a:ext cx="1168400" cy="1796541"/>
            <a:chOff x="8585200" y="609600"/>
            <a:chExt cx="1168400" cy="1796541"/>
          </a:xfrm>
        </xdr:grpSpPr>
        <xdr:cxnSp macro="">
          <xdr:nvCxnSpPr>
            <xdr:cNvPr id="12" name="Straight Arrow Connector 11">
              <a:extLst>
                <a:ext uri="{FF2B5EF4-FFF2-40B4-BE49-F238E27FC236}">
                  <a16:creationId xmlns:a16="http://schemas.microsoft.com/office/drawing/2014/main" id="{829B773C-4994-5947-99B7-E2F3370350B7}"/>
                </a:ext>
              </a:extLst>
            </xdr:cNvPr>
            <xdr:cNvCxnSpPr/>
          </xdr:nvCxnSpPr>
          <xdr:spPr>
            <a:xfrm flipV="1">
              <a:off x="8610600" y="876300"/>
              <a:ext cx="0" cy="121920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" name="Straight Arrow Connector 15">
              <a:extLst>
                <a:ext uri="{FF2B5EF4-FFF2-40B4-BE49-F238E27FC236}">
                  <a16:creationId xmlns:a16="http://schemas.microsoft.com/office/drawing/2014/main" id="{6F9453F0-3291-4F49-BB48-1A300985C35B}"/>
                </a:ext>
              </a:extLst>
            </xdr:cNvPr>
            <xdr:cNvCxnSpPr/>
          </xdr:nvCxnSpPr>
          <xdr:spPr>
            <a:xfrm>
              <a:off x="8597900" y="2082800"/>
              <a:ext cx="1155700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8A2B01FD-10D7-6F44-82A3-B50BE36674B9}"/>
                </a:ext>
              </a:extLst>
            </xdr:cNvPr>
            <xdr:cNvSpPr txBox="1"/>
          </xdr:nvSpPr>
          <xdr:spPr>
            <a:xfrm>
              <a:off x="8585200" y="609600"/>
              <a:ext cx="275845" cy="374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800"/>
                <a:t>z</a:t>
              </a:r>
            </a:p>
          </xdr:txBody>
        </xdr:sp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D3E5C2E8-4913-544F-8A84-36233F747D2D}"/>
                </a:ext>
              </a:extLst>
            </xdr:cNvPr>
            <xdr:cNvSpPr txBox="1"/>
          </xdr:nvSpPr>
          <xdr:spPr>
            <a:xfrm>
              <a:off x="9423400" y="2032000"/>
              <a:ext cx="265137" cy="374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800"/>
                <a:t>r</a:t>
              </a:r>
            </a:p>
          </xdr:txBody>
        </xdr:sp>
      </xdr:grpSp>
    </xdr:grpSp>
    <xdr:clientData/>
  </xdr:twoCellAnchor>
  <xdr:twoCellAnchor>
    <xdr:from>
      <xdr:col>16</xdr:col>
      <xdr:colOff>482600</xdr:colOff>
      <xdr:row>3</xdr:row>
      <xdr:rowOff>50800</xdr:rowOff>
    </xdr:from>
    <xdr:to>
      <xdr:col>18</xdr:col>
      <xdr:colOff>804924</xdr:colOff>
      <xdr:row>23</xdr:row>
      <xdr:rowOff>49700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4C176BBC-3B04-6047-925F-11ACD3D493DD}"/>
            </a:ext>
          </a:extLst>
        </xdr:cNvPr>
        <xdr:cNvGrpSpPr/>
      </xdr:nvGrpSpPr>
      <xdr:grpSpPr>
        <a:xfrm>
          <a:off x="11557000" y="685800"/>
          <a:ext cx="1973324" cy="4062900"/>
          <a:chOff x="11557000" y="685800"/>
          <a:chExt cx="1973324" cy="4062900"/>
        </a:xfrm>
      </xdr:grpSpPr>
      <xdr:pic>
        <xdr:nvPicPr>
          <xdr:cNvPr id="9" name="Picture 8">
            <a:extLst>
              <a:ext uri="{FF2B5EF4-FFF2-40B4-BE49-F238E27FC236}">
                <a16:creationId xmlns:a16="http://schemas.microsoft.com/office/drawing/2014/main" id="{732D95FF-F55D-514E-90DF-AAE1D13C00C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1557000" y="723900"/>
            <a:ext cx="1973324" cy="4024800"/>
          </a:xfrm>
          <a:prstGeom prst="rect">
            <a:avLst/>
          </a:prstGeom>
        </xdr:spPr>
      </xdr:pic>
      <xdr:grpSp>
        <xdr:nvGrpSpPr>
          <xdr:cNvPr id="29" name="Group 28">
            <a:extLst>
              <a:ext uri="{FF2B5EF4-FFF2-40B4-BE49-F238E27FC236}">
                <a16:creationId xmlns:a16="http://schemas.microsoft.com/office/drawing/2014/main" id="{43BBAD96-7289-3A42-A2A8-3AFF1B3DCC4F}"/>
              </a:ext>
            </a:extLst>
          </xdr:cNvPr>
          <xdr:cNvGrpSpPr/>
        </xdr:nvGrpSpPr>
        <xdr:grpSpPr>
          <a:xfrm>
            <a:off x="12077700" y="1003300"/>
            <a:ext cx="1202945" cy="1529841"/>
            <a:chOff x="12077700" y="1003300"/>
            <a:chExt cx="1202945" cy="1529841"/>
          </a:xfrm>
        </xdr:grpSpPr>
        <xdr:grpSp>
          <xdr:nvGrpSpPr>
            <xdr:cNvPr id="28" name="Group 27">
              <a:extLst>
                <a:ext uri="{FF2B5EF4-FFF2-40B4-BE49-F238E27FC236}">
                  <a16:creationId xmlns:a16="http://schemas.microsoft.com/office/drawing/2014/main" id="{5915499B-DF0D-7842-95C0-FDA277FDA220}"/>
                </a:ext>
              </a:extLst>
            </xdr:cNvPr>
            <xdr:cNvGrpSpPr/>
          </xdr:nvGrpSpPr>
          <xdr:grpSpPr>
            <a:xfrm flipH="1">
              <a:off x="12115800" y="1295400"/>
              <a:ext cx="1155700" cy="1219200"/>
              <a:chOff x="12687300" y="1384300"/>
              <a:chExt cx="1155700" cy="1219200"/>
            </a:xfrm>
          </xdr:grpSpPr>
          <xdr:cxnSp macro="">
            <xdr:nvCxnSpPr>
              <xdr:cNvPr id="24" name="Straight Arrow Connector 23">
                <a:extLst>
                  <a:ext uri="{FF2B5EF4-FFF2-40B4-BE49-F238E27FC236}">
                    <a16:creationId xmlns:a16="http://schemas.microsoft.com/office/drawing/2014/main" id="{1DB3D0D2-862D-AC46-8260-968766FE0D03}"/>
                  </a:ext>
                </a:extLst>
              </xdr:cNvPr>
              <xdr:cNvCxnSpPr/>
            </xdr:nvCxnSpPr>
            <xdr:spPr>
              <a:xfrm flipV="1">
                <a:off x="12700000" y="1384300"/>
                <a:ext cx="0" cy="1219200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25" name="Straight Arrow Connector 24">
                <a:extLst>
                  <a:ext uri="{FF2B5EF4-FFF2-40B4-BE49-F238E27FC236}">
                    <a16:creationId xmlns:a16="http://schemas.microsoft.com/office/drawing/2014/main" id="{294EBFAB-CC87-CA4E-A67F-C83603DC1276}"/>
                  </a:ext>
                </a:extLst>
              </xdr:cNvPr>
              <xdr:cNvCxnSpPr/>
            </xdr:nvCxnSpPr>
            <xdr:spPr>
              <a:xfrm>
                <a:off x="12687300" y="2590800"/>
                <a:ext cx="1155700" cy="0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47079279-1C70-2240-B04A-B3A59A09A74F}"/>
                </a:ext>
              </a:extLst>
            </xdr:cNvPr>
            <xdr:cNvSpPr txBox="1"/>
          </xdr:nvSpPr>
          <xdr:spPr>
            <a:xfrm>
              <a:off x="13004800" y="1003300"/>
              <a:ext cx="275845" cy="374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sz="1800"/>
                <a:t>z</a:t>
              </a:r>
            </a:p>
          </xdr:txBody>
        </xdr:sp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971EE94C-0251-9E40-A9AA-E78693671290}"/>
                </a:ext>
              </a:extLst>
            </xdr:cNvPr>
            <xdr:cNvSpPr txBox="1"/>
          </xdr:nvSpPr>
          <xdr:spPr>
            <a:xfrm>
              <a:off x="12077700" y="2159000"/>
              <a:ext cx="265137" cy="374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sz="1800"/>
                <a:t>r</a:t>
              </a:r>
            </a:p>
          </xdr:txBody>
        </xdr:sp>
      </xdr:grp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C400F955-2DEB-734B-B17A-C20C1D2FA8A6}"/>
              </a:ext>
            </a:extLst>
          </xdr:cNvPr>
          <xdr:cNvSpPr txBox="1"/>
        </xdr:nvSpPr>
        <xdr:spPr>
          <a:xfrm>
            <a:off x="13055600" y="685800"/>
            <a:ext cx="314638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2000">
                <a:solidFill>
                  <a:srgbClr val="FF0000"/>
                </a:solidFill>
              </a:rPr>
              <a:t>0</a:t>
            </a:r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36FCA816-F801-2947-AABA-D74B76C9A31F}"/>
              </a:ext>
            </a:extLst>
          </xdr:cNvPr>
          <xdr:cNvSpPr txBox="1"/>
        </xdr:nvSpPr>
        <xdr:spPr>
          <a:xfrm>
            <a:off x="13093700" y="2578100"/>
            <a:ext cx="314638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2000">
                <a:solidFill>
                  <a:srgbClr val="FF0000"/>
                </a:solidFill>
              </a:rPr>
              <a:t>1</a:t>
            </a:r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2BC8D088-FFDD-304C-8789-9BA935133967}"/>
              </a:ext>
            </a:extLst>
          </xdr:cNvPr>
          <xdr:cNvSpPr txBox="1"/>
        </xdr:nvSpPr>
        <xdr:spPr>
          <a:xfrm>
            <a:off x="11963400" y="1993900"/>
            <a:ext cx="314638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2000">
                <a:solidFill>
                  <a:srgbClr val="FF0000"/>
                </a:solidFill>
              </a:rPr>
              <a:t>2</a:t>
            </a:r>
          </a:p>
        </xdr:txBody>
      </xdr:sp>
      <xdr:sp macro="" textlink="">
        <xdr:nvSpPr>
          <xdr:cNvPr id="34" name="TextBox 33">
            <a:extLst>
              <a:ext uri="{FF2B5EF4-FFF2-40B4-BE49-F238E27FC236}">
                <a16:creationId xmlns:a16="http://schemas.microsoft.com/office/drawing/2014/main" id="{7E129306-EE8E-D548-8E25-42A68E663CA3}"/>
              </a:ext>
            </a:extLst>
          </xdr:cNvPr>
          <xdr:cNvSpPr txBox="1"/>
        </xdr:nvSpPr>
        <xdr:spPr>
          <a:xfrm>
            <a:off x="11938000" y="1282700"/>
            <a:ext cx="314638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2000">
                <a:solidFill>
                  <a:srgbClr val="FF0000"/>
                </a:solidFill>
              </a:rPr>
              <a:t>3</a:t>
            </a:r>
          </a:p>
        </xdr:txBody>
      </xdr:sp>
    </xdr:grpSp>
    <xdr:clientData/>
  </xdr:twoCellAnchor>
  <xdr:twoCellAnchor>
    <xdr:from>
      <xdr:col>16</xdr:col>
      <xdr:colOff>419100</xdr:colOff>
      <xdr:row>7</xdr:row>
      <xdr:rowOff>152400</xdr:rowOff>
    </xdr:from>
    <xdr:to>
      <xdr:col>18</xdr:col>
      <xdr:colOff>564233</xdr:colOff>
      <xdr:row>9</xdr:row>
      <xdr:rowOff>151432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3D5F41A5-B506-8A49-AF65-F6FA5A9F961B}"/>
            </a:ext>
          </a:extLst>
        </xdr:cNvPr>
        <xdr:cNvSpPr txBox="1"/>
      </xdr:nvSpPr>
      <xdr:spPr>
        <a:xfrm>
          <a:off x="11493500" y="1600200"/>
          <a:ext cx="1796133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2000">
              <a:solidFill>
                <a:srgbClr val="FF0000"/>
              </a:solidFill>
            </a:rPr>
            <a:t>internal thread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10726-507D-0E4E-8A5F-51222B2316ED}">
  <dimension ref="A1:Y28"/>
  <sheetViews>
    <sheetView workbookViewId="0">
      <pane xSplit="1" topLeftCell="B1" activePane="topRight" state="frozen"/>
      <selection pane="topRight" activeCell="R1" sqref="R1"/>
    </sheetView>
  </sheetViews>
  <sheetFormatPr baseColWidth="10" defaultRowHeight="16"/>
  <cols>
    <col min="1" max="1" width="6.83203125" bestFit="1" customWidth="1"/>
    <col min="2" max="2" width="3.6640625" bestFit="1" customWidth="1"/>
    <col min="3" max="4" width="7" bestFit="1" customWidth="1"/>
    <col min="5" max="5" width="9.33203125" bestFit="1" customWidth="1"/>
    <col min="6" max="6" width="7" bestFit="1" customWidth="1"/>
    <col min="7" max="7" width="7.83203125" bestFit="1" customWidth="1"/>
    <col min="8" max="8" width="9.33203125" bestFit="1" customWidth="1"/>
    <col min="9" max="9" width="7" bestFit="1" customWidth="1"/>
    <col min="10" max="10" width="8.1640625" bestFit="1" customWidth="1"/>
    <col min="11" max="11" width="7.83203125" bestFit="1" customWidth="1"/>
    <col min="12" max="12" width="3.33203125" customWidth="1"/>
    <col min="13" max="13" width="8.33203125" bestFit="1" customWidth="1"/>
    <col min="14" max="14" width="7.1640625" bestFit="1" customWidth="1"/>
    <col min="15" max="15" width="6.6640625" bestFit="1" customWidth="1"/>
    <col min="16" max="16" width="5.6640625" bestFit="1" customWidth="1"/>
    <col min="17" max="17" width="6.6640625" bestFit="1" customWidth="1"/>
    <col min="18" max="18" width="5.6640625" bestFit="1" customWidth="1"/>
    <col min="19" max="19" width="3.5" customWidth="1"/>
    <col min="20" max="20" width="6.6640625" bestFit="1" customWidth="1"/>
    <col min="21" max="21" width="7.1640625" bestFit="1" customWidth="1"/>
    <col min="22" max="22" width="8.33203125" bestFit="1" customWidth="1"/>
    <col min="23" max="23" width="7.33203125" bestFit="1" customWidth="1"/>
    <col min="24" max="24" width="8.33203125" bestFit="1" customWidth="1"/>
    <col min="25" max="25" width="6.33203125" bestFit="1" customWidth="1"/>
  </cols>
  <sheetData>
    <row r="1" spans="1:25" ht="17" thickBot="1">
      <c r="A1" s="145" t="s">
        <v>41</v>
      </c>
      <c r="B1" s="146"/>
      <c r="C1" s="146"/>
      <c r="D1" s="147"/>
      <c r="E1" s="151" t="s">
        <v>29</v>
      </c>
      <c r="F1" s="152"/>
      <c r="G1" s="153"/>
      <c r="H1" s="152" t="s">
        <v>30</v>
      </c>
      <c r="I1" s="152"/>
      <c r="J1" s="151" t="s">
        <v>28</v>
      </c>
      <c r="K1" s="153"/>
      <c r="L1" s="140"/>
      <c r="M1" s="148" t="s">
        <v>37</v>
      </c>
      <c r="N1" s="149"/>
      <c r="O1" s="149"/>
      <c r="P1" s="149"/>
      <c r="Q1" s="150"/>
      <c r="R1" s="52">
        <v>0.27205047575333802</v>
      </c>
      <c r="T1" s="148" t="s">
        <v>38</v>
      </c>
      <c r="U1" s="149"/>
      <c r="V1" s="149"/>
      <c r="W1" s="149"/>
      <c r="X1" s="150"/>
      <c r="Y1" s="52">
        <v>0.29097758142887981</v>
      </c>
    </row>
    <row r="2" spans="1:25" ht="110" thickBot="1">
      <c r="A2" s="23" t="s">
        <v>27</v>
      </c>
      <c r="B2" s="24" t="s">
        <v>26</v>
      </c>
      <c r="C2" s="25" t="s">
        <v>0</v>
      </c>
      <c r="D2" s="26" t="s">
        <v>1</v>
      </c>
      <c r="E2" s="23" t="s">
        <v>36</v>
      </c>
      <c r="F2" s="26" t="s">
        <v>39</v>
      </c>
      <c r="G2" s="24" t="s">
        <v>40</v>
      </c>
      <c r="H2" s="25" t="s">
        <v>36</v>
      </c>
      <c r="I2" s="26" t="s">
        <v>39</v>
      </c>
      <c r="J2" s="23" t="s">
        <v>36</v>
      </c>
      <c r="K2" s="24" t="s">
        <v>40</v>
      </c>
      <c r="L2" s="140"/>
      <c r="M2" s="45" t="s">
        <v>29</v>
      </c>
      <c r="N2" s="46" t="s">
        <v>43</v>
      </c>
      <c r="O2" s="45" t="s">
        <v>30</v>
      </c>
      <c r="P2" s="46" t="s">
        <v>46</v>
      </c>
      <c r="Q2" s="23" t="s">
        <v>28</v>
      </c>
      <c r="R2" s="24" t="s">
        <v>44</v>
      </c>
      <c r="T2" s="45" t="s">
        <v>29</v>
      </c>
      <c r="U2" s="46" t="s">
        <v>43</v>
      </c>
      <c r="V2" s="45" t="s">
        <v>30</v>
      </c>
      <c r="W2" s="46" t="s">
        <v>44</v>
      </c>
      <c r="X2" s="23" t="s">
        <v>28</v>
      </c>
      <c r="Y2" s="24" t="s">
        <v>46</v>
      </c>
    </row>
    <row r="3" spans="1:25">
      <c r="A3" s="16" t="s">
        <v>2</v>
      </c>
      <c r="B3" s="17">
        <v>28</v>
      </c>
      <c r="C3" s="18">
        <v>0.90700000000000003</v>
      </c>
      <c r="D3" s="19">
        <v>0.58099999999999996</v>
      </c>
      <c r="E3" s="20">
        <v>7.1420000000000003</v>
      </c>
      <c r="F3" s="19">
        <v>0.107</v>
      </c>
      <c r="G3" s="21">
        <f>-F3</f>
        <v>-0.107</v>
      </c>
      <c r="H3" s="22">
        <v>6.5609999999999999</v>
      </c>
      <c r="I3" s="19">
        <v>0.28199999999999997</v>
      </c>
      <c r="J3" s="20">
        <v>7.7229999999999999</v>
      </c>
      <c r="K3" s="21">
        <v>-0.214</v>
      </c>
      <c r="L3" s="141"/>
      <c r="M3" s="30">
        <f>$E3+0.5*$F3</f>
        <v>7.1955</v>
      </c>
      <c r="N3" s="47">
        <f>MIN(M3-E3,E3+F3-M3)/F3</f>
        <v>0.49999999999999684</v>
      </c>
      <c r="O3" s="30">
        <f t="shared" ref="O3:O26" si="0">M3-C3*2*cinternal</f>
        <v>6.7020004369834449</v>
      </c>
      <c r="P3" s="37">
        <f>MIN(O3-H3, H3+I3-O3)</f>
        <v>0.14099956301655503</v>
      </c>
      <c r="Q3" s="42">
        <f t="shared" ref="Q3:Q26" si="1">M3+C3*5/12/TAN(phi/2)*1.05</f>
        <v>7.9577697202587458</v>
      </c>
      <c r="R3" s="31" t="b">
        <f>Q3&gt;=J3</f>
        <v>1</v>
      </c>
      <c r="T3" s="30">
        <f>$E3+0.5*$G3</f>
        <v>7.0885000000000007</v>
      </c>
      <c r="U3" s="47">
        <f>-MIN(T3-(E3+G3), E3-T3)/G3</f>
        <v>0.49999999999999684</v>
      </c>
      <c r="V3" s="30">
        <f t="shared" ref="V3:V26" si="2">T3-C3*5/12/TAN(phi/2)*1.05</f>
        <v>6.3262302797412548</v>
      </c>
      <c r="W3" s="36" t="b">
        <f>V3&lt;=H3</f>
        <v>1</v>
      </c>
      <c r="X3" s="42">
        <f t="shared" ref="X3:X26" si="3">T3+C3*2*cexternal</f>
        <v>7.6163333327119886</v>
      </c>
      <c r="Y3" s="37">
        <f>MIN(X3-(J3+K3), J3-X3)</f>
        <v>0.10666666728801122</v>
      </c>
    </row>
    <row r="4" spans="1:25">
      <c r="A4" s="1" t="s">
        <v>3</v>
      </c>
      <c r="B4" s="2">
        <v>28</v>
      </c>
      <c r="C4" s="5">
        <v>0.90700000000000003</v>
      </c>
      <c r="D4" s="10">
        <v>0.58099999999999996</v>
      </c>
      <c r="E4" s="12">
        <v>9.1470000000000002</v>
      </c>
      <c r="F4" s="10">
        <v>0.107</v>
      </c>
      <c r="G4" s="6">
        <f t="shared" ref="G4:G26" si="4">-F4</f>
        <v>-0.107</v>
      </c>
      <c r="H4" s="14">
        <v>8.5660000000000007</v>
      </c>
      <c r="I4" s="10">
        <v>0.28199999999999997</v>
      </c>
      <c r="J4" s="12">
        <v>9.7279999999999998</v>
      </c>
      <c r="K4" s="6">
        <v>-0.214</v>
      </c>
      <c r="L4" s="141"/>
      <c r="M4" s="32">
        <f t="shared" ref="M4:M26" si="5">$E4+0.5*$F4</f>
        <v>9.2004999999999999</v>
      </c>
      <c r="N4" s="48">
        <f t="shared" ref="N4:N26" si="6">MIN(M4-E4,E4+F4-M4)/F4</f>
        <v>0.49999999999999684</v>
      </c>
      <c r="O4" s="32">
        <f t="shared" si="0"/>
        <v>8.7070004369834439</v>
      </c>
      <c r="P4" s="38">
        <f t="shared" ref="P4:P26" si="7">MIN(O4-H4, H4+I4-O4)</f>
        <v>0.14099956301655681</v>
      </c>
      <c r="Q4" s="43">
        <f t="shared" si="1"/>
        <v>9.9627697202587449</v>
      </c>
      <c r="R4" s="33" t="b">
        <f t="shared" ref="R4:R26" si="8">Q4&gt;=J4</f>
        <v>1</v>
      </c>
      <c r="T4" s="32">
        <f t="shared" ref="T4:T26" si="9">$E4+0.5*$G4</f>
        <v>9.0935000000000006</v>
      </c>
      <c r="U4" s="48">
        <f t="shared" ref="U4:U26" si="10">-MIN(T4-(E4+G4), E4-T4)/G4</f>
        <v>0.49999999999999684</v>
      </c>
      <c r="V4" s="32">
        <f t="shared" si="2"/>
        <v>8.3312302797412556</v>
      </c>
      <c r="W4" s="50" t="b">
        <f t="shared" ref="W4:W26" si="11">V4&lt;=H4</f>
        <v>1</v>
      </c>
      <c r="X4" s="43">
        <f t="shared" si="3"/>
        <v>9.6213333327119877</v>
      </c>
      <c r="Y4" s="38">
        <f t="shared" ref="Y4:Y26" si="12">MIN(X4-(J4+K4), J4-X4)</f>
        <v>0.10666666728801211</v>
      </c>
    </row>
    <row r="5" spans="1:25">
      <c r="A5" s="1" t="s">
        <v>4</v>
      </c>
      <c r="B5" s="2">
        <v>19</v>
      </c>
      <c r="C5" s="5">
        <v>1.337</v>
      </c>
      <c r="D5" s="10">
        <v>0.85599999999999998</v>
      </c>
      <c r="E5" s="12">
        <v>12.301</v>
      </c>
      <c r="F5" s="10">
        <v>0.125</v>
      </c>
      <c r="G5" s="6">
        <f t="shared" si="4"/>
        <v>-0.125</v>
      </c>
      <c r="H5" s="14">
        <v>11.445</v>
      </c>
      <c r="I5" s="10">
        <v>0.44500000000000001</v>
      </c>
      <c r="J5" s="12">
        <v>13.157</v>
      </c>
      <c r="K5" s="6">
        <v>-0.25</v>
      </c>
      <c r="L5" s="141"/>
      <c r="M5" s="32">
        <f t="shared" si="5"/>
        <v>12.3635</v>
      </c>
      <c r="N5" s="48">
        <f t="shared" si="6"/>
        <v>0.5</v>
      </c>
      <c r="O5" s="32">
        <f t="shared" si="0"/>
        <v>11.636037027835574</v>
      </c>
      <c r="P5" s="38">
        <f t="shared" si="7"/>
        <v>0.19103702783557353</v>
      </c>
      <c r="Q5" s="43">
        <f t="shared" si="1"/>
        <v>13.487154482895196</v>
      </c>
      <c r="R5" s="33" t="b">
        <f t="shared" si="8"/>
        <v>1</v>
      </c>
      <c r="T5" s="32">
        <f t="shared" si="9"/>
        <v>12.2385</v>
      </c>
      <c r="U5" s="48">
        <f t="shared" si="10"/>
        <v>0.5</v>
      </c>
      <c r="V5" s="32">
        <f t="shared" si="2"/>
        <v>11.114845517104804</v>
      </c>
      <c r="W5" s="50" t="b">
        <f t="shared" si="11"/>
        <v>1</v>
      </c>
      <c r="X5" s="43">
        <f t="shared" si="3"/>
        <v>13.016574052740825</v>
      </c>
      <c r="Y5" s="38">
        <f t="shared" si="12"/>
        <v>0.10957405274082532</v>
      </c>
    </row>
    <row r="6" spans="1:25">
      <c r="A6" s="1" t="s">
        <v>5</v>
      </c>
      <c r="B6" s="2">
        <v>19</v>
      </c>
      <c r="C6" s="5">
        <v>1.337</v>
      </c>
      <c r="D6" s="10">
        <v>0.85599999999999998</v>
      </c>
      <c r="E6" s="12">
        <v>15.805999999999999</v>
      </c>
      <c r="F6" s="10">
        <v>0.125</v>
      </c>
      <c r="G6" s="6">
        <f t="shared" si="4"/>
        <v>-0.125</v>
      </c>
      <c r="H6" s="14">
        <v>14.95</v>
      </c>
      <c r="I6" s="10">
        <v>0.44500000000000001</v>
      </c>
      <c r="J6" s="12">
        <v>16.661999999999999</v>
      </c>
      <c r="K6" s="6">
        <v>-0.25</v>
      </c>
      <c r="L6" s="141"/>
      <c r="M6" s="32">
        <f t="shared" si="5"/>
        <v>15.868499999999999</v>
      </c>
      <c r="N6" s="48">
        <f t="shared" si="6"/>
        <v>0.5</v>
      </c>
      <c r="O6" s="32">
        <f t="shared" si="0"/>
        <v>15.141037027835573</v>
      </c>
      <c r="P6" s="38">
        <f t="shared" si="7"/>
        <v>0.19103702783557353</v>
      </c>
      <c r="Q6" s="43">
        <f t="shared" si="1"/>
        <v>16.992154482895195</v>
      </c>
      <c r="R6" s="33" t="b">
        <f t="shared" si="8"/>
        <v>1</v>
      </c>
      <c r="T6" s="32">
        <f t="shared" si="9"/>
        <v>15.743499999999999</v>
      </c>
      <c r="U6" s="48">
        <f t="shared" si="10"/>
        <v>0.5</v>
      </c>
      <c r="V6" s="32">
        <f t="shared" si="2"/>
        <v>14.619845517104803</v>
      </c>
      <c r="W6" s="50" t="b">
        <f t="shared" si="11"/>
        <v>1</v>
      </c>
      <c r="X6" s="43">
        <f t="shared" si="3"/>
        <v>16.521574052740824</v>
      </c>
      <c r="Y6" s="38">
        <f t="shared" si="12"/>
        <v>0.10957405274082532</v>
      </c>
    </row>
    <row r="7" spans="1:25">
      <c r="A7" s="1" t="s">
        <v>6</v>
      </c>
      <c r="B7" s="2">
        <v>14</v>
      </c>
      <c r="C7" s="5">
        <v>1.8140000000000001</v>
      </c>
      <c r="D7" s="10">
        <v>1.1619999999999999</v>
      </c>
      <c r="E7" s="12">
        <v>19.792999999999999</v>
      </c>
      <c r="F7" s="10">
        <v>0.14199999999999999</v>
      </c>
      <c r="G7" s="6">
        <f t="shared" si="4"/>
        <v>-0.14199999999999999</v>
      </c>
      <c r="H7" s="14">
        <v>18.631</v>
      </c>
      <c r="I7" s="10">
        <v>0.54100000000000004</v>
      </c>
      <c r="J7" s="12">
        <v>20.954999999999998</v>
      </c>
      <c r="K7" s="6">
        <v>-0.28399999999999997</v>
      </c>
      <c r="L7" s="141"/>
      <c r="M7" s="32">
        <f t="shared" si="5"/>
        <v>19.864000000000001</v>
      </c>
      <c r="N7" s="48">
        <f t="shared" si="6"/>
        <v>0.49999999999998562</v>
      </c>
      <c r="O7" s="32">
        <f t="shared" si="0"/>
        <v>18.877000873966889</v>
      </c>
      <c r="P7" s="38">
        <f t="shared" si="7"/>
        <v>0.24600087396688863</v>
      </c>
      <c r="Q7" s="43">
        <f t="shared" si="1"/>
        <v>21.388539440517491</v>
      </c>
      <c r="R7" s="33" t="b">
        <f t="shared" si="8"/>
        <v>1</v>
      </c>
      <c r="T7" s="32">
        <f t="shared" si="9"/>
        <v>19.721999999999998</v>
      </c>
      <c r="U7" s="48">
        <f t="shared" si="10"/>
        <v>0.49999999999998562</v>
      </c>
      <c r="V7" s="32">
        <f t="shared" si="2"/>
        <v>18.197460559482508</v>
      </c>
      <c r="W7" s="50" t="b">
        <f t="shared" si="11"/>
        <v>1</v>
      </c>
      <c r="X7" s="43">
        <f t="shared" si="3"/>
        <v>20.777666665423972</v>
      </c>
      <c r="Y7" s="38">
        <f t="shared" si="12"/>
        <v>0.10666666542397252</v>
      </c>
    </row>
    <row r="8" spans="1:25">
      <c r="A8" s="1" t="s">
        <v>7</v>
      </c>
      <c r="B8" s="2">
        <v>14</v>
      </c>
      <c r="C8" s="5">
        <v>1.8140000000000001</v>
      </c>
      <c r="D8" s="10">
        <v>1.1619999999999999</v>
      </c>
      <c r="E8" s="12">
        <v>21.748999999999999</v>
      </c>
      <c r="F8" s="10">
        <v>0.14199999999999999</v>
      </c>
      <c r="G8" s="6">
        <f t="shared" si="4"/>
        <v>-0.14199999999999999</v>
      </c>
      <c r="H8" s="14">
        <v>20.587</v>
      </c>
      <c r="I8" s="10">
        <v>0.54100000000000004</v>
      </c>
      <c r="J8" s="12">
        <v>22.911000000000001</v>
      </c>
      <c r="K8" s="6">
        <v>-0.28399999999999997</v>
      </c>
      <c r="L8" s="141"/>
      <c r="M8" s="32">
        <f t="shared" si="5"/>
        <v>21.82</v>
      </c>
      <c r="N8" s="48">
        <f t="shared" si="6"/>
        <v>0.49999999999998562</v>
      </c>
      <c r="O8" s="32">
        <f t="shared" si="0"/>
        <v>20.833000873966888</v>
      </c>
      <c r="P8" s="38">
        <f t="shared" si="7"/>
        <v>0.24600087396688863</v>
      </c>
      <c r="Q8" s="43">
        <f t="shared" si="1"/>
        <v>23.344539440517494</v>
      </c>
      <c r="R8" s="33" t="b">
        <f t="shared" si="8"/>
        <v>1</v>
      </c>
      <c r="T8" s="32">
        <f t="shared" si="9"/>
        <v>21.677999999999997</v>
      </c>
      <c r="U8" s="48">
        <f t="shared" si="10"/>
        <v>0.49999999999998562</v>
      </c>
      <c r="V8" s="32">
        <f t="shared" si="2"/>
        <v>20.153460559482504</v>
      </c>
      <c r="W8" s="50" t="b">
        <f t="shared" si="11"/>
        <v>1</v>
      </c>
      <c r="X8" s="43">
        <f t="shared" si="3"/>
        <v>22.733666665423975</v>
      </c>
      <c r="Y8" s="38">
        <f t="shared" si="12"/>
        <v>0.10666666542397252</v>
      </c>
    </row>
    <row r="9" spans="1:25">
      <c r="A9" s="1" t="s">
        <v>8</v>
      </c>
      <c r="B9" s="2">
        <v>14</v>
      </c>
      <c r="C9" s="5">
        <v>1.8140000000000001</v>
      </c>
      <c r="D9" s="10">
        <v>1.1619999999999999</v>
      </c>
      <c r="E9" s="12">
        <v>25.279</v>
      </c>
      <c r="F9" s="10">
        <v>0.14199999999999999</v>
      </c>
      <c r="G9" s="6">
        <f t="shared" si="4"/>
        <v>-0.14199999999999999</v>
      </c>
      <c r="H9" s="14">
        <v>24.117000000000001</v>
      </c>
      <c r="I9" s="10">
        <v>0.54100000000000004</v>
      </c>
      <c r="J9" s="12">
        <v>26.440999999999999</v>
      </c>
      <c r="K9" s="6">
        <v>-0.28399999999999997</v>
      </c>
      <c r="L9" s="141"/>
      <c r="M9" s="32">
        <f t="shared" si="5"/>
        <v>25.35</v>
      </c>
      <c r="N9" s="48">
        <f t="shared" si="6"/>
        <v>0.49999999999998562</v>
      </c>
      <c r="O9" s="32">
        <f t="shared" si="0"/>
        <v>24.36300087396689</v>
      </c>
      <c r="P9" s="38">
        <f t="shared" si="7"/>
        <v>0.24600087396688863</v>
      </c>
      <c r="Q9" s="43">
        <f t="shared" si="1"/>
        <v>26.874539440517495</v>
      </c>
      <c r="R9" s="33" t="b">
        <f t="shared" si="8"/>
        <v>1</v>
      </c>
      <c r="T9" s="32">
        <f t="shared" si="9"/>
        <v>25.207999999999998</v>
      </c>
      <c r="U9" s="48">
        <f t="shared" si="10"/>
        <v>0.49999999999998562</v>
      </c>
      <c r="V9" s="32">
        <f t="shared" si="2"/>
        <v>23.683460559482505</v>
      </c>
      <c r="W9" s="50" t="b">
        <f t="shared" si="11"/>
        <v>1</v>
      </c>
      <c r="X9" s="43">
        <f t="shared" si="3"/>
        <v>26.263666665423976</v>
      </c>
      <c r="Y9" s="38">
        <f t="shared" si="12"/>
        <v>0.10666666542397607</v>
      </c>
    </row>
    <row r="10" spans="1:25">
      <c r="A10" s="1" t="s">
        <v>9</v>
      </c>
      <c r="B10" s="2">
        <v>14</v>
      </c>
      <c r="C10" s="5">
        <v>1.8140000000000001</v>
      </c>
      <c r="D10" s="10">
        <v>1.1619999999999999</v>
      </c>
      <c r="E10" s="12">
        <v>29.039000000000001</v>
      </c>
      <c r="F10" s="10">
        <v>0.14199999999999999</v>
      </c>
      <c r="G10" s="6">
        <f t="shared" si="4"/>
        <v>-0.14199999999999999</v>
      </c>
      <c r="H10" s="14">
        <v>27.876999999999999</v>
      </c>
      <c r="I10" s="10">
        <v>0.54100000000000004</v>
      </c>
      <c r="J10" s="12">
        <v>30.201000000000001</v>
      </c>
      <c r="K10" s="6">
        <v>-0.28399999999999997</v>
      </c>
      <c r="L10" s="141"/>
      <c r="M10" s="32">
        <f t="shared" si="5"/>
        <v>29.110000000000003</v>
      </c>
      <c r="N10" s="48">
        <f t="shared" si="6"/>
        <v>0.49999999999998562</v>
      </c>
      <c r="O10" s="32">
        <f t="shared" si="0"/>
        <v>28.123000873966891</v>
      </c>
      <c r="P10" s="38">
        <f t="shared" si="7"/>
        <v>0.24600087396689219</v>
      </c>
      <c r="Q10" s="43">
        <f t="shared" si="1"/>
        <v>30.634539440517493</v>
      </c>
      <c r="R10" s="33" t="b">
        <f t="shared" si="8"/>
        <v>1</v>
      </c>
      <c r="T10" s="32">
        <f t="shared" si="9"/>
        <v>28.968</v>
      </c>
      <c r="U10" s="48">
        <f t="shared" si="10"/>
        <v>0.49999999999998562</v>
      </c>
      <c r="V10" s="32">
        <f t="shared" si="2"/>
        <v>27.44346055948251</v>
      </c>
      <c r="W10" s="50" t="b">
        <f t="shared" si="11"/>
        <v>1</v>
      </c>
      <c r="X10" s="43">
        <f t="shared" si="3"/>
        <v>30.023666665423974</v>
      </c>
      <c r="Y10" s="38">
        <f t="shared" si="12"/>
        <v>0.10666666542397252</v>
      </c>
    </row>
    <row r="11" spans="1:25">
      <c r="A11" s="1" t="s">
        <v>12</v>
      </c>
      <c r="B11" s="2">
        <v>11</v>
      </c>
      <c r="C11" s="5">
        <v>2.3090000000000002</v>
      </c>
      <c r="D11" s="10">
        <v>1.4790000000000001</v>
      </c>
      <c r="E11" s="12">
        <v>31.77</v>
      </c>
      <c r="F11" s="10">
        <v>0.18</v>
      </c>
      <c r="G11" s="6">
        <f t="shared" si="4"/>
        <v>-0.18</v>
      </c>
      <c r="H11" s="14">
        <v>30.291</v>
      </c>
      <c r="I11" s="10">
        <v>0.64</v>
      </c>
      <c r="J11" s="12">
        <v>33.249000000000002</v>
      </c>
      <c r="K11" s="6">
        <v>-0.36</v>
      </c>
      <c r="L11" s="141"/>
      <c r="M11" s="32">
        <f t="shared" si="5"/>
        <v>31.86</v>
      </c>
      <c r="N11" s="48">
        <f t="shared" si="6"/>
        <v>0.49999999999999922</v>
      </c>
      <c r="O11" s="32">
        <f t="shared" si="0"/>
        <v>30.603670902971086</v>
      </c>
      <c r="P11" s="38">
        <f t="shared" si="7"/>
        <v>0.31267090297108524</v>
      </c>
      <c r="Q11" s="43">
        <f t="shared" si="1"/>
        <v>33.800552132389683</v>
      </c>
      <c r="R11" s="33" t="b">
        <f t="shared" si="8"/>
        <v>1</v>
      </c>
      <c r="T11" s="32">
        <f t="shared" si="9"/>
        <v>31.68</v>
      </c>
      <c r="U11" s="48">
        <f t="shared" si="10"/>
        <v>0.49999999999999922</v>
      </c>
      <c r="V11" s="32">
        <f t="shared" si="2"/>
        <v>29.739447867610316</v>
      </c>
      <c r="W11" s="50" t="b">
        <f t="shared" si="11"/>
        <v>1</v>
      </c>
      <c r="X11" s="43">
        <f t="shared" si="3"/>
        <v>33.023734471038566</v>
      </c>
      <c r="Y11" s="38">
        <f t="shared" si="12"/>
        <v>0.13473447103856273</v>
      </c>
    </row>
    <row r="12" spans="1:25">
      <c r="A12" s="1" t="s">
        <v>10</v>
      </c>
      <c r="B12" s="2">
        <v>11</v>
      </c>
      <c r="C12" s="5">
        <v>2.3090000000000002</v>
      </c>
      <c r="D12" s="10">
        <v>1.4790000000000001</v>
      </c>
      <c r="E12" s="12">
        <v>36.417999999999999</v>
      </c>
      <c r="F12" s="10">
        <v>0.18</v>
      </c>
      <c r="G12" s="6">
        <f t="shared" si="4"/>
        <v>-0.18</v>
      </c>
      <c r="H12" s="14">
        <v>34.939</v>
      </c>
      <c r="I12" s="10">
        <v>0.64</v>
      </c>
      <c r="J12" s="12">
        <v>37.896999999999998</v>
      </c>
      <c r="K12" s="6">
        <v>-0.36</v>
      </c>
      <c r="L12" s="141"/>
      <c r="M12" s="32">
        <f t="shared" si="5"/>
        <v>36.508000000000003</v>
      </c>
      <c r="N12" s="48">
        <f t="shared" si="6"/>
        <v>0.49999999999997952</v>
      </c>
      <c r="O12" s="32">
        <f t="shared" si="0"/>
        <v>35.251670902971085</v>
      </c>
      <c r="P12" s="38">
        <f t="shared" si="7"/>
        <v>0.31267090297108524</v>
      </c>
      <c r="Q12" s="43">
        <f t="shared" si="1"/>
        <v>38.448552132389686</v>
      </c>
      <c r="R12" s="33" t="b">
        <f t="shared" si="8"/>
        <v>1</v>
      </c>
      <c r="T12" s="32">
        <f t="shared" si="9"/>
        <v>36.327999999999996</v>
      </c>
      <c r="U12" s="48">
        <f t="shared" si="10"/>
        <v>0.49999999999997952</v>
      </c>
      <c r="V12" s="32">
        <f t="shared" si="2"/>
        <v>34.387447867610312</v>
      </c>
      <c r="W12" s="50" t="b">
        <f t="shared" si="11"/>
        <v>1</v>
      </c>
      <c r="X12" s="43">
        <f t="shared" si="3"/>
        <v>37.671734471038562</v>
      </c>
      <c r="Y12" s="38">
        <f t="shared" si="12"/>
        <v>0.13473447103856273</v>
      </c>
    </row>
    <row r="13" spans="1:25">
      <c r="A13" s="1" t="s">
        <v>11</v>
      </c>
      <c r="B13" s="2">
        <v>11</v>
      </c>
      <c r="C13" s="5">
        <v>2.3090000000000002</v>
      </c>
      <c r="D13" s="10">
        <v>1.4790000000000001</v>
      </c>
      <c r="E13" s="12">
        <v>40.430999999999997</v>
      </c>
      <c r="F13" s="10">
        <v>0.18</v>
      </c>
      <c r="G13" s="6">
        <f t="shared" si="4"/>
        <v>-0.18</v>
      </c>
      <c r="H13" s="14">
        <v>38.951999999999998</v>
      </c>
      <c r="I13" s="10">
        <v>0.64</v>
      </c>
      <c r="J13" s="12">
        <v>41.91</v>
      </c>
      <c r="K13" s="6">
        <v>-0.36</v>
      </c>
      <c r="L13" s="141"/>
      <c r="M13" s="32">
        <f t="shared" si="5"/>
        <v>40.521000000000001</v>
      </c>
      <c r="N13" s="48">
        <f t="shared" si="6"/>
        <v>0.49999999999997952</v>
      </c>
      <c r="O13" s="32">
        <f t="shared" si="0"/>
        <v>39.264670902971083</v>
      </c>
      <c r="P13" s="38">
        <f t="shared" si="7"/>
        <v>0.31267090297108524</v>
      </c>
      <c r="Q13" s="43">
        <f t="shared" si="1"/>
        <v>42.461552132389684</v>
      </c>
      <c r="R13" s="33" t="b">
        <f t="shared" si="8"/>
        <v>1</v>
      </c>
      <c r="T13" s="32">
        <f t="shared" si="9"/>
        <v>40.340999999999994</v>
      </c>
      <c r="U13" s="48">
        <f t="shared" si="10"/>
        <v>0.49999999999997952</v>
      </c>
      <c r="V13" s="32">
        <f t="shared" si="2"/>
        <v>38.40044786761031</v>
      </c>
      <c r="W13" s="50" t="b">
        <f t="shared" si="11"/>
        <v>1</v>
      </c>
      <c r="X13" s="43">
        <f t="shared" si="3"/>
        <v>41.68473447103856</v>
      </c>
      <c r="Y13" s="38">
        <f t="shared" si="12"/>
        <v>0.13473447103856273</v>
      </c>
    </row>
    <row r="14" spans="1:25">
      <c r="A14" s="1" t="s">
        <v>13</v>
      </c>
      <c r="B14" s="2">
        <v>11</v>
      </c>
      <c r="C14" s="5">
        <v>2.3090000000000002</v>
      </c>
      <c r="D14" s="10">
        <v>1.4790000000000001</v>
      </c>
      <c r="E14" s="12">
        <v>46.323999999999998</v>
      </c>
      <c r="F14" s="10">
        <v>0.18</v>
      </c>
      <c r="G14" s="6">
        <f t="shared" si="4"/>
        <v>-0.18</v>
      </c>
      <c r="H14" s="14">
        <v>44.844999999999999</v>
      </c>
      <c r="I14" s="10">
        <v>0.64</v>
      </c>
      <c r="J14" s="12">
        <v>47.802999999999997</v>
      </c>
      <c r="K14" s="6">
        <v>-0.36</v>
      </c>
      <c r="L14" s="141"/>
      <c r="M14" s="32">
        <f t="shared" si="5"/>
        <v>46.414000000000001</v>
      </c>
      <c r="N14" s="48">
        <f t="shared" si="6"/>
        <v>0.49999999999997952</v>
      </c>
      <c r="O14" s="32">
        <f t="shared" si="0"/>
        <v>45.157670902971084</v>
      </c>
      <c r="P14" s="38">
        <f t="shared" si="7"/>
        <v>0.31267090297108524</v>
      </c>
      <c r="Q14" s="43">
        <f t="shared" si="1"/>
        <v>48.354552132389685</v>
      </c>
      <c r="R14" s="33" t="b">
        <f t="shared" si="8"/>
        <v>1</v>
      </c>
      <c r="T14" s="32">
        <f t="shared" si="9"/>
        <v>46.233999999999995</v>
      </c>
      <c r="U14" s="48">
        <f t="shared" si="10"/>
        <v>0.49999999999997952</v>
      </c>
      <c r="V14" s="32">
        <f t="shared" si="2"/>
        <v>44.293447867610311</v>
      </c>
      <c r="W14" s="50" t="b">
        <f t="shared" si="11"/>
        <v>1</v>
      </c>
      <c r="X14" s="43">
        <f t="shared" si="3"/>
        <v>47.577734471038561</v>
      </c>
      <c r="Y14" s="38">
        <f t="shared" si="12"/>
        <v>0.13473447103856273</v>
      </c>
    </row>
    <row r="15" spans="1:25">
      <c r="A15" s="1" t="s">
        <v>14</v>
      </c>
      <c r="B15" s="2">
        <v>11</v>
      </c>
      <c r="C15" s="5">
        <v>2.3090000000000002</v>
      </c>
      <c r="D15" s="10">
        <v>1.4790000000000001</v>
      </c>
      <c r="E15" s="12">
        <v>52.267000000000003</v>
      </c>
      <c r="F15" s="10">
        <v>0.18</v>
      </c>
      <c r="G15" s="6">
        <f t="shared" si="4"/>
        <v>-0.18</v>
      </c>
      <c r="H15" s="14">
        <v>50.787999999999997</v>
      </c>
      <c r="I15" s="10">
        <v>0.64</v>
      </c>
      <c r="J15" s="12">
        <v>53.746000000000002</v>
      </c>
      <c r="K15" s="6">
        <v>-0.36</v>
      </c>
      <c r="L15" s="141"/>
      <c r="M15" s="32">
        <f t="shared" si="5"/>
        <v>52.357000000000006</v>
      </c>
      <c r="N15" s="48">
        <f t="shared" si="6"/>
        <v>0.49999999999997952</v>
      </c>
      <c r="O15" s="32">
        <f t="shared" si="0"/>
        <v>51.100670902971089</v>
      </c>
      <c r="P15" s="38">
        <f t="shared" si="7"/>
        <v>0.31267090297109235</v>
      </c>
      <c r="Q15" s="43">
        <f t="shared" si="1"/>
        <v>54.29755213238969</v>
      </c>
      <c r="R15" s="33" t="b">
        <f t="shared" si="8"/>
        <v>1</v>
      </c>
      <c r="T15" s="32">
        <f t="shared" si="9"/>
        <v>52.177</v>
      </c>
      <c r="U15" s="48">
        <f t="shared" si="10"/>
        <v>0.49999999999997952</v>
      </c>
      <c r="V15" s="32">
        <f t="shared" si="2"/>
        <v>50.236447867610316</v>
      </c>
      <c r="W15" s="50" t="b">
        <f t="shared" si="11"/>
        <v>1</v>
      </c>
      <c r="X15" s="43">
        <f t="shared" si="3"/>
        <v>53.520734471038566</v>
      </c>
      <c r="Y15" s="38">
        <f t="shared" si="12"/>
        <v>0.13473447103856273</v>
      </c>
    </row>
    <row r="16" spans="1:25">
      <c r="A16" s="1" t="s">
        <v>15</v>
      </c>
      <c r="B16" s="2">
        <v>11</v>
      </c>
      <c r="C16" s="5">
        <v>2.3090000000000002</v>
      </c>
      <c r="D16" s="10">
        <v>1.4790000000000001</v>
      </c>
      <c r="E16" s="12">
        <v>58.134999999999998</v>
      </c>
      <c r="F16" s="10">
        <v>0.18</v>
      </c>
      <c r="G16" s="6">
        <f t="shared" si="4"/>
        <v>-0.18</v>
      </c>
      <c r="H16" s="14">
        <v>56.655999999999999</v>
      </c>
      <c r="I16" s="10">
        <v>0.64</v>
      </c>
      <c r="J16" s="12">
        <v>59.613999999999997</v>
      </c>
      <c r="K16" s="6">
        <v>-0.36</v>
      </c>
      <c r="L16" s="141"/>
      <c r="M16" s="32">
        <f t="shared" si="5"/>
        <v>58.225000000000001</v>
      </c>
      <c r="N16" s="48">
        <f t="shared" si="6"/>
        <v>0.49999999999997952</v>
      </c>
      <c r="O16" s="32">
        <f t="shared" si="0"/>
        <v>56.968670902971084</v>
      </c>
      <c r="P16" s="38">
        <f t="shared" si="7"/>
        <v>0.31267090297108524</v>
      </c>
      <c r="Q16" s="43">
        <f t="shared" si="1"/>
        <v>60.165552132389685</v>
      </c>
      <c r="R16" s="33" t="b">
        <f t="shared" si="8"/>
        <v>1</v>
      </c>
      <c r="T16" s="32">
        <f t="shared" si="9"/>
        <v>58.044999999999995</v>
      </c>
      <c r="U16" s="48">
        <f t="shared" si="10"/>
        <v>0.49999999999997952</v>
      </c>
      <c r="V16" s="32">
        <f t="shared" si="2"/>
        <v>56.104447867610311</v>
      </c>
      <c r="W16" s="50" t="b">
        <f t="shared" si="11"/>
        <v>1</v>
      </c>
      <c r="X16" s="43">
        <f t="shared" si="3"/>
        <v>59.388734471038561</v>
      </c>
      <c r="Y16" s="38">
        <f t="shared" si="12"/>
        <v>0.13473447103856273</v>
      </c>
    </row>
    <row r="17" spans="1:25">
      <c r="A17" s="1" t="s">
        <v>16</v>
      </c>
      <c r="B17" s="2">
        <v>11</v>
      </c>
      <c r="C17" s="5">
        <v>2.3090000000000002</v>
      </c>
      <c r="D17" s="10">
        <v>1.4790000000000001</v>
      </c>
      <c r="E17" s="12">
        <v>64.230999999999995</v>
      </c>
      <c r="F17" s="10">
        <v>0.217</v>
      </c>
      <c r="G17" s="6">
        <f t="shared" si="4"/>
        <v>-0.217</v>
      </c>
      <c r="H17" s="14">
        <v>62.752000000000002</v>
      </c>
      <c r="I17" s="10">
        <v>0.64</v>
      </c>
      <c r="J17" s="12">
        <v>65.709999999999994</v>
      </c>
      <c r="K17" s="6">
        <v>-0.434</v>
      </c>
      <c r="L17" s="141"/>
      <c r="M17" s="32">
        <f t="shared" si="5"/>
        <v>64.339500000000001</v>
      </c>
      <c r="N17" s="48">
        <f t="shared" si="6"/>
        <v>0.49999999999996436</v>
      </c>
      <c r="O17" s="32">
        <f t="shared" si="0"/>
        <v>63.083170902971084</v>
      </c>
      <c r="P17" s="38">
        <f t="shared" si="7"/>
        <v>0.30882909702891936</v>
      </c>
      <c r="Q17" s="43">
        <f t="shared" si="1"/>
        <v>66.280052132389685</v>
      </c>
      <c r="R17" s="33" t="b">
        <f t="shared" si="8"/>
        <v>1</v>
      </c>
      <c r="T17" s="32">
        <f t="shared" si="9"/>
        <v>64.122499999999988</v>
      </c>
      <c r="U17" s="48">
        <f t="shared" si="10"/>
        <v>0.49999999999996436</v>
      </c>
      <c r="V17" s="32">
        <f t="shared" si="2"/>
        <v>62.181947867610305</v>
      </c>
      <c r="W17" s="50" t="b">
        <f t="shared" si="11"/>
        <v>1</v>
      </c>
      <c r="X17" s="43">
        <f t="shared" si="3"/>
        <v>65.466234471038561</v>
      </c>
      <c r="Y17" s="38">
        <f t="shared" si="12"/>
        <v>0.19023447103856483</v>
      </c>
    </row>
    <row r="18" spans="1:25">
      <c r="A18" s="1" t="s">
        <v>17</v>
      </c>
      <c r="B18" s="2">
        <v>11</v>
      </c>
      <c r="C18" s="5">
        <v>2.3090000000000002</v>
      </c>
      <c r="D18" s="10">
        <v>1.4790000000000001</v>
      </c>
      <c r="E18" s="12">
        <v>73.704999999999998</v>
      </c>
      <c r="F18" s="10">
        <v>0.217</v>
      </c>
      <c r="G18" s="6">
        <f t="shared" si="4"/>
        <v>-0.217</v>
      </c>
      <c r="H18" s="14">
        <v>72.225999999999999</v>
      </c>
      <c r="I18" s="10">
        <v>0.64</v>
      </c>
      <c r="J18" s="12">
        <v>75.183999999999997</v>
      </c>
      <c r="K18" s="6">
        <v>-0.434</v>
      </c>
      <c r="L18" s="141"/>
      <c r="M18" s="32">
        <f t="shared" si="5"/>
        <v>73.813500000000005</v>
      </c>
      <c r="N18" s="48">
        <f t="shared" si="6"/>
        <v>0.49999999999996436</v>
      </c>
      <c r="O18" s="32">
        <f t="shared" si="0"/>
        <v>72.557170902971095</v>
      </c>
      <c r="P18" s="38">
        <f t="shared" si="7"/>
        <v>0.30882909702890515</v>
      </c>
      <c r="Q18" s="43">
        <f t="shared" si="1"/>
        <v>75.754052132389688</v>
      </c>
      <c r="R18" s="33" t="b">
        <f t="shared" si="8"/>
        <v>1</v>
      </c>
      <c r="T18" s="32">
        <f t="shared" si="9"/>
        <v>73.596499999999992</v>
      </c>
      <c r="U18" s="48">
        <f t="shared" si="10"/>
        <v>0.49999999999996436</v>
      </c>
      <c r="V18" s="32">
        <f t="shared" si="2"/>
        <v>71.655947867610308</v>
      </c>
      <c r="W18" s="50" t="b">
        <f t="shared" si="11"/>
        <v>1</v>
      </c>
      <c r="X18" s="43">
        <f t="shared" si="3"/>
        <v>74.940234471038565</v>
      </c>
      <c r="Y18" s="38">
        <f t="shared" si="12"/>
        <v>0.19023447103856483</v>
      </c>
    </row>
    <row r="19" spans="1:25">
      <c r="A19" s="1" t="s">
        <v>18</v>
      </c>
      <c r="B19" s="2">
        <v>11</v>
      </c>
      <c r="C19" s="5">
        <v>2.3090000000000002</v>
      </c>
      <c r="D19" s="10">
        <v>1.4790000000000001</v>
      </c>
      <c r="E19" s="12">
        <v>80.055000000000007</v>
      </c>
      <c r="F19" s="10">
        <v>0.217</v>
      </c>
      <c r="G19" s="6">
        <f t="shared" si="4"/>
        <v>-0.217</v>
      </c>
      <c r="H19" s="14">
        <v>78.575999999999993</v>
      </c>
      <c r="I19" s="10">
        <v>0.64</v>
      </c>
      <c r="J19" s="12">
        <v>81.534000000000006</v>
      </c>
      <c r="K19" s="6">
        <v>-0.434</v>
      </c>
      <c r="L19" s="141"/>
      <c r="M19" s="32">
        <f t="shared" si="5"/>
        <v>80.163500000000013</v>
      </c>
      <c r="N19" s="48">
        <f t="shared" si="6"/>
        <v>0.49999999999996436</v>
      </c>
      <c r="O19" s="32">
        <f t="shared" si="0"/>
        <v>78.907170902971103</v>
      </c>
      <c r="P19" s="38">
        <f t="shared" si="7"/>
        <v>0.30882909702889094</v>
      </c>
      <c r="Q19" s="43">
        <f t="shared" si="1"/>
        <v>82.104052132389697</v>
      </c>
      <c r="R19" s="33" t="b">
        <f t="shared" si="8"/>
        <v>1</v>
      </c>
      <c r="T19" s="32">
        <f t="shared" si="9"/>
        <v>79.9465</v>
      </c>
      <c r="U19" s="48">
        <f t="shared" si="10"/>
        <v>0.49999999999996436</v>
      </c>
      <c r="V19" s="32">
        <f t="shared" si="2"/>
        <v>78.005947867610317</v>
      </c>
      <c r="W19" s="50" t="b">
        <f t="shared" si="11"/>
        <v>1</v>
      </c>
      <c r="X19" s="43">
        <f t="shared" si="3"/>
        <v>81.290234471038573</v>
      </c>
      <c r="Y19" s="38">
        <f t="shared" si="12"/>
        <v>0.19023447103856483</v>
      </c>
    </row>
    <row r="20" spans="1:25">
      <c r="A20" s="1" t="s">
        <v>19</v>
      </c>
      <c r="B20" s="2">
        <v>11</v>
      </c>
      <c r="C20" s="5">
        <v>2.3090000000000002</v>
      </c>
      <c r="D20" s="10">
        <v>1.4790000000000001</v>
      </c>
      <c r="E20" s="12">
        <v>86.405000000000001</v>
      </c>
      <c r="F20" s="10">
        <v>0.217</v>
      </c>
      <c r="G20" s="6">
        <f t="shared" si="4"/>
        <v>-0.217</v>
      </c>
      <c r="H20" s="14">
        <v>84.926000000000002</v>
      </c>
      <c r="I20" s="10">
        <v>0.64</v>
      </c>
      <c r="J20" s="12">
        <v>87.884</v>
      </c>
      <c r="K20" s="6">
        <v>-0.434</v>
      </c>
      <c r="L20" s="141"/>
      <c r="M20" s="32">
        <f t="shared" si="5"/>
        <v>86.513500000000008</v>
      </c>
      <c r="N20" s="48">
        <f t="shared" si="6"/>
        <v>0.49999999999996436</v>
      </c>
      <c r="O20" s="32">
        <f t="shared" si="0"/>
        <v>85.257170902971097</v>
      </c>
      <c r="P20" s="38">
        <f t="shared" si="7"/>
        <v>0.30882909702890515</v>
      </c>
      <c r="Q20" s="43">
        <f t="shared" si="1"/>
        <v>88.454052132389691</v>
      </c>
      <c r="R20" s="33" t="b">
        <f t="shared" si="8"/>
        <v>1</v>
      </c>
      <c r="T20" s="32">
        <f t="shared" si="9"/>
        <v>86.296499999999995</v>
      </c>
      <c r="U20" s="48">
        <f t="shared" si="10"/>
        <v>0.49999999999996436</v>
      </c>
      <c r="V20" s="32">
        <f t="shared" si="2"/>
        <v>84.355947867610311</v>
      </c>
      <c r="W20" s="50" t="b">
        <f t="shared" si="11"/>
        <v>1</v>
      </c>
      <c r="X20" s="43">
        <f t="shared" si="3"/>
        <v>87.640234471038568</v>
      </c>
      <c r="Y20" s="38">
        <f t="shared" si="12"/>
        <v>0.19023447103856483</v>
      </c>
    </row>
    <row r="21" spans="1:25">
      <c r="A21" s="1" t="s">
        <v>20</v>
      </c>
      <c r="B21" s="2">
        <v>11</v>
      </c>
      <c r="C21" s="5">
        <v>2.3090000000000002</v>
      </c>
      <c r="D21" s="10">
        <v>1.4790000000000001</v>
      </c>
      <c r="E21" s="12">
        <v>98.850999999999999</v>
      </c>
      <c r="F21" s="10">
        <v>0.217</v>
      </c>
      <c r="G21" s="6">
        <f t="shared" si="4"/>
        <v>-0.217</v>
      </c>
      <c r="H21" s="14">
        <v>97.372</v>
      </c>
      <c r="I21" s="10">
        <v>0.64</v>
      </c>
      <c r="J21" s="12">
        <v>100.33</v>
      </c>
      <c r="K21" s="6">
        <v>-0.434</v>
      </c>
      <c r="L21" s="141"/>
      <c r="M21" s="32">
        <f t="shared" si="5"/>
        <v>98.959500000000006</v>
      </c>
      <c r="N21" s="48">
        <f t="shared" si="6"/>
        <v>0.49999999999996436</v>
      </c>
      <c r="O21" s="32">
        <f t="shared" si="0"/>
        <v>97.703170902971095</v>
      </c>
      <c r="P21" s="38">
        <f t="shared" si="7"/>
        <v>0.30882909702890515</v>
      </c>
      <c r="Q21" s="43">
        <f t="shared" si="1"/>
        <v>100.90005213238969</v>
      </c>
      <c r="R21" s="33" t="b">
        <f t="shared" si="8"/>
        <v>1</v>
      </c>
      <c r="T21" s="32">
        <f t="shared" si="9"/>
        <v>98.742499999999993</v>
      </c>
      <c r="U21" s="48">
        <f t="shared" si="10"/>
        <v>0.49999999999996436</v>
      </c>
      <c r="V21" s="32">
        <f t="shared" si="2"/>
        <v>96.801947867610309</v>
      </c>
      <c r="W21" s="50" t="b">
        <f t="shared" si="11"/>
        <v>1</v>
      </c>
      <c r="X21" s="43">
        <f t="shared" si="3"/>
        <v>100.08623447103857</v>
      </c>
      <c r="Y21" s="38">
        <f t="shared" si="12"/>
        <v>0.19023447103856483</v>
      </c>
    </row>
    <row r="22" spans="1:25">
      <c r="A22" s="1" t="s">
        <v>21</v>
      </c>
      <c r="B22" s="2">
        <v>11</v>
      </c>
      <c r="C22" s="5">
        <v>2.3090000000000002</v>
      </c>
      <c r="D22" s="10">
        <v>1.4790000000000001</v>
      </c>
      <c r="E22" s="12">
        <v>111.551</v>
      </c>
      <c r="F22" s="10">
        <v>0.217</v>
      </c>
      <c r="G22" s="6">
        <f t="shared" si="4"/>
        <v>-0.217</v>
      </c>
      <c r="H22" s="14">
        <v>110.072</v>
      </c>
      <c r="I22" s="10">
        <v>0.64</v>
      </c>
      <c r="J22" s="12">
        <v>113.03</v>
      </c>
      <c r="K22" s="6">
        <v>-0.434</v>
      </c>
      <c r="L22" s="141"/>
      <c r="M22" s="32">
        <f t="shared" si="5"/>
        <v>111.65950000000001</v>
      </c>
      <c r="N22" s="48">
        <f t="shared" si="6"/>
        <v>0.49999999999996436</v>
      </c>
      <c r="O22" s="32">
        <f t="shared" si="0"/>
        <v>110.4031709029711</v>
      </c>
      <c r="P22" s="38">
        <f t="shared" si="7"/>
        <v>0.30882909702890515</v>
      </c>
      <c r="Q22" s="43">
        <f t="shared" si="1"/>
        <v>113.60005213238969</v>
      </c>
      <c r="R22" s="33" t="b">
        <f t="shared" si="8"/>
        <v>1</v>
      </c>
      <c r="T22" s="32">
        <f t="shared" si="9"/>
        <v>111.4425</v>
      </c>
      <c r="U22" s="48">
        <f t="shared" si="10"/>
        <v>0.49999999999996436</v>
      </c>
      <c r="V22" s="32">
        <f t="shared" si="2"/>
        <v>109.50194786761031</v>
      </c>
      <c r="W22" s="50" t="b">
        <f t="shared" si="11"/>
        <v>1</v>
      </c>
      <c r="X22" s="43">
        <f t="shared" si="3"/>
        <v>112.78623447103857</v>
      </c>
      <c r="Y22" s="38">
        <f t="shared" si="12"/>
        <v>0.19023447103856483</v>
      </c>
    </row>
    <row r="23" spans="1:25">
      <c r="A23" s="1" t="s">
        <v>22</v>
      </c>
      <c r="B23" s="2">
        <v>11</v>
      </c>
      <c r="C23" s="5">
        <v>2.3090000000000002</v>
      </c>
      <c r="D23" s="10">
        <v>1.4790000000000001</v>
      </c>
      <c r="E23" s="12">
        <v>124.251</v>
      </c>
      <c r="F23" s="10">
        <v>0.217</v>
      </c>
      <c r="G23" s="6">
        <f t="shared" si="4"/>
        <v>-0.217</v>
      </c>
      <c r="H23" s="14">
        <v>122.77200000000001</v>
      </c>
      <c r="I23" s="10">
        <v>0.64</v>
      </c>
      <c r="J23" s="12">
        <v>125.73</v>
      </c>
      <c r="K23" s="6">
        <v>-0.434</v>
      </c>
      <c r="L23" s="141"/>
      <c r="M23" s="32">
        <f t="shared" si="5"/>
        <v>124.35950000000001</v>
      </c>
      <c r="N23" s="48">
        <f t="shared" si="6"/>
        <v>0.49999999999996436</v>
      </c>
      <c r="O23" s="32">
        <f t="shared" si="0"/>
        <v>123.1031709029711</v>
      </c>
      <c r="P23" s="38">
        <f t="shared" si="7"/>
        <v>0.30882909702890515</v>
      </c>
      <c r="Q23" s="43">
        <f t="shared" si="1"/>
        <v>126.30005213238969</v>
      </c>
      <c r="R23" s="33" t="b">
        <f t="shared" si="8"/>
        <v>1</v>
      </c>
      <c r="T23" s="32">
        <f t="shared" si="9"/>
        <v>124.1425</v>
      </c>
      <c r="U23" s="48">
        <f t="shared" si="10"/>
        <v>0.49999999999996436</v>
      </c>
      <c r="V23" s="32">
        <f t="shared" si="2"/>
        <v>122.20194786761031</v>
      </c>
      <c r="W23" s="50" t="b">
        <f t="shared" si="11"/>
        <v>1</v>
      </c>
      <c r="X23" s="43">
        <f t="shared" si="3"/>
        <v>125.48623447103857</v>
      </c>
      <c r="Y23" s="38">
        <f t="shared" si="12"/>
        <v>0.19023447103856483</v>
      </c>
    </row>
    <row r="24" spans="1:25">
      <c r="A24" s="1" t="s">
        <v>23</v>
      </c>
      <c r="B24" s="2">
        <v>11</v>
      </c>
      <c r="C24" s="5">
        <v>2.3090000000000002</v>
      </c>
      <c r="D24" s="10">
        <v>1.4790000000000001</v>
      </c>
      <c r="E24" s="12">
        <v>136.95099999999999</v>
      </c>
      <c r="F24" s="10">
        <v>0.217</v>
      </c>
      <c r="G24" s="6">
        <f t="shared" si="4"/>
        <v>-0.217</v>
      </c>
      <c r="H24" s="14">
        <v>135.47200000000001</v>
      </c>
      <c r="I24" s="10">
        <v>0.64</v>
      </c>
      <c r="J24" s="12">
        <v>138.43</v>
      </c>
      <c r="K24" s="6">
        <v>-0.434</v>
      </c>
      <c r="L24" s="141"/>
      <c r="M24" s="32">
        <f t="shared" si="5"/>
        <v>137.05949999999999</v>
      </c>
      <c r="N24" s="48">
        <f t="shared" si="6"/>
        <v>0.49999999999996436</v>
      </c>
      <c r="O24" s="32">
        <f t="shared" si="0"/>
        <v>135.80317090297106</v>
      </c>
      <c r="P24" s="38">
        <f t="shared" si="7"/>
        <v>0.30882909702893357</v>
      </c>
      <c r="Q24" s="43">
        <f t="shared" si="1"/>
        <v>139.00005213238967</v>
      </c>
      <c r="R24" s="33" t="b">
        <f t="shared" si="8"/>
        <v>1</v>
      </c>
      <c r="T24" s="32">
        <f t="shared" si="9"/>
        <v>136.8425</v>
      </c>
      <c r="U24" s="48">
        <f t="shared" si="10"/>
        <v>0.49999999999996436</v>
      </c>
      <c r="V24" s="32">
        <f t="shared" si="2"/>
        <v>134.90194786761032</v>
      </c>
      <c r="W24" s="50" t="b">
        <f t="shared" si="11"/>
        <v>1</v>
      </c>
      <c r="X24" s="43">
        <f t="shared" si="3"/>
        <v>138.18623447103857</v>
      </c>
      <c r="Y24" s="38">
        <f t="shared" si="12"/>
        <v>0.19023447103856483</v>
      </c>
    </row>
    <row r="25" spans="1:25">
      <c r="A25" s="1" t="s">
        <v>24</v>
      </c>
      <c r="B25" s="2">
        <v>11</v>
      </c>
      <c r="C25" s="5">
        <v>2.3090000000000002</v>
      </c>
      <c r="D25" s="10">
        <v>1.4790000000000001</v>
      </c>
      <c r="E25" s="12">
        <v>149.65100000000001</v>
      </c>
      <c r="F25" s="10">
        <v>0.217</v>
      </c>
      <c r="G25" s="6">
        <f t="shared" si="4"/>
        <v>-0.217</v>
      </c>
      <c r="H25" s="14">
        <v>148.172</v>
      </c>
      <c r="I25" s="10">
        <v>0.64</v>
      </c>
      <c r="J25" s="12">
        <v>151.13</v>
      </c>
      <c r="K25" s="6">
        <v>-0.434</v>
      </c>
      <c r="L25" s="141"/>
      <c r="M25" s="32">
        <f t="shared" si="5"/>
        <v>149.7595</v>
      </c>
      <c r="N25" s="48">
        <f t="shared" si="6"/>
        <v>0.49999999999996436</v>
      </c>
      <c r="O25" s="32">
        <f t="shared" si="0"/>
        <v>148.50317090297108</v>
      </c>
      <c r="P25" s="38">
        <f t="shared" si="7"/>
        <v>0.30882909702890515</v>
      </c>
      <c r="Q25" s="43">
        <f t="shared" si="1"/>
        <v>151.70005213238969</v>
      </c>
      <c r="R25" s="33" t="b">
        <f t="shared" si="8"/>
        <v>1</v>
      </c>
      <c r="T25" s="32">
        <f t="shared" si="9"/>
        <v>149.54250000000002</v>
      </c>
      <c r="U25" s="48">
        <f t="shared" si="10"/>
        <v>0.49999999999996436</v>
      </c>
      <c r="V25" s="32">
        <f t="shared" si="2"/>
        <v>147.60194786761033</v>
      </c>
      <c r="W25" s="50" t="b">
        <f t="shared" si="11"/>
        <v>1</v>
      </c>
      <c r="X25" s="43">
        <f t="shared" si="3"/>
        <v>150.88623447103859</v>
      </c>
      <c r="Y25" s="38">
        <f t="shared" si="12"/>
        <v>0.19023447103859326</v>
      </c>
    </row>
    <row r="26" spans="1:25" ht="17" thickBot="1">
      <c r="A26" s="3" t="s">
        <v>25</v>
      </c>
      <c r="B26" s="4">
        <v>11</v>
      </c>
      <c r="C26" s="7">
        <v>2.3090000000000002</v>
      </c>
      <c r="D26" s="11">
        <v>1.4790000000000001</v>
      </c>
      <c r="E26" s="13">
        <v>162.351</v>
      </c>
      <c r="F26" s="11">
        <v>0.217</v>
      </c>
      <c r="G26" s="8">
        <f t="shared" si="4"/>
        <v>-0.217</v>
      </c>
      <c r="H26" s="15">
        <v>160.87200000000001</v>
      </c>
      <c r="I26" s="11">
        <v>0.64</v>
      </c>
      <c r="J26" s="13">
        <v>163.83000000000001</v>
      </c>
      <c r="K26" s="8">
        <v>-0.434</v>
      </c>
      <c r="L26" s="141"/>
      <c r="M26" s="34">
        <f t="shared" si="5"/>
        <v>162.45949999999999</v>
      </c>
      <c r="N26" s="49">
        <f t="shared" si="6"/>
        <v>0.49999999999996436</v>
      </c>
      <c r="O26" s="34">
        <f t="shared" si="0"/>
        <v>161.20317090297107</v>
      </c>
      <c r="P26" s="39">
        <f t="shared" si="7"/>
        <v>0.30882909702893357</v>
      </c>
      <c r="Q26" s="44">
        <f t="shared" si="1"/>
        <v>164.40005213238967</v>
      </c>
      <c r="R26" s="35" t="b">
        <f t="shared" si="8"/>
        <v>1</v>
      </c>
      <c r="T26" s="34">
        <f t="shared" si="9"/>
        <v>162.24250000000001</v>
      </c>
      <c r="U26" s="49">
        <f t="shared" si="10"/>
        <v>0.49999999999996436</v>
      </c>
      <c r="V26" s="34">
        <f t="shared" si="2"/>
        <v>160.30194786761032</v>
      </c>
      <c r="W26" s="51" t="b">
        <f t="shared" si="11"/>
        <v>1</v>
      </c>
      <c r="X26" s="44">
        <f t="shared" si="3"/>
        <v>163.58623447103858</v>
      </c>
      <c r="Y26" s="39">
        <f t="shared" si="12"/>
        <v>0.19023447103856483</v>
      </c>
    </row>
    <row r="27" spans="1:25">
      <c r="M27" t="s">
        <v>45</v>
      </c>
      <c r="N27" s="41">
        <f>MIN(N3:N26)</f>
        <v>0.49999999999996436</v>
      </c>
      <c r="P27" s="28">
        <f>MIN(P3:P26)</f>
        <v>0.14099956301655503</v>
      </c>
      <c r="R27" s="29" t="b">
        <f>AND(R3:R26)</f>
        <v>1</v>
      </c>
      <c r="T27" t="s">
        <v>45</v>
      </c>
      <c r="U27" s="41">
        <f>MIN(U3:U26)</f>
        <v>0.49999999999996436</v>
      </c>
      <c r="W27" s="28" t="b">
        <f>AND(W3:W26)</f>
        <v>1</v>
      </c>
      <c r="Y27" s="40">
        <f>MIN(Y3:Y26)</f>
        <v>0.10666666542397252</v>
      </c>
    </row>
    <row r="28" spans="1:25">
      <c r="N28" s="28"/>
      <c r="R28" s="29"/>
    </row>
  </sheetData>
  <mergeCells count="6">
    <mergeCell ref="A1:D1"/>
    <mergeCell ref="M1:Q1"/>
    <mergeCell ref="T1:X1"/>
    <mergeCell ref="E1:G1"/>
    <mergeCell ref="H1:I1"/>
    <mergeCell ref="J1:K1"/>
  </mergeCells>
  <pageMargins left="0.7" right="0.7" top="0.75" bottom="0.75" header="0.3" footer="0.3"/>
  <ignoredErrors>
    <ignoredError sqref="A3" twoDigitTextYear="1"/>
    <ignoredError sqref="A26 A11:A25" numberStoredAsText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FBF3D-AAB3-5541-B603-537F637818E6}">
  <dimension ref="A1:AN500"/>
  <sheetViews>
    <sheetView workbookViewId="0">
      <pane xSplit="3" ySplit="3" topLeftCell="E4" activePane="bottomRight" state="frozen"/>
      <selection pane="topRight" activeCell="D1" sqref="D1"/>
      <selection pane="bottomLeft" activeCell="A3" sqref="A3"/>
      <selection pane="bottomRight" activeCell="A4" sqref="A4:XFD4"/>
    </sheetView>
  </sheetViews>
  <sheetFormatPr baseColWidth="10" defaultRowHeight="16"/>
  <cols>
    <col min="1" max="1" width="8" bestFit="1" customWidth="1"/>
    <col min="2" max="2" width="12.1640625" customWidth="1"/>
    <col min="3" max="3" width="11.33203125" bestFit="1" customWidth="1"/>
    <col min="4" max="4" width="8.5" bestFit="1" customWidth="1"/>
    <col min="5" max="9" width="5.6640625" bestFit="1" customWidth="1"/>
    <col min="10" max="11" width="6.6640625" bestFit="1" customWidth="1"/>
    <col min="12" max="12" width="3.83203125" style="94" customWidth="1"/>
    <col min="13" max="13" width="5.6640625" bestFit="1" customWidth="1"/>
    <col min="14" max="17" width="6.6640625" bestFit="1" customWidth="1"/>
    <col min="18" max="18" width="5.6640625" bestFit="1" customWidth="1"/>
    <col min="19" max="19" width="6.6640625" bestFit="1" customWidth="1"/>
    <col min="20" max="20" width="8.83203125" bestFit="1" customWidth="1"/>
    <col min="21" max="21" width="4.33203125" customWidth="1"/>
    <col min="22" max="22" width="12.1640625" bestFit="1" customWidth="1"/>
    <col min="23" max="23" width="6.33203125" bestFit="1" customWidth="1"/>
    <col min="24" max="24" width="8" bestFit="1" customWidth="1"/>
    <col min="25" max="25" width="5.5" bestFit="1" customWidth="1"/>
    <col min="26" max="26" width="8.1640625" bestFit="1" customWidth="1"/>
    <col min="27" max="28" width="12.1640625" bestFit="1" customWidth="1"/>
    <col min="31" max="31" width="3" customWidth="1"/>
    <col min="32" max="32" width="13.33203125" bestFit="1" customWidth="1"/>
    <col min="33" max="33" width="6.33203125" bestFit="1" customWidth="1"/>
    <col min="34" max="34" width="8.5" bestFit="1" customWidth="1"/>
    <col min="35" max="35" width="5.5" bestFit="1" customWidth="1"/>
    <col min="36" max="36" width="6.1640625" bestFit="1" customWidth="1"/>
  </cols>
  <sheetData>
    <row r="1" spans="1:40" ht="181" customHeight="1" thickBot="1">
      <c r="U1" s="139"/>
    </row>
    <row r="2" spans="1:40" ht="17" thickBot="1">
      <c r="A2" s="112"/>
      <c r="B2" s="157" t="s">
        <v>63</v>
      </c>
      <c r="C2" s="158"/>
      <c r="D2" s="121"/>
      <c r="E2" s="159" t="s">
        <v>64</v>
      </c>
      <c r="F2" s="160"/>
      <c r="G2" s="160"/>
      <c r="H2" s="160"/>
      <c r="I2" s="160"/>
      <c r="J2" s="160"/>
      <c r="K2" s="161"/>
      <c r="L2" s="118"/>
      <c r="M2" s="159" t="s">
        <v>65</v>
      </c>
      <c r="N2" s="160"/>
      <c r="O2" s="160"/>
      <c r="P2" s="160"/>
      <c r="Q2" s="160"/>
      <c r="R2" s="160"/>
      <c r="S2" s="161"/>
      <c r="T2" s="113" t="s">
        <v>66</v>
      </c>
      <c r="U2" s="139"/>
      <c r="V2" s="154" t="s">
        <v>622</v>
      </c>
      <c r="W2" s="155"/>
      <c r="X2" s="155"/>
      <c r="Y2" s="155"/>
      <c r="Z2" s="155"/>
      <c r="AA2" s="155"/>
      <c r="AB2" s="155"/>
      <c r="AC2" s="155"/>
      <c r="AD2" s="156"/>
      <c r="AF2" s="154" t="s">
        <v>623</v>
      </c>
      <c r="AG2" s="155"/>
      <c r="AH2" s="155"/>
      <c r="AI2" s="155"/>
      <c r="AJ2" s="155"/>
      <c r="AK2" s="155"/>
      <c r="AL2" s="155"/>
      <c r="AM2" s="155"/>
      <c r="AN2" s="156"/>
    </row>
    <row r="3" spans="1:40" ht="44" thickBot="1">
      <c r="A3" s="114" t="s">
        <v>67</v>
      </c>
      <c r="B3" s="115" t="s">
        <v>68</v>
      </c>
      <c r="C3" s="120" t="s">
        <v>69</v>
      </c>
      <c r="D3" s="122" t="s">
        <v>70</v>
      </c>
      <c r="E3" s="116" t="s">
        <v>71</v>
      </c>
      <c r="F3" s="162" t="s">
        <v>607</v>
      </c>
      <c r="G3" s="164"/>
      <c r="H3" s="162" t="s">
        <v>608</v>
      </c>
      <c r="I3" s="164"/>
      <c r="J3" s="162" t="s">
        <v>609</v>
      </c>
      <c r="K3" s="163"/>
      <c r="L3" s="119"/>
      <c r="M3" s="116" t="s">
        <v>71</v>
      </c>
      <c r="N3" s="162" t="s">
        <v>610</v>
      </c>
      <c r="O3" s="164"/>
      <c r="P3" s="162" t="s">
        <v>611</v>
      </c>
      <c r="Q3" s="164"/>
      <c r="R3" s="162" t="s">
        <v>612</v>
      </c>
      <c r="S3" s="163"/>
      <c r="T3" s="117" t="s">
        <v>72</v>
      </c>
      <c r="U3" s="139"/>
      <c r="V3" s="136" t="s">
        <v>616</v>
      </c>
      <c r="W3" s="137" t="s">
        <v>614</v>
      </c>
      <c r="X3" s="137" t="s">
        <v>57</v>
      </c>
      <c r="Y3" s="137" t="s">
        <v>613</v>
      </c>
      <c r="Z3" s="137" t="s">
        <v>615</v>
      </c>
      <c r="AA3" s="137" t="s">
        <v>618</v>
      </c>
      <c r="AB3" s="137" t="s">
        <v>619</v>
      </c>
      <c r="AC3" s="137" t="s">
        <v>621</v>
      </c>
      <c r="AD3" s="138" t="s">
        <v>620</v>
      </c>
      <c r="AF3" s="136" t="s">
        <v>616</v>
      </c>
      <c r="AG3" s="137" t="s">
        <v>614</v>
      </c>
      <c r="AH3" s="137" t="s">
        <v>57</v>
      </c>
      <c r="AI3" s="137" t="s">
        <v>613</v>
      </c>
      <c r="AJ3" s="137" t="s">
        <v>615</v>
      </c>
      <c r="AK3" s="137" t="s">
        <v>618</v>
      </c>
      <c r="AL3" s="137" t="s">
        <v>619</v>
      </c>
      <c r="AM3" s="137" t="s">
        <v>621</v>
      </c>
      <c r="AN3" s="138" t="s">
        <v>620</v>
      </c>
    </row>
    <row r="4" spans="1:40">
      <c r="A4" s="106">
        <v>0.25</v>
      </c>
      <c r="B4" s="107" t="s">
        <v>73</v>
      </c>
      <c r="C4" s="123" t="s">
        <v>73</v>
      </c>
      <c r="D4" s="111">
        <v>7.4999999999999997E-2</v>
      </c>
      <c r="E4" s="109" t="s">
        <v>74</v>
      </c>
      <c r="F4" s="110">
        <v>0.25</v>
      </c>
      <c r="G4" s="110">
        <v>0.23499999999999999</v>
      </c>
      <c r="H4" s="110">
        <v>0.20100000000000001</v>
      </c>
      <c r="I4" s="110">
        <v>0.187</v>
      </c>
      <c r="J4" s="110">
        <v>0.16</v>
      </c>
      <c r="K4" s="108">
        <v>0.14000000000000001</v>
      </c>
      <c r="L4" s="119"/>
      <c r="M4" s="109" t="s">
        <v>75</v>
      </c>
      <c r="N4" s="110">
        <v>0.17199999999999999</v>
      </c>
      <c r="O4" s="110">
        <v>0.20799999999999999</v>
      </c>
      <c r="P4" s="110">
        <v>0.20100000000000001</v>
      </c>
      <c r="Q4" s="110">
        <v>0.215</v>
      </c>
      <c r="R4" s="110">
        <v>0.255</v>
      </c>
      <c r="S4" s="108">
        <v>0.27600000000000002</v>
      </c>
      <c r="T4" s="111">
        <v>0.17499999999999999</v>
      </c>
      <c r="U4" s="139"/>
      <c r="V4" s="54">
        <f t="shared" ref="V4:V67" si="0">D4/2/TAN(phiM/2)</f>
        <v>6.4951905283832906E-2</v>
      </c>
      <c r="W4" s="55">
        <f>AVERAGE(H4:I4)/2</f>
        <v>9.7000000000000003E-2</v>
      </c>
      <c r="X4" s="55">
        <f>AVERAGE(J4:K4)</f>
        <v>0.15000000000000002</v>
      </c>
      <c r="Y4" s="55">
        <f>K4/2</f>
        <v>7.0000000000000007E-2</v>
      </c>
      <c r="Z4" s="55">
        <f>AVERAGE(F4:G4)/2</f>
        <v>0.12125</v>
      </c>
      <c r="AA4" s="55">
        <f>W4+V4/2-Z4</f>
        <v>8.225952641916473E-3</v>
      </c>
      <c r="AB4" s="55">
        <f>Y4-W4+V4/2</f>
        <v>5.4759526419164567E-3</v>
      </c>
      <c r="AC4" s="55">
        <f t="shared" ref="AC4:AC67" si="1">AA4*TAN(phiM/2)</f>
        <v>4.7492559721515884E-3</v>
      </c>
      <c r="AD4" s="56">
        <f t="shared" ref="AD4:AD67" si="2">AB4*TAN(phiM/2)</f>
        <v>3.1615427318801084E-3</v>
      </c>
      <c r="AF4" s="128">
        <f t="shared" ref="AF4:AF67" si="3">D4/2/TAN(phiM/2)</f>
        <v>6.4951905283832906E-2</v>
      </c>
      <c r="AG4" s="55">
        <f>AVERAGE(P4:Q4)/2</f>
        <v>0.10400000000000001</v>
      </c>
      <c r="AH4" s="55">
        <f>AVERAGE(R4:S4)</f>
        <v>0.26550000000000001</v>
      </c>
      <c r="AI4" s="55">
        <f>AVERAGE(N4:O4)/2</f>
        <v>9.5000000000000001E-2</v>
      </c>
      <c r="AJ4" s="55">
        <f>S4/2</f>
        <v>0.13800000000000001</v>
      </c>
      <c r="AK4" s="55">
        <f>MAX(AG4+AF4/2-AJ4, AF4*0.01)</f>
        <v>6.4951905283832908E-4</v>
      </c>
      <c r="AL4" s="55">
        <f>AI4-AG4+AF4/2</f>
        <v>2.3475952641916445E-2</v>
      </c>
      <c r="AM4" s="55">
        <f t="shared" ref="AM4:AM67" si="4">AL4*TAN(phiM/2)</f>
        <v>1.3553847577293365E-2</v>
      </c>
      <c r="AN4" s="56">
        <f t="shared" ref="AN4:AN67" si="5">AK4*TAN(phiM/2)</f>
        <v>3.7500000000000001E-4</v>
      </c>
    </row>
    <row r="5" spans="1:40">
      <c r="A5" s="103">
        <v>0.3</v>
      </c>
      <c r="B5" s="93" t="s">
        <v>76</v>
      </c>
      <c r="C5" s="124" t="s">
        <v>76</v>
      </c>
      <c r="D5" s="101">
        <v>0.08</v>
      </c>
      <c r="E5" s="95" t="s">
        <v>74</v>
      </c>
      <c r="F5" s="92">
        <v>0.3</v>
      </c>
      <c r="G5" s="92">
        <v>0.28399999999999997</v>
      </c>
      <c r="H5" s="92">
        <v>0.248</v>
      </c>
      <c r="I5" s="92">
        <v>0.23400000000000001</v>
      </c>
      <c r="J5" s="92">
        <v>0.20399999999999999</v>
      </c>
      <c r="K5" s="96">
        <v>0.183</v>
      </c>
      <c r="L5" s="100"/>
      <c r="M5" s="95" t="s">
        <v>75</v>
      </c>
      <c r="N5" s="92">
        <v>0.217</v>
      </c>
      <c r="O5" s="92">
        <v>0.254</v>
      </c>
      <c r="P5" s="92">
        <v>0.248</v>
      </c>
      <c r="Q5" s="92">
        <v>0.26200000000000001</v>
      </c>
      <c r="R5" s="92">
        <v>0.30599999999999999</v>
      </c>
      <c r="S5" s="96">
        <v>0.32700000000000001</v>
      </c>
      <c r="T5" s="101">
        <v>0.22</v>
      </c>
      <c r="U5" s="139"/>
      <c r="V5" s="57">
        <f t="shared" si="0"/>
        <v>6.9282032302755092E-2</v>
      </c>
      <c r="W5" s="53">
        <f t="shared" ref="W5:W68" si="6">AVERAGE(H5:I5)/2</f>
        <v>0.1205</v>
      </c>
      <c r="X5" s="53">
        <f t="shared" ref="X5:X68" si="7">AVERAGE(J5:K5)</f>
        <v>0.19350000000000001</v>
      </c>
      <c r="Y5" s="53">
        <f t="shared" ref="Y5:Y68" si="8">K5/2</f>
        <v>9.1499999999999998E-2</v>
      </c>
      <c r="Z5" s="53">
        <f t="shared" ref="Z5:Z68" si="9">AVERAGE(F5:G5)/2</f>
        <v>0.14599999999999999</v>
      </c>
      <c r="AA5" s="53">
        <f t="shared" ref="AA5:AA68" si="10">W5+V5/2-Z5</f>
        <v>9.1410161513775512E-3</v>
      </c>
      <c r="AB5" s="53">
        <f t="shared" ref="AB5:AB68" si="11">Y5-W5+V5/2</f>
        <v>5.6410161513775481E-3</v>
      </c>
      <c r="AC5" s="53">
        <f t="shared" si="1"/>
        <v>5.2775681356645454E-3</v>
      </c>
      <c r="AD5" s="58">
        <f t="shared" si="2"/>
        <v>3.256842193500854E-3</v>
      </c>
      <c r="AF5" s="129">
        <f t="shared" si="3"/>
        <v>6.9282032302755092E-2</v>
      </c>
      <c r="AG5" s="53">
        <f t="shared" ref="AG5:AG68" si="12">AVERAGE(P5:Q5)/2</f>
        <v>0.1275</v>
      </c>
      <c r="AH5" s="53">
        <f t="shared" ref="AH5:AH68" si="13">AVERAGE(R5:S5)</f>
        <v>0.3165</v>
      </c>
      <c r="AI5" s="53">
        <f t="shared" ref="AI5:AI68" si="14">AVERAGE(N5:O5)/2</f>
        <v>0.11774999999999999</v>
      </c>
      <c r="AJ5" s="53">
        <f t="shared" ref="AJ5:AJ68" si="15">S5/2</f>
        <v>0.16350000000000001</v>
      </c>
      <c r="AK5" s="53">
        <f t="shared" ref="AK5:AK68" si="16">MAX(AG5+AF5/2-AJ5, AF5*0.01)</f>
        <v>6.9282032302755091E-4</v>
      </c>
      <c r="AL5" s="53">
        <f t="shared" ref="AL5:AL68" si="17">AI5-AG5+AF5/2</f>
        <v>2.4891016151377537E-2</v>
      </c>
      <c r="AM5" s="53">
        <f t="shared" si="4"/>
        <v>1.4370834875401143E-2</v>
      </c>
      <c r="AN5" s="58">
        <f t="shared" si="5"/>
        <v>3.9999999999999996E-4</v>
      </c>
    </row>
    <row r="6" spans="1:40">
      <c r="A6" s="103">
        <v>0.3</v>
      </c>
      <c r="B6" s="93" t="s">
        <v>77</v>
      </c>
      <c r="C6" s="124" t="s">
        <v>77</v>
      </c>
      <c r="D6" s="101">
        <v>0.09</v>
      </c>
      <c r="E6" s="95" t="s">
        <v>74</v>
      </c>
      <c r="F6" s="92">
        <v>0.3</v>
      </c>
      <c r="G6" s="92">
        <v>0.28299999999999997</v>
      </c>
      <c r="H6" s="92">
        <v>0.24199999999999999</v>
      </c>
      <c r="I6" s="92">
        <v>0.22600000000000001</v>
      </c>
      <c r="J6" s="92">
        <v>0.192</v>
      </c>
      <c r="K6" s="96">
        <v>0.17</v>
      </c>
      <c r="L6" s="100"/>
      <c r="M6" s="95" t="s">
        <v>75</v>
      </c>
      <c r="N6" s="92">
        <v>0.20599999999999999</v>
      </c>
      <c r="O6" s="92">
        <v>0.247</v>
      </c>
      <c r="P6" s="92">
        <v>0.24199999999999999</v>
      </c>
      <c r="Q6" s="92">
        <v>0.25700000000000001</v>
      </c>
      <c r="R6" s="92">
        <v>0.30599999999999999</v>
      </c>
      <c r="S6" s="96">
        <v>0.33</v>
      </c>
      <c r="T6" s="101">
        <v>0.21</v>
      </c>
      <c r="U6" s="139"/>
      <c r="V6" s="57">
        <f t="shared" si="0"/>
        <v>7.7942286340599479E-2</v>
      </c>
      <c r="W6" s="53">
        <f t="shared" si="6"/>
        <v>0.11699999999999999</v>
      </c>
      <c r="X6" s="53">
        <f t="shared" si="7"/>
        <v>0.18099999999999999</v>
      </c>
      <c r="Y6" s="53">
        <f t="shared" si="8"/>
        <v>8.5000000000000006E-2</v>
      </c>
      <c r="Z6" s="53">
        <f t="shared" si="9"/>
        <v>0.14574999999999999</v>
      </c>
      <c r="AA6" s="53">
        <f t="shared" si="10"/>
        <v>1.0221143170299735E-2</v>
      </c>
      <c r="AB6" s="53">
        <f t="shared" si="11"/>
        <v>6.9711431702997526E-3</v>
      </c>
      <c r="AC6" s="53">
        <f t="shared" si="1"/>
        <v>5.9011797607982563E-3</v>
      </c>
      <c r="AD6" s="58">
        <f t="shared" si="2"/>
        <v>4.0247913859319832E-3</v>
      </c>
      <c r="AF6" s="129">
        <f t="shared" si="3"/>
        <v>7.7942286340599479E-2</v>
      </c>
      <c r="AG6" s="53">
        <f t="shared" si="12"/>
        <v>0.12475</v>
      </c>
      <c r="AH6" s="53">
        <f t="shared" si="13"/>
        <v>0.318</v>
      </c>
      <c r="AI6" s="53">
        <f t="shared" si="14"/>
        <v>0.11324999999999999</v>
      </c>
      <c r="AJ6" s="53">
        <f t="shared" si="15"/>
        <v>0.16500000000000001</v>
      </c>
      <c r="AK6" s="53">
        <f t="shared" si="16"/>
        <v>7.794228634059948E-4</v>
      </c>
      <c r="AL6" s="53">
        <f t="shared" si="17"/>
        <v>2.7471143170299729E-2</v>
      </c>
      <c r="AM6" s="53">
        <f t="shared" si="4"/>
        <v>1.5860471904319298E-2</v>
      </c>
      <c r="AN6" s="58">
        <f t="shared" si="5"/>
        <v>4.4999999999999999E-4</v>
      </c>
    </row>
    <row r="7" spans="1:40">
      <c r="A7" s="103">
        <v>0.35</v>
      </c>
      <c r="B7" s="93" t="s">
        <v>78</v>
      </c>
      <c r="C7" s="124" t="s">
        <v>78</v>
      </c>
      <c r="D7" s="101">
        <v>0.09</v>
      </c>
      <c r="E7" s="95" t="s">
        <v>74</v>
      </c>
      <c r="F7" s="92">
        <v>0.35</v>
      </c>
      <c r="G7" s="92">
        <v>0.33300000000000002</v>
      </c>
      <c r="H7" s="92">
        <v>0.29199999999999998</v>
      </c>
      <c r="I7" s="92">
        <v>0.27700000000000002</v>
      </c>
      <c r="J7" s="92">
        <v>0.24199999999999999</v>
      </c>
      <c r="K7" s="96">
        <v>0.22</v>
      </c>
      <c r="L7" s="100"/>
      <c r="M7" s="95" t="s">
        <v>75</v>
      </c>
      <c r="N7" s="92">
        <v>0.25600000000000001</v>
      </c>
      <c r="O7" s="92">
        <v>0.29699999999999999</v>
      </c>
      <c r="P7" s="92">
        <v>0.29199999999999998</v>
      </c>
      <c r="Q7" s="92">
        <v>0.307</v>
      </c>
      <c r="R7" s="92">
        <v>0.35599999999999998</v>
      </c>
      <c r="S7" s="96">
        <v>0.38</v>
      </c>
      <c r="T7" s="101">
        <v>0.26</v>
      </c>
      <c r="U7" s="139"/>
      <c r="V7" s="57">
        <f t="shared" si="0"/>
        <v>7.7942286340599479E-2</v>
      </c>
      <c r="W7" s="53">
        <f t="shared" si="6"/>
        <v>0.14224999999999999</v>
      </c>
      <c r="X7" s="53">
        <f t="shared" si="7"/>
        <v>0.23099999999999998</v>
      </c>
      <c r="Y7" s="53">
        <f t="shared" si="8"/>
        <v>0.11</v>
      </c>
      <c r="Z7" s="53">
        <f t="shared" si="9"/>
        <v>0.17075000000000001</v>
      </c>
      <c r="AA7" s="53">
        <f t="shared" si="10"/>
        <v>1.0471143170299707E-2</v>
      </c>
      <c r="AB7" s="53">
        <f t="shared" si="11"/>
        <v>6.7211431702997523E-3</v>
      </c>
      <c r="AC7" s="53">
        <f t="shared" si="1"/>
        <v>6.0455173280956473E-3</v>
      </c>
      <c r="AD7" s="58">
        <f t="shared" si="2"/>
        <v>3.8804538186345766E-3</v>
      </c>
      <c r="AF7" s="129">
        <f t="shared" si="3"/>
        <v>7.7942286340599479E-2</v>
      </c>
      <c r="AG7" s="53">
        <f t="shared" si="12"/>
        <v>0.14974999999999999</v>
      </c>
      <c r="AH7" s="53">
        <f t="shared" si="13"/>
        <v>0.36799999999999999</v>
      </c>
      <c r="AI7" s="53">
        <f t="shared" si="14"/>
        <v>0.13824999999999998</v>
      </c>
      <c r="AJ7" s="53">
        <f t="shared" si="15"/>
        <v>0.19</v>
      </c>
      <c r="AK7" s="53">
        <f t="shared" si="16"/>
        <v>7.794228634059948E-4</v>
      </c>
      <c r="AL7" s="53">
        <f t="shared" si="17"/>
        <v>2.7471143170299729E-2</v>
      </c>
      <c r="AM7" s="53">
        <f t="shared" si="4"/>
        <v>1.5860471904319298E-2</v>
      </c>
      <c r="AN7" s="58">
        <f t="shared" si="5"/>
        <v>4.4999999999999999E-4</v>
      </c>
    </row>
    <row r="8" spans="1:40">
      <c r="A8" s="103">
        <v>0.4</v>
      </c>
      <c r="B8" s="93" t="s">
        <v>79</v>
      </c>
      <c r="C8" s="124" t="s">
        <v>79</v>
      </c>
      <c r="D8" s="101">
        <v>0.1</v>
      </c>
      <c r="E8" s="95" t="s">
        <v>74</v>
      </c>
      <c r="F8" s="92">
        <v>0.4</v>
      </c>
      <c r="G8" s="92">
        <v>0.38200000000000001</v>
      </c>
      <c r="H8" s="92">
        <v>0.33500000000000002</v>
      </c>
      <c r="I8" s="92">
        <v>0.31900000000000001</v>
      </c>
      <c r="J8" s="92">
        <v>0.28000000000000003</v>
      </c>
      <c r="K8" s="96">
        <v>0.25600000000000001</v>
      </c>
      <c r="L8" s="100"/>
      <c r="M8" s="95" t="s">
        <v>75</v>
      </c>
      <c r="N8" s="92">
        <v>0.29599999999999999</v>
      </c>
      <c r="O8" s="92">
        <v>0.34</v>
      </c>
      <c r="P8" s="92">
        <v>0.33500000000000002</v>
      </c>
      <c r="Q8" s="92">
        <v>0.35099999999999998</v>
      </c>
      <c r="R8" s="92">
        <v>0.40699999999999997</v>
      </c>
      <c r="S8" s="96">
        <v>0.432</v>
      </c>
      <c r="T8" s="101">
        <v>0.3</v>
      </c>
      <c r="U8" s="139"/>
      <c r="V8" s="57">
        <f t="shared" si="0"/>
        <v>8.6602540378443879E-2</v>
      </c>
      <c r="W8" s="53">
        <f t="shared" si="6"/>
        <v>0.16350000000000001</v>
      </c>
      <c r="X8" s="53">
        <f t="shared" si="7"/>
        <v>0.26800000000000002</v>
      </c>
      <c r="Y8" s="53">
        <f t="shared" si="8"/>
        <v>0.128</v>
      </c>
      <c r="Z8" s="53">
        <f t="shared" si="9"/>
        <v>0.19550000000000001</v>
      </c>
      <c r="AA8" s="53">
        <f t="shared" si="10"/>
        <v>1.1301270189221946E-2</v>
      </c>
      <c r="AB8" s="53">
        <f t="shared" si="11"/>
        <v>7.8012701892219358E-3</v>
      </c>
      <c r="AC8" s="53">
        <f t="shared" si="1"/>
        <v>6.5247913859319828E-3</v>
      </c>
      <c r="AD8" s="58">
        <f t="shared" si="2"/>
        <v>4.5040654437682867E-3</v>
      </c>
      <c r="AF8" s="129">
        <f t="shared" si="3"/>
        <v>8.6602540378443879E-2</v>
      </c>
      <c r="AG8" s="53">
        <f t="shared" si="12"/>
        <v>0.17149999999999999</v>
      </c>
      <c r="AH8" s="53">
        <f t="shared" si="13"/>
        <v>0.41949999999999998</v>
      </c>
      <c r="AI8" s="53">
        <f t="shared" si="14"/>
        <v>0.159</v>
      </c>
      <c r="AJ8" s="53">
        <f t="shared" si="15"/>
        <v>0.216</v>
      </c>
      <c r="AK8" s="53">
        <f t="shared" si="16"/>
        <v>8.660254037844388E-4</v>
      </c>
      <c r="AL8" s="53">
        <f t="shared" si="17"/>
        <v>3.0801270189221956E-2</v>
      </c>
      <c r="AM8" s="53">
        <f t="shared" si="4"/>
        <v>1.7783121635129691E-2</v>
      </c>
      <c r="AN8" s="58">
        <f t="shared" si="5"/>
        <v>5.0000000000000001E-4</v>
      </c>
    </row>
    <row r="9" spans="1:40">
      <c r="A9" s="103">
        <v>0.45</v>
      </c>
      <c r="B9" s="93" t="s">
        <v>80</v>
      </c>
      <c r="C9" s="124" t="s">
        <v>80</v>
      </c>
      <c r="D9" s="101">
        <v>0.1</v>
      </c>
      <c r="E9" s="95" t="s">
        <v>74</v>
      </c>
      <c r="F9" s="92">
        <v>0.45</v>
      </c>
      <c r="G9" s="92">
        <v>0.432</v>
      </c>
      <c r="H9" s="92">
        <v>0.38500000000000001</v>
      </c>
      <c r="I9" s="92">
        <v>0.36899999999999999</v>
      </c>
      <c r="J9" s="92">
        <v>0.33</v>
      </c>
      <c r="K9" s="96">
        <v>0.30599999999999999</v>
      </c>
      <c r="L9" s="100"/>
      <c r="M9" s="95" t="s">
        <v>75</v>
      </c>
      <c r="N9" s="92">
        <v>0.34599999999999997</v>
      </c>
      <c r="O9" s="92">
        <v>0.39</v>
      </c>
      <c r="P9" s="92">
        <v>0.38500000000000001</v>
      </c>
      <c r="Q9" s="92">
        <v>0.40100000000000002</v>
      </c>
      <c r="R9" s="92">
        <v>0.45700000000000002</v>
      </c>
      <c r="S9" s="96">
        <v>0.48199999999999998</v>
      </c>
      <c r="T9" s="101">
        <v>0.35</v>
      </c>
      <c r="U9" s="139"/>
      <c r="V9" s="57">
        <f t="shared" si="0"/>
        <v>8.6602540378443879E-2</v>
      </c>
      <c r="W9" s="53">
        <f t="shared" si="6"/>
        <v>0.1885</v>
      </c>
      <c r="X9" s="53">
        <f t="shared" si="7"/>
        <v>0.318</v>
      </c>
      <c r="Y9" s="53">
        <f t="shared" si="8"/>
        <v>0.153</v>
      </c>
      <c r="Z9" s="53">
        <f t="shared" si="9"/>
        <v>0.2205</v>
      </c>
      <c r="AA9" s="53">
        <f t="shared" si="10"/>
        <v>1.1301270189221946E-2</v>
      </c>
      <c r="AB9" s="53">
        <f t="shared" si="11"/>
        <v>7.8012701892219358E-3</v>
      </c>
      <c r="AC9" s="53">
        <f t="shared" si="1"/>
        <v>6.5247913859319828E-3</v>
      </c>
      <c r="AD9" s="58">
        <f t="shared" si="2"/>
        <v>4.5040654437682867E-3</v>
      </c>
      <c r="AF9" s="57">
        <f t="shared" si="3"/>
        <v>8.6602540378443879E-2</v>
      </c>
      <c r="AG9" s="53">
        <f t="shared" si="12"/>
        <v>0.19650000000000001</v>
      </c>
      <c r="AH9" s="53">
        <f t="shared" si="13"/>
        <v>0.46950000000000003</v>
      </c>
      <c r="AI9" s="53">
        <f t="shared" si="14"/>
        <v>0.184</v>
      </c>
      <c r="AJ9" s="53">
        <f t="shared" si="15"/>
        <v>0.24099999999999999</v>
      </c>
      <c r="AK9" s="53">
        <f t="shared" si="16"/>
        <v>8.660254037844388E-4</v>
      </c>
      <c r="AL9" s="53">
        <f t="shared" si="17"/>
        <v>3.0801270189221928E-2</v>
      </c>
      <c r="AM9" s="53">
        <f t="shared" si="4"/>
        <v>1.7783121635129674E-2</v>
      </c>
      <c r="AN9" s="58">
        <f t="shared" si="5"/>
        <v>5.0000000000000001E-4</v>
      </c>
    </row>
    <row r="10" spans="1:40">
      <c r="A10" s="103">
        <v>0.5</v>
      </c>
      <c r="B10" s="93" t="s">
        <v>81</v>
      </c>
      <c r="C10" s="124" t="s">
        <v>81</v>
      </c>
      <c r="D10" s="101">
        <v>0.125</v>
      </c>
      <c r="E10" s="95" t="s">
        <v>74</v>
      </c>
      <c r="F10" s="92">
        <v>0.5</v>
      </c>
      <c r="G10" s="92">
        <v>0.47899999999999998</v>
      </c>
      <c r="H10" s="92">
        <v>0.41899999999999998</v>
      </c>
      <c r="I10" s="92">
        <v>0.40100000000000002</v>
      </c>
      <c r="J10" s="92">
        <v>0.35</v>
      </c>
      <c r="K10" s="96">
        <v>0.32200000000000001</v>
      </c>
      <c r="L10" s="100"/>
      <c r="M10" s="95" t="s">
        <v>75</v>
      </c>
      <c r="N10" s="92">
        <v>0.37</v>
      </c>
      <c r="O10" s="92">
        <v>0.42199999999999999</v>
      </c>
      <c r="P10" s="92">
        <v>0.41899999999999998</v>
      </c>
      <c r="Q10" s="92">
        <v>0.437</v>
      </c>
      <c r="R10" s="92">
        <v>0.50900000000000001</v>
      </c>
      <c r="S10" s="96">
        <v>0.53800000000000003</v>
      </c>
      <c r="T10" s="101">
        <v>0.375</v>
      </c>
      <c r="U10" s="139"/>
      <c r="V10" s="57">
        <f t="shared" si="0"/>
        <v>0.10825317547305484</v>
      </c>
      <c r="W10" s="53">
        <f t="shared" si="6"/>
        <v>0.20500000000000002</v>
      </c>
      <c r="X10" s="53">
        <f t="shared" si="7"/>
        <v>0.33599999999999997</v>
      </c>
      <c r="Y10" s="53">
        <f t="shared" si="8"/>
        <v>0.161</v>
      </c>
      <c r="Z10" s="53">
        <f t="shared" si="9"/>
        <v>0.24475</v>
      </c>
      <c r="AA10" s="53">
        <f t="shared" si="10"/>
        <v>1.4376587736527419E-2</v>
      </c>
      <c r="AB10" s="53">
        <f t="shared" si="11"/>
        <v>1.0126587736527408E-2</v>
      </c>
      <c r="AC10" s="53">
        <f t="shared" si="1"/>
        <v>8.3003267997123764E-3</v>
      </c>
      <c r="AD10" s="58">
        <f t="shared" si="2"/>
        <v>5.8465881556564615E-3</v>
      </c>
      <c r="AF10" s="57">
        <f t="shared" si="3"/>
        <v>0.10825317547305484</v>
      </c>
      <c r="AG10" s="53">
        <f t="shared" si="12"/>
        <v>0.214</v>
      </c>
      <c r="AH10" s="53">
        <f t="shared" si="13"/>
        <v>0.52350000000000008</v>
      </c>
      <c r="AI10" s="53">
        <f t="shared" si="14"/>
        <v>0.19800000000000001</v>
      </c>
      <c r="AJ10" s="53">
        <f t="shared" si="15"/>
        <v>0.26900000000000002</v>
      </c>
      <c r="AK10" s="53">
        <f t="shared" si="16"/>
        <v>1.0825317547305483E-3</v>
      </c>
      <c r="AL10" s="53">
        <f t="shared" si="17"/>
        <v>3.8126587736527433E-2</v>
      </c>
      <c r="AM10" s="53">
        <f t="shared" si="4"/>
        <v>2.2012395692965998E-2</v>
      </c>
      <c r="AN10" s="58">
        <f t="shared" si="5"/>
        <v>6.2500000000000001E-4</v>
      </c>
    </row>
    <row r="11" spans="1:40">
      <c r="A11" s="103">
        <v>0.55000000000000004</v>
      </c>
      <c r="B11" s="93" t="s">
        <v>82</v>
      </c>
      <c r="C11" s="124" t="s">
        <v>82</v>
      </c>
      <c r="D11" s="101">
        <v>0.125</v>
      </c>
      <c r="E11" s="95" t="s">
        <v>74</v>
      </c>
      <c r="F11" s="92">
        <v>0.55000000000000004</v>
      </c>
      <c r="G11" s="92">
        <v>0.52900000000000003</v>
      </c>
      <c r="H11" s="92">
        <v>0.46899999999999997</v>
      </c>
      <c r="I11" s="92">
        <v>0.45100000000000001</v>
      </c>
      <c r="J11" s="92">
        <v>0.4</v>
      </c>
      <c r="K11" s="96">
        <v>0.372</v>
      </c>
      <c r="L11" s="100"/>
      <c r="M11" s="95" t="s">
        <v>75</v>
      </c>
      <c r="N11" s="92">
        <v>0.42</v>
      </c>
      <c r="O11" s="92">
        <v>0.47199999999999998</v>
      </c>
      <c r="P11" s="92">
        <v>0.46899999999999997</v>
      </c>
      <c r="Q11" s="92">
        <v>0.48699999999999999</v>
      </c>
      <c r="R11" s="92">
        <v>0.55900000000000005</v>
      </c>
      <c r="S11" s="96">
        <v>0.58799999999999997</v>
      </c>
      <c r="T11" s="101">
        <v>0.42499999999999999</v>
      </c>
      <c r="U11" s="139"/>
      <c r="V11" s="57">
        <f t="shared" si="0"/>
        <v>0.10825317547305484</v>
      </c>
      <c r="W11" s="53">
        <f t="shared" si="6"/>
        <v>0.22999999999999998</v>
      </c>
      <c r="X11" s="53">
        <f t="shared" si="7"/>
        <v>0.38600000000000001</v>
      </c>
      <c r="Y11" s="53">
        <f t="shared" si="8"/>
        <v>0.186</v>
      </c>
      <c r="Z11" s="53">
        <f t="shared" si="9"/>
        <v>0.26975000000000005</v>
      </c>
      <c r="AA11" s="53">
        <f t="shared" si="10"/>
        <v>1.4376587736527335E-2</v>
      </c>
      <c r="AB11" s="53">
        <f t="shared" si="11"/>
        <v>1.0126587736527436E-2</v>
      </c>
      <c r="AC11" s="53">
        <f t="shared" si="1"/>
        <v>8.3003267997123296E-3</v>
      </c>
      <c r="AD11" s="58">
        <f t="shared" si="2"/>
        <v>5.8465881556564779E-3</v>
      </c>
      <c r="AF11" s="57">
        <f t="shared" si="3"/>
        <v>0.10825317547305484</v>
      </c>
      <c r="AG11" s="53">
        <f t="shared" si="12"/>
        <v>0.23899999999999999</v>
      </c>
      <c r="AH11" s="53">
        <f t="shared" si="13"/>
        <v>0.57350000000000001</v>
      </c>
      <c r="AI11" s="53">
        <f t="shared" si="14"/>
        <v>0.22299999999999998</v>
      </c>
      <c r="AJ11" s="53">
        <f t="shared" si="15"/>
        <v>0.29399999999999998</v>
      </c>
      <c r="AK11" s="53">
        <f t="shared" si="16"/>
        <v>1.0825317547305483E-3</v>
      </c>
      <c r="AL11" s="53">
        <f t="shared" si="17"/>
        <v>3.8126587736527405E-2</v>
      </c>
      <c r="AM11" s="53">
        <f t="shared" si="4"/>
        <v>2.201239569296598E-2</v>
      </c>
      <c r="AN11" s="58">
        <f t="shared" si="5"/>
        <v>6.2500000000000001E-4</v>
      </c>
    </row>
    <row r="12" spans="1:40">
      <c r="A12" s="103">
        <v>0.6</v>
      </c>
      <c r="B12" s="93" t="s">
        <v>83</v>
      </c>
      <c r="C12" s="124" t="s">
        <v>83</v>
      </c>
      <c r="D12" s="101">
        <v>0.15</v>
      </c>
      <c r="E12" s="95" t="s">
        <v>74</v>
      </c>
      <c r="F12" s="92">
        <v>0.6</v>
      </c>
      <c r="G12" s="92">
        <v>0.57599999999999996</v>
      </c>
      <c r="H12" s="92">
        <v>0.503</v>
      </c>
      <c r="I12" s="92">
        <v>0.48299999999999998</v>
      </c>
      <c r="J12" s="92">
        <v>0.42</v>
      </c>
      <c r="K12" s="96">
        <v>0.38800000000000001</v>
      </c>
      <c r="L12" s="100"/>
      <c r="M12" s="95" t="s">
        <v>75</v>
      </c>
      <c r="N12" s="92">
        <v>0.44400000000000001</v>
      </c>
      <c r="O12" s="92">
        <v>0.504</v>
      </c>
      <c r="P12" s="92">
        <v>0.503</v>
      </c>
      <c r="Q12" s="92">
        <v>0.52300000000000002</v>
      </c>
      <c r="R12" s="92">
        <v>0.61099999999999999</v>
      </c>
      <c r="S12" s="96">
        <v>0.64400000000000002</v>
      </c>
      <c r="T12" s="101">
        <v>0.45</v>
      </c>
      <c r="U12" s="139"/>
      <c r="V12" s="57">
        <f t="shared" si="0"/>
        <v>0.12990381056766581</v>
      </c>
      <c r="W12" s="53">
        <f t="shared" si="6"/>
        <v>0.2465</v>
      </c>
      <c r="X12" s="53">
        <f t="shared" si="7"/>
        <v>0.40400000000000003</v>
      </c>
      <c r="Y12" s="53">
        <f t="shared" si="8"/>
        <v>0.19400000000000001</v>
      </c>
      <c r="Z12" s="53">
        <f t="shared" si="9"/>
        <v>0.29399999999999998</v>
      </c>
      <c r="AA12" s="53">
        <f t="shared" si="10"/>
        <v>1.7451905283832947E-2</v>
      </c>
      <c r="AB12" s="53">
        <f t="shared" si="11"/>
        <v>1.2451905283832915E-2</v>
      </c>
      <c r="AC12" s="53">
        <f t="shared" si="1"/>
        <v>1.0075862213492803E-2</v>
      </c>
      <c r="AD12" s="58">
        <f t="shared" si="2"/>
        <v>7.1891108675446562E-3</v>
      </c>
      <c r="AF12" s="57">
        <f t="shared" si="3"/>
        <v>0.12990381056766581</v>
      </c>
      <c r="AG12" s="53">
        <f t="shared" si="12"/>
        <v>0.25650000000000001</v>
      </c>
      <c r="AH12" s="53">
        <f t="shared" si="13"/>
        <v>0.62749999999999995</v>
      </c>
      <c r="AI12" s="53">
        <f t="shared" si="14"/>
        <v>0.23699999999999999</v>
      </c>
      <c r="AJ12" s="53">
        <f t="shared" si="15"/>
        <v>0.32200000000000001</v>
      </c>
      <c r="AK12" s="53">
        <f t="shared" si="16"/>
        <v>1.2990381056766582E-3</v>
      </c>
      <c r="AL12" s="53">
        <f t="shared" si="17"/>
        <v>4.5451905283832889E-2</v>
      </c>
      <c r="AM12" s="53">
        <f t="shared" si="4"/>
        <v>2.6241669750802291E-2</v>
      </c>
      <c r="AN12" s="58">
        <f t="shared" si="5"/>
        <v>7.5000000000000002E-4</v>
      </c>
    </row>
    <row r="13" spans="1:40">
      <c r="A13" s="103">
        <v>0.7</v>
      </c>
      <c r="B13" s="93" t="s">
        <v>84</v>
      </c>
      <c r="C13" s="124" t="s">
        <v>84</v>
      </c>
      <c r="D13" s="101">
        <v>0.17499999999999999</v>
      </c>
      <c r="E13" s="95" t="s">
        <v>74</v>
      </c>
      <c r="F13" s="92">
        <v>0.7</v>
      </c>
      <c r="G13" s="92">
        <v>0.67300000000000004</v>
      </c>
      <c r="H13" s="92">
        <v>0.58599999999999997</v>
      </c>
      <c r="I13" s="92">
        <v>0.56399999999999995</v>
      </c>
      <c r="J13" s="92">
        <v>0.49</v>
      </c>
      <c r="K13" s="96">
        <v>0.45400000000000001</v>
      </c>
      <c r="L13" s="100"/>
      <c r="M13" s="95" t="s">
        <v>75</v>
      </c>
      <c r="N13" s="92">
        <v>0.51800000000000002</v>
      </c>
      <c r="O13" s="92">
        <v>0.58599999999999997</v>
      </c>
      <c r="P13" s="92">
        <v>0.58599999999999997</v>
      </c>
      <c r="Q13" s="92">
        <v>0.60799999999999998</v>
      </c>
      <c r="R13" s="92">
        <v>0.71299999999999997</v>
      </c>
      <c r="S13" s="96">
        <v>0.75</v>
      </c>
      <c r="T13" s="101">
        <v>0.52500000000000002</v>
      </c>
      <c r="U13" s="139"/>
      <c r="V13" s="57">
        <f t="shared" si="0"/>
        <v>0.15155444566227677</v>
      </c>
      <c r="W13" s="53">
        <f t="shared" si="6"/>
        <v>0.28749999999999998</v>
      </c>
      <c r="X13" s="53">
        <f t="shared" si="7"/>
        <v>0.47199999999999998</v>
      </c>
      <c r="Y13" s="53">
        <f t="shared" si="8"/>
        <v>0.22700000000000001</v>
      </c>
      <c r="Z13" s="53">
        <f t="shared" si="9"/>
        <v>0.34325</v>
      </c>
      <c r="AA13" s="53">
        <f t="shared" si="10"/>
        <v>2.0027222831138392E-2</v>
      </c>
      <c r="AB13" s="53">
        <f t="shared" si="11"/>
        <v>1.5277222831138415E-2</v>
      </c>
      <c r="AC13" s="53">
        <f t="shared" si="1"/>
        <v>1.156272249267837E-2</v>
      </c>
      <c r="AD13" s="58">
        <f t="shared" si="2"/>
        <v>8.8203087140276606E-3</v>
      </c>
      <c r="AF13" s="57">
        <f t="shared" si="3"/>
        <v>0.15155444566227677</v>
      </c>
      <c r="AG13" s="53">
        <f t="shared" si="12"/>
        <v>0.29849999999999999</v>
      </c>
      <c r="AH13" s="53">
        <f t="shared" si="13"/>
        <v>0.73150000000000004</v>
      </c>
      <c r="AI13" s="53">
        <f t="shared" si="14"/>
        <v>0.27600000000000002</v>
      </c>
      <c r="AJ13" s="53">
        <f t="shared" si="15"/>
        <v>0.375</v>
      </c>
      <c r="AK13" s="53">
        <f t="shared" si="16"/>
        <v>1.5155444566227678E-3</v>
      </c>
      <c r="AL13" s="53">
        <f t="shared" si="17"/>
        <v>5.3277222831138421E-2</v>
      </c>
      <c r="AM13" s="53">
        <f t="shared" si="4"/>
        <v>3.0759618943233442E-2</v>
      </c>
      <c r="AN13" s="58">
        <f t="shared" si="5"/>
        <v>8.7500000000000002E-4</v>
      </c>
    </row>
    <row r="14" spans="1:40">
      <c r="A14" s="103">
        <v>0.8</v>
      </c>
      <c r="B14" s="93" t="s">
        <v>85</v>
      </c>
      <c r="C14" s="124" t="s">
        <v>85</v>
      </c>
      <c r="D14" s="101">
        <v>0.2</v>
      </c>
      <c r="E14" s="95" t="s">
        <v>74</v>
      </c>
      <c r="F14" s="92">
        <v>0.8</v>
      </c>
      <c r="G14" s="92">
        <v>0.77</v>
      </c>
      <c r="H14" s="92">
        <v>0.67</v>
      </c>
      <c r="I14" s="92">
        <v>0.64600000000000002</v>
      </c>
      <c r="J14" s="92">
        <v>0.56000000000000005</v>
      </c>
      <c r="K14" s="96">
        <v>0.52</v>
      </c>
      <c r="L14" s="100"/>
      <c r="M14" s="95" t="s">
        <v>75</v>
      </c>
      <c r="N14" s="92">
        <v>0.59199999999999997</v>
      </c>
      <c r="O14" s="92">
        <v>0.66800000000000004</v>
      </c>
      <c r="P14" s="92">
        <v>0.67</v>
      </c>
      <c r="Q14" s="92">
        <v>0.69399999999999995</v>
      </c>
      <c r="R14" s="92">
        <v>0.81399999999999995</v>
      </c>
      <c r="S14" s="96">
        <v>0.85599999999999998</v>
      </c>
      <c r="T14" s="101">
        <v>0.6</v>
      </c>
      <c r="U14" s="139"/>
      <c r="V14" s="57">
        <f t="shared" si="0"/>
        <v>0.17320508075688776</v>
      </c>
      <c r="W14" s="53">
        <f t="shared" si="6"/>
        <v>0.32900000000000001</v>
      </c>
      <c r="X14" s="53">
        <f t="shared" si="7"/>
        <v>0.54</v>
      </c>
      <c r="Y14" s="53">
        <f t="shared" si="8"/>
        <v>0.26</v>
      </c>
      <c r="Z14" s="53">
        <f t="shared" si="9"/>
        <v>0.39250000000000002</v>
      </c>
      <c r="AA14" s="53">
        <f t="shared" si="10"/>
        <v>2.3102540378443892E-2</v>
      </c>
      <c r="AB14" s="53">
        <f t="shared" si="11"/>
        <v>1.7602540378443873E-2</v>
      </c>
      <c r="AC14" s="53">
        <f t="shared" si="1"/>
        <v>1.3338257906458779E-2</v>
      </c>
      <c r="AD14" s="58">
        <f t="shared" si="2"/>
        <v>1.0162831425915826E-2</v>
      </c>
      <c r="AF14" s="57">
        <f t="shared" si="3"/>
        <v>0.17320508075688776</v>
      </c>
      <c r="AG14" s="53">
        <f t="shared" si="12"/>
        <v>0.34099999999999997</v>
      </c>
      <c r="AH14" s="53">
        <f t="shared" si="13"/>
        <v>0.83499999999999996</v>
      </c>
      <c r="AI14" s="53">
        <f t="shared" si="14"/>
        <v>0.315</v>
      </c>
      <c r="AJ14" s="53">
        <f t="shared" si="15"/>
        <v>0.42799999999999999</v>
      </c>
      <c r="AK14" s="53">
        <f t="shared" si="16"/>
        <v>1.7320508075688776E-3</v>
      </c>
      <c r="AL14" s="53">
        <f t="shared" si="17"/>
        <v>6.0602540378443912E-2</v>
      </c>
      <c r="AM14" s="53">
        <f t="shared" si="4"/>
        <v>3.4988893001069755E-2</v>
      </c>
      <c r="AN14" s="58">
        <f t="shared" si="5"/>
        <v>1E-3</v>
      </c>
    </row>
    <row r="15" spans="1:40">
      <c r="A15" s="103">
        <v>0.9</v>
      </c>
      <c r="B15" s="93" t="s">
        <v>86</v>
      </c>
      <c r="C15" s="124" t="s">
        <v>86</v>
      </c>
      <c r="D15" s="101">
        <v>0.22500000000000001</v>
      </c>
      <c r="E15" s="95" t="s">
        <v>74</v>
      </c>
      <c r="F15" s="92">
        <v>0.9</v>
      </c>
      <c r="G15" s="92">
        <v>0.86699999999999999</v>
      </c>
      <c r="H15" s="92">
        <v>0.754</v>
      </c>
      <c r="I15" s="92">
        <v>0.72799999999999998</v>
      </c>
      <c r="J15" s="92">
        <v>0.63</v>
      </c>
      <c r="K15" s="96">
        <v>0.58599999999999997</v>
      </c>
      <c r="L15" s="100"/>
      <c r="M15" s="95" t="s">
        <v>75</v>
      </c>
      <c r="N15" s="92">
        <v>0.66600000000000004</v>
      </c>
      <c r="O15" s="92">
        <v>0.75</v>
      </c>
      <c r="P15" s="92">
        <v>0.754</v>
      </c>
      <c r="Q15" s="92">
        <v>0.78</v>
      </c>
      <c r="R15" s="92">
        <v>0.91600000000000004</v>
      </c>
      <c r="S15" s="96">
        <v>0.96199999999999997</v>
      </c>
      <c r="T15" s="101">
        <v>0.67500000000000004</v>
      </c>
      <c r="U15" s="139"/>
      <c r="V15" s="57">
        <f t="shared" si="0"/>
        <v>0.19485571585149872</v>
      </c>
      <c r="W15" s="53">
        <f t="shared" si="6"/>
        <v>0.3705</v>
      </c>
      <c r="X15" s="53">
        <f t="shared" si="7"/>
        <v>0.60799999999999998</v>
      </c>
      <c r="Y15" s="53">
        <f t="shared" si="8"/>
        <v>0.29299999999999998</v>
      </c>
      <c r="Z15" s="53">
        <f t="shared" si="9"/>
        <v>0.44174999999999998</v>
      </c>
      <c r="AA15" s="53">
        <f t="shared" si="10"/>
        <v>2.6177857925749393E-2</v>
      </c>
      <c r="AB15" s="53">
        <f t="shared" si="11"/>
        <v>1.9927857925749345E-2</v>
      </c>
      <c r="AC15" s="53">
        <f t="shared" si="1"/>
        <v>1.511379332023919E-2</v>
      </c>
      <c r="AD15" s="58">
        <f t="shared" si="2"/>
        <v>1.1505354137804001E-2</v>
      </c>
      <c r="AF15" s="57">
        <f t="shared" si="3"/>
        <v>0.19485571585149872</v>
      </c>
      <c r="AG15" s="53">
        <f t="shared" si="12"/>
        <v>0.38350000000000001</v>
      </c>
      <c r="AH15" s="53">
        <f t="shared" si="13"/>
        <v>0.93900000000000006</v>
      </c>
      <c r="AI15" s="53">
        <f t="shared" si="14"/>
        <v>0.35399999999999998</v>
      </c>
      <c r="AJ15" s="53">
        <f t="shared" si="15"/>
        <v>0.48099999999999998</v>
      </c>
      <c r="AK15" s="53">
        <f t="shared" si="16"/>
        <v>1.9485571585149872E-3</v>
      </c>
      <c r="AL15" s="53">
        <f t="shared" si="17"/>
        <v>6.7927857925749333E-2</v>
      </c>
      <c r="AM15" s="53">
        <f t="shared" si="4"/>
        <v>3.9218167058906031E-2</v>
      </c>
      <c r="AN15" s="58">
        <f t="shared" si="5"/>
        <v>1.1250000000000001E-3</v>
      </c>
    </row>
    <row r="16" spans="1:40">
      <c r="A16" s="103">
        <v>1</v>
      </c>
      <c r="B16" s="93" t="s">
        <v>87</v>
      </c>
      <c r="C16" s="124" t="s">
        <v>88</v>
      </c>
      <c r="D16" s="101">
        <v>0.25</v>
      </c>
      <c r="E16" s="95" t="s">
        <v>74</v>
      </c>
      <c r="F16" s="92">
        <v>0.98199999999999998</v>
      </c>
      <c r="G16" s="92">
        <v>0.91500000000000004</v>
      </c>
      <c r="H16" s="92">
        <v>0.82</v>
      </c>
      <c r="I16" s="92">
        <v>0.76700000000000002</v>
      </c>
      <c r="J16" s="92">
        <v>0.71099999999999997</v>
      </c>
      <c r="K16" s="96">
        <v>0.61299999999999999</v>
      </c>
      <c r="L16" s="100"/>
      <c r="M16" s="95" t="s">
        <v>75</v>
      </c>
      <c r="N16" s="92">
        <v>0.72899999999999998</v>
      </c>
      <c r="O16" s="92">
        <v>0.80900000000000005</v>
      </c>
      <c r="P16" s="92">
        <v>0.83799999999999997</v>
      </c>
      <c r="Q16" s="92">
        <v>0.90900000000000003</v>
      </c>
      <c r="R16" s="92">
        <v>1</v>
      </c>
      <c r="S16" s="96">
        <v>1.107</v>
      </c>
      <c r="T16" s="101">
        <v>0.75</v>
      </c>
      <c r="U16" s="139"/>
      <c r="V16" s="57">
        <f t="shared" si="0"/>
        <v>0.21650635094610968</v>
      </c>
      <c r="W16" s="53">
        <f t="shared" si="6"/>
        <v>0.39674999999999999</v>
      </c>
      <c r="X16" s="53">
        <f t="shared" si="7"/>
        <v>0.66199999999999992</v>
      </c>
      <c r="Y16" s="53">
        <f t="shared" si="8"/>
        <v>0.30649999999999999</v>
      </c>
      <c r="Z16" s="53">
        <f t="shared" si="9"/>
        <v>0.47425</v>
      </c>
      <c r="AA16" s="53">
        <f t="shared" si="10"/>
        <v>3.0753175473054839E-2</v>
      </c>
      <c r="AB16" s="53">
        <f t="shared" si="11"/>
        <v>1.8003175473054842E-2</v>
      </c>
      <c r="AC16" s="53">
        <f t="shared" si="1"/>
        <v>1.7755354137804005E-2</v>
      </c>
      <c r="AD16" s="58">
        <f t="shared" si="2"/>
        <v>1.039413820563628E-2</v>
      </c>
      <c r="AF16" s="57">
        <f t="shared" si="3"/>
        <v>0.21650635094610968</v>
      </c>
      <c r="AG16" s="53">
        <f t="shared" si="12"/>
        <v>0.43674999999999997</v>
      </c>
      <c r="AH16" s="53">
        <f t="shared" si="13"/>
        <v>1.0535000000000001</v>
      </c>
      <c r="AI16" s="53">
        <f t="shared" si="14"/>
        <v>0.38450000000000001</v>
      </c>
      <c r="AJ16" s="53">
        <f t="shared" si="15"/>
        <v>0.55349999999999999</v>
      </c>
      <c r="AK16" s="53">
        <f t="shared" si="16"/>
        <v>2.1650635094610966E-3</v>
      </c>
      <c r="AL16" s="53">
        <f t="shared" si="17"/>
        <v>5.6003175473054875E-2</v>
      </c>
      <c r="AM16" s="53">
        <f t="shared" si="4"/>
        <v>3.233344843484208E-2</v>
      </c>
      <c r="AN16" s="58">
        <f t="shared" si="5"/>
        <v>1.25E-3</v>
      </c>
    </row>
    <row r="17" spans="1:40">
      <c r="A17" s="103">
        <v>1</v>
      </c>
      <c r="B17" s="93" t="s">
        <v>89</v>
      </c>
      <c r="C17" s="124" t="s">
        <v>89</v>
      </c>
      <c r="D17" s="101">
        <v>0.2</v>
      </c>
      <c r="E17" s="95" t="s">
        <v>74</v>
      </c>
      <c r="F17" s="92">
        <v>0.98299999999999998</v>
      </c>
      <c r="G17" s="92">
        <v>0.92700000000000005</v>
      </c>
      <c r="H17" s="92">
        <v>0.85299999999999998</v>
      </c>
      <c r="I17" s="92">
        <v>0.80500000000000005</v>
      </c>
      <c r="J17" s="92">
        <v>0.76600000000000001</v>
      </c>
      <c r="K17" s="96">
        <v>0.68200000000000005</v>
      </c>
      <c r="L17" s="100"/>
      <c r="M17" s="95" t="s">
        <v>75</v>
      </c>
      <c r="N17" s="92">
        <v>0.78300000000000003</v>
      </c>
      <c r="O17" s="92">
        <v>0.85799999999999998</v>
      </c>
      <c r="P17" s="92">
        <v>0.87</v>
      </c>
      <c r="Q17" s="92">
        <v>0.93300000000000005</v>
      </c>
      <c r="R17" s="92">
        <v>1</v>
      </c>
      <c r="S17" s="96">
        <v>1.0920000000000001</v>
      </c>
      <c r="T17" s="101">
        <v>0.8</v>
      </c>
      <c r="U17" s="139"/>
      <c r="V17" s="57">
        <f t="shared" si="0"/>
        <v>0.17320508075688776</v>
      </c>
      <c r="W17" s="53">
        <f t="shared" si="6"/>
        <v>0.41449999999999998</v>
      </c>
      <c r="X17" s="53">
        <f t="shared" si="7"/>
        <v>0.72399999999999998</v>
      </c>
      <c r="Y17" s="53">
        <f t="shared" si="8"/>
        <v>0.34100000000000003</v>
      </c>
      <c r="Z17" s="53">
        <f t="shared" si="9"/>
        <v>0.47750000000000004</v>
      </c>
      <c r="AA17" s="53">
        <f t="shared" si="10"/>
        <v>2.3602540378443781E-2</v>
      </c>
      <c r="AB17" s="53">
        <f t="shared" si="11"/>
        <v>1.3102540378443925E-2</v>
      </c>
      <c r="AC17" s="53">
        <f t="shared" si="1"/>
        <v>1.3626933041053528E-2</v>
      </c>
      <c r="AD17" s="58">
        <f t="shared" si="2"/>
        <v>7.5647552145625407E-3</v>
      </c>
      <c r="AF17" s="57">
        <f t="shared" si="3"/>
        <v>0.17320508075688776</v>
      </c>
      <c r="AG17" s="53">
        <f t="shared" si="12"/>
        <v>0.45074999999999998</v>
      </c>
      <c r="AH17" s="53">
        <f t="shared" si="13"/>
        <v>1.046</v>
      </c>
      <c r="AI17" s="53">
        <f t="shared" si="14"/>
        <v>0.41025</v>
      </c>
      <c r="AJ17" s="53">
        <f t="shared" si="15"/>
        <v>0.54600000000000004</v>
      </c>
      <c r="AK17" s="53">
        <f t="shared" si="16"/>
        <v>1.7320508075688776E-3</v>
      </c>
      <c r="AL17" s="53">
        <f t="shared" si="17"/>
        <v>4.6102540378443899E-2</v>
      </c>
      <c r="AM17" s="53">
        <f t="shared" si="4"/>
        <v>2.6617314097820175E-2</v>
      </c>
      <c r="AN17" s="58">
        <f t="shared" si="5"/>
        <v>1E-3</v>
      </c>
    </row>
    <row r="18" spans="1:40">
      <c r="A18" s="103">
        <v>1.1000000000000001</v>
      </c>
      <c r="B18" s="93" t="s">
        <v>90</v>
      </c>
      <c r="C18" s="124" t="s">
        <v>90</v>
      </c>
      <c r="D18" s="101">
        <v>0.25</v>
      </c>
      <c r="E18" s="95" t="s">
        <v>74</v>
      </c>
      <c r="F18" s="92">
        <v>1.0820000000000001</v>
      </c>
      <c r="G18" s="92">
        <v>1.0149999999999999</v>
      </c>
      <c r="H18" s="92">
        <v>0.92</v>
      </c>
      <c r="I18" s="92">
        <v>0.86699999999999999</v>
      </c>
      <c r="J18" s="92">
        <v>0.81100000000000005</v>
      </c>
      <c r="K18" s="96">
        <v>0.71299999999999997</v>
      </c>
      <c r="L18" s="100"/>
      <c r="M18" s="95" t="s">
        <v>75</v>
      </c>
      <c r="N18" s="92">
        <v>0.82899999999999996</v>
      </c>
      <c r="O18" s="92">
        <v>0.90900000000000003</v>
      </c>
      <c r="P18" s="92">
        <v>0.93799999999999994</v>
      </c>
      <c r="Q18" s="92">
        <v>1.0089999999999999</v>
      </c>
      <c r="R18" s="92">
        <v>1.1000000000000001</v>
      </c>
      <c r="S18" s="96">
        <v>1.2070000000000001</v>
      </c>
      <c r="T18" s="101">
        <v>0.85</v>
      </c>
      <c r="U18" s="139"/>
      <c r="V18" s="57">
        <f t="shared" si="0"/>
        <v>0.21650635094610968</v>
      </c>
      <c r="W18" s="53">
        <f t="shared" si="6"/>
        <v>0.44674999999999998</v>
      </c>
      <c r="X18" s="53">
        <f t="shared" si="7"/>
        <v>0.76200000000000001</v>
      </c>
      <c r="Y18" s="53">
        <f t="shared" si="8"/>
        <v>0.35649999999999998</v>
      </c>
      <c r="Z18" s="53">
        <f t="shared" si="9"/>
        <v>0.52424999999999999</v>
      </c>
      <c r="AA18" s="53">
        <f t="shared" si="10"/>
        <v>3.0753175473054783E-2</v>
      </c>
      <c r="AB18" s="53">
        <f t="shared" si="11"/>
        <v>1.8003175473054842E-2</v>
      </c>
      <c r="AC18" s="53">
        <f t="shared" si="1"/>
        <v>1.7755354137803974E-2</v>
      </c>
      <c r="AD18" s="58">
        <f t="shared" si="2"/>
        <v>1.039413820563628E-2</v>
      </c>
      <c r="AF18" s="57">
        <f t="shared" si="3"/>
        <v>0.21650635094610968</v>
      </c>
      <c r="AG18" s="53">
        <f t="shared" si="12"/>
        <v>0.48674999999999996</v>
      </c>
      <c r="AH18" s="53">
        <f t="shared" si="13"/>
        <v>1.1535000000000002</v>
      </c>
      <c r="AI18" s="53">
        <f t="shared" si="14"/>
        <v>0.4345</v>
      </c>
      <c r="AJ18" s="53">
        <f t="shared" si="15"/>
        <v>0.60350000000000004</v>
      </c>
      <c r="AK18" s="53">
        <f t="shared" si="16"/>
        <v>2.1650635094610966E-3</v>
      </c>
      <c r="AL18" s="53">
        <f t="shared" si="17"/>
        <v>5.6003175473054875E-2</v>
      </c>
      <c r="AM18" s="53">
        <f t="shared" si="4"/>
        <v>3.233344843484208E-2</v>
      </c>
      <c r="AN18" s="58">
        <f t="shared" si="5"/>
        <v>1.25E-3</v>
      </c>
    </row>
    <row r="19" spans="1:40">
      <c r="A19" s="103">
        <v>1.1000000000000001</v>
      </c>
      <c r="B19" s="93" t="s">
        <v>91</v>
      </c>
      <c r="C19" s="124" t="s">
        <v>91</v>
      </c>
      <c r="D19" s="101">
        <v>0.2</v>
      </c>
      <c r="E19" s="95" t="s">
        <v>74</v>
      </c>
      <c r="F19" s="92">
        <v>1.083</v>
      </c>
      <c r="G19" s="92">
        <v>1.0269999999999999</v>
      </c>
      <c r="H19" s="92">
        <v>0.95299999999999996</v>
      </c>
      <c r="I19" s="92">
        <v>0.90500000000000003</v>
      </c>
      <c r="J19" s="92">
        <v>0.86599999999999999</v>
      </c>
      <c r="K19" s="96">
        <v>0.78200000000000003</v>
      </c>
      <c r="L19" s="100"/>
      <c r="M19" s="95" t="s">
        <v>75</v>
      </c>
      <c r="N19" s="92">
        <v>0.88300000000000001</v>
      </c>
      <c r="O19" s="92">
        <v>0.95799999999999996</v>
      </c>
      <c r="P19" s="92">
        <v>0.97</v>
      </c>
      <c r="Q19" s="92">
        <v>1.0329999999999999</v>
      </c>
      <c r="R19" s="92">
        <v>1.1000000000000001</v>
      </c>
      <c r="S19" s="96">
        <v>1.1919999999999999</v>
      </c>
      <c r="T19" s="101">
        <v>0.9</v>
      </c>
      <c r="U19" s="139"/>
      <c r="V19" s="57">
        <f t="shared" si="0"/>
        <v>0.17320508075688776</v>
      </c>
      <c r="W19" s="53">
        <f t="shared" si="6"/>
        <v>0.46450000000000002</v>
      </c>
      <c r="X19" s="53">
        <f t="shared" si="7"/>
        <v>0.82400000000000007</v>
      </c>
      <c r="Y19" s="53">
        <f t="shared" si="8"/>
        <v>0.39100000000000001</v>
      </c>
      <c r="Z19" s="53">
        <f t="shared" si="9"/>
        <v>0.52749999999999997</v>
      </c>
      <c r="AA19" s="53">
        <f t="shared" si="10"/>
        <v>2.3602540378443893E-2</v>
      </c>
      <c r="AB19" s="53">
        <f t="shared" si="11"/>
        <v>1.3102540378443869E-2</v>
      </c>
      <c r="AC19" s="53">
        <f t="shared" si="1"/>
        <v>1.3626933041053592E-2</v>
      </c>
      <c r="AD19" s="58">
        <f t="shared" si="2"/>
        <v>7.5647552145625086E-3</v>
      </c>
      <c r="AF19" s="57">
        <f t="shared" si="3"/>
        <v>0.17320508075688776</v>
      </c>
      <c r="AG19" s="53">
        <f t="shared" si="12"/>
        <v>0.50075000000000003</v>
      </c>
      <c r="AH19" s="53">
        <f t="shared" si="13"/>
        <v>1.1459999999999999</v>
      </c>
      <c r="AI19" s="53">
        <f t="shared" si="14"/>
        <v>0.46024999999999999</v>
      </c>
      <c r="AJ19" s="53">
        <f t="shared" si="15"/>
        <v>0.59599999999999997</v>
      </c>
      <c r="AK19" s="53">
        <f t="shared" si="16"/>
        <v>1.7320508075688776E-3</v>
      </c>
      <c r="AL19" s="53">
        <f t="shared" si="17"/>
        <v>4.6102540378443843E-2</v>
      </c>
      <c r="AM19" s="53">
        <f t="shared" si="4"/>
        <v>2.6617314097820144E-2</v>
      </c>
      <c r="AN19" s="58">
        <f t="shared" si="5"/>
        <v>1E-3</v>
      </c>
    </row>
    <row r="20" spans="1:40">
      <c r="A20" s="103">
        <v>1.2</v>
      </c>
      <c r="B20" s="93" t="s">
        <v>92</v>
      </c>
      <c r="C20" s="124" t="s">
        <v>93</v>
      </c>
      <c r="D20" s="101">
        <v>0.25</v>
      </c>
      <c r="E20" s="95" t="s">
        <v>74</v>
      </c>
      <c r="F20" s="92">
        <v>1.1819999999999999</v>
      </c>
      <c r="G20" s="92">
        <v>1.115</v>
      </c>
      <c r="H20" s="92">
        <v>1.02</v>
      </c>
      <c r="I20" s="92">
        <v>0.96699999999999997</v>
      </c>
      <c r="J20" s="92">
        <v>0.91100000000000003</v>
      </c>
      <c r="K20" s="96">
        <v>0.81299999999999994</v>
      </c>
      <c r="L20" s="100"/>
      <c r="M20" s="95" t="s">
        <v>75</v>
      </c>
      <c r="N20" s="92">
        <v>0.92900000000000005</v>
      </c>
      <c r="O20" s="92">
        <v>1.0089999999999999</v>
      </c>
      <c r="P20" s="92">
        <v>1.038</v>
      </c>
      <c r="Q20" s="92">
        <v>1.109</v>
      </c>
      <c r="R20" s="92">
        <v>1.2</v>
      </c>
      <c r="S20" s="96">
        <v>1.3069999999999999</v>
      </c>
      <c r="T20" s="101">
        <v>0.95</v>
      </c>
      <c r="U20" s="139"/>
      <c r="V20" s="57">
        <f t="shared" si="0"/>
        <v>0.21650635094610968</v>
      </c>
      <c r="W20" s="53">
        <f t="shared" si="6"/>
        <v>0.49675000000000002</v>
      </c>
      <c r="X20" s="53">
        <f t="shared" si="7"/>
        <v>0.86199999999999999</v>
      </c>
      <c r="Y20" s="53">
        <f t="shared" si="8"/>
        <v>0.40649999999999997</v>
      </c>
      <c r="Z20" s="53">
        <f t="shared" si="9"/>
        <v>0.57424999999999993</v>
      </c>
      <c r="AA20" s="53">
        <f t="shared" si="10"/>
        <v>3.0753175473054895E-2</v>
      </c>
      <c r="AB20" s="53">
        <f t="shared" si="11"/>
        <v>1.8003175473054786E-2</v>
      </c>
      <c r="AC20" s="53">
        <f t="shared" si="1"/>
        <v>1.775535413780404E-2</v>
      </c>
      <c r="AD20" s="58">
        <f t="shared" si="2"/>
        <v>1.0394138205636248E-2</v>
      </c>
      <c r="AF20" s="57">
        <f t="shared" si="3"/>
        <v>0.21650635094610968</v>
      </c>
      <c r="AG20" s="53">
        <f t="shared" si="12"/>
        <v>0.53675000000000006</v>
      </c>
      <c r="AH20" s="53">
        <f t="shared" si="13"/>
        <v>1.2534999999999998</v>
      </c>
      <c r="AI20" s="53">
        <f t="shared" si="14"/>
        <v>0.48449999999999999</v>
      </c>
      <c r="AJ20" s="53">
        <f t="shared" si="15"/>
        <v>0.65349999999999997</v>
      </c>
      <c r="AK20" s="53">
        <f t="shared" si="16"/>
        <v>2.1650635094610966E-3</v>
      </c>
      <c r="AL20" s="53">
        <f t="shared" si="17"/>
        <v>5.6003175473054764E-2</v>
      </c>
      <c r="AM20" s="53">
        <f t="shared" si="4"/>
        <v>3.233344843484201E-2</v>
      </c>
      <c r="AN20" s="58">
        <f t="shared" si="5"/>
        <v>1.25E-3</v>
      </c>
    </row>
    <row r="21" spans="1:40">
      <c r="A21" s="103">
        <v>1.2</v>
      </c>
      <c r="B21" s="93" t="s">
        <v>94</v>
      </c>
      <c r="C21" s="124" t="s">
        <v>94</v>
      </c>
      <c r="D21" s="101">
        <v>0.2</v>
      </c>
      <c r="E21" s="95" t="s">
        <v>74</v>
      </c>
      <c r="F21" s="92">
        <v>1.1830000000000001</v>
      </c>
      <c r="G21" s="92">
        <v>1.127</v>
      </c>
      <c r="H21" s="92">
        <v>1.0529999999999999</v>
      </c>
      <c r="I21" s="92">
        <v>1.0049999999999999</v>
      </c>
      <c r="J21" s="92">
        <v>0.96599999999999997</v>
      </c>
      <c r="K21" s="96">
        <v>0.88200000000000001</v>
      </c>
      <c r="L21" s="100"/>
      <c r="M21" s="95" t="s">
        <v>75</v>
      </c>
      <c r="N21" s="92">
        <v>0.98299999999999998</v>
      </c>
      <c r="O21" s="92">
        <v>1.0580000000000001</v>
      </c>
      <c r="P21" s="92">
        <v>1.07</v>
      </c>
      <c r="Q21" s="92">
        <v>1.133</v>
      </c>
      <c r="R21" s="92">
        <v>1.2</v>
      </c>
      <c r="S21" s="96">
        <v>1.292</v>
      </c>
      <c r="T21" s="101">
        <v>1</v>
      </c>
      <c r="U21" s="139"/>
      <c r="V21" s="57">
        <f t="shared" si="0"/>
        <v>0.17320508075688776</v>
      </c>
      <c r="W21" s="53">
        <f t="shared" si="6"/>
        <v>0.51449999999999996</v>
      </c>
      <c r="X21" s="53">
        <f t="shared" si="7"/>
        <v>0.92399999999999993</v>
      </c>
      <c r="Y21" s="53">
        <f t="shared" si="8"/>
        <v>0.441</v>
      </c>
      <c r="Z21" s="53">
        <f t="shared" si="9"/>
        <v>0.57750000000000001</v>
      </c>
      <c r="AA21" s="53">
        <f t="shared" si="10"/>
        <v>2.3602540378443781E-2</v>
      </c>
      <c r="AB21" s="53">
        <f t="shared" si="11"/>
        <v>1.3102540378443925E-2</v>
      </c>
      <c r="AC21" s="53">
        <f t="shared" si="1"/>
        <v>1.3626933041053528E-2</v>
      </c>
      <c r="AD21" s="58">
        <f t="shared" si="2"/>
        <v>7.5647552145625407E-3</v>
      </c>
      <c r="AF21" s="57">
        <f t="shared" si="3"/>
        <v>0.17320508075688776</v>
      </c>
      <c r="AG21" s="53">
        <f t="shared" si="12"/>
        <v>0.55075000000000007</v>
      </c>
      <c r="AH21" s="53">
        <f t="shared" si="13"/>
        <v>1.246</v>
      </c>
      <c r="AI21" s="53">
        <f t="shared" si="14"/>
        <v>0.51024999999999998</v>
      </c>
      <c r="AJ21" s="53">
        <f t="shared" si="15"/>
        <v>0.64600000000000002</v>
      </c>
      <c r="AK21" s="53">
        <f t="shared" si="16"/>
        <v>1.7320508075688776E-3</v>
      </c>
      <c r="AL21" s="53">
        <f t="shared" si="17"/>
        <v>4.6102540378443788E-2</v>
      </c>
      <c r="AM21" s="53">
        <f t="shared" si="4"/>
        <v>2.6617314097820109E-2</v>
      </c>
      <c r="AN21" s="58">
        <f t="shared" si="5"/>
        <v>1E-3</v>
      </c>
    </row>
    <row r="22" spans="1:40">
      <c r="A22" s="103">
        <v>1.4</v>
      </c>
      <c r="B22" s="93" t="s">
        <v>95</v>
      </c>
      <c r="C22" s="124" t="s">
        <v>96</v>
      </c>
      <c r="D22" s="101">
        <v>0.3</v>
      </c>
      <c r="E22" s="95" t="s">
        <v>74</v>
      </c>
      <c r="F22" s="92">
        <v>1.383</v>
      </c>
      <c r="G22" s="92">
        <v>1.3080000000000001</v>
      </c>
      <c r="H22" s="92">
        <v>1.2529999999999999</v>
      </c>
      <c r="I22" s="92">
        <v>1.1930000000000001</v>
      </c>
      <c r="J22" s="92">
        <v>1.1659999999999999</v>
      </c>
      <c r="K22" s="96">
        <v>1.07</v>
      </c>
      <c r="L22" s="100"/>
      <c r="M22" s="95" t="s">
        <v>75</v>
      </c>
      <c r="N22" s="92">
        <v>1.1830000000000001</v>
      </c>
      <c r="O22" s="92">
        <v>1.258</v>
      </c>
      <c r="P22" s="92">
        <v>1.27</v>
      </c>
      <c r="Q22" s="92">
        <v>1.35</v>
      </c>
      <c r="R22" s="92">
        <v>1.4</v>
      </c>
      <c r="S22" s="96">
        <v>1.5089999999999999</v>
      </c>
      <c r="T22" s="101">
        <v>1.1000000000000001</v>
      </c>
      <c r="U22" s="139"/>
      <c r="V22" s="57">
        <f t="shared" si="0"/>
        <v>0.25980762113533162</v>
      </c>
      <c r="W22" s="53">
        <f t="shared" si="6"/>
        <v>0.61149999999999993</v>
      </c>
      <c r="X22" s="53">
        <f t="shared" si="7"/>
        <v>1.1179999999999999</v>
      </c>
      <c r="Y22" s="53">
        <f t="shared" si="8"/>
        <v>0.53500000000000003</v>
      </c>
      <c r="Z22" s="53">
        <f t="shared" si="9"/>
        <v>0.67274999999999996</v>
      </c>
      <c r="AA22" s="53">
        <f t="shared" si="10"/>
        <v>6.865381056766573E-2</v>
      </c>
      <c r="AB22" s="53">
        <f t="shared" si="11"/>
        <v>5.340381056766591E-2</v>
      </c>
      <c r="AC22" s="53">
        <f t="shared" si="1"/>
        <v>3.9637296012135378E-2</v>
      </c>
      <c r="AD22" s="58">
        <f t="shared" si="2"/>
        <v>3.0832704406993691E-2</v>
      </c>
      <c r="AF22" s="57">
        <f t="shared" si="3"/>
        <v>0.25980762113533162</v>
      </c>
      <c r="AG22" s="53">
        <f t="shared" si="12"/>
        <v>0.65500000000000003</v>
      </c>
      <c r="AH22" s="53">
        <f t="shared" si="13"/>
        <v>1.4544999999999999</v>
      </c>
      <c r="AI22" s="53">
        <f t="shared" si="14"/>
        <v>0.61024999999999996</v>
      </c>
      <c r="AJ22" s="53">
        <f t="shared" si="15"/>
        <v>0.75449999999999995</v>
      </c>
      <c r="AK22" s="53">
        <f t="shared" si="16"/>
        <v>3.0403810567665834E-2</v>
      </c>
      <c r="AL22" s="53">
        <f t="shared" si="17"/>
        <v>8.5153810567665744E-2</v>
      </c>
      <c r="AM22" s="53">
        <f t="shared" si="4"/>
        <v>4.9163575453764215E-2</v>
      </c>
      <c r="AN22" s="58">
        <f t="shared" si="5"/>
        <v>1.7553648215632257E-2</v>
      </c>
    </row>
    <row r="23" spans="1:40">
      <c r="A23" s="103">
        <v>1.4</v>
      </c>
      <c r="B23" s="93" t="s">
        <v>97</v>
      </c>
      <c r="C23" s="124" t="s">
        <v>97</v>
      </c>
      <c r="D23" s="101">
        <v>0.2</v>
      </c>
      <c r="E23" s="95" t="s">
        <v>74</v>
      </c>
      <c r="F23" s="92">
        <v>1.383</v>
      </c>
      <c r="G23" s="92">
        <v>1.327</v>
      </c>
      <c r="H23" s="92">
        <v>1.2529999999999999</v>
      </c>
      <c r="I23" s="92">
        <v>1.2050000000000001</v>
      </c>
      <c r="J23" s="92">
        <v>1.1659999999999999</v>
      </c>
      <c r="K23" s="96">
        <v>1.0820000000000001</v>
      </c>
      <c r="L23" s="100"/>
      <c r="M23" s="95" t="s">
        <v>75</v>
      </c>
      <c r="N23" s="92">
        <v>1.1830000000000001</v>
      </c>
      <c r="O23" s="92">
        <v>1.258</v>
      </c>
      <c r="P23" s="92">
        <v>1.27</v>
      </c>
      <c r="Q23" s="92">
        <v>1.333</v>
      </c>
      <c r="R23" s="92">
        <v>1.4</v>
      </c>
      <c r="S23" s="96">
        <v>1.492</v>
      </c>
      <c r="T23" s="101">
        <v>1.2</v>
      </c>
      <c r="U23" s="139"/>
      <c r="V23" s="57">
        <f t="shared" si="0"/>
        <v>0.17320508075688776</v>
      </c>
      <c r="W23" s="53">
        <f t="shared" si="6"/>
        <v>0.61450000000000005</v>
      </c>
      <c r="X23" s="53">
        <f t="shared" si="7"/>
        <v>1.1240000000000001</v>
      </c>
      <c r="Y23" s="53">
        <f t="shared" si="8"/>
        <v>0.54100000000000004</v>
      </c>
      <c r="Z23" s="53">
        <f t="shared" si="9"/>
        <v>0.67749999999999999</v>
      </c>
      <c r="AA23" s="53">
        <f t="shared" si="10"/>
        <v>2.3602540378443893E-2</v>
      </c>
      <c r="AB23" s="53">
        <f t="shared" si="11"/>
        <v>1.3102540378443869E-2</v>
      </c>
      <c r="AC23" s="53">
        <f t="shared" si="1"/>
        <v>1.3626933041053592E-2</v>
      </c>
      <c r="AD23" s="58">
        <f t="shared" si="2"/>
        <v>7.5647552145625086E-3</v>
      </c>
      <c r="AF23" s="57">
        <f t="shared" si="3"/>
        <v>0.17320508075688776</v>
      </c>
      <c r="AG23" s="53">
        <f t="shared" si="12"/>
        <v>0.65074999999999994</v>
      </c>
      <c r="AH23" s="53">
        <f t="shared" si="13"/>
        <v>1.446</v>
      </c>
      <c r="AI23" s="53">
        <f t="shared" si="14"/>
        <v>0.61024999999999996</v>
      </c>
      <c r="AJ23" s="53">
        <f t="shared" si="15"/>
        <v>0.746</v>
      </c>
      <c r="AK23" s="53">
        <f t="shared" si="16"/>
        <v>1.7320508075688776E-3</v>
      </c>
      <c r="AL23" s="53">
        <f t="shared" si="17"/>
        <v>4.6102540378443899E-2</v>
      </c>
      <c r="AM23" s="53">
        <f t="shared" si="4"/>
        <v>2.6617314097820175E-2</v>
      </c>
      <c r="AN23" s="58">
        <f t="shared" si="5"/>
        <v>1E-3</v>
      </c>
    </row>
    <row r="24" spans="1:40">
      <c r="A24" s="103">
        <v>1.6</v>
      </c>
      <c r="B24" s="93" t="s">
        <v>98</v>
      </c>
      <c r="C24" s="124" t="s">
        <v>99</v>
      </c>
      <c r="D24" s="101">
        <v>0.35</v>
      </c>
      <c r="E24" s="95" t="s">
        <v>74</v>
      </c>
      <c r="F24" s="92">
        <v>1.581</v>
      </c>
      <c r="G24" s="92">
        <v>1.496</v>
      </c>
      <c r="H24" s="92">
        <v>1.3540000000000001</v>
      </c>
      <c r="I24" s="92">
        <v>1.2909999999999999</v>
      </c>
      <c r="J24" s="92">
        <v>1.202</v>
      </c>
      <c r="K24" s="96">
        <v>1.075</v>
      </c>
      <c r="L24" s="100"/>
      <c r="M24" s="95" t="s">
        <v>75</v>
      </c>
      <c r="N24" s="92">
        <v>1.2210000000000001</v>
      </c>
      <c r="O24" s="92">
        <v>1.321</v>
      </c>
      <c r="P24" s="92">
        <v>1.373</v>
      </c>
      <c r="Q24" s="92">
        <v>1.458</v>
      </c>
      <c r="R24" s="92">
        <v>1.6</v>
      </c>
      <c r="S24" s="96">
        <v>1.736</v>
      </c>
      <c r="T24" s="101">
        <v>1.25</v>
      </c>
      <c r="U24" s="139"/>
      <c r="V24" s="57">
        <f t="shared" si="0"/>
        <v>0.30310889132455354</v>
      </c>
      <c r="W24" s="53">
        <f t="shared" si="6"/>
        <v>0.66125</v>
      </c>
      <c r="X24" s="53">
        <f t="shared" si="7"/>
        <v>1.1385000000000001</v>
      </c>
      <c r="Y24" s="53">
        <f t="shared" si="8"/>
        <v>0.53749999999999998</v>
      </c>
      <c r="Z24" s="53">
        <f t="shared" si="9"/>
        <v>0.76924999999999999</v>
      </c>
      <c r="AA24" s="53">
        <f t="shared" si="10"/>
        <v>4.3554445662276731E-2</v>
      </c>
      <c r="AB24" s="53">
        <f t="shared" si="11"/>
        <v>2.7804445662276744E-2</v>
      </c>
      <c r="AC24" s="53">
        <f t="shared" si="1"/>
        <v>2.5146170927520396E-2</v>
      </c>
      <c r="AD24" s="58">
        <f t="shared" si="2"/>
        <v>1.6052904187783799E-2</v>
      </c>
      <c r="AF24" s="57">
        <f t="shared" si="3"/>
        <v>0.30310889132455354</v>
      </c>
      <c r="AG24" s="53">
        <f t="shared" si="12"/>
        <v>0.70774999999999999</v>
      </c>
      <c r="AH24" s="53">
        <f t="shared" si="13"/>
        <v>1.6680000000000001</v>
      </c>
      <c r="AI24" s="53">
        <f t="shared" si="14"/>
        <v>0.63549999999999995</v>
      </c>
      <c r="AJ24" s="53">
        <f t="shared" si="15"/>
        <v>0.86799999999999999</v>
      </c>
      <c r="AK24" s="53">
        <f t="shared" si="16"/>
        <v>3.0310889132455355E-3</v>
      </c>
      <c r="AL24" s="53">
        <f t="shared" si="17"/>
        <v>7.9304445662276735E-2</v>
      </c>
      <c r="AM24" s="53">
        <f t="shared" si="4"/>
        <v>4.5786443051049522E-2</v>
      </c>
      <c r="AN24" s="58">
        <f t="shared" si="5"/>
        <v>1.75E-3</v>
      </c>
    </row>
    <row r="25" spans="1:40">
      <c r="A25" s="103">
        <v>1.6</v>
      </c>
      <c r="B25" s="93" t="s">
        <v>100</v>
      </c>
      <c r="C25" s="124" t="s">
        <v>100</v>
      </c>
      <c r="D25" s="101">
        <v>0.3</v>
      </c>
      <c r="E25" s="95" t="s">
        <v>74</v>
      </c>
      <c r="F25" s="92">
        <v>1.5820000000000001</v>
      </c>
      <c r="G25" s="92">
        <v>1.5069999999999999</v>
      </c>
      <c r="H25" s="92">
        <v>1.387</v>
      </c>
      <c r="I25" s="92">
        <v>1.3420000000000001</v>
      </c>
      <c r="J25" s="92">
        <v>1.2569999999999999</v>
      </c>
      <c r="K25" s="96">
        <v>1.157</v>
      </c>
      <c r="L25" s="100"/>
      <c r="M25" s="95" t="s">
        <v>75</v>
      </c>
      <c r="N25" s="92">
        <v>1.2749999999999999</v>
      </c>
      <c r="O25" s="92">
        <v>1.36</v>
      </c>
      <c r="P25" s="92">
        <v>1.405</v>
      </c>
      <c r="Q25" s="92">
        <v>1.4650000000000001</v>
      </c>
      <c r="R25" s="92">
        <v>1.6</v>
      </c>
      <c r="S25" s="96">
        <v>1.7030000000000001</v>
      </c>
      <c r="T25" s="101">
        <v>1.3</v>
      </c>
      <c r="U25" s="139"/>
      <c r="V25" s="57">
        <f t="shared" si="0"/>
        <v>0.25980762113533162</v>
      </c>
      <c r="W25" s="53">
        <f t="shared" si="6"/>
        <v>0.68225000000000002</v>
      </c>
      <c r="X25" s="53">
        <f t="shared" si="7"/>
        <v>1.2069999999999999</v>
      </c>
      <c r="Y25" s="53">
        <f t="shared" si="8"/>
        <v>0.57850000000000001</v>
      </c>
      <c r="Z25" s="53">
        <f t="shared" si="9"/>
        <v>0.77224999999999999</v>
      </c>
      <c r="AA25" s="53">
        <f t="shared" si="10"/>
        <v>3.9903810567665787E-2</v>
      </c>
      <c r="AB25" s="53">
        <f t="shared" si="11"/>
        <v>2.6153810567665803E-2</v>
      </c>
      <c r="AC25" s="53">
        <f t="shared" si="1"/>
        <v>2.3038475772933675E-2</v>
      </c>
      <c r="AD25" s="58">
        <f t="shared" si="2"/>
        <v>1.509990957157633E-2</v>
      </c>
      <c r="AF25" s="57">
        <f t="shared" si="3"/>
        <v>0.25980762113533162</v>
      </c>
      <c r="AG25" s="53">
        <f t="shared" si="12"/>
        <v>0.71750000000000003</v>
      </c>
      <c r="AH25" s="53">
        <f t="shared" si="13"/>
        <v>1.6515</v>
      </c>
      <c r="AI25" s="53">
        <f t="shared" si="14"/>
        <v>0.65874999999999995</v>
      </c>
      <c r="AJ25" s="53">
        <f t="shared" si="15"/>
        <v>0.85150000000000003</v>
      </c>
      <c r="AK25" s="53">
        <f t="shared" si="16"/>
        <v>2.5980762113533163E-3</v>
      </c>
      <c r="AL25" s="53">
        <f t="shared" si="17"/>
        <v>7.1153810567665732E-2</v>
      </c>
      <c r="AM25" s="53">
        <f t="shared" si="4"/>
        <v>4.1080671685109447E-2</v>
      </c>
      <c r="AN25" s="58">
        <f t="shared" si="5"/>
        <v>1.5E-3</v>
      </c>
    </row>
    <row r="26" spans="1:40">
      <c r="A26" s="103">
        <v>1.6</v>
      </c>
      <c r="B26" s="93" t="s">
        <v>101</v>
      </c>
      <c r="C26" s="124" t="s">
        <v>101</v>
      </c>
      <c r="D26" s="101">
        <v>0.2</v>
      </c>
      <c r="E26" s="95" t="s">
        <v>74</v>
      </c>
      <c r="F26" s="92">
        <v>1.583</v>
      </c>
      <c r="G26" s="92">
        <v>1.5269999999999999</v>
      </c>
      <c r="H26" s="92">
        <v>1.4530000000000001</v>
      </c>
      <c r="I26" s="92">
        <v>1.403</v>
      </c>
      <c r="J26" s="92">
        <v>1.3660000000000001</v>
      </c>
      <c r="K26" s="96">
        <v>1.28</v>
      </c>
      <c r="L26" s="100"/>
      <c r="M26" s="95" t="s">
        <v>75</v>
      </c>
      <c r="N26" s="92">
        <v>1.383</v>
      </c>
      <c r="O26" s="92">
        <v>1.458</v>
      </c>
      <c r="P26" s="92">
        <v>1.47</v>
      </c>
      <c r="Q26" s="92">
        <v>1.5369999999999999</v>
      </c>
      <c r="R26" s="92">
        <v>1.6</v>
      </c>
      <c r="S26" s="96">
        <v>1.696</v>
      </c>
      <c r="T26" s="101">
        <v>1.4</v>
      </c>
      <c r="U26" s="139"/>
      <c r="V26" s="57">
        <f t="shared" si="0"/>
        <v>0.17320508075688776</v>
      </c>
      <c r="W26" s="53">
        <f t="shared" si="6"/>
        <v>0.71399999999999997</v>
      </c>
      <c r="X26" s="53">
        <f t="shared" si="7"/>
        <v>1.323</v>
      </c>
      <c r="Y26" s="53">
        <f t="shared" si="8"/>
        <v>0.64</v>
      </c>
      <c r="Z26" s="53">
        <f t="shared" si="9"/>
        <v>0.77749999999999997</v>
      </c>
      <c r="AA26" s="53">
        <f t="shared" si="10"/>
        <v>2.3102540378443837E-2</v>
      </c>
      <c r="AB26" s="53">
        <f t="shared" si="11"/>
        <v>1.2602540378443924E-2</v>
      </c>
      <c r="AC26" s="53">
        <f t="shared" si="1"/>
        <v>1.3338257906458748E-2</v>
      </c>
      <c r="AD26" s="58">
        <f t="shared" si="2"/>
        <v>7.2760800799677276E-3</v>
      </c>
      <c r="AF26" s="57">
        <f t="shared" si="3"/>
        <v>0.17320508075688776</v>
      </c>
      <c r="AG26" s="53">
        <f t="shared" si="12"/>
        <v>0.75174999999999992</v>
      </c>
      <c r="AH26" s="53">
        <f t="shared" si="13"/>
        <v>1.6480000000000001</v>
      </c>
      <c r="AI26" s="53">
        <f t="shared" si="14"/>
        <v>0.71025000000000005</v>
      </c>
      <c r="AJ26" s="53">
        <f t="shared" si="15"/>
        <v>0.84799999999999998</v>
      </c>
      <c r="AK26" s="53">
        <f t="shared" si="16"/>
        <v>1.7320508075688776E-3</v>
      </c>
      <c r="AL26" s="53">
        <f t="shared" si="17"/>
        <v>4.5102540378444009E-2</v>
      </c>
      <c r="AM26" s="53">
        <f t="shared" si="4"/>
        <v>2.6039963828630611E-2</v>
      </c>
      <c r="AN26" s="58">
        <f t="shared" si="5"/>
        <v>1E-3</v>
      </c>
    </row>
    <row r="27" spans="1:40">
      <c r="A27" s="103">
        <v>1.7</v>
      </c>
      <c r="B27" s="93" t="s">
        <v>102</v>
      </c>
      <c r="C27" s="124" t="s">
        <v>102</v>
      </c>
      <c r="D27" s="101">
        <v>0.35</v>
      </c>
      <c r="E27" s="95" t="s">
        <v>74</v>
      </c>
      <c r="F27" s="92">
        <v>1.681</v>
      </c>
      <c r="G27" s="92">
        <v>1.5960000000000001</v>
      </c>
      <c r="H27" s="92">
        <v>1.454</v>
      </c>
      <c r="I27" s="92">
        <v>1.391</v>
      </c>
      <c r="J27" s="92">
        <v>1.302</v>
      </c>
      <c r="K27" s="96">
        <v>1.175</v>
      </c>
      <c r="L27" s="100"/>
      <c r="M27" s="95" t="s">
        <v>75</v>
      </c>
      <c r="N27" s="92">
        <v>1.321</v>
      </c>
      <c r="O27" s="92">
        <v>1.421</v>
      </c>
      <c r="P27" s="92">
        <v>1.4730000000000001</v>
      </c>
      <c r="Q27" s="92">
        <v>1.5580000000000001</v>
      </c>
      <c r="R27" s="92">
        <v>1.7</v>
      </c>
      <c r="S27" s="96">
        <v>1.8360000000000001</v>
      </c>
      <c r="T27" s="101">
        <v>1.35</v>
      </c>
      <c r="U27" s="139"/>
      <c r="V27" s="57">
        <f t="shared" si="0"/>
        <v>0.30310889132455354</v>
      </c>
      <c r="W27" s="53">
        <f t="shared" si="6"/>
        <v>0.71124999999999994</v>
      </c>
      <c r="X27" s="53">
        <f t="shared" si="7"/>
        <v>1.2385000000000002</v>
      </c>
      <c r="Y27" s="53">
        <f t="shared" si="8"/>
        <v>0.58750000000000002</v>
      </c>
      <c r="Z27" s="53">
        <f t="shared" si="9"/>
        <v>0.81925000000000003</v>
      </c>
      <c r="AA27" s="53">
        <f t="shared" si="10"/>
        <v>4.3554445662276731E-2</v>
      </c>
      <c r="AB27" s="53">
        <f t="shared" si="11"/>
        <v>2.7804445662276855E-2</v>
      </c>
      <c r="AC27" s="53">
        <f t="shared" si="1"/>
        <v>2.5146170927520396E-2</v>
      </c>
      <c r="AD27" s="58">
        <f t="shared" si="2"/>
        <v>1.6052904187783865E-2</v>
      </c>
      <c r="AF27" s="57">
        <f t="shared" si="3"/>
        <v>0.30310889132455354</v>
      </c>
      <c r="AG27" s="53">
        <f t="shared" si="12"/>
        <v>0.75775000000000003</v>
      </c>
      <c r="AH27" s="53">
        <f t="shared" si="13"/>
        <v>1.768</v>
      </c>
      <c r="AI27" s="53">
        <f t="shared" si="14"/>
        <v>0.6855</v>
      </c>
      <c r="AJ27" s="53">
        <f t="shared" si="15"/>
        <v>0.91800000000000004</v>
      </c>
      <c r="AK27" s="53">
        <f t="shared" si="16"/>
        <v>3.0310889132455355E-3</v>
      </c>
      <c r="AL27" s="53">
        <f t="shared" si="17"/>
        <v>7.9304445662276735E-2</v>
      </c>
      <c r="AM27" s="53">
        <f t="shared" si="4"/>
        <v>4.5786443051049522E-2</v>
      </c>
      <c r="AN27" s="58">
        <f t="shared" si="5"/>
        <v>1.75E-3</v>
      </c>
    </row>
    <row r="28" spans="1:40">
      <c r="A28" s="103">
        <v>1.8</v>
      </c>
      <c r="B28" s="93" t="s">
        <v>103</v>
      </c>
      <c r="C28" s="124" t="s">
        <v>104</v>
      </c>
      <c r="D28" s="101">
        <v>0.35</v>
      </c>
      <c r="E28" s="95" t="s">
        <v>74</v>
      </c>
      <c r="F28" s="92">
        <v>1.7809999999999999</v>
      </c>
      <c r="G28" s="92">
        <v>1.696</v>
      </c>
      <c r="H28" s="92">
        <v>1.554</v>
      </c>
      <c r="I28" s="92">
        <v>1.4910000000000001</v>
      </c>
      <c r="J28" s="92">
        <v>1.4019999999999999</v>
      </c>
      <c r="K28" s="96">
        <v>1.2749999999999999</v>
      </c>
      <c r="L28" s="100"/>
      <c r="M28" s="95" t="s">
        <v>75</v>
      </c>
      <c r="N28" s="92">
        <v>1.421</v>
      </c>
      <c r="O28" s="92">
        <v>1.5209999999999999</v>
      </c>
      <c r="P28" s="92">
        <v>1.573</v>
      </c>
      <c r="Q28" s="92">
        <v>1.6579999999999999</v>
      </c>
      <c r="R28" s="92">
        <v>1.8</v>
      </c>
      <c r="S28" s="96">
        <v>1.9359999999999999</v>
      </c>
      <c r="T28" s="101">
        <v>1.45</v>
      </c>
      <c r="U28" s="139"/>
      <c r="V28" s="57">
        <f t="shared" si="0"/>
        <v>0.30310889132455354</v>
      </c>
      <c r="W28" s="53">
        <f t="shared" si="6"/>
        <v>0.76124999999999998</v>
      </c>
      <c r="X28" s="53">
        <f t="shared" si="7"/>
        <v>1.3384999999999998</v>
      </c>
      <c r="Y28" s="53">
        <f t="shared" si="8"/>
        <v>0.63749999999999996</v>
      </c>
      <c r="Z28" s="53">
        <f t="shared" si="9"/>
        <v>0.86924999999999997</v>
      </c>
      <c r="AA28" s="53">
        <f t="shared" si="10"/>
        <v>4.3554445662276842E-2</v>
      </c>
      <c r="AB28" s="53">
        <f t="shared" si="11"/>
        <v>2.7804445662276744E-2</v>
      </c>
      <c r="AC28" s="53">
        <f t="shared" si="1"/>
        <v>2.5146170927520462E-2</v>
      </c>
      <c r="AD28" s="58">
        <f t="shared" si="2"/>
        <v>1.6052904187783799E-2</v>
      </c>
      <c r="AF28" s="57">
        <f t="shared" si="3"/>
        <v>0.30310889132455354</v>
      </c>
      <c r="AG28" s="53">
        <f t="shared" si="12"/>
        <v>0.80774999999999997</v>
      </c>
      <c r="AH28" s="53">
        <f t="shared" si="13"/>
        <v>1.8679999999999999</v>
      </c>
      <c r="AI28" s="53">
        <f t="shared" si="14"/>
        <v>0.73550000000000004</v>
      </c>
      <c r="AJ28" s="53">
        <f t="shared" si="15"/>
        <v>0.96799999999999997</v>
      </c>
      <c r="AK28" s="53">
        <f t="shared" si="16"/>
        <v>3.0310889132455355E-3</v>
      </c>
      <c r="AL28" s="53">
        <f t="shared" si="17"/>
        <v>7.9304445662276846E-2</v>
      </c>
      <c r="AM28" s="53">
        <f t="shared" si="4"/>
        <v>4.5786443051049584E-2</v>
      </c>
      <c r="AN28" s="58">
        <f t="shared" si="5"/>
        <v>1.75E-3</v>
      </c>
    </row>
    <row r="29" spans="1:40">
      <c r="A29" s="103">
        <v>1.8</v>
      </c>
      <c r="B29" s="93" t="s">
        <v>105</v>
      </c>
      <c r="C29" s="124" t="s">
        <v>105</v>
      </c>
      <c r="D29" s="101">
        <v>0.2</v>
      </c>
      <c r="E29" s="95" t="s">
        <v>74</v>
      </c>
      <c r="F29" s="92">
        <v>1.7829999999999999</v>
      </c>
      <c r="G29" s="92">
        <v>1.7270000000000001</v>
      </c>
      <c r="H29" s="92">
        <v>1.653</v>
      </c>
      <c r="I29" s="92">
        <v>1.603</v>
      </c>
      <c r="J29" s="92">
        <v>1.5660000000000001</v>
      </c>
      <c r="K29" s="96">
        <v>1.48</v>
      </c>
      <c r="L29" s="100"/>
      <c r="M29" s="95" t="s">
        <v>75</v>
      </c>
      <c r="N29" s="92">
        <v>1.583</v>
      </c>
      <c r="O29" s="92">
        <v>1.6579999999999999</v>
      </c>
      <c r="P29" s="92">
        <v>1.67</v>
      </c>
      <c r="Q29" s="92">
        <v>1.7370000000000001</v>
      </c>
      <c r="R29" s="92">
        <v>1.8</v>
      </c>
      <c r="S29" s="96">
        <v>1.8959999999999999</v>
      </c>
      <c r="T29" s="101">
        <v>1.6</v>
      </c>
      <c r="U29" s="139"/>
      <c r="V29" s="57">
        <f t="shared" si="0"/>
        <v>0.17320508075688776</v>
      </c>
      <c r="W29" s="53">
        <f t="shared" si="6"/>
        <v>0.81400000000000006</v>
      </c>
      <c r="X29" s="53">
        <f t="shared" si="7"/>
        <v>1.5230000000000001</v>
      </c>
      <c r="Y29" s="53">
        <f t="shared" si="8"/>
        <v>0.74</v>
      </c>
      <c r="Z29" s="53">
        <f t="shared" si="9"/>
        <v>0.87749999999999995</v>
      </c>
      <c r="AA29" s="53">
        <f t="shared" si="10"/>
        <v>2.3102540378443948E-2</v>
      </c>
      <c r="AB29" s="53">
        <f t="shared" si="11"/>
        <v>1.2602540378443813E-2</v>
      </c>
      <c r="AC29" s="53">
        <f t="shared" si="1"/>
        <v>1.3338257906458812E-2</v>
      </c>
      <c r="AD29" s="58">
        <f t="shared" si="2"/>
        <v>7.2760800799676634E-3</v>
      </c>
      <c r="AF29" s="57">
        <f t="shared" si="3"/>
        <v>0.17320508075688776</v>
      </c>
      <c r="AG29" s="53">
        <f t="shared" si="12"/>
        <v>0.85175000000000001</v>
      </c>
      <c r="AH29" s="53">
        <f t="shared" si="13"/>
        <v>1.8479999999999999</v>
      </c>
      <c r="AI29" s="53">
        <f t="shared" si="14"/>
        <v>0.81024999999999991</v>
      </c>
      <c r="AJ29" s="53">
        <f t="shared" si="15"/>
        <v>0.94799999999999995</v>
      </c>
      <c r="AK29" s="53">
        <f t="shared" si="16"/>
        <v>1.7320508075688776E-3</v>
      </c>
      <c r="AL29" s="53">
        <f t="shared" si="17"/>
        <v>4.5102540378443787E-2</v>
      </c>
      <c r="AM29" s="53">
        <f t="shared" si="4"/>
        <v>2.6039963828630483E-2</v>
      </c>
      <c r="AN29" s="58">
        <f t="shared" si="5"/>
        <v>1E-3</v>
      </c>
    </row>
    <row r="30" spans="1:40">
      <c r="A30" s="103">
        <v>2</v>
      </c>
      <c r="B30" s="93" t="s">
        <v>106</v>
      </c>
      <c r="C30" s="124" t="s">
        <v>107</v>
      </c>
      <c r="D30" s="101">
        <v>0.4</v>
      </c>
      <c r="E30" s="95" t="s">
        <v>74</v>
      </c>
      <c r="F30" s="92">
        <v>1.9810000000000001</v>
      </c>
      <c r="G30" s="92">
        <v>1.8859999999999999</v>
      </c>
      <c r="H30" s="92">
        <v>1.7210000000000001</v>
      </c>
      <c r="I30" s="92">
        <v>1.6539999999999999</v>
      </c>
      <c r="J30" s="92">
        <v>1.548</v>
      </c>
      <c r="K30" s="96">
        <v>1.4079999999999999</v>
      </c>
      <c r="L30" s="100"/>
      <c r="M30" s="95" t="s">
        <v>75</v>
      </c>
      <c r="N30" s="92">
        <v>1.5669999999999999</v>
      </c>
      <c r="O30" s="92">
        <v>1.679</v>
      </c>
      <c r="P30" s="92">
        <v>1.74</v>
      </c>
      <c r="Q30" s="92">
        <v>1.83</v>
      </c>
      <c r="R30" s="92">
        <v>2</v>
      </c>
      <c r="S30" s="96">
        <v>2.1480000000000001</v>
      </c>
      <c r="T30" s="101">
        <v>1.6</v>
      </c>
      <c r="U30" s="139"/>
      <c r="V30" s="57">
        <f t="shared" si="0"/>
        <v>0.34641016151377552</v>
      </c>
      <c r="W30" s="53">
        <f t="shared" si="6"/>
        <v>0.84375</v>
      </c>
      <c r="X30" s="53">
        <f t="shared" si="7"/>
        <v>1.478</v>
      </c>
      <c r="Y30" s="53">
        <f t="shared" si="8"/>
        <v>0.70399999999999996</v>
      </c>
      <c r="Z30" s="53">
        <f t="shared" si="9"/>
        <v>0.96675</v>
      </c>
      <c r="AA30" s="53">
        <f t="shared" si="10"/>
        <v>5.0205080756887677E-2</v>
      </c>
      <c r="AB30" s="53">
        <f t="shared" si="11"/>
        <v>3.3455080756887717E-2</v>
      </c>
      <c r="AC30" s="53">
        <f t="shared" si="1"/>
        <v>2.8985916889676E-2</v>
      </c>
      <c r="AD30" s="58">
        <f t="shared" si="2"/>
        <v>1.931529988074979E-2</v>
      </c>
      <c r="AF30" s="57">
        <f t="shared" si="3"/>
        <v>0.34641016151377552</v>
      </c>
      <c r="AG30" s="53">
        <f t="shared" si="12"/>
        <v>0.89250000000000007</v>
      </c>
      <c r="AH30" s="53">
        <f t="shared" si="13"/>
        <v>2.0739999999999998</v>
      </c>
      <c r="AI30" s="53">
        <f t="shared" si="14"/>
        <v>0.8115</v>
      </c>
      <c r="AJ30" s="53">
        <f t="shared" si="15"/>
        <v>1.0740000000000001</v>
      </c>
      <c r="AK30" s="53">
        <f t="shared" si="16"/>
        <v>3.4641016151377552E-3</v>
      </c>
      <c r="AL30" s="53">
        <f t="shared" si="17"/>
        <v>9.2205080756887686E-2</v>
      </c>
      <c r="AM30" s="53">
        <f t="shared" si="4"/>
        <v>5.3234628195640288E-2</v>
      </c>
      <c r="AN30" s="58">
        <f t="shared" si="5"/>
        <v>2E-3</v>
      </c>
    </row>
    <row r="31" spans="1:40">
      <c r="A31" s="103">
        <v>2</v>
      </c>
      <c r="B31" s="93" t="s">
        <v>108</v>
      </c>
      <c r="C31" s="124" t="s">
        <v>108</v>
      </c>
      <c r="D31" s="101">
        <v>0.25</v>
      </c>
      <c r="E31" s="95" t="s">
        <v>74</v>
      </c>
      <c r="F31" s="92">
        <v>1.982</v>
      </c>
      <c r="G31" s="92">
        <v>1.915</v>
      </c>
      <c r="H31" s="92">
        <v>1.82</v>
      </c>
      <c r="I31" s="92">
        <v>1.764</v>
      </c>
      <c r="J31" s="92">
        <v>1.7110000000000001</v>
      </c>
      <c r="K31" s="96">
        <v>1.61</v>
      </c>
      <c r="L31" s="100"/>
      <c r="M31" s="95" t="s">
        <v>75</v>
      </c>
      <c r="N31" s="92">
        <v>1.7290000000000001</v>
      </c>
      <c r="O31" s="92">
        <v>1.8089999999999999</v>
      </c>
      <c r="P31" s="92">
        <v>1.8380000000000001</v>
      </c>
      <c r="Q31" s="92">
        <v>1.913</v>
      </c>
      <c r="R31" s="92">
        <v>2</v>
      </c>
      <c r="S31" s="96">
        <v>2.1110000000000002</v>
      </c>
      <c r="T31" s="101">
        <v>1.75</v>
      </c>
      <c r="U31" s="139"/>
      <c r="V31" s="57">
        <f t="shared" si="0"/>
        <v>0.21650635094610968</v>
      </c>
      <c r="W31" s="53">
        <f t="shared" si="6"/>
        <v>0.89600000000000002</v>
      </c>
      <c r="X31" s="53">
        <f t="shared" si="7"/>
        <v>1.6605000000000001</v>
      </c>
      <c r="Y31" s="53">
        <f t="shared" si="8"/>
        <v>0.80500000000000005</v>
      </c>
      <c r="Z31" s="53">
        <f t="shared" si="9"/>
        <v>0.97425000000000006</v>
      </c>
      <c r="AA31" s="53">
        <f t="shared" si="10"/>
        <v>3.0003175473054755E-2</v>
      </c>
      <c r="AB31" s="53">
        <f t="shared" si="11"/>
        <v>1.7253175473054869E-2</v>
      </c>
      <c r="AC31" s="53">
        <f t="shared" si="1"/>
        <v>1.7322341435911739E-2</v>
      </c>
      <c r="AD31" s="58">
        <f t="shared" si="2"/>
        <v>9.9611255037440772E-3</v>
      </c>
      <c r="AF31" s="57">
        <f t="shared" si="3"/>
        <v>0.21650635094610968</v>
      </c>
      <c r="AG31" s="53">
        <f t="shared" si="12"/>
        <v>0.93775000000000008</v>
      </c>
      <c r="AH31" s="53">
        <f t="shared" si="13"/>
        <v>2.0555000000000003</v>
      </c>
      <c r="AI31" s="53">
        <f t="shared" si="14"/>
        <v>0.88450000000000006</v>
      </c>
      <c r="AJ31" s="53">
        <f t="shared" si="15"/>
        <v>1.0555000000000001</v>
      </c>
      <c r="AK31" s="53">
        <f t="shared" si="16"/>
        <v>2.1650635094610966E-3</v>
      </c>
      <c r="AL31" s="53">
        <f t="shared" si="17"/>
        <v>5.5003175473054819E-2</v>
      </c>
      <c r="AM31" s="53">
        <f t="shared" si="4"/>
        <v>3.1756098165652419E-2</v>
      </c>
      <c r="AN31" s="58">
        <f t="shared" si="5"/>
        <v>1.25E-3</v>
      </c>
    </row>
    <row r="32" spans="1:40">
      <c r="A32" s="103">
        <v>2.2000000000000002</v>
      </c>
      <c r="B32" s="93" t="s">
        <v>109</v>
      </c>
      <c r="C32" s="124" t="s">
        <v>110</v>
      </c>
      <c r="D32" s="101">
        <v>0.45</v>
      </c>
      <c r="E32" s="95" t="s">
        <v>74</v>
      </c>
      <c r="F32" s="92">
        <v>2.1800000000000002</v>
      </c>
      <c r="G32" s="92">
        <v>2.08</v>
      </c>
      <c r="H32" s="92">
        <v>1.8879999999999999</v>
      </c>
      <c r="I32" s="92">
        <v>1.8169999999999999</v>
      </c>
      <c r="J32" s="92">
        <v>1.6930000000000001</v>
      </c>
      <c r="K32" s="96">
        <v>1.54</v>
      </c>
      <c r="L32" s="100"/>
      <c r="M32" s="95" t="s">
        <v>75</v>
      </c>
      <c r="N32" s="92">
        <v>1.7130000000000001</v>
      </c>
      <c r="O32" s="92">
        <v>1.8380000000000001</v>
      </c>
      <c r="P32" s="92">
        <v>1.9079999999999999</v>
      </c>
      <c r="Q32" s="92">
        <v>2.0030000000000001</v>
      </c>
      <c r="R32" s="92">
        <v>2.2000000000000002</v>
      </c>
      <c r="S32" s="96">
        <v>2.36</v>
      </c>
      <c r="T32" s="101">
        <v>1.75</v>
      </c>
      <c r="U32" s="139"/>
      <c r="V32" s="57">
        <f t="shared" si="0"/>
        <v>0.38971143170299744</v>
      </c>
      <c r="W32" s="53">
        <f t="shared" si="6"/>
        <v>0.92625000000000002</v>
      </c>
      <c r="X32" s="53">
        <f t="shared" si="7"/>
        <v>1.6165</v>
      </c>
      <c r="Y32" s="53">
        <f t="shared" si="8"/>
        <v>0.77</v>
      </c>
      <c r="Z32" s="53">
        <f t="shared" si="9"/>
        <v>1.0649999999999999</v>
      </c>
      <c r="AA32" s="53">
        <f t="shared" si="10"/>
        <v>5.6105715851498816E-2</v>
      </c>
      <c r="AB32" s="53">
        <f t="shared" si="11"/>
        <v>3.8605715851498718E-2</v>
      </c>
      <c r="AC32" s="53">
        <f t="shared" si="1"/>
        <v>3.2392650149939493E-2</v>
      </c>
      <c r="AD32" s="58">
        <f t="shared" si="2"/>
        <v>2.2289020439120986E-2</v>
      </c>
      <c r="AF32" s="57">
        <f t="shared" si="3"/>
        <v>0.38971143170299744</v>
      </c>
      <c r="AG32" s="53">
        <f t="shared" si="12"/>
        <v>0.97775000000000001</v>
      </c>
      <c r="AH32" s="53">
        <f t="shared" si="13"/>
        <v>2.2800000000000002</v>
      </c>
      <c r="AI32" s="53">
        <f t="shared" si="14"/>
        <v>0.88775000000000004</v>
      </c>
      <c r="AJ32" s="53">
        <f t="shared" si="15"/>
        <v>1.18</v>
      </c>
      <c r="AK32" s="53">
        <f t="shared" si="16"/>
        <v>3.8971143170299745E-3</v>
      </c>
      <c r="AL32" s="53">
        <f t="shared" si="17"/>
        <v>0.10485571585149875</v>
      </c>
      <c r="AM32" s="53">
        <f t="shared" si="4"/>
        <v>6.0538475772933711E-2</v>
      </c>
      <c r="AN32" s="58">
        <f t="shared" si="5"/>
        <v>2.2500000000000003E-3</v>
      </c>
    </row>
    <row r="33" spans="1:40">
      <c r="A33" s="103">
        <v>2.2000000000000002</v>
      </c>
      <c r="B33" s="93" t="s">
        <v>111</v>
      </c>
      <c r="C33" s="124" t="s">
        <v>111</v>
      </c>
      <c r="D33" s="101">
        <v>0.25</v>
      </c>
      <c r="E33" s="95" t="s">
        <v>74</v>
      </c>
      <c r="F33" s="92">
        <v>2.1819999999999999</v>
      </c>
      <c r="G33" s="92">
        <v>2.1150000000000002</v>
      </c>
      <c r="H33" s="92">
        <v>2.02</v>
      </c>
      <c r="I33" s="92">
        <v>1.964</v>
      </c>
      <c r="J33" s="92">
        <v>1.911</v>
      </c>
      <c r="K33" s="96">
        <v>1.81</v>
      </c>
      <c r="L33" s="100"/>
      <c r="M33" s="95" t="s">
        <v>75</v>
      </c>
      <c r="N33" s="92">
        <v>1.929</v>
      </c>
      <c r="O33" s="92">
        <v>2.0089999999999999</v>
      </c>
      <c r="P33" s="92">
        <v>2.0379999999999998</v>
      </c>
      <c r="Q33" s="92">
        <v>2.113</v>
      </c>
      <c r="R33" s="92">
        <v>2.2000000000000002</v>
      </c>
      <c r="S33" s="96">
        <v>2.3109999999999999</v>
      </c>
      <c r="T33" s="101">
        <v>1.95</v>
      </c>
      <c r="U33" s="139"/>
      <c r="V33" s="57">
        <f t="shared" si="0"/>
        <v>0.21650635094610968</v>
      </c>
      <c r="W33" s="53">
        <f t="shared" si="6"/>
        <v>0.996</v>
      </c>
      <c r="X33" s="53">
        <f t="shared" si="7"/>
        <v>1.8605</v>
      </c>
      <c r="Y33" s="53">
        <f t="shared" si="8"/>
        <v>0.90500000000000003</v>
      </c>
      <c r="Z33" s="53">
        <f t="shared" si="9"/>
        <v>1.0742500000000001</v>
      </c>
      <c r="AA33" s="53">
        <f t="shared" si="10"/>
        <v>3.0003175473054755E-2</v>
      </c>
      <c r="AB33" s="53">
        <f t="shared" si="11"/>
        <v>1.7253175473054869E-2</v>
      </c>
      <c r="AC33" s="53">
        <f t="shared" si="1"/>
        <v>1.7322341435911739E-2</v>
      </c>
      <c r="AD33" s="58">
        <f t="shared" si="2"/>
        <v>9.9611255037440772E-3</v>
      </c>
      <c r="AF33" s="57">
        <f t="shared" si="3"/>
        <v>0.21650635094610968</v>
      </c>
      <c r="AG33" s="53">
        <f t="shared" si="12"/>
        <v>1.03775</v>
      </c>
      <c r="AH33" s="53">
        <f t="shared" si="13"/>
        <v>2.2555000000000001</v>
      </c>
      <c r="AI33" s="53">
        <f t="shared" si="14"/>
        <v>0.98449999999999993</v>
      </c>
      <c r="AJ33" s="53">
        <f t="shared" si="15"/>
        <v>1.1555</v>
      </c>
      <c r="AK33" s="53">
        <f t="shared" si="16"/>
        <v>2.1650635094610966E-3</v>
      </c>
      <c r="AL33" s="53">
        <f t="shared" si="17"/>
        <v>5.5003175473054819E-2</v>
      </c>
      <c r="AM33" s="53">
        <f t="shared" si="4"/>
        <v>3.1756098165652419E-2</v>
      </c>
      <c r="AN33" s="58">
        <f t="shared" si="5"/>
        <v>1.25E-3</v>
      </c>
    </row>
    <row r="34" spans="1:40">
      <c r="A34" s="103">
        <v>2.2999999999999998</v>
      </c>
      <c r="B34" s="93" t="s">
        <v>112</v>
      </c>
      <c r="C34" s="124" t="s">
        <v>112</v>
      </c>
      <c r="D34" s="101">
        <v>0.45</v>
      </c>
      <c r="E34" s="95" t="s">
        <v>74</v>
      </c>
      <c r="F34" s="92">
        <v>2.2799999999999998</v>
      </c>
      <c r="G34" s="92">
        <v>2.1800000000000002</v>
      </c>
      <c r="H34" s="92">
        <v>1.988</v>
      </c>
      <c r="I34" s="92">
        <v>1.917</v>
      </c>
      <c r="J34" s="92">
        <v>1.7929999999999999</v>
      </c>
      <c r="K34" s="96">
        <v>1.64</v>
      </c>
      <c r="L34" s="100"/>
      <c r="M34" s="95" t="s">
        <v>75</v>
      </c>
      <c r="N34" s="92">
        <v>1.8129999999999999</v>
      </c>
      <c r="O34" s="92">
        <v>1.9379999999999999</v>
      </c>
      <c r="P34" s="92">
        <v>2.008</v>
      </c>
      <c r="Q34" s="92">
        <v>2.1030000000000002</v>
      </c>
      <c r="R34" s="92">
        <v>2.2999999999999998</v>
      </c>
      <c r="S34" s="96">
        <v>2.46</v>
      </c>
      <c r="T34" s="101">
        <v>1.85</v>
      </c>
      <c r="U34" s="139"/>
      <c r="V34" s="57">
        <f t="shared" si="0"/>
        <v>0.38971143170299744</v>
      </c>
      <c r="W34" s="53">
        <f t="shared" si="6"/>
        <v>0.97625000000000006</v>
      </c>
      <c r="X34" s="53">
        <f t="shared" si="7"/>
        <v>1.7164999999999999</v>
      </c>
      <c r="Y34" s="53">
        <f t="shared" si="8"/>
        <v>0.82</v>
      </c>
      <c r="Z34" s="53">
        <f t="shared" si="9"/>
        <v>1.115</v>
      </c>
      <c r="AA34" s="53">
        <f t="shared" si="10"/>
        <v>5.6105715851498816E-2</v>
      </c>
      <c r="AB34" s="53">
        <f t="shared" si="11"/>
        <v>3.8605715851498607E-2</v>
      </c>
      <c r="AC34" s="53">
        <f t="shared" si="1"/>
        <v>3.2392650149939493E-2</v>
      </c>
      <c r="AD34" s="58">
        <f t="shared" si="2"/>
        <v>2.2289020439120923E-2</v>
      </c>
      <c r="AF34" s="57">
        <f t="shared" si="3"/>
        <v>0.38971143170299744</v>
      </c>
      <c r="AG34" s="53">
        <f t="shared" si="12"/>
        <v>1.0277500000000002</v>
      </c>
      <c r="AH34" s="53">
        <f t="shared" si="13"/>
        <v>2.38</v>
      </c>
      <c r="AI34" s="53">
        <f t="shared" si="14"/>
        <v>0.93774999999999997</v>
      </c>
      <c r="AJ34" s="53">
        <f t="shared" si="15"/>
        <v>1.23</v>
      </c>
      <c r="AK34" s="53">
        <f t="shared" si="16"/>
        <v>3.8971143170299745E-3</v>
      </c>
      <c r="AL34" s="53">
        <f t="shared" si="17"/>
        <v>0.10485571585149853</v>
      </c>
      <c r="AM34" s="53">
        <f t="shared" si="4"/>
        <v>6.053847577293358E-2</v>
      </c>
      <c r="AN34" s="58">
        <f t="shared" si="5"/>
        <v>2.2500000000000003E-3</v>
      </c>
    </row>
    <row r="35" spans="1:40">
      <c r="A35" s="103">
        <v>2.2999999999999998</v>
      </c>
      <c r="B35" s="93" t="s">
        <v>113</v>
      </c>
      <c r="C35" s="124" t="s">
        <v>113</v>
      </c>
      <c r="D35" s="101">
        <v>0.4</v>
      </c>
      <c r="E35" s="95" t="s">
        <v>74</v>
      </c>
      <c r="F35" s="92">
        <v>2.2810000000000001</v>
      </c>
      <c r="G35" s="92">
        <v>2.1859999999999999</v>
      </c>
      <c r="H35" s="92">
        <v>2.0209999999999999</v>
      </c>
      <c r="I35" s="92">
        <v>1.954</v>
      </c>
      <c r="J35" s="92">
        <v>1.8480000000000001</v>
      </c>
      <c r="K35" s="96">
        <v>1.708</v>
      </c>
      <c r="L35" s="100"/>
      <c r="M35" s="95" t="s">
        <v>75</v>
      </c>
      <c r="N35" s="92">
        <v>1.867</v>
      </c>
      <c r="O35" s="92">
        <v>1.9790000000000001</v>
      </c>
      <c r="P35" s="92">
        <v>2.04</v>
      </c>
      <c r="Q35" s="92">
        <v>2.13</v>
      </c>
      <c r="R35" s="92">
        <v>2.2999999999999998</v>
      </c>
      <c r="S35" s="96">
        <v>2.448</v>
      </c>
      <c r="T35" s="101">
        <v>1.9</v>
      </c>
      <c r="U35" s="139"/>
      <c r="V35" s="57">
        <f t="shared" si="0"/>
        <v>0.34641016151377552</v>
      </c>
      <c r="W35" s="53">
        <f t="shared" si="6"/>
        <v>0.99374999999999991</v>
      </c>
      <c r="X35" s="53">
        <f t="shared" si="7"/>
        <v>1.778</v>
      </c>
      <c r="Y35" s="53">
        <f t="shared" si="8"/>
        <v>0.85399999999999998</v>
      </c>
      <c r="Z35" s="53">
        <f t="shared" si="9"/>
        <v>1.1167500000000001</v>
      </c>
      <c r="AA35" s="53">
        <f t="shared" si="10"/>
        <v>5.0205080756887455E-2</v>
      </c>
      <c r="AB35" s="53">
        <f t="shared" si="11"/>
        <v>3.3455080756887828E-2</v>
      </c>
      <c r="AC35" s="53">
        <f t="shared" si="1"/>
        <v>2.8985916889675872E-2</v>
      </c>
      <c r="AD35" s="58">
        <f t="shared" si="2"/>
        <v>1.9315299880749856E-2</v>
      </c>
      <c r="AF35" s="57">
        <f t="shared" si="3"/>
        <v>0.34641016151377552</v>
      </c>
      <c r="AG35" s="53">
        <f t="shared" si="12"/>
        <v>1.0425</v>
      </c>
      <c r="AH35" s="53">
        <f t="shared" si="13"/>
        <v>2.3739999999999997</v>
      </c>
      <c r="AI35" s="53">
        <f t="shared" si="14"/>
        <v>0.96150000000000002</v>
      </c>
      <c r="AJ35" s="53">
        <f t="shared" si="15"/>
        <v>1.224</v>
      </c>
      <c r="AK35" s="53">
        <f t="shared" si="16"/>
        <v>3.4641016151377552E-3</v>
      </c>
      <c r="AL35" s="53">
        <f t="shared" si="17"/>
        <v>9.2205080756887797E-2</v>
      </c>
      <c r="AM35" s="53">
        <f t="shared" si="4"/>
        <v>5.323462819564035E-2</v>
      </c>
      <c r="AN35" s="58">
        <f t="shared" si="5"/>
        <v>2E-3</v>
      </c>
    </row>
    <row r="36" spans="1:40">
      <c r="A36" s="103">
        <v>2.5</v>
      </c>
      <c r="B36" s="93" t="s">
        <v>114</v>
      </c>
      <c r="C36" s="124" t="s">
        <v>115</v>
      </c>
      <c r="D36" s="101">
        <v>0.45</v>
      </c>
      <c r="E36" s="95" t="s">
        <v>74</v>
      </c>
      <c r="F36" s="92">
        <v>2.48</v>
      </c>
      <c r="G36" s="92">
        <v>2.38</v>
      </c>
      <c r="H36" s="92">
        <v>2.1880000000000002</v>
      </c>
      <c r="I36" s="92">
        <v>2.117</v>
      </c>
      <c r="J36" s="92">
        <v>1.9930000000000001</v>
      </c>
      <c r="K36" s="96">
        <v>1.84</v>
      </c>
      <c r="L36" s="100"/>
      <c r="M36" s="95" t="s">
        <v>75</v>
      </c>
      <c r="N36" s="92">
        <v>2.0129999999999999</v>
      </c>
      <c r="O36" s="92">
        <v>2.1379999999999999</v>
      </c>
      <c r="P36" s="92">
        <v>2.2080000000000002</v>
      </c>
      <c r="Q36" s="92">
        <v>2.3029999999999999</v>
      </c>
      <c r="R36" s="92">
        <v>2.5</v>
      </c>
      <c r="S36" s="96">
        <v>2.66</v>
      </c>
      <c r="T36" s="101">
        <v>2.0499999999999998</v>
      </c>
      <c r="U36" s="139"/>
      <c r="V36" s="57">
        <f t="shared" si="0"/>
        <v>0.38971143170299744</v>
      </c>
      <c r="W36" s="53">
        <f t="shared" si="6"/>
        <v>1.0762499999999999</v>
      </c>
      <c r="X36" s="53">
        <f t="shared" si="7"/>
        <v>1.9165000000000001</v>
      </c>
      <c r="Y36" s="53">
        <f t="shared" si="8"/>
        <v>0.92</v>
      </c>
      <c r="Z36" s="53">
        <f t="shared" si="9"/>
        <v>1.2149999999999999</v>
      </c>
      <c r="AA36" s="53">
        <f t="shared" si="10"/>
        <v>5.6105715851498816E-2</v>
      </c>
      <c r="AB36" s="53">
        <f t="shared" si="11"/>
        <v>3.8605715851498829E-2</v>
      </c>
      <c r="AC36" s="53">
        <f t="shared" si="1"/>
        <v>3.2392650149939493E-2</v>
      </c>
      <c r="AD36" s="58">
        <f t="shared" si="2"/>
        <v>2.2289020439121048E-2</v>
      </c>
      <c r="AF36" s="57">
        <f t="shared" si="3"/>
        <v>0.38971143170299744</v>
      </c>
      <c r="AG36" s="53">
        <f t="shared" si="12"/>
        <v>1.12775</v>
      </c>
      <c r="AH36" s="53">
        <f t="shared" si="13"/>
        <v>2.58</v>
      </c>
      <c r="AI36" s="53">
        <f t="shared" si="14"/>
        <v>1.03775</v>
      </c>
      <c r="AJ36" s="53">
        <f t="shared" si="15"/>
        <v>1.33</v>
      </c>
      <c r="AK36" s="53">
        <f t="shared" si="16"/>
        <v>3.8971143170299745E-3</v>
      </c>
      <c r="AL36" s="53">
        <f t="shared" si="17"/>
        <v>0.10485571585149864</v>
      </c>
      <c r="AM36" s="53">
        <f t="shared" si="4"/>
        <v>6.0538475772933642E-2</v>
      </c>
      <c r="AN36" s="58">
        <f t="shared" si="5"/>
        <v>2.2500000000000003E-3</v>
      </c>
    </row>
    <row r="37" spans="1:40">
      <c r="A37" s="103">
        <v>2.5</v>
      </c>
      <c r="B37" s="93" t="s">
        <v>116</v>
      </c>
      <c r="C37" s="124" t="s">
        <v>116</v>
      </c>
      <c r="D37" s="101">
        <v>0.35</v>
      </c>
      <c r="E37" s="95" t="s">
        <v>74</v>
      </c>
      <c r="F37" s="92">
        <v>2.4809999999999999</v>
      </c>
      <c r="G37" s="92">
        <v>2.3959999999999999</v>
      </c>
      <c r="H37" s="92">
        <v>2.254</v>
      </c>
      <c r="I37" s="92">
        <v>2.1909999999999998</v>
      </c>
      <c r="J37" s="92">
        <v>2.1019999999999999</v>
      </c>
      <c r="K37" s="96">
        <v>1.9750000000000001</v>
      </c>
      <c r="L37" s="100"/>
      <c r="M37" s="95" t="s">
        <v>75</v>
      </c>
      <c r="N37" s="92">
        <v>2.121</v>
      </c>
      <c r="O37" s="92">
        <v>2.2210000000000001</v>
      </c>
      <c r="P37" s="92">
        <v>2.2730000000000001</v>
      </c>
      <c r="Q37" s="92">
        <v>2.3580000000000001</v>
      </c>
      <c r="R37" s="92">
        <v>2.5</v>
      </c>
      <c r="S37" s="96">
        <v>2.6360000000000001</v>
      </c>
      <c r="T37" s="101">
        <v>2.15</v>
      </c>
      <c r="U37" s="139"/>
      <c r="V37" s="57">
        <f t="shared" si="0"/>
        <v>0.30310889132455354</v>
      </c>
      <c r="W37" s="53">
        <f t="shared" si="6"/>
        <v>1.1112500000000001</v>
      </c>
      <c r="X37" s="53">
        <f t="shared" si="7"/>
        <v>2.0385</v>
      </c>
      <c r="Y37" s="53">
        <f t="shared" si="8"/>
        <v>0.98750000000000004</v>
      </c>
      <c r="Z37" s="53">
        <f t="shared" si="9"/>
        <v>1.2192499999999999</v>
      </c>
      <c r="AA37" s="53">
        <f t="shared" si="10"/>
        <v>4.3554445662276953E-2</v>
      </c>
      <c r="AB37" s="53">
        <f t="shared" si="11"/>
        <v>2.7804445662276744E-2</v>
      </c>
      <c r="AC37" s="53">
        <f t="shared" si="1"/>
        <v>2.5146170927520525E-2</v>
      </c>
      <c r="AD37" s="58">
        <f t="shared" si="2"/>
        <v>1.6052904187783799E-2</v>
      </c>
      <c r="AF37" s="57">
        <f t="shared" si="3"/>
        <v>0.30310889132455354</v>
      </c>
      <c r="AG37" s="53">
        <f t="shared" si="12"/>
        <v>1.1577500000000001</v>
      </c>
      <c r="AH37" s="53">
        <f t="shared" si="13"/>
        <v>2.5680000000000001</v>
      </c>
      <c r="AI37" s="53">
        <f t="shared" si="14"/>
        <v>1.0855000000000001</v>
      </c>
      <c r="AJ37" s="53">
        <f t="shared" si="15"/>
        <v>1.3180000000000001</v>
      </c>
      <c r="AK37" s="53">
        <f t="shared" si="16"/>
        <v>3.0310889132455355E-3</v>
      </c>
      <c r="AL37" s="53">
        <f t="shared" si="17"/>
        <v>7.9304445662276846E-2</v>
      </c>
      <c r="AM37" s="53">
        <f t="shared" si="4"/>
        <v>4.5786443051049584E-2</v>
      </c>
      <c r="AN37" s="58">
        <f t="shared" si="5"/>
        <v>1.75E-3</v>
      </c>
    </row>
    <row r="38" spans="1:40">
      <c r="A38" s="103">
        <v>2.6</v>
      </c>
      <c r="B38" s="93" t="s">
        <v>117</v>
      </c>
      <c r="C38" s="124" t="s">
        <v>117</v>
      </c>
      <c r="D38" s="101">
        <v>0.45</v>
      </c>
      <c r="E38" s="95" t="s">
        <v>74</v>
      </c>
      <c r="F38" s="92">
        <v>2.58</v>
      </c>
      <c r="G38" s="92">
        <v>2.48</v>
      </c>
      <c r="H38" s="92">
        <v>2.2879999999999998</v>
      </c>
      <c r="I38" s="92">
        <v>2.2170000000000001</v>
      </c>
      <c r="J38" s="92">
        <v>2.093</v>
      </c>
      <c r="K38" s="96">
        <v>1.94</v>
      </c>
      <c r="L38" s="100"/>
      <c r="M38" s="95" t="s">
        <v>75</v>
      </c>
      <c r="N38" s="92">
        <v>2.113</v>
      </c>
      <c r="O38" s="92">
        <v>2.238</v>
      </c>
      <c r="P38" s="92">
        <v>2.3079999999999998</v>
      </c>
      <c r="Q38" s="92">
        <v>2.3929999999999998</v>
      </c>
      <c r="R38" s="92">
        <v>2.6</v>
      </c>
      <c r="S38" s="96">
        <v>2.75</v>
      </c>
      <c r="T38" s="101">
        <v>2.15</v>
      </c>
      <c r="U38" s="139"/>
      <c r="V38" s="57">
        <f t="shared" si="0"/>
        <v>0.38971143170299744</v>
      </c>
      <c r="W38" s="53">
        <f t="shared" si="6"/>
        <v>1.12625</v>
      </c>
      <c r="X38" s="53">
        <f t="shared" si="7"/>
        <v>2.0164999999999997</v>
      </c>
      <c r="Y38" s="53">
        <f t="shared" si="8"/>
        <v>0.97</v>
      </c>
      <c r="Z38" s="53">
        <f t="shared" si="9"/>
        <v>1.2650000000000001</v>
      </c>
      <c r="AA38" s="53">
        <f t="shared" si="10"/>
        <v>5.6105715851498594E-2</v>
      </c>
      <c r="AB38" s="53">
        <f t="shared" si="11"/>
        <v>3.8605715851498718E-2</v>
      </c>
      <c r="AC38" s="53">
        <f t="shared" si="1"/>
        <v>3.2392650149939362E-2</v>
      </c>
      <c r="AD38" s="58">
        <f t="shared" si="2"/>
        <v>2.2289020439120986E-2</v>
      </c>
      <c r="AF38" s="57">
        <f t="shared" si="3"/>
        <v>0.38971143170299744</v>
      </c>
      <c r="AG38" s="53">
        <f t="shared" si="12"/>
        <v>1.1752499999999999</v>
      </c>
      <c r="AH38" s="53">
        <f t="shared" si="13"/>
        <v>2.6749999999999998</v>
      </c>
      <c r="AI38" s="53">
        <f t="shared" si="14"/>
        <v>1.08775</v>
      </c>
      <c r="AJ38" s="53">
        <f t="shared" si="15"/>
        <v>1.375</v>
      </c>
      <c r="AK38" s="53">
        <f t="shared" si="16"/>
        <v>3.8971143170299745E-3</v>
      </c>
      <c r="AL38" s="53">
        <f t="shared" si="17"/>
        <v>0.10735571585149881</v>
      </c>
      <c r="AM38" s="53">
        <f t="shared" si="4"/>
        <v>6.1981851445907808E-2</v>
      </c>
      <c r="AN38" s="58">
        <f t="shared" si="5"/>
        <v>2.2500000000000003E-3</v>
      </c>
    </row>
    <row r="39" spans="1:40">
      <c r="A39" s="103">
        <v>3</v>
      </c>
      <c r="B39" s="93" t="s">
        <v>118</v>
      </c>
      <c r="C39" s="124" t="s">
        <v>119</v>
      </c>
      <c r="D39" s="101">
        <v>0.5</v>
      </c>
      <c r="E39" s="95" t="s">
        <v>74</v>
      </c>
      <c r="F39" s="92">
        <v>2.98</v>
      </c>
      <c r="G39" s="92">
        <v>2.8740000000000001</v>
      </c>
      <c r="H39" s="92">
        <v>2.6549999999999998</v>
      </c>
      <c r="I39" s="92">
        <v>2.58</v>
      </c>
      <c r="J39" s="92">
        <v>2.4390000000000001</v>
      </c>
      <c r="K39" s="96">
        <v>2.2719999999999998</v>
      </c>
      <c r="L39" s="100"/>
      <c r="M39" s="95" t="s">
        <v>75</v>
      </c>
      <c r="N39" s="92">
        <v>2.4590000000000001</v>
      </c>
      <c r="O39" s="92">
        <v>2.5990000000000002</v>
      </c>
      <c r="P39" s="92">
        <v>2.6749999999999998</v>
      </c>
      <c r="Q39" s="92">
        <v>2.7749999999999999</v>
      </c>
      <c r="R39" s="92">
        <v>3</v>
      </c>
      <c r="S39" s="96">
        <v>3.1720000000000002</v>
      </c>
      <c r="T39" s="101">
        <v>2.5</v>
      </c>
      <c r="U39" s="139"/>
      <c r="V39" s="57">
        <f t="shared" si="0"/>
        <v>0.43301270189221935</v>
      </c>
      <c r="W39" s="53">
        <f t="shared" si="6"/>
        <v>1.3087499999999999</v>
      </c>
      <c r="X39" s="53">
        <f t="shared" si="7"/>
        <v>2.3555000000000001</v>
      </c>
      <c r="Y39" s="53">
        <f t="shared" si="8"/>
        <v>1.1359999999999999</v>
      </c>
      <c r="Z39" s="53">
        <f t="shared" si="9"/>
        <v>1.4635</v>
      </c>
      <c r="AA39" s="53">
        <f t="shared" si="10"/>
        <v>6.1756350946109428E-2</v>
      </c>
      <c r="AB39" s="53">
        <f t="shared" si="11"/>
        <v>4.3756350946109718E-2</v>
      </c>
      <c r="AC39" s="53">
        <f t="shared" si="1"/>
        <v>3.5655045842905277E-2</v>
      </c>
      <c r="AD39" s="58">
        <f t="shared" si="2"/>
        <v>2.5262740997492181E-2</v>
      </c>
      <c r="AF39" s="57">
        <f t="shared" si="3"/>
        <v>0.43301270189221935</v>
      </c>
      <c r="AG39" s="53">
        <f t="shared" si="12"/>
        <v>1.3624999999999998</v>
      </c>
      <c r="AH39" s="53">
        <f t="shared" si="13"/>
        <v>3.0860000000000003</v>
      </c>
      <c r="AI39" s="53">
        <f t="shared" si="14"/>
        <v>1.2645</v>
      </c>
      <c r="AJ39" s="53">
        <f t="shared" si="15"/>
        <v>1.5860000000000001</v>
      </c>
      <c r="AK39" s="53">
        <f t="shared" si="16"/>
        <v>4.3301270189221933E-3</v>
      </c>
      <c r="AL39" s="53">
        <f t="shared" si="17"/>
        <v>0.11850635094610981</v>
      </c>
      <c r="AM39" s="53">
        <f t="shared" si="4"/>
        <v>6.8419673619416754E-2</v>
      </c>
      <c r="AN39" s="58">
        <f t="shared" si="5"/>
        <v>2.5000000000000001E-3</v>
      </c>
    </row>
    <row r="40" spans="1:40">
      <c r="A40" s="103">
        <v>3</v>
      </c>
      <c r="B40" s="93" t="s">
        <v>120</v>
      </c>
      <c r="C40" s="124" t="s">
        <v>120</v>
      </c>
      <c r="D40" s="101">
        <v>0.35</v>
      </c>
      <c r="E40" s="95" t="s">
        <v>74</v>
      </c>
      <c r="F40" s="92">
        <v>2.9809999999999999</v>
      </c>
      <c r="G40" s="92">
        <v>2.8959999999999999</v>
      </c>
      <c r="H40" s="92">
        <v>2.754</v>
      </c>
      <c r="I40" s="92">
        <v>2.6869999999999998</v>
      </c>
      <c r="J40" s="92">
        <v>2.6019999999999999</v>
      </c>
      <c r="K40" s="96">
        <v>2.4710000000000001</v>
      </c>
      <c r="L40" s="100"/>
      <c r="M40" s="95" t="s">
        <v>75</v>
      </c>
      <c r="N40" s="92">
        <v>2.621</v>
      </c>
      <c r="O40" s="92">
        <v>2.7210000000000001</v>
      </c>
      <c r="P40" s="92">
        <v>2.7730000000000001</v>
      </c>
      <c r="Q40" s="92">
        <v>2.863</v>
      </c>
      <c r="R40" s="92">
        <v>3</v>
      </c>
      <c r="S40" s="96">
        <v>3.141</v>
      </c>
      <c r="T40" s="101">
        <v>2.65</v>
      </c>
      <c r="U40" s="139"/>
      <c r="V40" s="57">
        <f t="shared" si="0"/>
        <v>0.30310889132455354</v>
      </c>
      <c r="W40" s="53">
        <f t="shared" si="6"/>
        <v>1.36025</v>
      </c>
      <c r="X40" s="53">
        <f t="shared" si="7"/>
        <v>2.5365000000000002</v>
      </c>
      <c r="Y40" s="53">
        <f t="shared" si="8"/>
        <v>1.2355</v>
      </c>
      <c r="Z40" s="53">
        <f t="shared" si="9"/>
        <v>1.4692499999999999</v>
      </c>
      <c r="AA40" s="53">
        <f t="shared" si="10"/>
        <v>4.2554445662276841E-2</v>
      </c>
      <c r="AB40" s="53">
        <f t="shared" si="11"/>
        <v>2.6804445662276855E-2</v>
      </c>
      <c r="AC40" s="53">
        <f t="shared" si="1"/>
        <v>2.4568820658330836E-2</v>
      </c>
      <c r="AD40" s="58">
        <f t="shared" si="2"/>
        <v>1.5475553918594238E-2</v>
      </c>
      <c r="AF40" s="57">
        <f t="shared" si="3"/>
        <v>0.30310889132455354</v>
      </c>
      <c r="AG40" s="53">
        <f t="shared" si="12"/>
        <v>1.409</v>
      </c>
      <c r="AH40" s="53">
        <f t="shared" si="13"/>
        <v>3.0705</v>
      </c>
      <c r="AI40" s="53">
        <f t="shared" si="14"/>
        <v>1.3355000000000001</v>
      </c>
      <c r="AJ40" s="53">
        <f t="shared" si="15"/>
        <v>1.5705</v>
      </c>
      <c r="AK40" s="53">
        <f t="shared" si="16"/>
        <v>3.0310889132455355E-3</v>
      </c>
      <c r="AL40" s="53">
        <f t="shared" si="17"/>
        <v>7.8054445662276872E-2</v>
      </c>
      <c r="AM40" s="53">
        <f t="shared" si="4"/>
        <v>4.5064755214562567E-2</v>
      </c>
      <c r="AN40" s="58">
        <f t="shared" si="5"/>
        <v>1.75E-3</v>
      </c>
    </row>
    <row r="41" spans="1:40">
      <c r="A41" s="103">
        <v>3.5</v>
      </c>
      <c r="B41" s="93" t="s">
        <v>121</v>
      </c>
      <c r="C41" s="124" t="s">
        <v>122</v>
      </c>
      <c r="D41" s="101">
        <v>0.6</v>
      </c>
      <c r="E41" s="95" t="s">
        <v>74</v>
      </c>
      <c r="F41" s="92">
        <v>3.4790000000000001</v>
      </c>
      <c r="G41" s="92">
        <v>3.3540000000000001</v>
      </c>
      <c r="H41" s="92">
        <v>3.089</v>
      </c>
      <c r="I41" s="92">
        <v>3.004</v>
      </c>
      <c r="J41" s="92">
        <v>2.8290000000000002</v>
      </c>
      <c r="K41" s="96">
        <v>2.6349999999999998</v>
      </c>
      <c r="L41" s="100"/>
      <c r="M41" s="95" t="s">
        <v>75</v>
      </c>
      <c r="N41" s="92">
        <v>2.85</v>
      </c>
      <c r="O41" s="92">
        <v>3.01</v>
      </c>
      <c r="P41" s="92">
        <v>3.11</v>
      </c>
      <c r="Q41" s="92">
        <v>3.222</v>
      </c>
      <c r="R41" s="92">
        <v>3.5</v>
      </c>
      <c r="S41" s="96">
        <v>3.6989999999999998</v>
      </c>
      <c r="T41" s="101">
        <v>2.9</v>
      </c>
      <c r="U41" s="139"/>
      <c r="V41" s="57">
        <f t="shared" si="0"/>
        <v>0.51961524227066325</v>
      </c>
      <c r="W41" s="53">
        <f t="shared" si="6"/>
        <v>1.52325</v>
      </c>
      <c r="X41" s="53">
        <f t="shared" si="7"/>
        <v>2.7320000000000002</v>
      </c>
      <c r="Y41" s="53">
        <f t="shared" si="8"/>
        <v>1.3174999999999999</v>
      </c>
      <c r="Z41" s="53">
        <f t="shared" si="9"/>
        <v>1.70825</v>
      </c>
      <c r="AA41" s="53">
        <f t="shared" si="10"/>
        <v>7.4807621135331459E-2</v>
      </c>
      <c r="AB41" s="53">
        <f t="shared" si="11"/>
        <v>5.4057621135331524E-2</v>
      </c>
      <c r="AC41" s="53">
        <f t="shared" si="1"/>
        <v>4.3190200199919156E-2</v>
      </c>
      <c r="AD41" s="58">
        <f t="shared" si="2"/>
        <v>3.1210182114234458E-2</v>
      </c>
      <c r="AF41" s="57">
        <f t="shared" si="3"/>
        <v>0.51961524227066325</v>
      </c>
      <c r="AG41" s="53">
        <f t="shared" si="12"/>
        <v>1.583</v>
      </c>
      <c r="AH41" s="53">
        <f t="shared" si="13"/>
        <v>3.5994999999999999</v>
      </c>
      <c r="AI41" s="53">
        <f t="shared" si="14"/>
        <v>1.4649999999999999</v>
      </c>
      <c r="AJ41" s="53">
        <f t="shared" si="15"/>
        <v>1.8494999999999999</v>
      </c>
      <c r="AK41" s="53">
        <f t="shared" si="16"/>
        <v>5.1961524227066326E-3</v>
      </c>
      <c r="AL41" s="53">
        <f t="shared" si="17"/>
        <v>0.14180762113533152</v>
      </c>
      <c r="AM41" s="53">
        <f t="shared" si="4"/>
        <v>8.1872668235624113E-2</v>
      </c>
      <c r="AN41" s="58">
        <f t="shared" si="5"/>
        <v>3.0000000000000001E-3</v>
      </c>
    </row>
    <row r="42" spans="1:40">
      <c r="A42" s="103">
        <v>3.5</v>
      </c>
      <c r="B42" s="93" t="s">
        <v>123</v>
      </c>
      <c r="C42" s="124" t="s">
        <v>123</v>
      </c>
      <c r="D42" s="101">
        <v>0.35</v>
      </c>
      <c r="E42" s="95" t="s">
        <v>74</v>
      </c>
      <c r="F42" s="92">
        <v>3.4809999999999999</v>
      </c>
      <c r="G42" s="92">
        <v>3.3959999999999999</v>
      </c>
      <c r="H42" s="92">
        <v>3.254</v>
      </c>
      <c r="I42" s="92">
        <v>3.1869999999999998</v>
      </c>
      <c r="J42" s="92">
        <v>3.1019999999999999</v>
      </c>
      <c r="K42" s="96">
        <v>2.9710000000000001</v>
      </c>
      <c r="L42" s="100"/>
      <c r="M42" s="95" t="s">
        <v>75</v>
      </c>
      <c r="N42" s="92">
        <v>3.121</v>
      </c>
      <c r="O42" s="92">
        <v>3.2210000000000001</v>
      </c>
      <c r="P42" s="92">
        <v>3.2730000000000001</v>
      </c>
      <c r="Q42" s="92">
        <v>3.363</v>
      </c>
      <c r="R42" s="92">
        <v>3.5</v>
      </c>
      <c r="S42" s="96">
        <v>3.641</v>
      </c>
      <c r="T42" s="101">
        <v>3.15</v>
      </c>
      <c r="U42" s="139"/>
      <c r="V42" s="57">
        <f t="shared" si="0"/>
        <v>0.30310889132455354</v>
      </c>
      <c r="W42" s="53">
        <f t="shared" si="6"/>
        <v>1.61025</v>
      </c>
      <c r="X42" s="53">
        <f t="shared" si="7"/>
        <v>3.0365000000000002</v>
      </c>
      <c r="Y42" s="53">
        <f t="shared" si="8"/>
        <v>1.4855</v>
      </c>
      <c r="Z42" s="53">
        <f t="shared" si="9"/>
        <v>1.7192499999999999</v>
      </c>
      <c r="AA42" s="53">
        <f t="shared" si="10"/>
        <v>4.2554445662276841E-2</v>
      </c>
      <c r="AB42" s="53">
        <f t="shared" si="11"/>
        <v>2.6804445662276855E-2</v>
      </c>
      <c r="AC42" s="53">
        <f t="shared" si="1"/>
        <v>2.4568820658330836E-2</v>
      </c>
      <c r="AD42" s="58">
        <f t="shared" si="2"/>
        <v>1.5475553918594238E-2</v>
      </c>
      <c r="AF42" s="57">
        <f t="shared" si="3"/>
        <v>0.30310889132455354</v>
      </c>
      <c r="AG42" s="53">
        <f t="shared" si="12"/>
        <v>1.659</v>
      </c>
      <c r="AH42" s="53">
        <f t="shared" si="13"/>
        <v>3.5705</v>
      </c>
      <c r="AI42" s="53">
        <f t="shared" si="14"/>
        <v>1.5855000000000001</v>
      </c>
      <c r="AJ42" s="53">
        <f t="shared" si="15"/>
        <v>1.8205</v>
      </c>
      <c r="AK42" s="53">
        <f t="shared" si="16"/>
        <v>3.0310889132455355E-3</v>
      </c>
      <c r="AL42" s="53">
        <f t="shared" si="17"/>
        <v>7.8054445662276872E-2</v>
      </c>
      <c r="AM42" s="53">
        <f t="shared" si="4"/>
        <v>4.5064755214562567E-2</v>
      </c>
      <c r="AN42" s="58">
        <f t="shared" si="5"/>
        <v>1.75E-3</v>
      </c>
    </row>
    <row r="43" spans="1:40">
      <c r="A43" s="103">
        <v>4</v>
      </c>
      <c r="B43" s="93" t="s">
        <v>124</v>
      </c>
      <c r="C43" s="124" t="s">
        <v>125</v>
      </c>
      <c r="D43" s="101">
        <v>0.7</v>
      </c>
      <c r="E43" s="95" t="s">
        <v>74</v>
      </c>
      <c r="F43" s="92">
        <v>3.9780000000000002</v>
      </c>
      <c r="G43" s="92">
        <v>3.8380000000000001</v>
      </c>
      <c r="H43" s="92">
        <v>3.5230000000000001</v>
      </c>
      <c r="I43" s="92">
        <v>3.4329999999999998</v>
      </c>
      <c r="J43" s="92">
        <v>3.22</v>
      </c>
      <c r="K43" s="96">
        <v>3.0019999999999998</v>
      </c>
      <c r="L43" s="100"/>
      <c r="M43" s="95" t="s">
        <v>75</v>
      </c>
      <c r="N43" s="92">
        <v>3.242</v>
      </c>
      <c r="O43" s="92">
        <v>3.4220000000000002</v>
      </c>
      <c r="P43" s="92">
        <v>3.5449999999999999</v>
      </c>
      <c r="Q43" s="92">
        <v>3.6629999999999998</v>
      </c>
      <c r="R43" s="92">
        <v>4</v>
      </c>
      <c r="S43" s="96">
        <v>4.2190000000000003</v>
      </c>
      <c r="T43" s="101">
        <v>3.3</v>
      </c>
      <c r="U43" s="139"/>
      <c r="V43" s="57">
        <f t="shared" si="0"/>
        <v>0.60621778264910708</v>
      </c>
      <c r="W43" s="53">
        <f t="shared" si="6"/>
        <v>1.7389999999999999</v>
      </c>
      <c r="X43" s="53">
        <f t="shared" si="7"/>
        <v>3.1109999999999998</v>
      </c>
      <c r="Y43" s="53">
        <f t="shared" si="8"/>
        <v>1.5009999999999999</v>
      </c>
      <c r="Z43" s="53">
        <f t="shared" si="9"/>
        <v>1.9540000000000002</v>
      </c>
      <c r="AA43" s="53">
        <f t="shared" si="10"/>
        <v>8.8108891324553351E-2</v>
      </c>
      <c r="AB43" s="53">
        <f t="shared" si="11"/>
        <v>6.5108891324553553E-2</v>
      </c>
      <c r="AC43" s="53">
        <f t="shared" si="1"/>
        <v>5.0869692124230356E-2</v>
      </c>
      <c r="AD43" s="58">
        <f t="shared" si="2"/>
        <v>3.7590635932869078E-2</v>
      </c>
      <c r="AF43" s="57">
        <f t="shared" si="3"/>
        <v>0.60621778264910708</v>
      </c>
      <c r="AG43" s="53">
        <f t="shared" si="12"/>
        <v>1.802</v>
      </c>
      <c r="AH43" s="53">
        <f t="shared" si="13"/>
        <v>4.1095000000000006</v>
      </c>
      <c r="AI43" s="53">
        <f t="shared" si="14"/>
        <v>1.6659999999999999</v>
      </c>
      <c r="AJ43" s="53">
        <f t="shared" si="15"/>
        <v>2.1095000000000002</v>
      </c>
      <c r="AK43" s="53">
        <f t="shared" si="16"/>
        <v>6.0621778264910711E-3</v>
      </c>
      <c r="AL43" s="53">
        <f t="shared" si="17"/>
        <v>0.16710889132455342</v>
      </c>
      <c r="AM43" s="53">
        <f t="shared" si="4"/>
        <v>9.6480363390210835E-2</v>
      </c>
      <c r="AN43" s="58">
        <f t="shared" si="5"/>
        <v>3.5000000000000001E-3</v>
      </c>
    </row>
    <row r="44" spans="1:40">
      <c r="A44" s="103">
        <v>4</v>
      </c>
      <c r="B44" s="93" t="s">
        <v>126</v>
      </c>
      <c r="C44" s="124" t="s">
        <v>126</v>
      </c>
      <c r="D44" s="101">
        <v>0.5</v>
      </c>
      <c r="E44" s="95" t="s">
        <v>74</v>
      </c>
      <c r="F44" s="92">
        <v>3.98</v>
      </c>
      <c r="G44" s="92">
        <v>3.8740000000000001</v>
      </c>
      <c r="H44" s="92">
        <v>3.6549999999999998</v>
      </c>
      <c r="I44" s="92">
        <v>3.58</v>
      </c>
      <c r="J44" s="92">
        <v>3.4390000000000001</v>
      </c>
      <c r="K44" s="96">
        <v>3.2719999999999998</v>
      </c>
      <c r="L44" s="100"/>
      <c r="M44" s="95" t="s">
        <v>75</v>
      </c>
      <c r="N44" s="92">
        <v>3.4590000000000001</v>
      </c>
      <c r="O44" s="92">
        <v>3.5990000000000002</v>
      </c>
      <c r="P44" s="92">
        <v>3.6749999999999998</v>
      </c>
      <c r="Q44" s="92">
        <v>3.7749999999999999</v>
      </c>
      <c r="R44" s="92">
        <v>4</v>
      </c>
      <c r="S44" s="96">
        <v>4.1719999999999997</v>
      </c>
      <c r="T44" s="101">
        <v>3.5</v>
      </c>
      <c r="U44" s="139"/>
      <c r="V44" s="57">
        <f t="shared" si="0"/>
        <v>0.43301270189221935</v>
      </c>
      <c r="W44" s="53">
        <f t="shared" si="6"/>
        <v>1.8087499999999999</v>
      </c>
      <c r="X44" s="53">
        <f t="shared" si="7"/>
        <v>3.3555000000000001</v>
      </c>
      <c r="Y44" s="53">
        <f t="shared" si="8"/>
        <v>1.6359999999999999</v>
      </c>
      <c r="Z44" s="53">
        <f t="shared" si="9"/>
        <v>1.9635</v>
      </c>
      <c r="AA44" s="53">
        <f t="shared" si="10"/>
        <v>6.175635094610965E-2</v>
      </c>
      <c r="AB44" s="53">
        <f t="shared" si="11"/>
        <v>4.3756350946109718E-2</v>
      </c>
      <c r="AC44" s="53">
        <f t="shared" si="1"/>
        <v>3.5655045842905402E-2</v>
      </c>
      <c r="AD44" s="58">
        <f t="shared" si="2"/>
        <v>2.5262740997492181E-2</v>
      </c>
      <c r="AF44" s="57">
        <f t="shared" si="3"/>
        <v>0.43301270189221935</v>
      </c>
      <c r="AG44" s="53">
        <f t="shared" si="12"/>
        <v>1.8624999999999998</v>
      </c>
      <c r="AH44" s="53">
        <f t="shared" si="13"/>
        <v>4.0860000000000003</v>
      </c>
      <c r="AI44" s="53">
        <f t="shared" si="14"/>
        <v>1.7645</v>
      </c>
      <c r="AJ44" s="53">
        <f t="shared" si="15"/>
        <v>2.0859999999999999</v>
      </c>
      <c r="AK44" s="53">
        <f t="shared" si="16"/>
        <v>4.3301270189221933E-3</v>
      </c>
      <c r="AL44" s="53">
        <f t="shared" si="17"/>
        <v>0.11850635094610981</v>
      </c>
      <c r="AM44" s="53">
        <f t="shared" si="4"/>
        <v>6.8419673619416754E-2</v>
      </c>
      <c r="AN44" s="58">
        <f t="shared" si="5"/>
        <v>2.5000000000000001E-3</v>
      </c>
    </row>
    <row r="45" spans="1:40">
      <c r="A45" s="103">
        <v>4.5</v>
      </c>
      <c r="B45" s="93" t="s">
        <v>127</v>
      </c>
      <c r="C45" s="124" t="s">
        <v>127</v>
      </c>
      <c r="D45" s="101">
        <v>0.75</v>
      </c>
      <c r="E45" s="95" t="s">
        <v>74</v>
      </c>
      <c r="F45" s="92">
        <v>4.4779999999999998</v>
      </c>
      <c r="G45" s="92">
        <v>4.3380000000000001</v>
      </c>
      <c r="H45" s="92">
        <v>3.9910000000000001</v>
      </c>
      <c r="I45" s="92">
        <v>3.9009999999999998</v>
      </c>
      <c r="J45" s="92">
        <v>3.6659999999999999</v>
      </c>
      <c r="K45" s="96">
        <v>3.4390000000000001</v>
      </c>
      <c r="L45" s="100"/>
      <c r="M45" s="95" t="s">
        <v>75</v>
      </c>
      <c r="N45" s="92">
        <v>3.6880000000000002</v>
      </c>
      <c r="O45" s="92">
        <v>3.8780000000000001</v>
      </c>
      <c r="P45" s="92">
        <v>4.0129999999999999</v>
      </c>
      <c r="Q45" s="92">
        <v>4.1310000000000002</v>
      </c>
      <c r="R45" s="92">
        <v>4.5</v>
      </c>
      <c r="S45" s="96">
        <v>4.726</v>
      </c>
      <c r="T45" s="101">
        <v>3.75</v>
      </c>
      <c r="U45" s="139"/>
      <c r="V45" s="57">
        <f t="shared" si="0"/>
        <v>0.649519052838329</v>
      </c>
      <c r="W45" s="53">
        <f t="shared" si="6"/>
        <v>1.9729999999999999</v>
      </c>
      <c r="X45" s="53">
        <f t="shared" si="7"/>
        <v>3.5525000000000002</v>
      </c>
      <c r="Y45" s="53">
        <f t="shared" si="8"/>
        <v>1.7195</v>
      </c>
      <c r="Z45" s="53">
        <f t="shared" si="9"/>
        <v>2.2039999999999997</v>
      </c>
      <c r="AA45" s="53">
        <f t="shared" si="10"/>
        <v>9.3759526419164629E-2</v>
      </c>
      <c r="AB45" s="53">
        <f t="shared" si="11"/>
        <v>7.1259526419164665E-2</v>
      </c>
      <c r="AC45" s="53">
        <f t="shared" si="1"/>
        <v>5.4132087817196521E-2</v>
      </c>
      <c r="AD45" s="58">
        <f t="shared" si="2"/>
        <v>4.1141706760429969E-2</v>
      </c>
      <c r="AF45" s="57">
        <f t="shared" si="3"/>
        <v>0.649519052838329</v>
      </c>
      <c r="AG45" s="53">
        <f t="shared" si="12"/>
        <v>2.036</v>
      </c>
      <c r="AH45" s="53">
        <f t="shared" si="13"/>
        <v>4.6129999999999995</v>
      </c>
      <c r="AI45" s="53">
        <f t="shared" si="14"/>
        <v>1.8915000000000002</v>
      </c>
      <c r="AJ45" s="53">
        <f t="shared" si="15"/>
        <v>2.363</v>
      </c>
      <c r="AK45" s="53">
        <f t="shared" si="16"/>
        <v>6.4951905283832899E-3</v>
      </c>
      <c r="AL45" s="53">
        <f t="shared" si="17"/>
        <v>0.18025952641916465</v>
      </c>
      <c r="AM45" s="53">
        <f t="shared" si="4"/>
        <v>0.10407288610209917</v>
      </c>
      <c r="AN45" s="58">
        <f t="shared" si="5"/>
        <v>3.7499999999999999E-3</v>
      </c>
    </row>
    <row r="46" spans="1:40">
      <c r="A46" s="103">
        <v>4.5</v>
      </c>
      <c r="B46" s="93" t="s">
        <v>128</v>
      </c>
      <c r="C46" s="124" t="s">
        <v>128</v>
      </c>
      <c r="D46" s="101">
        <v>0.5</v>
      </c>
      <c r="E46" s="95" t="s">
        <v>74</v>
      </c>
      <c r="F46" s="92">
        <v>4.4800000000000004</v>
      </c>
      <c r="G46" s="92">
        <v>4.3739999999999997</v>
      </c>
      <c r="H46" s="92">
        <v>4.1550000000000002</v>
      </c>
      <c r="I46" s="92">
        <v>4.08</v>
      </c>
      <c r="J46" s="92">
        <v>3.9390000000000001</v>
      </c>
      <c r="K46" s="96">
        <v>3.7719999999999998</v>
      </c>
      <c r="L46" s="100"/>
      <c r="M46" s="95" t="s">
        <v>75</v>
      </c>
      <c r="N46" s="92">
        <v>3.9590000000000001</v>
      </c>
      <c r="O46" s="92">
        <v>4.0990000000000002</v>
      </c>
      <c r="P46" s="92">
        <v>4.1749999999999998</v>
      </c>
      <c r="Q46" s="92">
        <v>4.2750000000000004</v>
      </c>
      <c r="R46" s="92">
        <v>4.5</v>
      </c>
      <c r="S46" s="96">
        <v>4.6719999999999997</v>
      </c>
      <c r="T46" s="101">
        <v>4</v>
      </c>
      <c r="U46" s="139"/>
      <c r="V46" s="57">
        <f t="shared" si="0"/>
        <v>0.43301270189221935</v>
      </c>
      <c r="W46" s="53">
        <f t="shared" si="6"/>
        <v>2.0587499999999999</v>
      </c>
      <c r="X46" s="53">
        <f t="shared" si="7"/>
        <v>3.8555000000000001</v>
      </c>
      <c r="Y46" s="53">
        <f t="shared" si="8"/>
        <v>1.8859999999999999</v>
      </c>
      <c r="Z46" s="53">
        <f t="shared" si="9"/>
        <v>2.2134999999999998</v>
      </c>
      <c r="AA46" s="53">
        <f t="shared" si="10"/>
        <v>6.1756350946109873E-2</v>
      </c>
      <c r="AB46" s="53">
        <f t="shared" si="11"/>
        <v>4.3756350946109718E-2</v>
      </c>
      <c r="AC46" s="53">
        <f t="shared" si="1"/>
        <v>3.5655045842905533E-2</v>
      </c>
      <c r="AD46" s="58">
        <f t="shared" si="2"/>
        <v>2.5262740997492181E-2</v>
      </c>
      <c r="AF46" s="57">
        <f t="shared" si="3"/>
        <v>0.43301270189221935</v>
      </c>
      <c r="AG46" s="53">
        <f t="shared" si="12"/>
        <v>2.1124999999999998</v>
      </c>
      <c r="AH46" s="53">
        <f t="shared" si="13"/>
        <v>4.5860000000000003</v>
      </c>
      <c r="AI46" s="53">
        <f t="shared" si="14"/>
        <v>2.0145</v>
      </c>
      <c r="AJ46" s="53">
        <f t="shared" si="15"/>
        <v>2.3359999999999999</v>
      </c>
      <c r="AK46" s="53">
        <f t="shared" si="16"/>
        <v>4.3301270189221933E-3</v>
      </c>
      <c r="AL46" s="53">
        <f t="shared" si="17"/>
        <v>0.11850635094610981</v>
      </c>
      <c r="AM46" s="53">
        <f t="shared" si="4"/>
        <v>6.8419673619416754E-2</v>
      </c>
      <c r="AN46" s="58">
        <f t="shared" si="5"/>
        <v>2.5000000000000001E-3</v>
      </c>
    </row>
    <row r="47" spans="1:40">
      <c r="A47" s="103">
        <v>5</v>
      </c>
      <c r="B47" s="93" t="s">
        <v>129</v>
      </c>
      <c r="C47" s="124" t="s">
        <v>130</v>
      </c>
      <c r="D47" s="101">
        <v>0.8</v>
      </c>
      <c r="E47" s="95" t="s">
        <v>74</v>
      </c>
      <c r="F47" s="92">
        <v>4.976</v>
      </c>
      <c r="G47" s="92">
        <v>4.8259999999999996</v>
      </c>
      <c r="H47" s="92">
        <v>4.4560000000000004</v>
      </c>
      <c r="I47" s="92">
        <v>4.3609999999999998</v>
      </c>
      <c r="J47" s="92">
        <v>4.1100000000000003</v>
      </c>
      <c r="K47" s="96">
        <v>3.8690000000000002</v>
      </c>
      <c r="L47" s="100"/>
      <c r="M47" s="95" t="s">
        <v>75</v>
      </c>
      <c r="N47" s="92">
        <v>4.1340000000000003</v>
      </c>
      <c r="O47" s="92">
        <v>4.3339999999999996</v>
      </c>
      <c r="P47" s="92">
        <v>4.4800000000000004</v>
      </c>
      <c r="Q47" s="92">
        <v>4.6050000000000004</v>
      </c>
      <c r="R47" s="92">
        <v>5</v>
      </c>
      <c r="S47" s="96">
        <v>5.24</v>
      </c>
      <c r="T47" s="101">
        <v>4.2</v>
      </c>
      <c r="U47" s="139"/>
      <c r="V47" s="57">
        <f t="shared" si="0"/>
        <v>0.69282032302755103</v>
      </c>
      <c r="W47" s="53">
        <f t="shared" si="6"/>
        <v>2.20425</v>
      </c>
      <c r="X47" s="53">
        <f t="shared" si="7"/>
        <v>3.9895000000000005</v>
      </c>
      <c r="Y47" s="53">
        <f t="shared" si="8"/>
        <v>1.9345000000000001</v>
      </c>
      <c r="Z47" s="53">
        <f t="shared" si="9"/>
        <v>2.4504999999999999</v>
      </c>
      <c r="AA47" s="53">
        <f t="shared" si="10"/>
        <v>0.10016016151377549</v>
      </c>
      <c r="AB47" s="53">
        <f t="shared" si="11"/>
        <v>7.6660161513775582E-2</v>
      </c>
      <c r="AC47" s="53">
        <f t="shared" si="1"/>
        <v>5.7827496212054671E-2</v>
      </c>
      <c r="AD47" s="58">
        <f t="shared" si="2"/>
        <v>4.4259764886098521E-2</v>
      </c>
      <c r="AF47" s="57">
        <f t="shared" si="3"/>
        <v>0.69282032302755103</v>
      </c>
      <c r="AG47" s="53">
        <f t="shared" si="12"/>
        <v>2.2712500000000002</v>
      </c>
      <c r="AH47" s="53">
        <f t="shared" si="13"/>
        <v>5.12</v>
      </c>
      <c r="AI47" s="53">
        <f t="shared" si="14"/>
        <v>2.117</v>
      </c>
      <c r="AJ47" s="53">
        <f t="shared" si="15"/>
        <v>2.62</v>
      </c>
      <c r="AK47" s="53">
        <f t="shared" si="16"/>
        <v>6.9282032302755104E-3</v>
      </c>
      <c r="AL47" s="53">
        <f t="shared" si="17"/>
        <v>0.1921601615137753</v>
      </c>
      <c r="AM47" s="53">
        <f t="shared" si="4"/>
        <v>0.11094372097750013</v>
      </c>
      <c r="AN47" s="58">
        <f t="shared" si="5"/>
        <v>4.0000000000000001E-3</v>
      </c>
    </row>
    <row r="48" spans="1:40">
      <c r="A48" s="103">
        <v>5</v>
      </c>
      <c r="B48" s="93" t="s">
        <v>131</v>
      </c>
      <c r="C48" s="124" t="s">
        <v>131</v>
      </c>
      <c r="D48" s="101">
        <v>0.5</v>
      </c>
      <c r="E48" s="95" t="s">
        <v>74</v>
      </c>
      <c r="F48" s="92">
        <v>4.9800000000000004</v>
      </c>
      <c r="G48" s="92">
        <v>4.8739999999999997</v>
      </c>
      <c r="H48" s="92">
        <v>4.6550000000000002</v>
      </c>
      <c r="I48" s="92">
        <v>4.58</v>
      </c>
      <c r="J48" s="92">
        <v>4.4390000000000001</v>
      </c>
      <c r="K48" s="96">
        <v>4.2720000000000002</v>
      </c>
      <c r="L48" s="100"/>
      <c r="M48" s="95" t="s">
        <v>75</v>
      </c>
      <c r="N48" s="92">
        <v>4.4589999999999996</v>
      </c>
      <c r="O48" s="92">
        <v>4.5990000000000002</v>
      </c>
      <c r="P48" s="92">
        <v>4.6749999999999998</v>
      </c>
      <c r="Q48" s="92">
        <v>4.7750000000000004</v>
      </c>
      <c r="R48" s="92">
        <v>5</v>
      </c>
      <c r="S48" s="96">
        <v>5.1719999999999997</v>
      </c>
      <c r="T48" s="101">
        <v>4.5</v>
      </c>
      <c r="U48" s="139"/>
      <c r="V48" s="57">
        <f t="shared" si="0"/>
        <v>0.43301270189221935</v>
      </c>
      <c r="W48" s="53">
        <f t="shared" si="6"/>
        <v>2.3087499999999999</v>
      </c>
      <c r="X48" s="53">
        <f t="shared" si="7"/>
        <v>4.3555000000000001</v>
      </c>
      <c r="Y48" s="53">
        <f t="shared" si="8"/>
        <v>2.1360000000000001</v>
      </c>
      <c r="Z48" s="53">
        <f t="shared" si="9"/>
        <v>2.4634999999999998</v>
      </c>
      <c r="AA48" s="53">
        <f t="shared" si="10"/>
        <v>6.1756350946109873E-2</v>
      </c>
      <c r="AB48" s="53">
        <f t="shared" si="11"/>
        <v>4.375635094610994E-2</v>
      </c>
      <c r="AC48" s="53">
        <f t="shared" si="1"/>
        <v>3.5655045842905533E-2</v>
      </c>
      <c r="AD48" s="58">
        <f t="shared" si="2"/>
        <v>2.526274099749231E-2</v>
      </c>
      <c r="AF48" s="57">
        <f t="shared" si="3"/>
        <v>0.43301270189221935</v>
      </c>
      <c r="AG48" s="53">
        <f t="shared" si="12"/>
        <v>2.3624999999999998</v>
      </c>
      <c r="AH48" s="53">
        <f t="shared" si="13"/>
        <v>5.0860000000000003</v>
      </c>
      <c r="AI48" s="53">
        <f t="shared" si="14"/>
        <v>2.2645</v>
      </c>
      <c r="AJ48" s="53">
        <f t="shared" si="15"/>
        <v>2.5859999999999999</v>
      </c>
      <c r="AK48" s="53">
        <f t="shared" si="16"/>
        <v>4.3301270189221933E-3</v>
      </c>
      <c r="AL48" s="53">
        <f t="shared" si="17"/>
        <v>0.11850635094610981</v>
      </c>
      <c r="AM48" s="53">
        <f t="shared" si="4"/>
        <v>6.8419673619416754E-2</v>
      </c>
      <c r="AN48" s="58">
        <f t="shared" si="5"/>
        <v>2.5000000000000001E-3</v>
      </c>
    </row>
    <row r="49" spans="1:40">
      <c r="A49" s="103">
        <v>5.5</v>
      </c>
      <c r="B49" s="93" t="s">
        <v>132</v>
      </c>
      <c r="C49" s="124" t="s">
        <v>132</v>
      </c>
      <c r="D49" s="101">
        <v>0.5</v>
      </c>
      <c r="E49" s="95" t="s">
        <v>74</v>
      </c>
      <c r="F49" s="92">
        <v>5.48</v>
      </c>
      <c r="G49" s="92">
        <v>5.3739999999999997</v>
      </c>
      <c r="H49" s="92">
        <v>5.1550000000000002</v>
      </c>
      <c r="I49" s="92">
        <v>5.0650000000000004</v>
      </c>
      <c r="J49" s="92">
        <v>4.9390000000000001</v>
      </c>
      <c r="K49" s="96">
        <v>4.7569999999999997</v>
      </c>
      <c r="L49" s="100"/>
      <c r="M49" s="95" t="s">
        <v>75</v>
      </c>
      <c r="N49" s="92">
        <v>4.9589999999999996</v>
      </c>
      <c r="O49" s="92">
        <v>5.0990000000000002</v>
      </c>
      <c r="P49" s="92">
        <v>5.1749999999999998</v>
      </c>
      <c r="Q49" s="92">
        <v>5.2949999999999999</v>
      </c>
      <c r="R49" s="92">
        <v>5.5</v>
      </c>
      <c r="S49" s="96">
        <v>5.6920000000000002</v>
      </c>
      <c r="T49" s="101">
        <v>5</v>
      </c>
      <c r="U49" s="139"/>
      <c r="V49" s="57">
        <f t="shared" si="0"/>
        <v>0.43301270189221935</v>
      </c>
      <c r="W49" s="53">
        <f t="shared" si="6"/>
        <v>2.5550000000000002</v>
      </c>
      <c r="X49" s="53">
        <f t="shared" si="7"/>
        <v>4.8479999999999999</v>
      </c>
      <c r="Y49" s="53">
        <f t="shared" si="8"/>
        <v>2.3784999999999998</v>
      </c>
      <c r="Z49" s="53">
        <f t="shared" si="9"/>
        <v>2.7134999999999998</v>
      </c>
      <c r="AA49" s="53">
        <f t="shared" si="10"/>
        <v>5.8006350946110175E-2</v>
      </c>
      <c r="AB49" s="53">
        <f t="shared" si="11"/>
        <v>4.0006350946109354E-2</v>
      </c>
      <c r="AC49" s="53">
        <f t="shared" si="1"/>
        <v>3.3489982333444614E-2</v>
      </c>
      <c r="AD49" s="58">
        <f t="shared" si="2"/>
        <v>2.3097677488030873E-2</v>
      </c>
      <c r="AF49" s="57">
        <f t="shared" si="3"/>
        <v>0.43301270189221935</v>
      </c>
      <c r="AG49" s="53">
        <f t="shared" si="12"/>
        <v>2.6174999999999997</v>
      </c>
      <c r="AH49" s="53">
        <f t="shared" si="13"/>
        <v>5.5960000000000001</v>
      </c>
      <c r="AI49" s="53">
        <f t="shared" si="14"/>
        <v>2.5145</v>
      </c>
      <c r="AJ49" s="53">
        <f t="shared" si="15"/>
        <v>2.8460000000000001</v>
      </c>
      <c r="AK49" s="53">
        <f t="shared" si="16"/>
        <v>4.3301270189221933E-3</v>
      </c>
      <c r="AL49" s="53">
        <f t="shared" si="17"/>
        <v>0.11350635094610992</v>
      </c>
      <c r="AM49" s="53">
        <f t="shared" si="4"/>
        <v>6.5532922273468686E-2</v>
      </c>
      <c r="AN49" s="58">
        <f t="shared" si="5"/>
        <v>2.5000000000000001E-3</v>
      </c>
    </row>
    <row r="50" spans="1:40">
      <c r="A50" s="103">
        <v>6</v>
      </c>
      <c r="B50" s="93" t="s">
        <v>133</v>
      </c>
      <c r="C50" s="124" t="s">
        <v>134</v>
      </c>
      <c r="D50" s="101">
        <v>1</v>
      </c>
      <c r="E50" s="95" t="s">
        <v>74</v>
      </c>
      <c r="F50" s="92">
        <v>5.9740000000000002</v>
      </c>
      <c r="G50" s="92">
        <v>5.7939999999999996</v>
      </c>
      <c r="H50" s="92">
        <v>5.3239999999999998</v>
      </c>
      <c r="I50" s="92">
        <v>5.2119999999999997</v>
      </c>
      <c r="J50" s="92">
        <v>4.891</v>
      </c>
      <c r="K50" s="96">
        <v>4.5960000000000001</v>
      </c>
      <c r="L50" s="100"/>
      <c r="M50" s="95" t="s">
        <v>75</v>
      </c>
      <c r="N50" s="92">
        <v>4.9169999999999998</v>
      </c>
      <c r="O50" s="92">
        <v>5.1529999999999996</v>
      </c>
      <c r="P50" s="92">
        <v>5.35</v>
      </c>
      <c r="Q50" s="92">
        <v>5.5</v>
      </c>
      <c r="R50" s="92">
        <v>6</v>
      </c>
      <c r="S50" s="96">
        <v>6.2939999999999996</v>
      </c>
      <c r="T50" s="101">
        <v>5</v>
      </c>
      <c r="U50" s="139"/>
      <c r="V50" s="57">
        <f t="shared" si="0"/>
        <v>0.86602540378443871</v>
      </c>
      <c r="W50" s="53">
        <f t="shared" si="6"/>
        <v>2.6339999999999999</v>
      </c>
      <c r="X50" s="53">
        <f t="shared" si="7"/>
        <v>4.7435</v>
      </c>
      <c r="Y50" s="53">
        <f t="shared" si="8"/>
        <v>2.298</v>
      </c>
      <c r="Z50" s="53">
        <f t="shared" si="9"/>
        <v>2.9420000000000002</v>
      </c>
      <c r="AA50" s="53">
        <f t="shared" si="10"/>
        <v>0.12501270189221891</v>
      </c>
      <c r="AB50" s="53">
        <f t="shared" si="11"/>
        <v>9.7012701892219499E-2</v>
      </c>
      <c r="AC50" s="53">
        <f t="shared" si="1"/>
        <v>7.2176117089595024E-2</v>
      </c>
      <c r="AD50" s="58">
        <f t="shared" si="2"/>
        <v>5.6010309552285843E-2</v>
      </c>
      <c r="AF50" s="57">
        <f t="shared" si="3"/>
        <v>0.86602540378443871</v>
      </c>
      <c r="AG50" s="53">
        <f t="shared" si="12"/>
        <v>2.7124999999999999</v>
      </c>
      <c r="AH50" s="53">
        <f t="shared" si="13"/>
        <v>6.1470000000000002</v>
      </c>
      <c r="AI50" s="53">
        <f t="shared" si="14"/>
        <v>2.5175000000000001</v>
      </c>
      <c r="AJ50" s="53">
        <f t="shared" si="15"/>
        <v>3.1469999999999998</v>
      </c>
      <c r="AK50" s="53">
        <f t="shared" si="16"/>
        <v>8.6602540378443865E-3</v>
      </c>
      <c r="AL50" s="53">
        <f t="shared" si="17"/>
        <v>0.23801270189221951</v>
      </c>
      <c r="AM50" s="53">
        <f t="shared" si="4"/>
        <v>0.13741669750802307</v>
      </c>
      <c r="AN50" s="58">
        <f t="shared" si="5"/>
        <v>5.0000000000000001E-3</v>
      </c>
    </row>
    <row r="51" spans="1:40">
      <c r="A51" s="103">
        <v>6</v>
      </c>
      <c r="B51" s="93" t="s">
        <v>135</v>
      </c>
      <c r="C51" s="124" t="s">
        <v>135</v>
      </c>
      <c r="D51" s="101">
        <v>0.8</v>
      </c>
      <c r="E51" s="95" t="s">
        <v>74</v>
      </c>
      <c r="F51" s="92">
        <v>5.976</v>
      </c>
      <c r="G51" s="92">
        <v>5.8259999999999996</v>
      </c>
      <c r="H51" s="92">
        <v>5.4560000000000004</v>
      </c>
      <c r="I51" s="92">
        <v>5.3760000000000003</v>
      </c>
      <c r="J51" s="92">
        <v>5.1100000000000003</v>
      </c>
      <c r="K51" s="96">
        <v>4.8840000000000003</v>
      </c>
      <c r="L51" s="100"/>
      <c r="M51" s="95" t="s">
        <v>75</v>
      </c>
      <c r="N51" s="92">
        <v>5.1340000000000003</v>
      </c>
      <c r="O51" s="92">
        <v>5.3339999999999996</v>
      </c>
      <c r="P51" s="92">
        <v>5.48</v>
      </c>
      <c r="Q51" s="92">
        <v>5.5860000000000003</v>
      </c>
      <c r="R51" s="92">
        <v>6</v>
      </c>
      <c r="S51" s="96">
        <v>6.2210000000000001</v>
      </c>
      <c r="T51" s="101">
        <v>5.2</v>
      </c>
      <c r="U51" s="139"/>
      <c r="V51" s="57">
        <f t="shared" si="0"/>
        <v>0.69282032302755103</v>
      </c>
      <c r="W51" s="53">
        <f t="shared" si="6"/>
        <v>2.7080000000000002</v>
      </c>
      <c r="X51" s="53">
        <f t="shared" si="7"/>
        <v>4.9969999999999999</v>
      </c>
      <c r="Y51" s="53">
        <f t="shared" si="8"/>
        <v>2.4420000000000002</v>
      </c>
      <c r="Z51" s="53">
        <f t="shared" si="9"/>
        <v>2.9504999999999999</v>
      </c>
      <c r="AA51" s="53">
        <f t="shared" si="10"/>
        <v>0.10391016151377563</v>
      </c>
      <c r="AB51" s="53">
        <f t="shared" si="11"/>
        <v>8.0410161513775502E-2</v>
      </c>
      <c r="AC51" s="53">
        <f t="shared" si="1"/>
        <v>5.9992559721515848E-2</v>
      </c>
      <c r="AD51" s="58">
        <f t="shared" si="2"/>
        <v>4.6424828395559566E-2</v>
      </c>
      <c r="AF51" s="57">
        <f t="shared" si="3"/>
        <v>0.69282032302755103</v>
      </c>
      <c r="AG51" s="53">
        <f t="shared" si="12"/>
        <v>2.7665000000000002</v>
      </c>
      <c r="AH51" s="53">
        <f t="shared" si="13"/>
        <v>6.1105</v>
      </c>
      <c r="AI51" s="53">
        <f t="shared" si="14"/>
        <v>2.617</v>
      </c>
      <c r="AJ51" s="53">
        <f t="shared" si="15"/>
        <v>3.1105</v>
      </c>
      <c r="AK51" s="53">
        <f t="shared" si="16"/>
        <v>6.9282032302755104E-3</v>
      </c>
      <c r="AL51" s="53">
        <f t="shared" si="17"/>
        <v>0.19691016151377533</v>
      </c>
      <c r="AM51" s="53">
        <f t="shared" si="4"/>
        <v>0.11368613475615087</v>
      </c>
      <c r="AN51" s="58">
        <f t="shared" si="5"/>
        <v>4.0000000000000001E-3</v>
      </c>
    </row>
    <row r="52" spans="1:40">
      <c r="A52" s="103">
        <v>6</v>
      </c>
      <c r="B52" s="93" t="s">
        <v>136</v>
      </c>
      <c r="C52" s="124" t="s">
        <v>136</v>
      </c>
      <c r="D52" s="101">
        <v>0.75</v>
      </c>
      <c r="E52" s="95" t="s">
        <v>74</v>
      </c>
      <c r="F52" s="92">
        <v>5.9779999999999998</v>
      </c>
      <c r="G52" s="92">
        <v>5.8380000000000001</v>
      </c>
      <c r="H52" s="92">
        <v>5.4909999999999997</v>
      </c>
      <c r="I52" s="92">
        <v>5.391</v>
      </c>
      <c r="J52" s="92">
        <v>5.1660000000000004</v>
      </c>
      <c r="K52" s="96">
        <v>4.9290000000000003</v>
      </c>
      <c r="L52" s="100"/>
      <c r="M52" s="95" t="s">
        <v>75</v>
      </c>
      <c r="N52" s="92">
        <v>5.1879999999999997</v>
      </c>
      <c r="O52" s="92">
        <v>5.3780000000000001</v>
      </c>
      <c r="P52" s="92">
        <v>5.5129999999999999</v>
      </c>
      <c r="Q52" s="92">
        <v>5.6449999999999996</v>
      </c>
      <c r="R52" s="92">
        <v>6</v>
      </c>
      <c r="S52" s="96">
        <v>6.24</v>
      </c>
      <c r="T52" s="101">
        <v>5.25</v>
      </c>
      <c r="U52" s="139"/>
      <c r="V52" s="57">
        <f t="shared" si="0"/>
        <v>0.649519052838329</v>
      </c>
      <c r="W52" s="53">
        <f t="shared" si="6"/>
        <v>2.7204999999999999</v>
      </c>
      <c r="X52" s="53">
        <f t="shared" si="7"/>
        <v>5.0475000000000003</v>
      </c>
      <c r="Y52" s="53">
        <f t="shared" si="8"/>
        <v>2.4645000000000001</v>
      </c>
      <c r="Z52" s="53">
        <f t="shared" si="9"/>
        <v>2.9539999999999997</v>
      </c>
      <c r="AA52" s="53">
        <f t="shared" si="10"/>
        <v>9.1259526419164683E-2</v>
      </c>
      <c r="AB52" s="53">
        <f t="shared" si="11"/>
        <v>6.8759526419164718E-2</v>
      </c>
      <c r="AC52" s="53">
        <f t="shared" si="1"/>
        <v>5.2688712144222494E-2</v>
      </c>
      <c r="AD52" s="58">
        <f t="shared" si="2"/>
        <v>3.9698331087455935E-2</v>
      </c>
      <c r="AF52" s="57">
        <f t="shared" si="3"/>
        <v>0.649519052838329</v>
      </c>
      <c r="AG52" s="53">
        <f t="shared" si="12"/>
        <v>2.7894999999999999</v>
      </c>
      <c r="AH52" s="53">
        <f t="shared" si="13"/>
        <v>6.12</v>
      </c>
      <c r="AI52" s="53">
        <f t="shared" si="14"/>
        <v>2.6414999999999997</v>
      </c>
      <c r="AJ52" s="53">
        <f t="shared" si="15"/>
        <v>3.12</v>
      </c>
      <c r="AK52" s="53">
        <f t="shared" si="16"/>
        <v>6.4951905283832899E-3</v>
      </c>
      <c r="AL52" s="53">
        <f t="shared" si="17"/>
        <v>0.17675952641916437</v>
      </c>
      <c r="AM52" s="53">
        <f t="shared" si="4"/>
        <v>0.1020521601599353</v>
      </c>
      <c r="AN52" s="58">
        <f t="shared" si="5"/>
        <v>3.7499999999999999E-3</v>
      </c>
    </row>
    <row r="53" spans="1:40">
      <c r="A53" s="103">
        <v>6</v>
      </c>
      <c r="B53" s="93" t="s">
        <v>137</v>
      </c>
      <c r="C53" s="124" t="s">
        <v>137</v>
      </c>
      <c r="D53" s="101">
        <v>0.7</v>
      </c>
      <c r="E53" s="95" t="s">
        <v>74</v>
      </c>
      <c r="F53" s="92">
        <v>5.9779999999999998</v>
      </c>
      <c r="G53" s="92">
        <v>5.8380000000000001</v>
      </c>
      <c r="H53" s="92">
        <v>5.5229999999999997</v>
      </c>
      <c r="I53" s="92">
        <v>5.4279999999999999</v>
      </c>
      <c r="J53" s="92">
        <v>5.22</v>
      </c>
      <c r="K53" s="96">
        <v>4.9969999999999999</v>
      </c>
      <c r="L53" s="100"/>
      <c r="M53" s="95" t="s">
        <v>75</v>
      </c>
      <c r="N53" s="92">
        <v>5.242</v>
      </c>
      <c r="O53" s="92">
        <v>5.4219999999999997</v>
      </c>
      <c r="P53" s="92">
        <v>5.5449999999999999</v>
      </c>
      <c r="Q53" s="92">
        <v>5.6710000000000003</v>
      </c>
      <c r="R53" s="92">
        <v>6</v>
      </c>
      <c r="S53" s="96">
        <v>6.226</v>
      </c>
      <c r="T53" s="101">
        <v>5.3</v>
      </c>
      <c r="U53" s="139"/>
      <c r="V53" s="57">
        <f t="shared" si="0"/>
        <v>0.60621778264910708</v>
      </c>
      <c r="W53" s="53">
        <f t="shared" si="6"/>
        <v>2.7377500000000001</v>
      </c>
      <c r="X53" s="53">
        <f t="shared" si="7"/>
        <v>5.1084999999999994</v>
      </c>
      <c r="Y53" s="53">
        <f t="shared" si="8"/>
        <v>2.4984999999999999</v>
      </c>
      <c r="Z53" s="53">
        <f t="shared" si="9"/>
        <v>2.9539999999999997</v>
      </c>
      <c r="AA53" s="53">
        <f t="shared" si="10"/>
        <v>8.6858891324554044E-2</v>
      </c>
      <c r="AB53" s="53">
        <f t="shared" si="11"/>
        <v>6.3858891324553357E-2</v>
      </c>
      <c r="AC53" s="53">
        <f t="shared" si="1"/>
        <v>5.0148004287743728E-2</v>
      </c>
      <c r="AD53" s="58">
        <f t="shared" si="2"/>
        <v>3.6868948096381936E-2</v>
      </c>
      <c r="AF53" s="57">
        <f t="shared" si="3"/>
        <v>0.60621778264910708</v>
      </c>
      <c r="AG53" s="53">
        <f t="shared" si="12"/>
        <v>2.8040000000000003</v>
      </c>
      <c r="AH53" s="53">
        <f t="shared" si="13"/>
        <v>6.1129999999999995</v>
      </c>
      <c r="AI53" s="53">
        <f t="shared" si="14"/>
        <v>2.6659999999999999</v>
      </c>
      <c r="AJ53" s="53">
        <f t="shared" si="15"/>
        <v>3.113</v>
      </c>
      <c r="AK53" s="53">
        <f t="shared" si="16"/>
        <v>6.0621778264910711E-3</v>
      </c>
      <c r="AL53" s="53">
        <f t="shared" si="17"/>
        <v>0.1651088913245532</v>
      </c>
      <c r="AM53" s="53">
        <f t="shared" si="4"/>
        <v>9.5325662851831444E-2</v>
      </c>
      <c r="AN53" s="58">
        <f t="shared" si="5"/>
        <v>3.5000000000000001E-3</v>
      </c>
    </row>
    <row r="54" spans="1:40">
      <c r="A54" s="103">
        <v>6</v>
      </c>
      <c r="B54" s="93" t="s">
        <v>138</v>
      </c>
      <c r="C54" s="124" t="s">
        <v>138</v>
      </c>
      <c r="D54" s="101">
        <v>0.5</v>
      </c>
      <c r="E54" s="95" t="s">
        <v>74</v>
      </c>
      <c r="F54" s="92">
        <v>5.98</v>
      </c>
      <c r="G54" s="92">
        <v>5.8739999999999997</v>
      </c>
      <c r="H54" s="92">
        <v>5.6550000000000002</v>
      </c>
      <c r="I54" s="92">
        <v>5.57</v>
      </c>
      <c r="J54" s="92">
        <v>5.4390000000000001</v>
      </c>
      <c r="K54" s="96">
        <v>5.2619999999999996</v>
      </c>
      <c r="L54" s="100"/>
      <c r="M54" s="95" t="s">
        <v>75</v>
      </c>
      <c r="N54" s="92">
        <v>5.4589999999999996</v>
      </c>
      <c r="O54" s="92">
        <v>5.5990000000000002</v>
      </c>
      <c r="P54" s="92">
        <v>5.6749999999999998</v>
      </c>
      <c r="Q54" s="92">
        <v>5.7869999999999999</v>
      </c>
      <c r="R54" s="92">
        <v>6</v>
      </c>
      <c r="S54" s="96">
        <v>6.1840000000000002</v>
      </c>
      <c r="T54" s="101">
        <v>5.5</v>
      </c>
      <c r="U54" s="139"/>
      <c r="V54" s="57">
        <f t="shared" si="0"/>
        <v>0.43301270189221935</v>
      </c>
      <c r="W54" s="53">
        <f t="shared" si="6"/>
        <v>2.8062500000000004</v>
      </c>
      <c r="X54" s="53">
        <f t="shared" si="7"/>
        <v>5.3505000000000003</v>
      </c>
      <c r="Y54" s="53">
        <f t="shared" si="8"/>
        <v>2.6309999999999998</v>
      </c>
      <c r="Z54" s="53">
        <f t="shared" si="9"/>
        <v>2.9634999999999998</v>
      </c>
      <c r="AA54" s="53">
        <f t="shared" si="10"/>
        <v>5.925635094611037E-2</v>
      </c>
      <c r="AB54" s="53">
        <f t="shared" si="11"/>
        <v>4.1256350946109105E-2</v>
      </c>
      <c r="AC54" s="53">
        <f t="shared" si="1"/>
        <v>3.4211670169931756E-2</v>
      </c>
      <c r="AD54" s="58">
        <f t="shared" si="2"/>
        <v>2.3819365324517762E-2</v>
      </c>
      <c r="AF54" s="57">
        <f t="shared" si="3"/>
        <v>0.43301270189221935</v>
      </c>
      <c r="AG54" s="53">
        <f t="shared" si="12"/>
        <v>2.8654999999999999</v>
      </c>
      <c r="AH54" s="53">
        <f t="shared" si="13"/>
        <v>6.0920000000000005</v>
      </c>
      <c r="AI54" s="53">
        <f t="shared" si="14"/>
        <v>2.7645</v>
      </c>
      <c r="AJ54" s="53">
        <f t="shared" si="15"/>
        <v>3.0920000000000001</v>
      </c>
      <c r="AK54" s="53">
        <f t="shared" si="16"/>
        <v>4.3301270189221933E-3</v>
      </c>
      <c r="AL54" s="53">
        <f t="shared" si="17"/>
        <v>0.1155063509461097</v>
      </c>
      <c r="AM54" s="53">
        <f t="shared" si="4"/>
        <v>6.6687622811847813E-2</v>
      </c>
      <c r="AN54" s="58">
        <f t="shared" si="5"/>
        <v>2.5000000000000001E-3</v>
      </c>
    </row>
    <row r="55" spans="1:40">
      <c r="A55" s="103">
        <v>7</v>
      </c>
      <c r="B55" s="93" t="s">
        <v>139</v>
      </c>
      <c r="C55" s="124" t="s">
        <v>140</v>
      </c>
      <c r="D55" s="101">
        <v>1</v>
      </c>
      <c r="E55" s="95" t="s">
        <v>74</v>
      </c>
      <c r="F55" s="92">
        <v>6.9740000000000002</v>
      </c>
      <c r="G55" s="92">
        <v>6.7939999999999996</v>
      </c>
      <c r="H55" s="92">
        <v>6.3239999999999998</v>
      </c>
      <c r="I55" s="92">
        <v>6.2119999999999997</v>
      </c>
      <c r="J55" s="92">
        <v>5.891</v>
      </c>
      <c r="K55" s="96">
        <v>5.5960000000000001</v>
      </c>
      <c r="L55" s="100"/>
      <c r="M55" s="95" t="s">
        <v>75</v>
      </c>
      <c r="N55" s="92">
        <v>5.9169999999999998</v>
      </c>
      <c r="O55" s="92">
        <v>6.1529999999999996</v>
      </c>
      <c r="P55" s="92">
        <v>6.35</v>
      </c>
      <c r="Q55" s="92">
        <v>6.5</v>
      </c>
      <c r="R55" s="92">
        <v>7</v>
      </c>
      <c r="S55" s="96">
        <v>7.2939999999999996</v>
      </c>
      <c r="T55" s="101">
        <v>6</v>
      </c>
      <c r="U55" s="139"/>
      <c r="V55" s="57">
        <f t="shared" si="0"/>
        <v>0.86602540378443871</v>
      </c>
      <c r="W55" s="53">
        <f t="shared" si="6"/>
        <v>3.1339999999999999</v>
      </c>
      <c r="X55" s="53">
        <f t="shared" si="7"/>
        <v>5.7435</v>
      </c>
      <c r="Y55" s="53">
        <f t="shared" si="8"/>
        <v>2.798</v>
      </c>
      <c r="Z55" s="53">
        <f t="shared" si="9"/>
        <v>3.4420000000000002</v>
      </c>
      <c r="AA55" s="53">
        <f t="shared" si="10"/>
        <v>0.12501270189221891</v>
      </c>
      <c r="AB55" s="53">
        <f t="shared" si="11"/>
        <v>9.7012701892219499E-2</v>
      </c>
      <c r="AC55" s="53">
        <f t="shared" si="1"/>
        <v>7.2176117089595024E-2</v>
      </c>
      <c r="AD55" s="58">
        <f t="shared" si="2"/>
        <v>5.6010309552285843E-2</v>
      </c>
      <c r="AF55" s="57">
        <f t="shared" si="3"/>
        <v>0.86602540378443871</v>
      </c>
      <c r="AG55" s="53">
        <f t="shared" si="12"/>
        <v>3.2124999999999999</v>
      </c>
      <c r="AH55" s="53">
        <f t="shared" si="13"/>
        <v>7.1470000000000002</v>
      </c>
      <c r="AI55" s="53">
        <f t="shared" si="14"/>
        <v>3.0175000000000001</v>
      </c>
      <c r="AJ55" s="53">
        <f t="shared" si="15"/>
        <v>3.6469999999999998</v>
      </c>
      <c r="AK55" s="53">
        <f t="shared" si="16"/>
        <v>8.6602540378443865E-3</v>
      </c>
      <c r="AL55" s="53">
        <f t="shared" si="17"/>
        <v>0.23801270189221951</v>
      </c>
      <c r="AM55" s="53">
        <f t="shared" si="4"/>
        <v>0.13741669750802307</v>
      </c>
      <c r="AN55" s="58">
        <f t="shared" si="5"/>
        <v>5.0000000000000001E-3</v>
      </c>
    </row>
    <row r="56" spans="1:40">
      <c r="A56" s="103">
        <v>7</v>
      </c>
      <c r="B56" s="93" t="s">
        <v>141</v>
      </c>
      <c r="C56" s="124" t="s">
        <v>141</v>
      </c>
      <c r="D56" s="101">
        <v>0.75</v>
      </c>
      <c r="E56" s="95" t="s">
        <v>74</v>
      </c>
      <c r="F56" s="92">
        <v>6.9779999999999998</v>
      </c>
      <c r="G56" s="92">
        <v>6.8380000000000001</v>
      </c>
      <c r="H56" s="92">
        <v>6.4909999999999997</v>
      </c>
      <c r="I56" s="92">
        <v>6.391</v>
      </c>
      <c r="J56" s="92">
        <v>6.1660000000000004</v>
      </c>
      <c r="K56" s="96">
        <v>5.9290000000000003</v>
      </c>
      <c r="L56" s="100"/>
      <c r="M56" s="95" t="s">
        <v>75</v>
      </c>
      <c r="N56" s="92">
        <v>6.1879999999999997</v>
      </c>
      <c r="O56" s="92">
        <v>6.3780000000000001</v>
      </c>
      <c r="P56" s="92">
        <v>6.5129999999999999</v>
      </c>
      <c r="Q56" s="92">
        <v>6.6449999999999996</v>
      </c>
      <c r="R56" s="92">
        <v>7</v>
      </c>
      <c r="S56" s="96">
        <v>7.24</v>
      </c>
      <c r="T56" s="101">
        <v>6.25</v>
      </c>
      <c r="U56" s="139"/>
      <c r="V56" s="57">
        <f t="shared" si="0"/>
        <v>0.649519052838329</v>
      </c>
      <c r="W56" s="53">
        <f t="shared" si="6"/>
        <v>3.2204999999999999</v>
      </c>
      <c r="X56" s="53">
        <f t="shared" si="7"/>
        <v>6.0475000000000003</v>
      </c>
      <c r="Y56" s="53">
        <f t="shared" si="8"/>
        <v>2.9645000000000001</v>
      </c>
      <c r="Z56" s="53">
        <f t="shared" si="9"/>
        <v>3.4539999999999997</v>
      </c>
      <c r="AA56" s="53">
        <f t="shared" si="10"/>
        <v>9.1259526419164683E-2</v>
      </c>
      <c r="AB56" s="53">
        <f t="shared" si="11"/>
        <v>6.8759526419164718E-2</v>
      </c>
      <c r="AC56" s="53">
        <f t="shared" si="1"/>
        <v>5.2688712144222494E-2</v>
      </c>
      <c r="AD56" s="58">
        <f t="shared" si="2"/>
        <v>3.9698331087455935E-2</v>
      </c>
      <c r="AF56" s="57">
        <f t="shared" si="3"/>
        <v>0.649519052838329</v>
      </c>
      <c r="AG56" s="53">
        <f t="shared" si="12"/>
        <v>3.2894999999999999</v>
      </c>
      <c r="AH56" s="53">
        <f t="shared" si="13"/>
        <v>7.12</v>
      </c>
      <c r="AI56" s="53">
        <f t="shared" si="14"/>
        <v>3.1414999999999997</v>
      </c>
      <c r="AJ56" s="53">
        <f t="shared" si="15"/>
        <v>3.62</v>
      </c>
      <c r="AK56" s="53">
        <f t="shared" si="16"/>
        <v>6.4951905283832899E-3</v>
      </c>
      <c r="AL56" s="53">
        <f t="shared" si="17"/>
        <v>0.17675952641916437</v>
      </c>
      <c r="AM56" s="53">
        <f t="shared" si="4"/>
        <v>0.1020521601599353</v>
      </c>
      <c r="AN56" s="58">
        <f t="shared" si="5"/>
        <v>3.7499999999999999E-3</v>
      </c>
    </row>
    <row r="57" spans="1:40">
      <c r="A57" s="103">
        <v>7</v>
      </c>
      <c r="B57" s="93" t="s">
        <v>142</v>
      </c>
      <c r="C57" s="124" t="s">
        <v>142</v>
      </c>
      <c r="D57" s="101">
        <v>0.5</v>
      </c>
      <c r="E57" s="95" t="s">
        <v>74</v>
      </c>
      <c r="F57" s="92">
        <v>6.98</v>
      </c>
      <c r="G57" s="92">
        <v>6.8739999999999997</v>
      </c>
      <c r="H57" s="92">
        <v>6.6550000000000002</v>
      </c>
      <c r="I57" s="92">
        <v>6.57</v>
      </c>
      <c r="J57" s="92">
        <v>6.4390000000000001</v>
      </c>
      <c r="K57" s="96">
        <v>6.2619999999999996</v>
      </c>
      <c r="L57" s="100"/>
      <c r="M57" s="95" t="s">
        <v>75</v>
      </c>
      <c r="N57" s="92">
        <v>6.4589999999999996</v>
      </c>
      <c r="O57" s="92">
        <v>6.5990000000000002</v>
      </c>
      <c r="P57" s="92">
        <v>6.6749999999999998</v>
      </c>
      <c r="Q57" s="92">
        <v>6.7869999999999999</v>
      </c>
      <c r="R57" s="92">
        <v>7</v>
      </c>
      <c r="S57" s="96">
        <v>7.1840000000000002</v>
      </c>
      <c r="T57" s="101">
        <v>6.5</v>
      </c>
      <c r="U57" s="139"/>
      <c r="V57" s="57">
        <f t="shared" si="0"/>
        <v>0.43301270189221935</v>
      </c>
      <c r="W57" s="53">
        <f t="shared" si="6"/>
        <v>3.3062500000000004</v>
      </c>
      <c r="X57" s="53">
        <f t="shared" si="7"/>
        <v>6.3505000000000003</v>
      </c>
      <c r="Y57" s="53">
        <f t="shared" si="8"/>
        <v>3.1309999999999998</v>
      </c>
      <c r="Z57" s="53">
        <f t="shared" si="9"/>
        <v>3.4634999999999998</v>
      </c>
      <c r="AA57" s="53">
        <f t="shared" si="10"/>
        <v>5.925635094611037E-2</v>
      </c>
      <c r="AB57" s="53">
        <f t="shared" si="11"/>
        <v>4.1256350946109105E-2</v>
      </c>
      <c r="AC57" s="53">
        <f t="shared" si="1"/>
        <v>3.4211670169931756E-2</v>
      </c>
      <c r="AD57" s="58">
        <f t="shared" si="2"/>
        <v>2.3819365324517762E-2</v>
      </c>
      <c r="AF57" s="57">
        <f t="shared" si="3"/>
        <v>0.43301270189221935</v>
      </c>
      <c r="AG57" s="53">
        <f t="shared" si="12"/>
        <v>3.3654999999999999</v>
      </c>
      <c r="AH57" s="53">
        <f t="shared" si="13"/>
        <v>7.0920000000000005</v>
      </c>
      <c r="AI57" s="53">
        <f t="shared" si="14"/>
        <v>3.2645</v>
      </c>
      <c r="AJ57" s="53">
        <f t="shared" si="15"/>
        <v>3.5920000000000001</v>
      </c>
      <c r="AK57" s="53">
        <f t="shared" si="16"/>
        <v>4.3301270189221933E-3</v>
      </c>
      <c r="AL57" s="53">
        <f t="shared" si="17"/>
        <v>0.1155063509461097</v>
      </c>
      <c r="AM57" s="53">
        <f t="shared" si="4"/>
        <v>6.6687622811847813E-2</v>
      </c>
      <c r="AN57" s="58">
        <f t="shared" si="5"/>
        <v>2.5000000000000001E-3</v>
      </c>
    </row>
    <row r="58" spans="1:40">
      <c r="A58" s="103">
        <v>8</v>
      </c>
      <c r="B58" s="93" t="s">
        <v>143</v>
      </c>
      <c r="C58" s="124" t="s">
        <v>144</v>
      </c>
      <c r="D58" s="101">
        <v>1.25</v>
      </c>
      <c r="E58" s="95" t="s">
        <v>74</v>
      </c>
      <c r="F58" s="92">
        <v>7.9720000000000004</v>
      </c>
      <c r="G58" s="92">
        <v>7.76</v>
      </c>
      <c r="H58" s="92">
        <v>7.16</v>
      </c>
      <c r="I58" s="92">
        <v>7.0419999999999998</v>
      </c>
      <c r="J58" s="92">
        <v>6.6189999999999998</v>
      </c>
      <c r="K58" s="96">
        <v>6.2720000000000002</v>
      </c>
      <c r="L58" s="100"/>
      <c r="M58" s="95" t="s">
        <v>75</v>
      </c>
      <c r="N58" s="92">
        <v>6.6470000000000002</v>
      </c>
      <c r="O58" s="92">
        <v>6.9119999999999999</v>
      </c>
      <c r="P58" s="92">
        <v>7.1879999999999997</v>
      </c>
      <c r="Q58" s="92">
        <v>7.3479999999999999</v>
      </c>
      <c r="R58" s="92">
        <v>8</v>
      </c>
      <c r="S58" s="96">
        <v>8.34</v>
      </c>
      <c r="T58" s="101">
        <v>6.75</v>
      </c>
      <c r="U58" s="139"/>
      <c r="V58" s="57">
        <f t="shared" si="0"/>
        <v>1.0825317547305484</v>
      </c>
      <c r="W58" s="53">
        <f t="shared" si="6"/>
        <v>3.5505</v>
      </c>
      <c r="X58" s="53">
        <f t="shared" si="7"/>
        <v>6.4455</v>
      </c>
      <c r="Y58" s="53">
        <f t="shared" si="8"/>
        <v>3.1360000000000001</v>
      </c>
      <c r="Z58" s="53">
        <f t="shared" si="9"/>
        <v>3.9329999999999998</v>
      </c>
      <c r="AA58" s="53">
        <f t="shared" si="10"/>
        <v>0.15876587736527448</v>
      </c>
      <c r="AB58" s="53">
        <f t="shared" si="11"/>
        <v>0.12676587736527434</v>
      </c>
      <c r="AC58" s="53">
        <f t="shared" si="1"/>
        <v>9.1663522034968331E-2</v>
      </c>
      <c r="AD58" s="58">
        <f t="shared" si="2"/>
        <v>7.3188313420900222E-2</v>
      </c>
      <c r="AF58" s="57">
        <f t="shared" si="3"/>
        <v>1.0825317547305484</v>
      </c>
      <c r="AG58" s="53">
        <f t="shared" si="12"/>
        <v>3.6339999999999999</v>
      </c>
      <c r="AH58" s="53">
        <f t="shared" si="13"/>
        <v>8.17</v>
      </c>
      <c r="AI58" s="53">
        <f t="shared" si="14"/>
        <v>3.3897500000000003</v>
      </c>
      <c r="AJ58" s="53">
        <f t="shared" si="15"/>
        <v>4.17</v>
      </c>
      <c r="AK58" s="53">
        <f t="shared" si="16"/>
        <v>1.0825317547305485E-2</v>
      </c>
      <c r="AL58" s="53">
        <f t="shared" si="17"/>
        <v>0.29701587736527457</v>
      </c>
      <c r="AM58" s="53">
        <f t="shared" si="4"/>
        <v>0.17148219675043413</v>
      </c>
      <c r="AN58" s="58">
        <f t="shared" si="5"/>
        <v>6.2500000000000003E-3</v>
      </c>
    </row>
    <row r="59" spans="1:40">
      <c r="A59" s="103">
        <v>8</v>
      </c>
      <c r="B59" s="93" t="s">
        <v>145</v>
      </c>
      <c r="C59" s="124" t="s">
        <v>145</v>
      </c>
      <c r="D59" s="101">
        <v>1</v>
      </c>
      <c r="E59" s="95" t="s">
        <v>74</v>
      </c>
      <c r="F59" s="92">
        <v>7.9740000000000002</v>
      </c>
      <c r="G59" s="92">
        <v>7.7939999999999996</v>
      </c>
      <c r="H59" s="92">
        <v>7.3239999999999998</v>
      </c>
      <c r="I59" s="92">
        <v>7.2119999999999997</v>
      </c>
      <c r="J59" s="92">
        <v>6.891</v>
      </c>
      <c r="K59" s="96">
        <v>6.5960000000000001</v>
      </c>
      <c r="L59" s="100"/>
      <c r="M59" s="95" t="s">
        <v>75</v>
      </c>
      <c r="N59" s="92">
        <v>6.9169999999999998</v>
      </c>
      <c r="O59" s="92">
        <v>7.1529999999999996</v>
      </c>
      <c r="P59" s="92">
        <v>7.35</v>
      </c>
      <c r="Q59" s="92">
        <v>7.5</v>
      </c>
      <c r="R59" s="92">
        <v>8</v>
      </c>
      <c r="S59" s="96">
        <v>8.2940000000000005</v>
      </c>
      <c r="T59" s="101">
        <v>7</v>
      </c>
      <c r="U59" s="139"/>
      <c r="V59" s="57">
        <f t="shared" si="0"/>
        <v>0.86602540378443871</v>
      </c>
      <c r="W59" s="53">
        <f t="shared" si="6"/>
        <v>3.6339999999999999</v>
      </c>
      <c r="X59" s="53">
        <f t="shared" si="7"/>
        <v>6.7435</v>
      </c>
      <c r="Y59" s="53">
        <f t="shared" si="8"/>
        <v>3.298</v>
      </c>
      <c r="Z59" s="53">
        <f t="shared" si="9"/>
        <v>3.9420000000000002</v>
      </c>
      <c r="AA59" s="53">
        <f t="shared" si="10"/>
        <v>0.12501270189221891</v>
      </c>
      <c r="AB59" s="53">
        <f t="shared" si="11"/>
        <v>9.7012701892219499E-2</v>
      </c>
      <c r="AC59" s="53">
        <f t="shared" si="1"/>
        <v>7.2176117089595024E-2</v>
      </c>
      <c r="AD59" s="58">
        <f t="shared" si="2"/>
        <v>5.6010309552285843E-2</v>
      </c>
      <c r="AF59" s="57">
        <f t="shared" si="3"/>
        <v>0.86602540378443871</v>
      </c>
      <c r="AG59" s="53">
        <f t="shared" si="12"/>
        <v>3.7124999999999999</v>
      </c>
      <c r="AH59" s="53">
        <f t="shared" si="13"/>
        <v>8.1470000000000002</v>
      </c>
      <c r="AI59" s="53">
        <f t="shared" si="14"/>
        <v>3.5175000000000001</v>
      </c>
      <c r="AJ59" s="53">
        <f t="shared" si="15"/>
        <v>4.1470000000000002</v>
      </c>
      <c r="AK59" s="53">
        <f t="shared" si="16"/>
        <v>8.6602540378443865E-3</v>
      </c>
      <c r="AL59" s="53">
        <f t="shared" si="17"/>
        <v>0.23801270189221951</v>
      </c>
      <c r="AM59" s="53">
        <f t="shared" si="4"/>
        <v>0.13741669750802307</v>
      </c>
      <c r="AN59" s="58">
        <f t="shared" si="5"/>
        <v>5.0000000000000001E-3</v>
      </c>
    </row>
    <row r="60" spans="1:40">
      <c r="A60" s="103">
        <v>8</v>
      </c>
      <c r="B60" s="93" t="s">
        <v>146</v>
      </c>
      <c r="C60" s="124" t="s">
        <v>146</v>
      </c>
      <c r="D60" s="101">
        <v>0.8</v>
      </c>
      <c r="E60" s="95" t="s">
        <v>74</v>
      </c>
      <c r="F60" s="92">
        <v>7.976</v>
      </c>
      <c r="G60" s="92">
        <v>7.8259999999999996</v>
      </c>
      <c r="H60" s="92">
        <v>7.4560000000000004</v>
      </c>
      <c r="I60" s="92">
        <v>7.35</v>
      </c>
      <c r="J60" s="92">
        <v>7.11</v>
      </c>
      <c r="K60" s="96">
        <v>6.8579999999999997</v>
      </c>
      <c r="L60" s="100"/>
      <c r="M60" s="95" t="s">
        <v>75</v>
      </c>
      <c r="N60" s="92">
        <v>7.1340000000000003</v>
      </c>
      <c r="O60" s="92">
        <v>7.3339999999999996</v>
      </c>
      <c r="P60" s="92">
        <v>7.48</v>
      </c>
      <c r="Q60" s="92">
        <v>7.62</v>
      </c>
      <c r="R60" s="92">
        <v>8</v>
      </c>
      <c r="S60" s="96">
        <v>8.2550000000000008</v>
      </c>
      <c r="T60" s="101">
        <v>7.2</v>
      </c>
      <c r="U60" s="139"/>
      <c r="V60" s="57">
        <f t="shared" si="0"/>
        <v>0.69282032302755103</v>
      </c>
      <c r="W60" s="53">
        <f t="shared" si="6"/>
        <v>3.7015000000000002</v>
      </c>
      <c r="X60" s="53">
        <f t="shared" si="7"/>
        <v>6.984</v>
      </c>
      <c r="Y60" s="53">
        <f t="shared" si="8"/>
        <v>3.4289999999999998</v>
      </c>
      <c r="Z60" s="53">
        <f t="shared" si="9"/>
        <v>3.9504999999999999</v>
      </c>
      <c r="AA60" s="53">
        <f t="shared" si="10"/>
        <v>9.7410161513775684E-2</v>
      </c>
      <c r="AB60" s="53">
        <f t="shared" si="11"/>
        <v>7.3910161513775108E-2</v>
      </c>
      <c r="AC60" s="53">
        <f t="shared" si="1"/>
        <v>5.6239782971783309E-2</v>
      </c>
      <c r="AD60" s="58">
        <f t="shared" si="2"/>
        <v>4.2672051645826777E-2</v>
      </c>
      <c r="AF60" s="57">
        <f t="shared" si="3"/>
        <v>0.69282032302755103</v>
      </c>
      <c r="AG60" s="53">
        <f t="shared" si="12"/>
        <v>3.7750000000000004</v>
      </c>
      <c r="AH60" s="53">
        <f t="shared" si="13"/>
        <v>8.1275000000000013</v>
      </c>
      <c r="AI60" s="53">
        <f t="shared" si="14"/>
        <v>3.617</v>
      </c>
      <c r="AJ60" s="53">
        <f t="shared" si="15"/>
        <v>4.1275000000000004</v>
      </c>
      <c r="AK60" s="53">
        <f t="shared" si="16"/>
        <v>6.9282032302755104E-3</v>
      </c>
      <c r="AL60" s="53">
        <f t="shared" si="17"/>
        <v>0.18841016151377515</v>
      </c>
      <c r="AM60" s="53">
        <f t="shared" si="4"/>
        <v>0.10877865746803894</v>
      </c>
      <c r="AN60" s="58">
        <f t="shared" si="5"/>
        <v>4.0000000000000001E-3</v>
      </c>
    </row>
    <row r="61" spans="1:40">
      <c r="A61" s="103">
        <v>8</v>
      </c>
      <c r="B61" s="93" t="s">
        <v>147</v>
      </c>
      <c r="C61" s="124" t="s">
        <v>147</v>
      </c>
      <c r="D61" s="101">
        <v>0.75</v>
      </c>
      <c r="E61" s="95" t="s">
        <v>74</v>
      </c>
      <c r="F61" s="92">
        <v>7.9779999999999998</v>
      </c>
      <c r="G61" s="92">
        <v>7.8380000000000001</v>
      </c>
      <c r="H61" s="92">
        <v>7.4909999999999997</v>
      </c>
      <c r="I61" s="92">
        <v>7.391</v>
      </c>
      <c r="J61" s="92">
        <v>7.1660000000000004</v>
      </c>
      <c r="K61" s="96">
        <v>6.9290000000000003</v>
      </c>
      <c r="L61" s="100"/>
      <c r="M61" s="95" t="s">
        <v>75</v>
      </c>
      <c r="N61" s="92">
        <v>7.1879999999999997</v>
      </c>
      <c r="O61" s="92">
        <v>7.3780000000000001</v>
      </c>
      <c r="P61" s="92">
        <v>7.5129999999999999</v>
      </c>
      <c r="Q61" s="92">
        <v>7.6449999999999996</v>
      </c>
      <c r="R61" s="92">
        <v>8</v>
      </c>
      <c r="S61" s="96">
        <v>8.24</v>
      </c>
      <c r="T61" s="101">
        <v>7.25</v>
      </c>
      <c r="U61" s="139"/>
      <c r="V61" s="57">
        <f t="shared" si="0"/>
        <v>0.649519052838329</v>
      </c>
      <c r="W61" s="53">
        <f t="shared" si="6"/>
        <v>3.7204999999999999</v>
      </c>
      <c r="X61" s="53">
        <f t="shared" si="7"/>
        <v>7.0475000000000003</v>
      </c>
      <c r="Y61" s="53">
        <f t="shared" si="8"/>
        <v>3.4645000000000001</v>
      </c>
      <c r="Z61" s="53">
        <f t="shared" si="9"/>
        <v>3.9539999999999997</v>
      </c>
      <c r="AA61" s="53">
        <f t="shared" si="10"/>
        <v>9.1259526419164239E-2</v>
      </c>
      <c r="AB61" s="53">
        <f t="shared" si="11"/>
        <v>6.8759526419164718E-2</v>
      </c>
      <c r="AC61" s="53">
        <f t="shared" si="1"/>
        <v>5.2688712144222237E-2</v>
      </c>
      <c r="AD61" s="58">
        <f t="shared" si="2"/>
        <v>3.9698331087455935E-2</v>
      </c>
      <c r="AF61" s="57">
        <f t="shared" si="3"/>
        <v>0.649519052838329</v>
      </c>
      <c r="AG61" s="53">
        <f t="shared" si="12"/>
        <v>3.7894999999999999</v>
      </c>
      <c r="AH61" s="53">
        <f t="shared" si="13"/>
        <v>8.120000000000001</v>
      </c>
      <c r="AI61" s="53">
        <f t="shared" si="14"/>
        <v>3.6414999999999997</v>
      </c>
      <c r="AJ61" s="53">
        <f t="shared" si="15"/>
        <v>4.12</v>
      </c>
      <c r="AK61" s="53">
        <f t="shared" si="16"/>
        <v>6.4951905283832899E-3</v>
      </c>
      <c r="AL61" s="53">
        <f t="shared" si="17"/>
        <v>0.17675952641916437</v>
      </c>
      <c r="AM61" s="53">
        <f t="shared" si="4"/>
        <v>0.1020521601599353</v>
      </c>
      <c r="AN61" s="58">
        <f t="shared" si="5"/>
        <v>3.7499999999999999E-3</v>
      </c>
    </row>
    <row r="62" spans="1:40">
      <c r="A62" s="103">
        <v>8</v>
      </c>
      <c r="B62" s="93" t="s">
        <v>148</v>
      </c>
      <c r="C62" s="124" t="s">
        <v>148</v>
      </c>
      <c r="D62" s="101">
        <v>0.5</v>
      </c>
      <c r="E62" s="95" t="s">
        <v>74</v>
      </c>
      <c r="F62" s="92">
        <v>7.98</v>
      </c>
      <c r="G62" s="92">
        <v>7.8739999999999997</v>
      </c>
      <c r="H62" s="92">
        <v>7.6550000000000002</v>
      </c>
      <c r="I62" s="92">
        <v>7.57</v>
      </c>
      <c r="J62" s="92">
        <v>7.4390000000000001</v>
      </c>
      <c r="K62" s="96">
        <v>7.2619999999999996</v>
      </c>
      <c r="L62" s="100"/>
      <c r="M62" s="95" t="s">
        <v>75</v>
      </c>
      <c r="N62" s="92">
        <v>7.4589999999999996</v>
      </c>
      <c r="O62" s="92">
        <v>7.5990000000000002</v>
      </c>
      <c r="P62" s="92">
        <v>7.6749999999999998</v>
      </c>
      <c r="Q62" s="92">
        <v>7.7869999999999999</v>
      </c>
      <c r="R62" s="92">
        <v>8</v>
      </c>
      <c r="S62" s="96">
        <v>8.1839999999999993</v>
      </c>
      <c r="T62" s="101">
        <v>7.5</v>
      </c>
      <c r="U62" s="139"/>
      <c r="V62" s="57">
        <f t="shared" si="0"/>
        <v>0.43301270189221935</v>
      </c>
      <c r="W62" s="53">
        <f t="shared" si="6"/>
        <v>3.8062500000000004</v>
      </c>
      <c r="X62" s="53">
        <f t="shared" si="7"/>
        <v>7.3505000000000003</v>
      </c>
      <c r="Y62" s="53">
        <f t="shared" si="8"/>
        <v>3.6309999999999998</v>
      </c>
      <c r="Z62" s="53">
        <f t="shared" si="9"/>
        <v>3.9634999999999998</v>
      </c>
      <c r="AA62" s="53">
        <f t="shared" si="10"/>
        <v>5.9256350946109926E-2</v>
      </c>
      <c r="AB62" s="53">
        <f t="shared" si="11"/>
        <v>4.1256350946109105E-2</v>
      </c>
      <c r="AC62" s="53">
        <f t="shared" si="1"/>
        <v>3.4211670169931499E-2</v>
      </c>
      <c r="AD62" s="58">
        <f t="shared" si="2"/>
        <v>2.3819365324517762E-2</v>
      </c>
      <c r="AF62" s="57">
        <f t="shared" si="3"/>
        <v>0.43301270189221935</v>
      </c>
      <c r="AG62" s="53">
        <f t="shared" si="12"/>
        <v>3.8654999999999999</v>
      </c>
      <c r="AH62" s="53">
        <f t="shared" si="13"/>
        <v>8.0919999999999987</v>
      </c>
      <c r="AI62" s="53">
        <f t="shared" si="14"/>
        <v>3.7645</v>
      </c>
      <c r="AJ62" s="53">
        <f t="shared" si="15"/>
        <v>4.0919999999999996</v>
      </c>
      <c r="AK62" s="53">
        <f t="shared" si="16"/>
        <v>4.3301270189221933E-3</v>
      </c>
      <c r="AL62" s="53">
        <f t="shared" si="17"/>
        <v>0.1155063509461097</v>
      </c>
      <c r="AM62" s="53">
        <f t="shared" si="4"/>
        <v>6.6687622811847813E-2</v>
      </c>
      <c r="AN62" s="58">
        <f t="shared" si="5"/>
        <v>2.5000000000000001E-3</v>
      </c>
    </row>
    <row r="63" spans="1:40">
      <c r="A63" s="103">
        <v>9</v>
      </c>
      <c r="B63" s="93" t="s">
        <v>149</v>
      </c>
      <c r="C63" s="124" t="s">
        <v>149</v>
      </c>
      <c r="D63" s="101">
        <v>1.25</v>
      </c>
      <c r="E63" s="95" t="s">
        <v>74</v>
      </c>
      <c r="F63" s="92">
        <v>8.9719999999999995</v>
      </c>
      <c r="G63" s="92">
        <v>8.76</v>
      </c>
      <c r="H63" s="92">
        <v>8.16</v>
      </c>
      <c r="I63" s="92">
        <v>8.0419999999999998</v>
      </c>
      <c r="J63" s="92">
        <v>7.6189999999999998</v>
      </c>
      <c r="K63" s="96">
        <v>7.2720000000000002</v>
      </c>
      <c r="L63" s="100"/>
      <c r="M63" s="95" t="s">
        <v>75</v>
      </c>
      <c r="N63" s="92">
        <v>7.6470000000000002</v>
      </c>
      <c r="O63" s="92">
        <v>7.9119999999999999</v>
      </c>
      <c r="P63" s="92">
        <v>8.1880000000000006</v>
      </c>
      <c r="Q63" s="92">
        <v>8.3480000000000008</v>
      </c>
      <c r="R63" s="92">
        <v>9</v>
      </c>
      <c r="S63" s="96">
        <v>9.34</v>
      </c>
      <c r="T63" s="101">
        <v>7.75</v>
      </c>
      <c r="U63" s="139"/>
      <c r="V63" s="57">
        <f t="shared" si="0"/>
        <v>1.0825317547305484</v>
      </c>
      <c r="W63" s="53">
        <f t="shared" si="6"/>
        <v>4.0504999999999995</v>
      </c>
      <c r="X63" s="53">
        <f t="shared" si="7"/>
        <v>7.4455</v>
      </c>
      <c r="Y63" s="53">
        <f t="shared" si="8"/>
        <v>3.6360000000000001</v>
      </c>
      <c r="Z63" s="53">
        <f t="shared" si="9"/>
        <v>4.4329999999999998</v>
      </c>
      <c r="AA63" s="53">
        <f t="shared" si="10"/>
        <v>0.15876587736527359</v>
      </c>
      <c r="AB63" s="53">
        <f t="shared" si="11"/>
        <v>0.12676587736527478</v>
      </c>
      <c r="AC63" s="53">
        <f t="shared" si="1"/>
        <v>9.1663522034967818E-2</v>
      </c>
      <c r="AD63" s="58">
        <f t="shared" si="2"/>
        <v>7.3188313420900472E-2</v>
      </c>
      <c r="AF63" s="57">
        <f t="shared" si="3"/>
        <v>1.0825317547305484</v>
      </c>
      <c r="AG63" s="53">
        <f t="shared" si="12"/>
        <v>4.1340000000000003</v>
      </c>
      <c r="AH63" s="53">
        <f t="shared" si="13"/>
        <v>9.17</v>
      </c>
      <c r="AI63" s="53">
        <f t="shared" si="14"/>
        <v>3.8897500000000003</v>
      </c>
      <c r="AJ63" s="53">
        <f t="shared" si="15"/>
        <v>4.67</v>
      </c>
      <c r="AK63" s="53">
        <f t="shared" si="16"/>
        <v>1.0825317547305485E-2</v>
      </c>
      <c r="AL63" s="53">
        <f t="shared" si="17"/>
        <v>0.29701587736527413</v>
      </c>
      <c r="AM63" s="53">
        <f t="shared" si="4"/>
        <v>0.17148219675043389</v>
      </c>
      <c r="AN63" s="58">
        <f t="shared" si="5"/>
        <v>6.2500000000000003E-3</v>
      </c>
    </row>
    <row r="64" spans="1:40">
      <c r="A64" s="103">
        <v>9</v>
      </c>
      <c r="B64" s="93" t="s">
        <v>150</v>
      </c>
      <c r="C64" s="124" t="s">
        <v>150</v>
      </c>
      <c r="D64" s="101">
        <v>1</v>
      </c>
      <c r="E64" s="95" t="s">
        <v>74</v>
      </c>
      <c r="F64" s="92">
        <v>8.9740000000000002</v>
      </c>
      <c r="G64" s="92">
        <v>8.7940000000000005</v>
      </c>
      <c r="H64" s="92">
        <v>8.3239999999999998</v>
      </c>
      <c r="I64" s="92">
        <v>8.2119999999999997</v>
      </c>
      <c r="J64" s="92">
        <v>7.891</v>
      </c>
      <c r="K64" s="96">
        <v>7.5960000000000001</v>
      </c>
      <c r="L64" s="100"/>
      <c r="M64" s="95" t="s">
        <v>75</v>
      </c>
      <c r="N64" s="92">
        <v>7.9169999999999998</v>
      </c>
      <c r="O64" s="92">
        <v>8.1530000000000005</v>
      </c>
      <c r="P64" s="92">
        <v>8.35</v>
      </c>
      <c r="Q64" s="92">
        <v>8.4979999999999993</v>
      </c>
      <c r="R64" s="92">
        <v>9</v>
      </c>
      <c r="S64" s="96">
        <v>9.2919999999999998</v>
      </c>
      <c r="T64" s="101">
        <v>8</v>
      </c>
      <c r="U64" s="139"/>
      <c r="V64" s="57">
        <f t="shared" si="0"/>
        <v>0.86602540378443871</v>
      </c>
      <c r="W64" s="53">
        <f t="shared" si="6"/>
        <v>4.1340000000000003</v>
      </c>
      <c r="X64" s="53">
        <f t="shared" si="7"/>
        <v>7.7435</v>
      </c>
      <c r="Y64" s="53">
        <f t="shared" si="8"/>
        <v>3.798</v>
      </c>
      <c r="Z64" s="53">
        <f t="shared" si="9"/>
        <v>4.4420000000000002</v>
      </c>
      <c r="AA64" s="53">
        <f t="shared" si="10"/>
        <v>0.1250127018922198</v>
      </c>
      <c r="AB64" s="53">
        <f t="shared" si="11"/>
        <v>9.7012701892219055E-2</v>
      </c>
      <c r="AC64" s="53">
        <f t="shared" si="1"/>
        <v>7.2176117089595537E-2</v>
      </c>
      <c r="AD64" s="58">
        <f t="shared" si="2"/>
        <v>5.6010309552285586E-2</v>
      </c>
      <c r="AF64" s="57">
        <f t="shared" si="3"/>
        <v>0.86602540378443871</v>
      </c>
      <c r="AG64" s="53">
        <f t="shared" si="12"/>
        <v>4.2119999999999997</v>
      </c>
      <c r="AH64" s="53">
        <f t="shared" si="13"/>
        <v>9.1460000000000008</v>
      </c>
      <c r="AI64" s="53">
        <f t="shared" si="14"/>
        <v>4.0175000000000001</v>
      </c>
      <c r="AJ64" s="53">
        <f t="shared" si="15"/>
        <v>4.6459999999999999</v>
      </c>
      <c r="AK64" s="53">
        <f t="shared" si="16"/>
        <v>8.6602540378443865E-3</v>
      </c>
      <c r="AL64" s="53">
        <f t="shared" si="17"/>
        <v>0.23851270189221968</v>
      </c>
      <c r="AM64" s="53">
        <f t="shared" si="4"/>
        <v>0.13770537264261798</v>
      </c>
      <c r="AN64" s="58">
        <f t="shared" si="5"/>
        <v>5.0000000000000001E-3</v>
      </c>
    </row>
    <row r="65" spans="1:40">
      <c r="A65" s="103">
        <v>9</v>
      </c>
      <c r="B65" s="93" t="s">
        <v>151</v>
      </c>
      <c r="C65" s="124" t="s">
        <v>151</v>
      </c>
      <c r="D65" s="101">
        <v>0.75</v>
      </c>
      <c r="E65" s="95" t="s">
        <v>74</v>
      </c>
      <c r="F65" s="92">
        <v>8.9779999999999998</v>
      </c>
      <c r="G65" s="92">
        <v>8.8379999999999992</v>
      </c>
      <c r="H65" s="92">
        <v>8.4909999999999997</v>
      </c>
      <c r="I65" s="92">
        <v>8.391</v>
      </c>
      <c r="J65" s="92">
        <v>8.1660000000000004</v>
      </c>
      <c r="K65" s="96">
        <v>7.9290000000000003</v>
      </c>
      <c r="L65" s="100"/>
      <c r="M65" s="95" t="s">
        <v>75</v>
      </c>
      <c r="N65" s="92">
        <v>8.1880000000000006</v>
      </c>
      <c r="O65" s="92">
        <v>8.3780000000000001</v>
      </c>
      <c r="P65" s="92">
        <v>8.5129999999999999</v>
      </c>
      <c r="Q65" s="92">
        <v>8.6449999999999996</v>
      </c>
      <c r="R65" s="92">
        <v>9</v>
      </c>
      <c r="S65" s="96">
        <v>9.24</v>
      </c>
      <c r="T65" s="101">
        <v>8.25</v>
      </c>
      <c r="U65" s="139"/>
      <c r="V65" s="57">
        <f t="shared" si="0"/>
        <v>0.649519052838329</v>
      </c>
      <c r="W65" s="53">
        <f t="shared" si="6"/>
        <v>4.2204999999999995</v>
      </c>
      <c r="X65" s="53">
        <f t="shared" si="7"/>
        <v>8.0474999999999994</v>
      </c>
      <c r="Y65" s="53">
        <f t="shared" si="8"/>
        <v>3.9645000000000001</v>
      </c>
      <c r="Z65" s="53">
        <f t="shared" si="9"/>
        <v>4.4539999999999997</v>
      </c>
      <c r="AA65" s="53">
        <f t="shared" si="10"/>
        <v>9.1259526419164239E-2</v>
      </c>
      <c r="AB65" s="53">
        <f t="shared" si="11"/>
        <v>6.8759526419165162E-2</v>
      </c>
      <c r="AC65" s="53">
        <f t="shared" si="1"/>
        <v>5.2688712144222237E-2</v>
      </c>
      <c r="AD65" s="58">
        <f t="shared" si="2"/>
        <v>3.9698331087456191E-2</v>
      </c>
      <c r="AF65" s="57">
        <f t="shared" si="3"/>
        <v>0.649519052838329</v>
      </c>
      <c r="AG65" s="53">
        <f t="shared" si="12"/>
        <v>4.2895000000000003</v>
      </c>
      <c r="AH65" s="53">
        <f t="shared" si="13"/>
        <v>9.120000000000001</v>
      </c>
      <c r="AI65" s="53">
        <f t="shared" si="14"/>
        <v>4.1415000000000006</v>
      </c>
      <c r="AJ65" s="53">
        <f t="shared" si="15"/>
        <v>4.62</v>
      </c>
      <c r="AK65" s="53">
        <f t="shared" si="16"/>
        <v>6.4951905283832899E-3</v>
      </c>
      <c r="AL65" s="53">
        <f t="shared" si="17"/>
        <v>0.17675952641916481</v>
      </c>
      <c r="AM65" s="53">
        <f t="shared" si="4"/>
        <v>0.10205216015993557</v>
      </c>
      <c r="AN65" s="58">
        <f t="shared" si="5"/>
        <v>3.7499999999999999E-3</v>
      </c>
    </row>
    <row r="66" spans="1:40">
      <c r="A66" s="103">
        <v>9</v>
      </c>
      <c r="B66" s="93" t="s">
        <v>152</v>
      </c>
      <c r="C66" s="124" t="s">
        <v>152</v>
      </c>
      <c r="D66" s="101">
        <v>0.5</v>
      </c>
      <c r="E66" s="95" t="s">
        <v>74</v>
      </c>
      <c r="F66" s="92">
        <v>8.98</v>
      </c>
      <c r="G66" s="92">
        <v>8.8740000000000006</v>
      </c>
      <c r="H66" s="92">
        <v>8.6549999999999994</v>
      </c>
      <c r="I66" s="92">
        <v>8.57</v>
      </c>
      <c r="J66" s="92">
        <v>8.4390000000000001</v>
      </c>
      <c r="K66" s="96">
        <v>8.2620000000000005</v>
      </c>
      <c r="L66" s="100"/>
      <c r="M66" s="95" t="s">
        <v>75</v>
      </c>
      <c r="N66" s="92">
        <v>8.4589999999999996</v>
      </c>
      <c r="O66" s="92">
        <v>8.5990000000000002</v>
      </c>
      <c r="P66" s="92">
        <v>8.6750000000000007</v>
      </c>
      <c r="Q66" s="92">
        <v>8.7870000000000008</v>
      </c>
      <c r="R66" s="92">
        <v>9</v>
      </c>
      <c r="S66" s="96">
        <v>9.1839999999999993</v>
      </c>
      <c r="T66" s="101">
        <v>8.5</v>
      </c>
      <c r="U66" s="139"/>
      <c r="V66" s="57">
        <f t="shared" si="0"/>
        <v>0.43301270189221935</v>
      </c>
      <c r="W66" s="53">
        <f t="shared" si="6"/>
        <v>4.3062500000000004</v>
      </c>
      <c r="X66" s="53">
        <f t="shared" si="7"/>
        <v>8.3505000000000003</v>
      </c>
      <c r="Y66" s="53">
        <f t="shared" si="8"/>
        <v>4.1310000000000002</v>
      </c>
      <c r="Z66" s="53">
        <f t="shared" si="9"/>
        <v>4.4634999999999998</v>
      </c>
      <c r="AA66" s="53">
        <f t="shared" si="10"/>
        <v>5.9256350946109926E-2</v>
      </c>
      <c r="AB66" s="53">
        <f t="shared" si="11"/>
        <v>4.1256350946109549E-2</v>
      </c>
      <c r="AC66" s="53">
        <f t="shared" si="1"/>
        <v>3.4211670169931499E-2</v>
      </c>
      <c r="AD66" s="58">
        <f t="shared" si="2"/>
        <v>2.3819365324518019E-2</v>
      </c>
      <c r="AF66" s="57">
        <f t="shared" si="3"/>
        <v>0.43301270189221935</v>
      </c>
      <c r="AG66" s="53">
        <f t="shared" si="12"/>
        <v>4.3655000000000008</v>
      </c>
      <c r="AH66" s="53">
        <f t="shared" si="13"/>
        <v>9.0919999999999987</v>
      </c>
      <c r="AI66" s="53">
        <f t="shared" si="14"/>
        <v>4.2645</v>
      </c>
      <c r="AJ66" s="53">
        <f t="shared" si="15"/>
        <v>4.5919999999999996</v>
      </c>
      <c r="AK66" s="53">
        <f t="shared" si="16"/>
        <v>4.3301270189221933E-3</v>
      </c>
      <c r="AL66" s="53">
        <f t="shared" si="17"/>
        <v>0.11550635094610881</v>
      </c>
      <c r="AM66" s="53">
        <f t="shared" si="4"/>
        <v>6.66876228118473E-2</v>
      </c>
      <c r="AN66" s="58">
        <f t="shared" si="5"/>
        <v>2.5000000000000001E-3</v>
      </c>
    </row>
    <row r="67" spans="1:40">
      <c r="A67" s="103">
        <v>10</v>
      </c>
      <c r="B67" s="93" t="s">
        <v>153</v>
      </c>
      <c r="C67" s="124" t="s">
        <v>154</v>
      </c>
      <c r="D67" s="101">
        <v>1.5</v>
      </c>
      <c r="E67" s="95" t="s">
        <v>74</v>
      </c>
      <c r="F67" s="92">
        <v>9.968</v>
      </c>
      <c r="G67" s="92">
        <v>9.7319999999999993</v>
      </c>
      <c r="H67" s="92">
        <v>8.9939999999999998</v>
      </c>
      <c r="I67" s="92">
        <v>8.8620000000000001</v>
      </c>
      <c r="J67" s="92">
        <v>8.3439999999999994</v>
      </c>
      <c r="K67" s="96">
        <v>7.9379999999999997</v>
      </c>
      <c r="L67" s="100"/>
      <c r="M67" s="95" t="s">
        <v>75</v>
      </c>
      <c r="N67" s="92">
        <v>8.3759999999999994</v>
      </c>
      <c r="O67" s="92">
        <v>8.6760000000000002</v>
      </c>
      <c r="P67" s="92">
        <v>9.0259999999999998</v>
      </c>
      <c r="Q67" s="92">
        <v>9.2059999999999995</v>
      </c>
      <c r="R67" s="92">
        <v>10</v>
      </c>
      <c r="S67" s="96">
        <v>10.396000000000001</v>
      </c>
      <c r="T67" s="101">
        <v>8.5</v>
      </c>
      <c r="U67" s="139"/>
      <c r="V67" s="57">
        <f t="shared" si="0"/>
        <v>1.299038105676658</v>
      </c>
      <c r="W67" s="53">
        <f t="shared" si="6"/>
        <v>4.4640000000000004</v>
      </c>
      <c r="X67" s="53">
        <f t="shared" si="7"/>
        <v>8.141</v>
      </c>
      <c r="Y67" s="53">
        <f t="shared" si="8"/>
        <v>3.9689999999999999</v>
      </c>
      <c r="Z67" s="53">
        <f t="shared" si="9"/>
        <v>4.9249999999999998</v>
      </c>
      <c r="AA67" s="53">
        <f t="shared" si="10"/>
        <v>0.18851905283832959</v>
      </c>
      <c r="AB67" s="53">
        <f t="shared" si="11"/>
        <v>0.15451905283832845</v>
      </c>
      <c r="AC67" s="53">
        <f t="shared" si="1"/>
        <v>0.10884152590358287</v>
      </c>
      <c r="AD67" s="58">
        <f t="shared" si="2"/>
        <v>8.9211616751134939E-2</v>
      </c>
      <c r="AF67" s="57">
        <f t="shared" si="3"/>
        <v>1.299038105676658</v>
      </c>
      <c r="AG67" s="53">
        <f t="shared" si="12"/>
        <v>4.5579999999999998</v>
      </c>
      <c r="AH67" s="53">
        <f t="shared" si="13"/>
        <v>10.198</v>
      </c>
      <c r="AI67" s="53">
        <f t="shared" si="14"/>
        <v>4.2629999999999999</v>
      </c>
      <c r="AJ67" s="53">
        <f t="shared" si="15"/>
        <v>5.1980000000000004</v>
      </c>
      <c r="AK67" s="53">
        <f t="shared" si="16"/>
        <v>1.299038105676658E-2</v>
      </c>
      <c r="AL67" s="53">
        <f t="shared" si="17"/>
        <v>0.35451905283832907</v>
      </c>
      <c r="AM67" s="53">
        <f t="shared" si="4"/>
        <v>0.20468167058906045</v>
      </c>
      <c r="AN67" s="58">
        <f t="shared" si="5"/>
        <v>7.4999999999999997E-3</v>
      </c>
    </row>
    <row r="68" spans="1:40">
      <c r="A68" s="103">
        <v>10</v>
      </c>
      <c r="B68" s="93" t="s">
        <v>155</v>
      </c>
      <c r="C68" s="124" t="s">
        <v>155</v>
      </c>
      <c r="D68" s="101">
        <v>1.25</v>
      </c>
      <c r="E68" s="95" t="s">
        <v>74</v>
      </c>
      <c r="F68" s="92">
        <v>9.9719999999999995</v>
      </c>
      <c r="G68" s="92">
        <v>9.76</v>
      </c>
      <c r="H68" s="92">
        <v>9.16</v>
      </c>
      <c r="I68" s="92">
        <v>9.0419999999999998</v>
      </c>
      <c r="J68" s="92">
        <v>8.6189999999999998</v>
      </c>
      <c r="K68" s="96">
        <v>8.2720000000000002</v>
      </c>
      <c r="L68" s="100"/>
      <c r="M68" s="95" t="s">
        <v>75</v>
      </c>
      <c r="N68" s="92">
        <v>8.6470000000000002</v>
      </c>
      <c r="O68" s="92">
        <v>8.9120000000000008</v>
      </c>
      <c r="P68" s="92">
        <v>9.1880000000000006</v>
      </c>
      <c r="Q68" s="92">
        <v>9.3480000000000008</v>
      </c>
      <c r="R68" s="92">
        <v>10</v>
      </c>
      <c r="S68" s="96">
        <v>10.34</v>
      </c>
      <c r="T68" s="101">
        <v>8.75</v>
      </c>
      <c r="U68" s="139"/>
      <c r="V68" s="57">
        <f t="shared" ref="V68:V131" si="18">D68/2/TAN(phiM/2)</f>
        <v>1.0825317547305484</v>
      </c>
      <c r="W68" s="53">
        <f t="shared" si="6"/>
        <v>4.5504999999999995</v>
      </c>
      <c r="X68" s="53">
        <f t="shared" si="7"/>
        <v>8.4454999999999991</v>
      </c>
      <c r="Y68" s="53">
        <f t="shared" si="8"/>
        <v>4.1360000000000001</v>
      </c>
      <c r="Z68" s="53">
        <f t="shared" si="9"/>
        <v>4.9329999999999998</v>
      </c>
      <c r="AA68" s="53">
        <f t="shared" si="10"/>
        <v>0.15876587736527359</v>
      </c>
      <c r="AB68" s="53">
        <f t="shared" si="11"/>
        <v>0.12676587736527478</v>
      </c>
      <c r="AC68" s="53">
        <f t="shared" ref="AC68:AC131" si="19">AA68*TAN(phiM/2)</f>
        <v>9.1663522034967818E-2</v>
      </c>
      <c r="AD68" s="58">
        <f t="shared" ref="AD68:AD131" si="20">AB68*TAN(phiM/2)</f>
        <v>7.3188313420900472E-2</v>
      </c>
      <c r="AF68" s="57">
        <f t="shared" ref="AF68:AF131" si="21">D68/2/TAN(phiM/2)</f>
        <v>1.0825317547305484</v>
      </c>
      <c r="AG68" s="53">
        <f t="shared" si="12"/>
        <v>4.6340000000000003</v>
      </c>
      <c r="AH68" s="53">
        <f t="shared" si="13"/>
        <v>10.17</v>
      </c>
      <c r="AI68" s="53">
        <f t="shared" si="14"/>
        <v>4.3897500000000003</v>
      </c>
      <c r="AJ68" s="53">
        <f t="shared" si="15"/>
        <v>5.17</v>
      </c>
      <c r="AK68" s="53">
        <f t="shared" si="16"/>
        <v>1.0825317547305485E-2</v>
      </c>
      <c r="AL68" s="53">
        <f t="shared" si="17"/>
        <v>0.29701587736527413</v>
      </c>
      <c r="AM68" s="53">
        <f t="shared" ref="AM68:AM131" si="22">AL68*TAN(phiM/2)</f>
        <v>0.17148219675043389</v>
      </c>
      <c r="AN68" s="58">
        <f t="shared" ref="AN68:AN131" si="23">AK68*TAN(phiM/2)</f>
        <v>6.2500000000000003E-3</v>
      </c>
    </row>
    <row r="69" spans="1:40">
      <c r="A69" s="103">
        <v>10</v>
      </c>
      <c r="B69" s="93" t="s">
        <v>156</v>
      </c>
      <c r="C69" s="124" t="s">
        <v>156</v>
      </c>
      <c r="D69" s="101">
        <v>1.1200000000000001</v>
      </c>
      <c r="E69" s="95" t="s">
        <v>74</v>
      </c>
      <c r="F69" s="92">
        <v>9.9730000000000008</v>
      </c>
      <c r="G69" s="92">
        <v>9.7829999999999995</v>
      </c>
      <c r="H69" s="92">
        <v>9.2460000000000004</v>
      </c>
      <c r="I69" s="92">
        <v>9.1280000000000001</v>
      </c>
      <c r="J69" s="92">
        <v>8.7609999999999992</v>
      </c>
      <c r="K69" s="96">
        <v>8.4380000000000006</v>
      </c>
      <c r="L69" s="100"/>
      <c r="M69" s="95" t="s">
        <v>75</v>
      </c>
      <c r="N69" s="92">
        <v>8.7880000000000003</v>
      </c>
      <c r="O69" s="92">
        <v>9.0380000000000003</v>
      </c>
      <c r="P69" s="92">
        <v>9.2729999999999997</v>
      </c>
      <c r="Q69" s="92">
        <v>9.4329999999999998</v>
      </c>
      <c r="R69" s="92">
        <v>10</v>
      </c>
      <c r="S69" s="96">
        <v>10.321999999999999</v>
      </c>
      <c r="T69" s="101">
        <v>8.8800000000000008</v>
      </c>
      <c r="U69" s="139"/>
      <c r="V69" s="57">
        <f t="shared" si="18"/>
        <v>0.9699484522385714</v>
      </c>
      <c r="W69" s="53">
        <f t="shared" ref="W69:W132" si="24">AVERAGE(H69:I69)/2</f>
        <v>4.5935000000000006</v>
      </c>
      <c r="X69" s="53">
        <f t="shared" ref="X69:X132" si="25">AVERAGE(J69:K69)</f>
        <v>8.599499999999999</v>
      </c>
      <c r="Y69" s="53">
        <f t="shared" ref="Y69:Y132" si="26">K69/2</f>
        <v>4.2190000000000003</v>
      </c>
      <c r="Z69" s="53">
        <f t="shared" ref="Z69:Z132" si="27">AVERAGE(F69:G69)/2</f>
        <v>4.9390000000000001</v>
      </c>
      <c r="AA69" s="53">
        <f t="shared" ref="AA69:AA132" si="28">W69+V69/2-Z69</f>
        <v>0.13947422611928584</v>
      </c>
      <c r="AB69" s="53">
        <f t="shared" ref="AB69:AB132" si="29">Y69-W69+V69/2</f>
        <v>0.11047422611928542</v>
      </c>
      <c r="AC69" s="53">
        <f t="shared" si="19"/>
        <v>8.052548199498441E-2</v>
      </c>
      <c r="AD69" s="58">
        <f t="shared" si="20"/>
        <v>6.3782324188485021E-2</v>
      </c>
      <c r="AF69" s="57">
        <f t="shared" si="21"/>
        <v>0.9699484522385714</v>
      </c>
      <c r="AG69" s="53">
        <f t="shared" ref="AG69:AG132" si="30">AVERAGE(P69:Q69)/2</f>
        <v>4.6764999999999999</v>
      </c>
      <c r="AH69" s="53">
        <f t="shared" ref="AH69:AH132" si="31">AVERAGE(R69:S69)</f>
        <v>10.161</v>
      </c>
      <c r="AI69" s="53">
        <f t="shared" ref="AI69:AI132" si="32">AVERAGE(N69:O69)/2</f>
        <v>4.4565000000000001</v>
      </c>
      <c r="AJ69" s="53">
        <f t="shared" ref="AJ69:AJ132" si="33">S69/2</f>
        <v>5.1609999999999996</v>
      </c>
      <c r="AK69" s="53">
        <f t="shared" ref="AK69:AK132" si="34">MAX(AG69+AF69/2-AJ69, AF69*0.01)</f>
        <v>9.6994845223857141E-3</v>
      </c>
      <c r="AL69" s="53">
        <f t="shared" ref="AL69:AL132" si="35">AI69-AG69+AF69/2</f>
        <v>0.26497422611928595</v>
      </c>
      <c r="AM69" s="53">
        <f t="shared" si="22"/>
        <v>0.15298294077828251</v>
      </c>
      <c r="AN69" s="58">
        <f t="shared" si="23"/>
        <v>5.6000000000000008E-3</v>
      </c>
    </row>
    <row r="70" spans="1:40">
      <c r="A70" s="103">
        <v>10</v>
      </c>
      <c r="B70" s="93" t="s">
        <v>157</v>
      </c>
      <c r="C70" s="124" t="s">
        <v>157</v>
      </c>
      <c r="D70" s="101">
        <v>1</v>
      </c>
      <c r="E70" s="95" t="s">
        <v>74</v>
      </c>
      <c r="F70" s="92">
        <v>9.9740000000000002</v>
      </c>
      <c r="G70" s="92">
        <v>9.7940000000000005</v>
      </c>
      <c r="H70" s="92">
        <v>9.3239999999999998</v>
      </c>
      <c r="I70" s="92">
        <v>9.2119999999999997</v>
      </c>
      <c r="J70" s="92">
        <v>8.891</v>
      </c>
      <c r="K70" s="96">
        <v>8.5960000000000001</v>
      </c>
      <c r="L70" s="100"/>
      <c r="M70" s="95" t="s">
        <v>75</v>
      </c>
      <c r="N70" s="92">
        <v>8.9169999999999998</v>
      </c>
      <c r="O70" s="92">
        <v>9.1530000000000005</v>
      </c>
      <c r="P70" s="92">
        <v>9.35</v>
      </c>
      <c r="Q70" s="92">
        <v>9.5</v>
      </c>
      <c r="R70" s="92">
        <v>10</v>
      </c>
      <c r="S70" s="96">
        <v>10.294</v>
      </c>
      <c r="T70" s="101">
        <v>9</v>
      </c>
      <c r="U70" s="139"/>
      <c r="V70" s="57">
        <f t="shared" si="18"/>
        <v>0.86602540378443871</v>
      </c>
      <c r="W70" s="53">
        <f t="shared" si="24"/>
        <v>4.6340000000000003</v>
      </c>
      <c r="X70" s="53">
        <f t="shared" si="25"/>
        <v>8.7435000000000009</v>
      </c>
      <c r="Y70" s="53">
        <f t="shared" si="26"/>
        <v>4.298</v>
      </c>
      <c r="Z70" s="53">
        <f t="shared" si="27"/>
        <v>4.9420000000000002</v>
      </c>
      <c r="AA70" s="53">
        <f t="shared" si="28"/>
        <v>0.1250127018922198</v>
      </c>
      <c r="AB70" s="53">
        <f t="shared" si="29"/>
        <v>9.7012701892219055E-2</v>
      </c>
      <c r="AC70" s="53">
        <f t="shared" si="19"/>
        <v>7.2176117089595537E-2</v>
      </c>
      <c r="AD70" s="58">
        <f t="shared" si="20"/>
        <v>5.6010309552285586E-2</v>
      </c>
      <c r="AF70" s="57">
        <f t="shared" si="21"/>
        <v>0.86602540378443871</v>
      </c>
      <c r="AG70" s="53">
        <f t="shared" si="30"/>
        <v>4.7125000000000004</v>
      </c>
      <c r="AH70" s="53">
        <f t="shared" si="31"/>
        <v>10.147</v>
      </c>
      <c r="AI70" s="53">
        <f t="shared" si="32"/>
        <v>4.5175000000000001</v>
      </c>
      <c r="AJ70" s="53">
        <f t="shared" si="33"/>
        <v>5.1470000000000002</v>
      </c>
      <c r="AK70" s="53">
        <f t="shared" si="34"/>
        <v>8.6602540378443865E-3</v>
      </c>
      <c r="AL70" s="53">
        <f t="shared" si="35"/>
        <v>0.23801270189221907</v>
      </c>
      <c r="AM70" s="53">
        <f t="shared" si="22"/>
        <v>0.13741669750802282</v>
      </c>
      <c r="AN70" s="58">
        <f t="shared" si="23"/>
        <v>5.0000000000000001E-3</v>
      </c>
    </row>
    <row r="71" spans="1:40">
      <c r="A71" s="103">
        <v>10</v>
      </c>
      <c r="B71" s="93" t="s">
        <v>158</v>
      </c>
      <c r="C71" s="124" t="s">
        <v>158</v>
      </c>
      <c r="D71" s="101">
        <v>0.75</v>
      </c>
      <c r="E71" s="95" t="s">
        <v>74</v>
      </c>
      <c r="F71" s="92">
        <v>9.9779999999999998</v>
      </c>
      <c r="G71" s="92">
        <v>9.8379999999999992</v>
      </c>
      <c r="H71" s="92">
        <v>9.4909999999999997</v>
      </c>
      <c r="I71" s="92">
        <v>9.391</v>
      </c>
      <c r="J71" s="92">
        <v>9.1660000000000004</v>
      </c>
      <c r="K71" s="96">
        <v>8.9290000000000003</v>
      </c>
      <c r="L71" s="100"/>
      <c r="M71" s="95" t="s">
        <v>75</v>
      </c>
      <c r="N71" s="92">
        <v>9.1880000000000006</v>
      </c>
      <c r="O71" s="92">
        <v>9.3780000000000001</v>
      </c>
      <c r="P71" s="92">
        <v>9.5129999999999999</v>
      </c>
      <c r="Q71" s="92">
        <v>9.6449999999999996</v>
      </c>
      <c r="R71" s="92">
        <v>10</v>
      </c>
      <c r="S71" s="96">
        <v>10.24</v>
      </c>
      <c r="T71" s="101">
        <v>9.25</v>
      </c>
      <c r="U71" s="139"/>
      <c r="V71" s="57">
        <f t="shared" si="18"/>
        <v>0.649519052838329</v>
      </c>
      <c r="W71" s="53">
        <f t="shared" si="24"/>
        <v>4.7204999999999995</v>
      </c>
      <c r="X71" s="53">
        <f t="shared" si="25"/>
        <v>9.0474999999999994</v>
      </c>
      <c r="Y71" s="53">
        <f t="shared" si="26"/>
        <v>4.4645000000000001</v>
      </c>
      <c r="Z71" s="53">
        <f t="shared" si="27"/>
        <v>4.9539999999999997</v>
      </c>
      <c r="AA71" s="53">
        <f t="shared" si="28"/>
        <v>9.1259526419164239E-2</v>
      </c>
      <c r="AB71" s="53">
        <f t="shared" si="29"/>
        <v>6.8759526419165162E-2</v>
      </c>
      <c r="AC71" s="53">
        <f t="shared" si="19"/>
        <v>5.2688712144222237E-2</v>
      </c>
      <c r="AD71" s="58">
        <f t="shared" si="20"/>
        <v>3.9698331087456191E-2</v>
      </c>
      <c r="AF71" s="57">
        <f t="shared" si="21"/>
        <v>0.649519052838329</v>
      </c>
      <c r="AG71" s="53">
        <f t="shared" si="30"/>
        <v>4.7895000000000003</v>
      </c>
      <c r="AH71" s="53">
        <f t="shared" si="31"/>
        <v>10.120000000000001</v>
      </c>
      <c r="AI71" s="53">
        <f t="shared" si="32"/>
        <v>4.6415000000000006</v>
      </c>
      <c r="AJ71" s="53">
        <f t="shared" si="33"/>
        <v>5.12</v>
      </c>
      <c r="AK71" s="53">
        <f t="shared" si="34"/>
        <v>6.4951905283832899E-3</v>
      </c>
      <c r="AL71" s="53">
        <f t="shared" si="35"/>
        <v>0.17675952641916481</v>
      </c>
      <c r="AM71" s="53">
        <f t="shared" si="22"/>
        <v>0.10205216015993557</v>
      </c>
      <c r="AN71" s="58">
        <f t="shared" si="23"/>
        <v>3.7499999999999999E-3</v>
      </c>
    </row>
    <row r="72" spans="1:40">
      <c r="A72" s="103">
        <v>10</v>
      </c>
      <c r="B72" s="93" t="s">
        <v>159</v>
      </c>
      <c r="C72" s="124" t="s">
        <v>159</v>
      </c>
      <c r="D72" s="101">
        <v>0.5</v>
      </c>
      <c r="E72" s="95" t="s">
        <v>74</v>
      </c>
      <c r="F72" s="92">
        <v>9.98</v>
      </c>
      <c r="G72" s="92">
        <v>9.8740000000000006</v>
      </c>
      <c r="H72" s="92">
        <v>9.6549999999999994</v>
      </c>
      <c r="I72" s="92">
        <v>9.57</v>
      </c>
      <c r="J72" s="92">
        <v>9.4390000000000001</v>
      </c>
      <c r="K72" s="96">
        <v>9.2620000000000005</v>
      </c>
      <c r="L72" s="100"/>
      <c r="M72" s="95" t="s">
        <v>75</v>
      </c>
      <c r="N72" s="92">
        <v>9.4589999999999996</v>
      </c>
      <c r="O72" s="92">
        <v>9.5990000000000002</v>
      </c>
      <c r="P72" s="92">
        <v>9.6750000000000007</v>
      </c>
      <c r="Q72" s="92">
        <v>9.7870000000000008</v>
      </c>
      <c r="R72" s="92">
        <v>10</v>
      </c>
      <c r="S72" s="96">
        <v>10.183999999999999</v>
      </c>
      <c r="T72" s="101">
        <v>9.5</v>
      </c>
      <c r="U72" s="139"/>
      <c r="V72" s="57">
        <f t="shared" si="18"/>
        <v>0.43301270189221935</v>
      </c>
      <c r="W72" s="53">
        <f t="shared" si="24"/>
        <v>4.8062500000000004</v>
      </c>
      <c r="X72" s="53">
        <f t="shared" si="25"/>
        <v>9.3505000000000003</v>
      </c>
      <c r="Y72" s="53">
        <f t="shared" si="26"/>
        <v>4.6310000000000002</v>
      </c>
      <c r="Z72" s="53">
        <f t="shared" si="27"/>
        <v>4.9634999999999998</v>
      </c>
      <c r="AA72" s="53">
        <f t="shared" si="28"/>
        <v>5.9256350946109926E-2</v>
      </c>
      <c r="AB72" s="53">
        <f t="shared" si="29"/>
        <v>4.1256350946109549E-2</v>
      </c>
      <c r="AC72" s="53">
        <f t="shared" si="19"/>
        <v>3.4211670169931499E-2</v>
      </c>
      <c r="AD72" s="58">
        <f t="shared" si="20"/>
        <v>2.3819365324518019E-2</v>
      </c>
      <c r="AF72" s="57">
        <f t="shared" si="21"/>
        <v>0.43301270189221935</v>
      </c>
      <c r="AG72" s="53">
        <f t="shared" si="30"/>
        <v>4.8655000000000008</v>
      </c>
      <c r="AH72" s="53">
        <f t="shared" si="31"/>
        <v>10.091999999999999</v>
      </c>
      <c r="AI72" s="53">
        <f t="shared" si="32"/>
        <v>4.7645</v>
      </c>
      <c r="AJ72" s="53">
        <f t="shared" si="33"/>
        <v>5.0919999999999996</v>
      </c>
      <c r="AK72" s="53">
        <f t="shared" si="34"/>
        <v>4.3301270189221933E-3</v>
      </c>
      <c r="AL72" s="53">
        <f t="shared" si="35"/>
        <v>0.11550635094610881</v>
      </c>
      <c r="AM72" s="53">
        <f t="shared" si="22"/>
        <v>6.66876228118473E-2</v>
      </c>
      <c r="AN72" s="58">
        <f t="shared" si="23"/>
        <v>2.5000000000000001E-3</v>
      </c>
    </row>
    <row r="73" spans="1:40">
      <c r="A73" s="103">
        <v>11</v>
      </c>
      <c r="B73" s="93" t="s">
        <v>160</v>
      </c>
      <c r="C73" s="124" t="s">
        <v>160</v>
      </c>
      <c r="D73" s="101">
        <v>1.5</v>
      </c>
      <c r="E73" s="95" t="s">
        <v>74</v>
      </c>
      <c r="F73" s="92">
        <v>10.97</v>
      </c>
      <c r="G73" s="92">
        <v>10.73</v>
      </c>
      <c r="H73" s="92">
        <v>9.9939999999999998</v>
      </c>
      <c r="I73" s="92">
        <v>9.8620000000000001</v>
      </c>
      <c r="J73" s="92">
        <v>9.3439999999999994</v>
      </c>
      <c r="K73" s="96">
        <v>8.9380000000000006</v>
      </c>
      <c r="L73" s="100"/>
      <c r="M73" s="95" t="s">
        <v>75</v>
      </c>
      <c r="N73" s="92">
        <v>9.3759999999999994</v>
      </c>
      <c r="O73" s="92">
        <v>9.6760000000000002</v>
      </c>
      <c r="P73" s="92">
        <v>10.026</v>
      </c>
      <c r="Q73" s="92">
        <v>10.196</v>
      </c>
      <c r="R73" s="92">
        <v>11</v>
      </c>
      <c r="S73" s="96">
        <v>11.387</v>
      </c>
      <c r="T73" s="101">
        <v>9.5</v>
      </c>
      <c r="U73" s="139"/>
      <c r="V73" s="57">
        <f t="shared" si="18"/>
        <v>1.299038105676658</v>
      </c>
      <c r="W73" s="53">
        <f t="shared" si="24"/>
        <v>4.9640000000000004</v>
      </c>
      <c r="X73" s="53">
        <f t="shared" si="25"/>
        <v>9.141</v>
      </c>
      <c r="Y73" s="53">
        <f t="shared" si="26"/>
        <v>4.4690000000000003</v>
      </c>
      <c r="Z73" s="53">
        <f t="shared" si="27"/>
        <v>5.4250000000000007</v>
      </c>
      <c r="AA73" s="53">
        <f t="shared" si="28"/>
        <v>0.1885190528383287</v>
      </c>
      <c r="AB73" s="53">
        <f t="shared" si="29"/>
        <v>0.1545190528383289</v>
      </c>
      <c r="AC73" s="53">
        <f t="shared" si="19"/>
        <v>0.10884152590358236</v>
      </c>
      <c r="AD73" s="58">
        <f t="shared" si="20"/>
        <v>8.9211616751135189E-2</v>
      </c>
      <c r="AF73" s="57">
        <f t="shared" si="21"/>
        <v>1.299038105676658</v>
      </c>
      <c r="AG73" s="53">
        <f t="shared" si="30"/>
        <v>5.0555000000000003</v>
      </c>
      <c r="AH73" s="53">
        <f t="shared" si="31"/>
        <v>11.1935</v>
      </c>
      <c r="AI73" s="53">
        <f t="shared" si="32"/>
        <v>4.7629999999999999</v>
      </c>
      <c r="AJ73" s="53">
        <f t="shared" si="33"/>
        <v>5.6935000000000002</v>
      </c>
      <c r="AK73" s="53">
        <f t="shared" si="34"/>
        <v>1.299038105676658E-2</v>
      </c>
      <c r="AL73" s="53">
        <f t="shared" si="35"/>
        <v>0.35701905283832858</v>
      </c>
      <c r="AM73" s="53">
        <f t="shared" si="22"/>
        <v>0.20612504626203421</v>
      </c>
      <c r="AN73" s="58">
        <f t="shared" si="23"/>
        <v>7.4999999999999997E-3</v>
      </c>
    </row>
    <row r="74" spans="1:40">
      <c r="A74" s="103">
        <v>11</v>
      </c>
      <c r="B74" s="93" t="s">
        <v>161</v>
      </c>
      <c r="C74" s="124" t="s">
        <v>161</v>
      </c>
      <c r="D74" s="101">
        <v>1</v>
      </c>
      <c r="E74" s="95" t="s">
        <v>74</v>
      </c>
      <c r="F74" s="92">
        <v>10.97</v>
      </c>
      <c r="G74" s="92">
        <v>10.79</v>
      </c>
      <c r="H74" s="92">
        <v>10.32</v>
      </c>
      <c r="I74" s="92">
        <v>10.210000000000001</v>
      </c>
      <c r="J74" s="92">
        <v>9.891</v>
      </c>
      <c r="K74" s="96">
        <v>9.5960000000000001</v>
      </c>
      <c r="L74" s="100"/>
      <c r="M74" s="95" t="s">
        <v>75</v>
      </c>
      <c r="N74" s="92">
        <v>9.9169999999999998</v>
      </c>
      <c r="O74" s="92">
        <v>10.153</v>
      </c>
      <c r="P74" s="92">
        <v>10.35</v>
      </c>
      <c r="Q74" s="92">
        <v>10.5</v>
      </c>
      <c r="R74" s="92">
        <v>11</v>
      </c>
      <c r="S74" s="96">
        <v>11.294</v>
      </c>
      <c r="T74" s="101">
        <v>10</v>
      </c>
      <c r="U74" s="139"/>
      <c r="V74" s="57">
        <f t="shared" si="18"/>
        <v>0.86602540378443871</v>
      </c>
      <c r="W74" s="53">
        <f t="shared" si="24"/>
        <v>5.1325000000000003</v>
      </c>
      <c r="X74" s="53">
        <f t="shared" si="25"/>
        <v>9.7435000000000009</v>
      </c>
      <c r="Y74" s="53">
        <f t="shared" si="26"/>
        <v>4.798</v>
      </c>
      <c r="Z74" s="53">
        <f t="shared" si="27"/>
        <v>5.4399999999999995</v>
      </c>
      <c r="AA74" s="53">
        <f t="shared" si="28"/>
        <v>0.12551270189222041</v>
      </c>
      <c r="AB74" s="53">
        <f t="shared" si="29"/>
        <v>9.8512701892219112E-2</v>
      </c>
      <c r="AC74" s="53">
        <f t="shared" si="19"/>
        <v>7.2464792224190708E-2</v>
      </c>
      <c r="AD74" s="58">
        <f t="shared" si="20"/>
        <v>5.6876334956070057E-2</v>
      </c>
      <c r="AF74" s="57">
        <f t="shared" si="21"/>
        <v>0.86602540378443871</v>
      </c>
      <c r="AG74" s="53">
        <f t="shared" si="30"/>
        <v>5.2125000000000004</v>
      </c>
      <c r="AH74" s="53">
        <f t="shared" si="31"/>
        <v>11.147</v>
      </c>
      <c r="AI74" s="53">
        <f t="shared" si="32"/>
        <v>5.0175000000000001</v>
      </c>
      <c r="AJ74" s="53">
        <f t="shared" si="33"/>
        <v>5.6470000000000002</v>
      </c>
      <c r="AK74" s="53">
        <f t="shared" si="34"/>
        <v>8.6602540378443865E-3</v>
      </c>
      <c r="AL74" s="53">
        <f t="shared" si="35"/>
        <v>0.23801270189221907</v>
      </c>
      <c r="AM74" s="53">
        <f t="shared" si="22"/>
        <v>0.13741669750802282</v>
      </c>
      <c r="AN74" s="58">
        <f t="shared" si="23"/>
        <v>5.0000000000000001E-3</v>
      </c>
    </row>
    <row r="75" spans="1:40">
      <c r="A75" s="103">
        <v>11</v>
      </c>
      <c r="B75" s="93" t="s">
        <v>162</v>
      </c>
      <c r="C75" s="124" t="s">
        <v>162</v>
      </c>
      <c r="D75" s="101">
        <v>0.75</v>
      </c>
      <c r="E75" s="95" t="s">
        <v>74</v>
      </c>
      <c r="F75" s="92">
        <v>10.98</v>
      </c>
      <c r="G75" s="92">
        <v>10.84</v>
      </c>
      <c r="H75" s="92">
        <v>10.49</v>
      </c>
      <c r="I75" s="92">
        <v>10.39</v>
      </c>
      <c r="J75" s="92">
        <v>10.166</v>
      </c>
      <c r="K75" s="96">
        <v>9.9290000000000003</v>
      </c>
      <c r="L75" s="100"/>
      <c r="M75" s="95" t="s">
        <v>75</v>
      </c>
      <c r="N75" s="92">
        <v>10.188000000000001</v>
      </c>
      <c r="O75" s="92">
        <v>10.378</v>
      </c>
      <c r="P75" s="92">
        <v>10.513</v>
      </c>
      <c r="Q75" s="92">
        <v>10.645</v>
      </c>
      <c r="R75" s="92">
        <v>11</v>
      </c>
      <c r="S75" s="96">
        <v>11.24</v>
      </c>
      <c r="T75" s="101">
        <v>10.25</v>
      </c>
      <c r="U75" s="139"/>
      <c r="V75" s="57">
        <f t="shared" si="18"/>
        <v>0.649519052838329</v>
      </c>
      <c r="W75" s="53">
        <f t="shared" si="24"/>
        <v>5.2200000000000006</v>
      </c>
      <c r="X75" s="53">
        <f t="shared" si="25"/>
        <v>10.047499999999999</v>
      </c>
      <c r="Y75" s="53">
        <f t="shared" si="26"/>
        <v>4.9645000000000001</v>
      </c>
      <c r="Z75" s="53">
        <f t="shared" si="27"/>
        <v>5.4550000000000001</v>
      </c>
      <c r="AA75" s="53">
        <f t="shared" si="28"/>
        <v>8.975952641916507E-2</v>
      </c>
      <c r="AB75" s="53">
        <f t="shared" si="29"/>
        <v>6.9259526419163997E-2</v>
      </c>
      <c r="AC75" s="53">
        <f t="shared" si="19"/>
        <v>5.1822686740438273E-2</v>
      </c>
      <c r="AD75" s="58">
        <f t="shared" si="20"/>
        <v>3.9987006222050328E-2</v>
      </c>
      <c r="AF75" s="57">
        <f t="shared" si="21"/>
        <v>0.649519052838329</v>
      </c>
      <c r="AG75" s="53">
        <f t="shared" si="30"/>
        <v>5.2895000000000003</v>
      </c>
      <c r="AH75" s="53">
        <f t="shared" si="31"/>
        <v>11.120000000000001</v>
      </c>
      <c r="AI75" s="53">
        <f t="shared" si="32"/>
        <v>5.1415000000000006</v>
      </c>
      <c r="AJ75" s="53">
        <f t="shared" si="33"/>
        <v>5.62</v>
      </c>
      <c r="AK75" s="53">
        <f t="shared" si="34"/>
        <v>6.4951905283832899E-3</v>
      </c>
      <c r="AL75" s="53">
        <f t="shared" si="35"/>
        <v>0.17675952641916481</v>
      </c>
      <c r="AM75" s="53">
        <f t="shared" si="22"/>
        <v>0.10205216015993557</v>
      </c>
      <c r="AN75" s="58">
        <f t="shared" si="23"/>
        <v>3.7499999999999999E-3</v>
      </c>
    </row>
    <row r="76" spans="1:40">
      <c r="A76" s="103">
        <v>11</v>
      </c>
      <c r="B76" s="93" t="s">
        <v>163</v>
      </c>
      <c r="C76" s="124" t="s">
        <v>163</v>
      </c>
      <c r="D76" s="101">
        <v>0.5</v>
      </c>
      <c r="E76" s="95" t="s">
        <v>74</v>
      </c>
      <c r="F76" s="92">
        <v>10.98</v>
      </c>
      <c r="G76" s="92">
        <v>10.87</v>
      </c>
      <c r="H76" s="92">
        <v>10.66</v>
      </c>
      <c r="I76" s="92">
        <v>10.57</v>
      </c>
      <c r="J76" s="92">
        <v>10.439</v>
      </c>
      <c r="K76" s="96">
        <v>10.262</v>
      </c>
      <c r="L76" s="100"/>
      <c r="M76" s="95" t="s">
        <v>75</v>
      </c>
      <c r="N76" s="92">
        <v>10.459</v>
      </c>
      <c r="O76" s="92">
        <v>10.599</v>
      </c>
      <c r="P76" s="92">
        <v>10.675000000000001</v>
      </c>
      <c r="Q76" s="92">
        <v>10.787000000000001</v>
      </c>
      <c r="R76" s="92">
        <v>11</v>
      </c>
      <c r="S76" s="96">
        <v>11.183999999999999</v>
      </c>
      <c r="T76" s="101">
        <v>10.5</v>
      </c>
      <c r="U76" s="139"/>
      <c r="V76" s="57">
        <f t="shared" si="18"/>
        <v>0.43301270189221935</v>
      </c>
      <c r="W76" s="53">
        <f t="shared" si="24"/>
        <v>5.3075000000000001</v>
      </c>
      <c r="X76" s="53">
        <f t="shared" si="25"/>
        <v>10.3505</v>
      </c>
      <c r="Y76" s="53">
        <f t="shared" si="26"/>
        <v>5.1310000000000002</v>
      </c>
      <c r="Z76" s="53">
        <f t="shared" si="27"/>
        <v>5.4625000000000004</v>
      </c>
      <c r="AA76" s="53">
        <f t="shared" si="28"/>
        <v>6.1506350946109123E-2</v>
      </c>
      <c r="AB76" s="53">
        <f t="shared" si="29"/>
        <v>4.0006350946109798E-2</v>
      </c>
      <c r="AC76" s="53">
        <f t="shared" si="19"/>
        <v>3.5510708275607691E-2</v>
      </c>
      <c r="AD76" s="58">
        <f t="shared" si="20"/>
        <v>2.309767748803113E-2</v>
      </c>
      <c r="AF76" s="57">
        <f t="shared" si="21"/>
        <v>0.43301270189221935</v>
      </c>
      <c r="AG76" s="53">
        <f t="shared" si="30"/>
        <v>5.3655000000000008</v>
      </c>
      <c r="AH76" s="53">
        <f t="shared" si="31"/>
        <v>11.091999999999999</v>
      </c>
      <c r="AI76" s="53">
        <f t="shared" si="32"/>
        <v>5.2645</v>
      </c>
      <c r="AJ76" s="53">
        <f t="shared" si="33"/>
        <v>5.5919999999999996</v>
      </c>
      <c r="AK76" s="53">
        <f t="shared" si="34"/>
        <v>4.3301270189221933E-3</v>
      </c>
      <c r="AL76" s="53">
        <f t="shared" si="35"/>
        <v>0.11550635094610881</v>
      </c>
      <c r="AM76" s="53">
        <f t="shared" si="22"/>
        <v>6.66876228118473E-2</v>
      </c>
      <c r="AN76" s="58">
        <f t="shared" si="23"/>
        <v>2.5000000000000001E-3</v>
      </c>
    </row>
    <row r="77" spans="1:40">
      <c r="A77" s="103">
        <v>12</v>
      </c>
      <c r="B77" s="93" t="s">
        <v>164</v>
      </c>
      <c r="C77" s="124" t="s">
        <v>165</v>
      </c>
      <c r="D77" s="101">
        <v>1.75</v>
      </c>
      <c r="E77" s="95" t="s">
        <v>74</v>
      </c>
      <c r="F77" s="92">
        <v>11.97</v>
      </c>
      <c r="G77" s="92">
        <v>11.7</v>
      </c>
      <c r="H77" s="92">
        <v>10.83</v>
      </c>
      <c r="I77" s="92">
        <v>10.68</v>
      </c>
      <c r="J77" s="92">
        <v>10.071999999999999</v>
      </c>
      <c r="K77" s="96">
        <v>9.6010000000000009</v>
      </c>
      <c r="L77" s="100"/>
      <c r="M77" s="95" t="s">
        <v>75</v>
      </c>
      <c r="N77" s="92">
        <v>10.106</v>
      </c>
      <c r="O77" s="92">
        <v>10.441000000000001</v>
      </c>
      <c r="P77" s="92">
        <v>10.863</v>
      </c>
      <c r="Q77" s="92">
        <v>11.063000000000001</v>
      </c>
      <c r="R77" s="92">
        <v>12</v>
      </c>
      <c r="S77" s="96">
        <v>12.452999999999999</v>
      </c>
      <c r="T77" s="101">
        <v>10.25</v>
      </c>
      <c r="U77" s="139"/>
      <c r="V77" s="57">
        <f t="shared" si="18"/>
        <v>1.5155444566227678</v>
      </c>
      <c r="W77" s="53">
        <f t="shared" si="24"/>
        <v>5.3774999999999995</v>
      </c>
      <c r="X77" s="53">
        <f t="shared" si="25"/>
        <v>9.8365000000000009</v>
      </c>
      <c r="Y77" s="53">
        <f t="shared" si="26"/>
        <v>4.8005000000000004</v>
      </c>
      <c r="Z77" s="53">
        <f t="shared" si="27"/>
        <v>5.9175000000000004</v>
      </c>
      <c r="AA77" s="53">
        <f t="shared" si="28"/>
        <v>0.21777222831138321</v>
      </c>
      <c r="AB77" s="53">
        <f t="shared" si="29"/>
        <v>0.18077222831138484</v>
      </c>
      <c r="AC77" s="53">
        <f t="shared" si="19"/>
        <v>0.12573085463760172</v>
      </c>
      <c r="AD77" s="58">
        <f t="shared" si="20"/>
        <v>0.10436889467758652</v>
      </c>
      <c r="AF77" s="57">
        <f t="shared" si="21"/>
        <v>1.5155444566227678</v>
      </c>
      <c r="AG77" s="53">
        <f t="shared" si="30"/>
        <v>5.4815000000000005</v>
      </c>
      <c r="AH77" s="53">
        <f t="shared" si="31"/>
        <v>12.2265</v>
      </c>
      <c r="AI77" s="53">
        <f t="shared" si="32"/>
        <v>5.1367500000000001</v>
      </c>
      <c r="AJ77" s="53">
        <f t="shared" si="33"/>
        <v>6.2264999999999997</v>
      </c>
      <c r="AK77" s="53">
        <f t="shared" si="34"/>
        <v>1.5155444566227678E-2</v>
      </c>
      <c r="AL77" s="53">
        <f t="shared" si="35"/>
        <v>0.41302222831138358</v>
      </c>
      <c r="AM77" s="53">
        <f t="shared" si="22"/>
        <v>0.23845849469687636</v>
      </c>
      <c r="AN77" s="58">
        <f t="shared" si="23"/>
        <v>8.7500000000000008E-3</v>
      </c>
    </row>
    <row r="78" spans="1:40">
      <c r="A78" s="103">
        <v>12</v>
      </c>
      <c r="B78" s="93" t="s">
        <v>166</v>
      </c>
      <c r="C78" s="124" t="s">
        <v>166</v>
      </c>
      <c r="D78" s="101">
        <v>1.5</v>
      </c>
      <c r="E78" s="95" t="s">
        <v>74</v>
      </c>
      <c r="F78" s="92">
        <v>11.97</v>
      </c>
      <c r="G78" s="92">
        <v>11.73</v>
      </c>
      <c r="H78" s="92">
        <v>10.99</v>
      </c>
      <c r="I78" s="92">
        <v>10.85</v>
      </c>
      <c r="J78" s="92">
        <v>10.343999999999999</v>
      </c>
      <c r="K78" s="96">
        <v>9.93</v>
      </c>
      <c r="L78" s="100"/>
      <c r="M78" s="95" t="s">
        <v>75</v>
      </c>
      <c r="N78" s="92">
        <v>10.375999999999999</v>
      </c>
      <c r="O78" s="92">
        <v>10.676</v>
      </c>
      <c r="P78" s="92">
        <v>11.026</v>
      </c>
      <c r="Q78" s="92">
        <v>11.215999999999999</v>
      </c>
      <c r="R78" s="92">
        <v>12</v>
      </c>
      <c r="S78" s="96">
        <v>12.406000000000001</v>
      </c>
      <c r="T78" s="101">
        <v>10.5</v>
      </c>
      <c r="U78" s="139"/>
      <c r="V78" s="57">
        <f t="shared" si="18"/>
        <v>1.299038105676658</v>
      </c>
      <c r="W78" s="53">
        <f t="shared" si="24"/>
        <v>5.46</v>
      </c>
      <c r="X78" s="53">
        <f t="shared" si="25"/>
        <v>10.137</v>
      </c>
      <c r="Y78" s="53">
        <f t="shared" si="26"/>
        <v>4.9649999999999999</v>
      </c>
      <c r="Z78" s="53">
        <f t="shared" si="27"/>
        <v>5.9250000000000007</v>
      </c>
      <c r="AA78" s="53">
        <f t="shared" si="28"/>
        <v>0.18451905283832826</v>
      </c>
      <c r="AB78" s="53">
        <f t="shared" si="29"/>
        <v>0.1545190528383289</v>
      </c>
      <c r="AC78" s="53">
        <f t="shared" si="19"/>
        <v>0.10653212482682359</v>
      </c>
      <c r="AD78" s="58">
        <f t="shared" si="20"/>
        <v>8.9211616751135189E-2</v>
      </c>
      <c r="AF78" s="57">
        <f t="shared" si="21"/>
        <v>1.299038105676658</v>
      </c>
      <c r="AG78" s="53">
        <f t="shared" si="30"/>
        <v>5.5604999999999993</v>
      </c>
      <c r="AH78" s="53">
        <f t="shared" si="31"/>
        <v>12.202999999999999</v>
      </c>
      <c r="AI78" s="53">
        <f t="shared" si="32"/>
        <v>5.2629999999999999</v>
      </c>
      <c r="AJ78" s="53">
        <f t="shared" si="33"/>
        <v>6.2030000000000003</v>
      </c>
      <c r="AK78" s="53">
        <f t="shared" si="34"/>
        <v>1.299038105676658E-2</v>
      </c>
      <c r="AL78" s="53">
        <f t="shared" si="35"/>
        <v>0.35201905283832957</v>
      </c>
      <c r="AM78" s="53">
        <f t="shared" si="22"/>
        <v>0.20323829491608666</v>
      </c>
      <c r="AN78" s="58">
        <f t="shared" si="23"/>
        <v>7.4999999999999997E-3</v>
      </c>
    </row>
    <row r="79" spans="1:40">
      <c r="A79" s="103">
        <v>12</v>
      </c>
      <c r="B79" s="93" t="s">
        <v>167</v>
      </c>
      <c r="C79" s="124" t="s">
        <v>167</v>
      </c>
      <c r="D79" s="101">
        <v>1.25</v>
      </c>
      <c r="E79" s="95" t="s">
        <v>74</v>
      </c>
      <c r="F79" s="92">
        <v>11.97</v>
      </c>
      <c r="G79" s="92">
        <v>11.76</v>
      </c>
      <c r="H79" s="92">
        <v>11.16</v>
      </c>
      <c r="I79" s="92">
        <v>11.03</v>
      </c>
      <c r="J79" s="92">
        <v>10.619</v>
      </c>
      <c r="K79" s="96">
        <v>10.257999999999999</v>
      </c>
      <c r="L79" s="100"/>
      <c r="M79" s="95" t="s">
        <v>75</v>
      </c>
      <c r="N79" s="92">
        <v>10.647</v>
      </c>
      <c r="O79" s="92">
        <v>10.912000000000001</v>
      </c>
      <c r="P79" s="92">
        <v>11.188000000000001</v>
      </c>
      <c r="Q79" s="92">
        <v>11.368</v>
      </c>
      <c r="R79" s="92">
        <v>12</v>
      </c>
      <c r="S79" s="96">
        <v>12.36</v>
      </c>
      <c r="T79" s="101">
        <v>10.75</v>
      </c>
      <c r="U79" s="139"/>
      <c r="V79" s="57">
        <f t="shared" si="18"/>
        <v>1.0825317547305484</v>
      </c>
      <c r="W79" s="53">
        <f t="shared" si="24"/>
        <v>5.5474999999999994</v>
      </c>
      <c r="X79" s="53">
        <f t="shared" si="25"/>
        <v>10.438499999999999</v>
      </c>
      <c r="Y79" s="53">
        <f t="shared" si="26"/>
        <v>5.1289999999999996</v>
      </c>
      <c r="Z79" s="53">
        <f t="shared" si="27"/>
        <v>5.9325000000000001</v>
      </c>
      <c r="AA79" s="53">
        <f t="shared" si="28"/>
        <v>0.1562658773652732</v>
      </c>
      <c r="AB79" s="53">
        <f t="shared" si="29"/>
        <v>0.12276587736527433</v>
      </c>
      <c r="AC79" s="53">
        <f t="shared" si="19"/>
        <v>9.022014636199352E-2</v>
      </c>
      <c r="AD79" s="58">
        <f t="shared" si="20"/>
        <v>7.0878912344141717E-2</v>
      </c>
      <c r="AF79" s="57">
        <f t="shared" si="21"/>
        <v>1.0825317547305484</v>
      </c>
      <c r="AG79" s="53">
        <f t="shared" si="30"/>
        <v>5.6390000000000002</v>
      </c>
      <c r="AH79" s="53">
        <f t="shared" si="31"/>
        <v>12.18</v>
      </c>
      <c r="AI79" s="53">
        <f t="shared" si="32"/>
        <v>5.3897500000000003</v>
      </c>
      <c r="AJ79" s="53">
        <f t="shared" si="33"/>
        <v>6.18</v>
      </c>
      <c r="AK79" s="53">
        <f t="shared" si="34"/>
        <v>1.0825317547305485E-2</v>
      </c>
      <c r="AL79" s="53">
        <f t="shared" si="35"/>
        <v>0.29201587736527423</v>
      </c>
      <c r="AM79" s="53">
        <f t="shared" si="22"/>
        <v>0.16859544540448582</v>
      </c>
      <c r="AN79" s="58">
        <f t="shared" si="23"/>
        <v>6.2500000000000003E-3</v>
      </c>
    </row>
    <row r="80" spans="1:40">
      <c r="A80" s="103">
        <v>12</v>
      </c>
      <c r="B80" s="93" t="s">
        <v>168</v>
      </c>
      <c r="C80" s="124" t="s">
        <v>168</v>
      </c>
      <c r="D80" s="101">
        <v>1</v>
      </c>
      <c r="E80" s="95" t="s">
        <v>74</v>
      </c>
      <c r="F80" s="92">
        <v>11.97</v>
      </c>
      <c r="G80" s="92">
        <v>11.79</v>
      </c>
      <c r="H80" s="92">
        <v>11.32</v>
      </c>
      <c r="I80" s="92">
        <v>11.21</v>
      </c>
      <c r="J80" s="92">
        <v>10.891</v>
      </c>
      <c r="K80" s="96">
        <v>10.59</v>
      </c>
      <c r="L80" s="100"/>
      <c r="M80" s="95" t="s">
        <v>75</v>
      </c>
      <c r="N80" s="92">
        <v>10.917</v>
      </c>
      <c r="O80" s="92">
        <v>11.153</v>
      </c>
      <c r="P80" s="92">
        <v>11.35</v>
      </c>
      <c r="Q80" s="92">
        <v>11.51</v>
      </c>
      <c r="R80" s="92">
        <v>12</v>
      </c>
      <c r="S80" s="96">
        <v>12.304</v>
      </c>
      <c r="T80" s="101">
        <v>11</v>
      </c>
      <c r="U80" s="139"/>
      <c r="V80" s="57">
        <f t="shared" si="18"/>
        <v>0.86602540378443871</v>
      </c>
      <c r="W80" s="53">
        <f t="shared" si="24"/>
        <v>5.6325000000000003</v>
      </c>
      <c r="X80" s="53">
        <f t="shared" si="25"/>
        <v>10.740500000000001</v>
      </c>
      <c r="Y80" s="53">
        <f t="shared" si="26"/>
        <v>5.2949999999999999</v>
      </c>
      <c r="Z80" s="53">
        <f t="shared" si="27"/>
        <v>5.9399999999999995</v>
      </c>
      <c r="AA80" s="53">
        <f t="shared" si="28"/>
        <v>0.12551270189222041</v>
      </c>
      <c r="AB80" s="53">
        <f t="shared" si="29"/>
        <v>9.5512701892218999E-2</v>
      </c>
      <c r="AC80" s="53">
        <f t="shared" si="19"/>
        <v>7.2464792224190708E-2</v>
      </c>
      <c r="AD80" s="58">
        <f t="shared" si="20"/>
        <v>5.5144284148501116E-2</v>
      </c>
      <c r="AF80" s="57">
        <f t="shared" si="21"/>
        <v>0.86602540378443871</v>
      </c>
      <c r="AG80" s="53">
        <f t="shared" si="30"/>
        <v>5.7149999999999999</v>
      </c>
      <c r="AH80" s="53">
        <f t="shared" si="31"/>
        <v>12.152000000000001</v>
      </c>
      <c r="AI80" s="53">
        <f t="shared" si="32"/>
        <v>5.5175000000000001</v>
      </c>
      <c r="AJ80" s="53">
        <f t="shared" si="33"/>
        <v>6.1520000000000001</v>
      </c>
      <c r="AK80" s="53">
        <f t="shared" si="34"/>
        <v>8.6602540378443865E-3</v>
      </c>
      <c r="AL80" s="53">
        <f t="shared" si="35"/>
        <v>0.23551270189221957</v>
      </c>
      <c r="AM80" s="53">
        <f t="shared" si="22"/>
        <v>0.13597332183504904</v>
      </c>
      <c r="AN80" s="58">
        <f t="shared" si="23"/>
        <v>5.0000000000000001E-3</v>
      </c>
    </row>
    <row r="81" spans="1:40">
      <c r="A81" s="103">
        <v>12</v>
      </c>
      <c r="B81" s="93" t="s">
        <v>169</v>
      </c>
      <c r="C81" s="124" t="s">
        <v>169</v>
      </c>
      <c r="D81" s="101">
        <v>0.75</v>
      </c>
      <c r="E81" s="95" t="s">
        <v>74</v>
      </c>
      <c r="F81" s="92">
        <v>11.98</v>
      </c>
      <c r="G81" s="92">
        <v>11.84</v>
      </c>
      <c r="H81" s="92">
        <v>11.49</v>
      </c>
      <c r="I81" s="92">
        <v>11.39</v>
      </c>
      <c r="J81" s="92">
        <v>11.166</v>
      </c>
      <c r="K81" s="96">
        <v>10.923</v>
      </c>
      <c r="L81" s="100"/>
      <c r="M81" s="95" t="s">
        <v>75</v>
      </c>
      <c r="N81" s="92">
        <v>11.188000000000001</v>
      </c>
      <c r="O81" s="92">
        <v>11.378</v>
      </c>
      <c r="P81" s="92">
        <v>11.513</v>
      </c>
      <c r="Q81" s="92">
        <v>11.653</v>
      </c>
      <c r="R81" s="92">
        <v>12</v>
      </c>
      <c r="S81" s="96">
        <v>12.247999999999999</v>
      </c>
      <c r="T81" s="101">
        <v>11.25</v>
      </c>
      <c r="U81" s="139"/>
      <c r="V81" s="57">
        <f t="shared" si="18"/>
        <v>0.649519052838329</v>
      </c>
      <c r="W81" s="53">
        <f t="shared" si="24"/>
        <v>5.7200000000000006</v>
      </c>
      <c r="X81" s="53">
        <f t="shared" si="25"/>
        <v>11.044499999999999</v>
      </c>
      <c r="Y81" s="53">
        <f t="shared" si="26"/>
        <v>5.4615</v>
      </c>
      <c r="Z81" s="53">
        <f t="shared" si="27"/>
        <v>5.9550000000000001</v>
      </c>
      <c r="AA81" s="53">
        <f t="shared" si="28"/>
        <v>8.975952641916507E-2</v>
      </c>
      <c r="AB81" s="53">
        <f t="shared" si="29"/>
        <v>6.6259526419163883E-2</v>
      </c>
      <c r="AC81" s="53">
        <f t="shared" si="19"/>
        <v>5.1822686740438273E-2</v>
      </c>
      <c r="AD81" s="58">
        <f t="shared" si="20"/>
        <v>3.8254955414481387E-2</v>
      </c>
      <c r="AF81" s="57">
        <f t="shared" si="21"/>
        <v>0.649519052838329</v>
      </c>
      <c r="AG81" s="53">
        <f t="shared" si="30"/>
        <v>5.7915000000000001</v>
      </c>
      <c r="AH81" s="53">
        <f t="shared" si="31"/>
        <v>12.123999999999999</v>
      </c>
      <c r="AI81" s="53">
        <f t="shared" si="32"/>
        <v>5.6415000000000006</v>
      </c>
      <c r="AJ81" s="53">
        <f t="shared" si="33"/>
        <v>6.1239999999999997</v>
      </c>
      <c r="AK81" s="53">
        <f t="shared" si="34"/>
        <v>6.4951905283832899E-3</v>
      </c>
      <c r="AL81" s="53">
        <f t="shared" si="35"/>
        <v>0.17475952641916503</v>
      </c>
      <c r="AM81" s="53">
        <f t="shared" si="22"/>
        <v>0.10089745962155644</v>
      </c>
      <c r="AN81" s="58">
        <f t="shared" si="23"/>
        <v>3.7499999999999999E-3</v>
      </c>
    </row>
    <row r="82" spans="1:40">
      <c r="A82" s="103">
        <v>12</v>
      </c>
      <c r="B82" s="93" t="s">
        <v>170</v>
      </c>
      <c r="C82" s="124" t="s">
        <v>170</v>
      </c>
      <c r="D82" s="101">
        <v>0.5</v>
      </c>
      <c r="E82" s="95" t="s">
        <v>74</v>
      </c>
      <c r="F82" s="92">
        <v>11.98</v>
      </c>
      <c r="G82" s="92">
        <v>11.87</v>
      </c>
      <c r="H82" s="92">
        <v>11.66</v>
      </c>
      <c r="I82" s="92">
        <v>11.57</v>
      </c>
      <c r="J82" s="92">
        <v>11.439</v>
      </c>
      <c r="K82" s="96">
        <v>11.257</v>
      </c>
      <c r="L82" s="100"/>
      <c r="M82" s="95" t="s">
        <v>75</v>
      </c>
      <c r="N82" s="92">
        <v>11.459</v>
      </c>
      <c r="O82" s="92">
        <v>11.599</v>
      </c>
      <c r="P82" s="92">
        <v>11.675000000000001</v>
      </c>
      <c r="Q82" s="92">
        <v>11.795</v>
      </c>
      <c r="R82" s="92">
        <v>12</v>
      </c>
      <c r="S82" s="96">
        <v>12.192</v>
      </c>
      <c r="T82" s="101">
        <v>11.5</v>
      </c>
      <c r="U82" s="139"/>
      <c r="V82" s="57">
        <f t="shared" si="18"/>
        <v>0.43301270189221935</v>
      </c>
      <c r="W82" s="53">
        <f t="shared" si="24"/>
        <v>5.8075000000000001</v>
      </c>
      <c r="X82" s="53">
        <f t="shared" si="25"/>
        <v>11.347999999999999</v>
      </c>
      <c r="Y82" s="53">
        <f t="shared" si="26"/>
        <v>5.6284999999999998</v>
      </c>
      <c r="Z82" s="53">
        <f t="shared" si="27"/>
        <v>5.9625000000000004</v>
      </c>
      <c r="AA82" s="53">
        <f t="shared" si="28"/>
        <v>6.1506350946109123E-2</v>
      </c>
      <c r="AB82" s="53">
        <f t="shared" si="29"/>
        <v>3.7506350946109407E-2</v>
      </c>
      <c r="AC82" s="53">
        <f t="shared" si="19"/>
        <v>3.5510708275607691E-2</v>
      </c>
      <c r="AD82" s="58">
        <f t="shared" si="20"/>
        <v>2.1654301815056839E-2</v>
      </c>
      <c r="AF82" s="57">
        <f t="shared" si="21"/>
        <v>0.43301270189221935</v>
      </c>
      <c r="AG82" s="53">
        <f t="shared" si="30"/>
        <v>5.8674999999999997</v>
      </c>
      <c r="AH82" s="53">
        <f t="shared" si="31"/>
        <v>12.096</v>
      </c>
      <c r="AI82" s="53">
        <f t="shared" si="32"/>
        <v>5.7645</v>
      </c>
      <c r="AJ82" s="53">
        <f t="shared" si="33"/>
        <v>6.0960000000000001</v>
      </c>
      <c r="AK82" s="53">
        <f t="shared" si="34"/>
        <v>4.3301270189221933E-3</v>
      </c>
      <c r="AL82" s="53">
        <f t="shared" si="35"/>
        <v>0.11350635094610992</v>
      </c>
      <c r="AM82" s="53">
        <f t="shared" si="22"/>
        <v>6.5532922273468686E-2</v>
      </c>
      <c r="AN82" s="58">
        <f t="shared" si="23"/>
        <v>2.5000000000000001E-3</v>
      </c>
    </row>
    <row r="83" spans="1:40">
      <c r="A83" s="103">
        <v>14</v>
      </c>
      <c r="B83" s="93" t="s">
        <v>171</v>
      </c>
      <c r="C83" s="124" t="s">
        <v>172</v>
      </c>
      <c r="D83" s="101">
        <v>2</v>
      </c>
      <c r="E83" s="95" t="s">
        <v>74</v>
      </c>
      <c r="F83" s="92">
        <v>13.96</v>
      </c>
      <c r="G83" s="92">
        <v>13.68</v>
      </c>
      <c r="H83" s="92">
        <v>12.66</v>
      </c>
      <c r="I83" s="92">
        <v>12.5</v>
      </c>
      <c r="J83" s="92">
        <v>11.797000000000001</v>
      </c>
      <c r="K83" s="96">
        <v>11.271000000000001</v>
      </c>
      <c r="L83" s="100"/>
      <c r="M83" s="95" t="s">
        <v>75</v>
      </c>
      <c r="N83" s="92">
        <v>11.835000000000001</v>
      </c>
      <c r="O83" s="92">
        <v>12.21</v>
      </c>
      <c r="P83" s="92">
        <v>12.701000000000001</v>
      </c>
      <c r="Q83" s="92">
        <v>12.913</v>
      </c>
      <c r="R83" s="92">
        <v>14</v>
      </c>
      <c r="S83" s="96">
        <v>14.500999999999999</v>
      </c>
      <c r="T83" s="101">
        <v>12</v>
      </c>
      <c r="U83" s="139"/>
      <c r="V83" s="57">
        <f t="shared" si="18"/>
        <v>1.7320508075688774</v>
      </c>
      <c r="W83" s="53">
        <f t="shared" si="24"/>
        <v>6.29</v>
      </c>
      <c r="X83" s="53">
        <f t="shared" si="25"/>
        <v>11.534000000000001</v>
      </c>
      <c r="Y83" s="53">
        <f t="shared" si="26"/>
        <v>5.6355000000000004</v>
      </c>
      <c r="Z83" s="53">
        <f t="shared" si="27"/>
        <v>6.91</v>
      </c>
      <c r="AA83" s="53">
        <f t="shared" si="28"/>
        <v>0.24602540378443827</v>
      </c>
      <c r="AB83" s="53">
        <f t="shared" si="29"/>
        <v>0.21152540378443907</v>
      </c>
      <c r="AC83" s="53">
        <f t="shared" si="19"/>
        <v>0.14204283310243179</v>
      </c>
      <c r="AD83" s="58">
        <f t="shared" si="20"/>
        <v>0.12212424881539018</v>
      </c>
      <c r="AF83" s="57">
        <f t="shared" si="21"/>
        <v>1.7320508075688774</v>
      </c>
      <c r="AG83" s="53">
        <f t="shared" si="30"/>
        <v>6.4035000000000002</v>
      </c>
      <c r="AH83" s="53">
        <f t="shared" si="31"/>
        <v>14.250499999999999</v>
      </c>
      <c r="AI83" s="53">
        <f t="shared" si="32"/>
        <v>6.0112500000000004</v>
      </c>
      <c r="AJ83" s="53">
        <f t="shared" si="33"/>
        <v>7.2504999999999997</v>
      </c>
      <c r="AK83" s="53">
        <f t="shared" si="34"/>
        <v>1.9025403784438844E-2</v>
      </c>
      <c r="AL83" s="53">
        <f t="shared" si="35"/>
        <v>0.47377540378443894</v>
      </c>
      <c r="AM83" s="53">
        <f t="shared" si="22"/>
        <v>0.27353435691036943</v>
      </c>
      <c r="AN83" s="58">
        <f t="shared" si="23"/>
        <v>1.0984321996387091E-2</v>
      </c>
    </row>
    <row r="84" spans="1:40">
      <c r="A84" s="103">
        <v>14</v>
      </c>
      <c r="B84" s="93" t="s">
        <v>173</v>
      </c>
      <c r="C84" s="124" t="s">
        <v>173</v>
      </c>
      <c r="D84" s="101">
        <v>1.5</v>
      </c>
      <c r="E84" s="95" t="s">
        <v>74</v>
      </c>
      <c r="F84" s="92">
        <v>13.97</v>
      </c>
      <c r="G84" s="92">
        <v>13.73</v>
      </c>
      <c r="H84" s="92">
        <v>12.99</v>
      </c>
      <c r="I84" s="92">
        <v>12.85</v>
      </c>
      <c r="J84" s="92">
        <v>12.343999999999999</v>
      </c>
      <c r="K84" s="96">
        <v>11.93</v>
      </c>
      <c r="L84" s="100"/>
      <c r="M84" s="95" t="s">
        <v>75</v>
      </c>
      <c r="N84" s="92">
        <v>12.375999999999999</v>
      </c>
      <c r="O84" s="92">
        <v>12.676</v>
      </c>
      <c r="P84" s="92">
        <v>13.026</v>
      </c>
      <c r="Q84" s="92">
        <v>13.215999999999999</v>
      </c>
      <c r="R84" s="92">
        <v>14</v>
      </c>
      <c r="S84" s="96">
        <v>14.406000000000001</v>
      </c>
      <c r="T84" s="101">
        <v>12.5</v>
      </c>
      <c r="U84" s="139"/>
      <c r="V84" s="57">
        <f t="shared" si="18"/>
        <v>1.299038105676658</v>
      </c>
      <c r="W84" s="53">
        <f t="shared" si="24"/>
        <v>6.46</v>
      </c>
      <c r="X84" s="53">
        <f t="shared" si="25"/>
        <v>12.137</v>
      </c>
      <c r="Y84" s="53">
        <f t="shared" si="26"/>
        <v>5.9649999999999999</v>
      </c>
      <c r="Z84" s="53">
        <f t="shared" si="27"/>
        <v>6.9250000000000007</v>
      </c>
      <c r="AA84" s="53">
        <f t="shared" si="28"/>
        <v>0.18451905283832826</v>
      </c>
      <c r="AB84" s="53">
        <f t="shared" si="29"/>
        <v>0.1545190528383289</v>
      </c>
      <c r="AC84" s="53">
        <f t="shared" si="19"/>
        <v>0.10653212482682359</v>
      </c>
      <c r="AD84" s="58">
        <f t="shared" si="20"/>
        <v>8.9211616751135189E-2</v>
      </c>
      <c r="AF84" s="57">
        <f t="shared" si="21"/>
        <v>1.299038105676658</v>
      </c>
      <c r="AG84" s="53">
        <f t="shared" si="30"/>
        <v>6.5604999999999993</v>
      </c>
      <c r="AH84" s="53">
        <f t="shared" si="31"/>
        <v>14.202999999999999</v>
      </c>
      <c r="AI84" s="53">
        <f t="shared" si="32"/>
        <v>6.2629999999999999</v>
      </c>
      <c r="AJ84" s="53">
        <f t="shared" si="33"/>
        <v>7.2030000000000003</v>
      </c>
      <c r="AK84" s="53">
        <f t="shared" si="34"/>
        <v>1.299038105676658E-2</v>
      </c>
      <c r="AL84" s="53">
        <f t="shared" si="35"/>
        <v>0.35201905283832957</v>
      </c>
      <c r="AM84" s="53">
        <f t="shared" si="22"/>
        <v>0.20323829491608666</v>
      </c>
      <c r="AN84" s="58">
        <f t="shared" si="23"/>
        <v>7.4999999999999997E-3</v>
      </c>
    </row>
    <row r="85" spans="1:40">
      <c r="A85" s="103">
        <v>14</v>
      </c>
      <c r="B85" s="93" t="s">
        <v>174</v>
      </c>
      <c r="C85" s="124" t="s">
        <v>174</v>
      </c>
      <c r="D85" s="101">
        <v>1.25</v>
      </c>
      <c r="E85" s="95" t="s">
        <v>74</v>
      </c>
      <c r="F85" s="92">
        <v>13.97</v>
      </c>
      <c r="G85" s="92">
        <v>13.76</v>
      </c>
      <c r="H85" s="92">
        <v>13.16</v>
      </c>
      <c r="I85" s="92">
        <v>13.03</v>
      </c>
      <c r="J85" s="92">
        <v>12.619</v>
      </c>
      <c r="K85" s="96">
        <v>12.257999999999999</v>
      </c>
      <c r="L85" s="100"/>
      <c r="M85" s="95" t="s">
        <v>75</v>
      </c>
      <c r="N85" s="92">
        <v>12.647</v>
      </c>
      <c r="O85" s="92">
        <v>12.912000000000001</v>
      </c>
      <c r="P85" s="92">
        <v>13.188000000000001</v>
      </c>
      <c r="Q85" s="92">
        <v>13.358000000000001</v>
      </c>
      <c r="R85" s="92">
        <v>14</v>
      </c>
      <c r="S85" s="96">
        <v>14.35</v>
      </c>
      <c r="T85" s="101">
        <v>12.75</v>
      </c>
      <c r="U85" s="139"/>
      <c r="V85" s="57">
        <f t="shared" si="18"/>
        <v>1.0825317547305484</v>
      </c>
      <c r="W85" s="53">
        <f t="shared" si="24"/>
        <v>6.5474999999999994</v>
      </c>
      <c r="X85" s="53">
        <f t="shared" si="25"/>
        <v>12.438499999999999</v>
      </c>
      <c r="Y85" s="53">
        <f t="shared" si="26"/>
        <v>6.1289999999999996</v>
      </c>
      <c r="Z85" s="53">
        <f t="shared" si="27"/>
        <v>6.9325000000000001</v>
      </c>
      <c r="AA85" s="53">
        <f t="shared" si="28"/>
        <v>0.1562658773652732</v>
      </c>
      <c r="AB85" s="53">
        <f t="shared" si="29"/>
        <v>0.12276587736527433</v>
      </c>
      <c r="AC85" s="53">
        <f t="shared" si="19"/>
        <v>9.022014636199352E-2</v>
      </c>
      <c r="AD85" s="58">
        <f t="shared" si="20"/>
        <v>7.0878912344141717E-2</v>
      </c>
      <c r="AF85" s="57">
        <f t="shared" si="21"/>
        <v>1.0825317547305484</v>
      </c>
      <c r="AG85" s="53">
        <f t="shared" si="30"/>
        <v>6.6364999999999998</v>
      </c>
      <c r="AH85" s="53">
        <f t="shared" si="31"/>
        <v>14.175000000000001</v>
      </c>
      <c r="AI85" s="53">
        <f t="shared" si="32"/>
        <v>6.3897500000000003</v>
      </c>
      <c r="AJ85" s="53">
        <f t="shared" si="33"/>
        <v>7.1749999999999998</v>
      </c>
      <c r="AK85" s="53">
        <f t="shared" si="34"/>
        <v>1.0825317547305485E-2</v>
      </c>
      <c r="AL85" s="53">
        <f t="shared" si="35"/>
        <v>0.29451587736527463</v>
      </c>
      <c r="AM85" s="53">
        <f t="shared" si="22"/>
        <v>0.1700388210774601</v>
      </c>
      <c r="AN85" s="58">
        <f t="shared" si="23"/>
        <v>6.2500000000000003E-3</v>
      </c>
    </row>
    <row r="86" spans="1:40">
      <c r="A86" s="103">
        <v>14</v>
      </c>
      <c r="B86" s="93" t="s">
        <v>175</v>
      </c>
      <c r="C86" s="124" t="s">
        <v>175</v>
      </c>
      <c r="D86" s="101">
        <v>1</v>
      </c>
      <c r="E86" s="95" t="s">
        <v>74</v>
      </c>
      <c r="F86" s="92">
        <v>13.97</v>
      </c>
      <c r="G86" s="92">
        <v>13.79</v>
      </c>
      <c r="H86" s="92">
        <v>13.32</v>
      </c>
      <c r="I86" s="92">
        <v>13.21</v>
      </c>
      <c r="J86" s="92">
        <v>12.891</v>
      </c>
      <c r="K86" s="96">
        <v>12.59</v>
      </c>
      <c r="L86" s="100"/>
      <c r="M86" s="95" t="s">
        <v>75</v>
      </c>
      <c r="N86" s="92">
        <v>12.917</v>
      </c>
      <c r="O86" s="92">
        <v>13.153</v>
      </c>
      <c r="P86" s="92">
        <v>13.35</v>
      </c>
      <c r="Q86" s="92">
        <v>13.51</v>
      </c>
      <c r="R86" s="92">
        <v>14</v>
      </c>
      <c r="S86" s="96">
        <v>14.304</v>
      </c>
      <c r="T86" s="101">
        <v>13</v>
      </c>
      <c r="U86" s="139"/>
      <c r="V86" s="57">
        <f t="shared" si="18"/>
        <v>0.86602540378443871</v>
      </c>
      <c r="W86" s="53">
        <f t="shared" si="24"/>
        <v>6.6325000000000003</v>
      </c>
      <c r="X86" s="53">
        <f t="shared" si="25"/>
        <v>12.740500000000001</v>
      </c>
      <c r="Y86" s="53">
        <f t="shared" si="26"/>
        <v>6.2949999999999999</v>
      </c>
      <c r="Z86" s="53">
        <f t="shared" si="27"/>
        <v>6.9399999999999995</v>
      </c>
      <c r="AA86" s="53">
        <f t="shared" si="28"/>
        <v>0.12551270189222041</v>
      </c>
      <c r="AB86" s="53">
        <f t="shared" si="29"/>
        <v>9.5512701892218999E-2</v>
      </c>
      <c r="AC86" s="53">
        <f t="shared" si="19"/>
        <v>7.2464792224190708E-2</v>
      </c>
      <c r="AD86" s="58">
        <f t="shared" si="20"/>
        <v>5.5144284148501116E-2</v>
      </c>
      <c r="AF86" s="57">
        <f t="shared" si="21"/>
        <v>0.86602540378443871</v>
      </c>
      <c r="AG86" s="53">
        <f t="shared" si="30"/>
        <v>6.7149999999999999</v>
      </c>
      <c r="AH86" s="53">
        <f t="shared" si="31"/>
        <v>14.152000000000001</v>
      </c>
      <c r="AI86" s="53">
        <f t="shared" si="32"/>
        <v>6.5175000000000001</v>
      </c>
      <c r="AJ86" s="53">
        <f t="shared" si="33"/>
        <v>7.1520000000000001</v>
      </c>
      <c r="AK86" s="53">
        <f t="shared" si="34"/>
        <v>8.6602540378443865E-3</v>
      </c>
      <c r="AL86" s="53">
        <f t="shared" si="35"/>
        <v>0.23551270189221957</v>
      </c>
      <c r="AM86" s="53">
        <f t="shared" si="22"/>
        <v>0.13597332183504904</v>
      </c>
      <c r="AN86" s="58">
        <f t="shared" si="23"/>
        <v>5.0000000000000001E-3</v>
      </c>
    </row>
    <row r="87" spans="1:40">
      <c r="A87" s="103">
        <v>14</v>
      </c>
      <c r="B87" s="93" t="s">
        <v>176</v>
      </c>
      <c r="C87" s="124" t="s">
        <v>176</v>
      </c>
      <c r="D87" s="101">
        <v>0.75</v>
      </c>
      <c r="E87" s="95" t="s">
        <v>74</v>
      </c>
      <c r="F87" s="92">
        <v>13.98</v>
      </c>
      <c r="G87" s="92">
        <v>13.84</v>
      </c>
      <c r="H87" s="92">
        <v>13.49</v>
      </c>
      <c r="I87" s="92">
        <v>13.39</v>
      </c>
      <c r="J87" s="92">
        <v>13.166</v>
      </c>
      <c r="K87" s="96">
        <v>12.923</v>
      </c>
      <c r="L87" s="100"/>
      <c r="M87" s="95" t="s">
        <v>75</v>
      </c>
      <c r="N87" s="92">
        <v>13.188000000000001</v>
      </c>
      <c r="O87" s="92">
        <v>13.378</v>
      </c>
      <c r="P87" s="92">
        <v>13.513</v>
      </c>
      <c r="Q87" s="92">
        <v>13.653</v>
      </c>
      <c r="R87" s="92">
        <v>14</v>
      </c>
      <c r="S87" s="96">
        <v>14.247999999999999</v>
      </c>
      <c r="T87" s="101">
        <v>13.25</v>
      </c>
      <c r="U87" s="139"/>
      <c r="V87" s="57">
        <f t="shared" si="18"/>
        <v>0.649519052838329</v>
      </c>
      <c r="W87" s="53">
        <f t="shared" si="24"/>
        <v>6.7200000000000006</v>
      </c>
      <c r="X87" s="53">
        <f t="shared" si="25"/>
        <v>13.044499999999999</v>
      </c>
      <c r="Y87" s="53">
        <f t="shared" si="26"/>
        <v>6.4615</v>
      </c>
      <c r="Z87" s="53">
        <f t="shared" si="27"/>
        <v>6.9550000000000001</v>
      </c>
      <c r="AA87" s="53">
        <f t="shared" si="28"/>
        <v>8.975952641916507E-2</v>
      </c>
      <c r="AB87" s="53">
        <f t="shared" si="29"/>
        <v>6.6259526419163883E-2</v>
      </c>
      <c r="AC87" s="53">
        <f t="shared" si="19"/>
        <v>5.1822686740438273E-2</v>
      </c>
      <c r="AD87" s="58">
        <f t="shared" si="20"/>
        <v>3.8254955414481387E-2</v>
      </c>
      <c r="AF87" s="57">
        <f t="shared" si="21"/>
        <v>0.649519052838329</v>
      </c>
      <c r="AG87" s="53">
        <f t="shared" si="30"/>
        <v>6.7915000000000001</v>
      </c>
      <c r="AH87" s="53">
        <f t="shared" si="31"/>
        <v>14.123999999999999</v>
      </c>
      <c r="AI87" s="53">
        <f t="shared" si="32"/>
        <v>6.6415000000000006</v>
      </c>
      <c r="AJ87" s="53">
        <f t="shared" si="33"/>
        <v>7.1239999999999997</v>
      </c>
      <c r="AK87" s="53">
        <f t="shared" si="34"/>
        <v>6.4951905283832899E-3</v>
      </c>
      <c r="AL87" s="53">
        <f t="shared" si="35"/>
        <v>0.17475952641916503</v>
      </c>
      <c r="AM87" s="53">
        <f t="shared" si="22"/>
        <v>0.10089745962155644</v>
      </c>
      <c r="AN87" s="58">
        <f t="shared" si="23"/>
        <v>3.7499999999999999E-3</v>
      </c>
    </row>
    <row r="88" spans="1:40">
      <c r="A88" s="103">
        <v>14</v>
      </c>
      <c r="B88" s="93" t="s">
        <v>177</v>
      </c>
      <c r="C88" s="124" t="s">
        <v>177</v>
      </c>
      <c r="D88" s="101">
        <v>0.5</v>
      </c>
      <c r="E88" s="95" t="s">
        <v>74</v>
      </c>
      <c r="F88" s="92">
        <v>13.98</v>
      </c>
      <c r="G88" s="92">
        <v>13.87</v>
      </c>
      <c r="H88" s="92">
        <v>13.66</v>
      </c>
      <c r="I88" s="92">
        <v>13.57</v>
      </c>
      <c r="J88" s="92">
        <v>13.439</v>
      </c>
      <c r="K88" s="96">
        <v>13.257</v>
      </c>
      <c r="L88" s="100"/>
      <c r="M88" s="95" t="s">
        <v>75</v>
      </c>
      <c r="N88" s="92">
        <v>13.459</v>
      </c>
      <c r="O88" s="92">
        <v>13.599</v>
      </c>
      <c r="P88" s="92">
        <v>13.675000000000001</v>
      </c>
      <c r="Q88" s="92">
        <v>13.795</v>
      </c>
      <c r="R88" s="92">
        <v>14</v>
      </c>
      <c r="S88" s="96">
        <v>14.192</v>
      </c>
      <c r="T88" s="101">
        <v>13.5</v>
      </c>
      <c r="U88" s="139"/>
      <c r="V88" s="57">
        <f t="shared" si="18"/>
        <v>0.43301270189221935</v>
      </c>
      <c r="W88" s="53">
        <f t="shared" si="24"/>
        <v>6.8075000000000001</v>
      </c>
      <c r="X88" s="53">
        <f t="shared" si="25"/>
        <v>13.347999999999999</v>
      </c>
      <c r="Y88" s="53">
        <f t="shared" si="26"/>
        <v>6.6284999999999998</v>
      </c>
      <c r="Z88" s="53">
        <f t="shared" si="27"/>
        <v>6.9625000000000004</v>
      </c>
      <c r="AA88" s="53">
        <f t="shared" si="28"/>
        <v>6.1506350946109123E-2</v>
      </c>
      <c r="AB88" s="53">
        <f t="shared" si="29"/>
        <v>3.7506350946109407E-2</v>
      </c>
      <c r="AC88" s="53">
        <f t="shared" si="19"/>
        <v>3.5510708275607691E-2</v>
      </c>
      <c r="AD88" s="58">
        <f t="shared" si="20"/>
        <v>2.1654301815056839E-2</v>
      </c>
      <c r="AF88" s="57">
        <f t="shared" si="21"/>
        <v>0.43301270189221935</v>
      </c>
      <c r="AG88" s="53">
        <f t="shared" si="30"/>
        <v>6.8674999999999997</v>
      </c>
      <c r="AH88" s="53">
        <f t="shared" si="31"/>
        <v>14.096</v>
      </c>
      <c r="AI88" s="53">
        <f t="shared" si="32"/>
        <v>6.7645</v>
      </c>
      <c r="AJ88" s="53">
        <f t="shared" si="33"/>
        <v>7.0960000000000001</v>
      </c>
      <c r="AK88" s="53">
        <f t="shared" si="34"/>
        <v>4.3301270189221933E-3</v>
      </c>
      <c r="AL88" s="53">
        <f t="shared" si="35"/>
        <v>0.11350635094610992</v>
      </c>
      <c r="AM88" s="53">
        <f t="shared" si="22"/>
        <v>6.5532922273468686E-2</v>
      </c>
      <c r="AN88" s="58">
        <f t="shared" si="23"/>
        <v>2.5000000000000001E-3</v>
      </c>
    </row>
    <row r="89" spans="1:40">
      <c r="A89" s="103">
        <v>15</v>
      </c>
      <c r="B89" s="93" t="s">
        <v>178</v>
      </c>
      <c r="C89" s="124" t="s">
        <v>178</v>
      </c>
      <c r="D89" s="101">
        <v>1.5</v>
      </c>
      <c r="E89" s="95" t="s">
        <v>74</v>
      </c>
      <c r="F89" s="92">
        <v>14.97</v>
      </c>
      <c r="G89" s="92">
        <v>14.73</v>
      </c>
      <c r="H89" s="92">
        <v>13.99</v>
      </c>
      <c r="I89" s="92">
        <v>13.85</v>
      </c>
      <c r="J89" s="92">
        <v>13.343999999999999</v>
      </c>
      <c r="K89" s="96">
        <v>12.93</v>
      </c>
      <c r="L89" s="100"/>
      <c r="M89" s="95" t="s">
        <v>75</v>
      </c>
      <c r="N89" s="92">
        <v>13.375999999999999</v>
      </c>
      <c r="O89" s="92">
        <v>13.676</v>
      </c>
      <c r="P89" s="92">
        <v>14.026</v>
      </c>
      <c r="Q89" s="92">
        <v>14.215999999999999</v>
      </c>
      <c r="R89" s="92">
        <v>15</v>
      </c>
      <c r="S89" s="96">
        <v>15.407</v>
      </c>
      <c r="T89" s="101">
        <v>13.5</v>
      </c>
      <c r="U89" s="139"/>
      <c r="V89" s="57">
        <f t="shared" si="18"/>
        <v>1.299038105676658</v>
      </c>
      <c r="W89" s="53">
        <f t="shared" si="24"/>
        <v>6.96</v>
      </c>
      <c r="X89" s="53">
        <f t="shared" si="25"/>
        <v>13.137</v>
      </c>
      <c r="Y89" s="53">
        <f t="shared" si="26"/>
        <v>6.4649999999999999</v>
      </c>
      <c r="Z89" s="53">
        <f t="shared" si="27"/>
        <v>7.4250000000000007</v>
      </c>
      <c r="AA89" s="53">
        <f t="shared" si="28"/>
        <v>0.18451905283832826</v>
      </c>
      <c r="AB89" s="53">
        <f t="shared" si="29"/>
        <v>0.1545190528383289</v>
      </c>
      <c r="AC89" s="53">
        <f t="shared" si="19"/>
        <v>0.10653212482682359</v>
      </c>
      <c r="AD89" s="58">
        <f t="shared" si="20"/>
        <v>8.9211616751135189E-2</v>
      </c>
      <c r="AF89" s="57">
        <f t="shared" si="21"/>
        <v>1.299038105676658</v>
      </c>
      <c r="AG89" s="53">
        <f t="shared" si="30"/>
        <v>7.0604999999999993</v>
      </c>
      <c r="AH89" s="53">
        <f t="shared" si="31"/>
        <v>15.2035</v>
      </c>
      <c r="AI89" s="53">
        <f t="shared" si="32"/>
        <v>6.7629999999999999</v>
      </c>
      <c r="AJ89" s="53">
        <f t="shared" si="33"/>
        <v>7.7035</v>
      </c>
      <c r="AK89" s="53">
        <f t="shared" si="34"/>
        <v>1.299038105676658E-2</v>
      </c>
      <c r="AL89" s="53">
        <f t="shared" si="35"/>
        <v>0.35201905283832957</v>
      </c>
      <c r="AM89" s="53">
        <f t="shared" si="22"/>
        <v>0.20323829491608666</v>
      </c>
      <c r="AN89" s="58">
        <f t="shared" si="23"/>
        <v>7.4999999999999997E-3</v>
      </c>
    </row>
    <row r="90" spans="1:40">
      <c r="A90" s="103">
        <v>15</v>
      </c>
      <c r="B90" s="93" t="s">
        <v>179</v>
      </c>
      <c r="C90" s="124" t="s">
        <v>179</v>
      </c>
      <c r="D90" s="101">
        <v>1</v>
      </c>
      <c r="E90" s="95" t="s">
        <v>74</v>
      </c>
      <c r="F90" s="92">
        <v>14.97</v>
      </c>
      <c r="G90" s="92">
        <v>14.79</v>
      </c>
      <c r="H90" s="92">
        <v>14.32</v>
      </c>
      <c r="I90" s="92">
        <v>14.21</v>
      </c>
      <c r="J90" s="92">
        <v>13.891</v>
      </c>
      <c r="K90" s="96">
        <v>13.59</v>
      </c>
      <c r="L90" s="100"/>
      <c r="M90" s="95" t="s">
        <v>75</v>
      </c>
      <c r="N90" s="92">
        <v>13.917</v>
      </c>
      <c r="O90" s="92">
        <v>14.153</v>
      </c>
      <c r="P90" s="92">
        <v>14.35</v>
      </c>
      <c r="Q90" s="92">
        <v>14.51</v>
      </c>
      <c r="R90" s="92">
        <v>15</v>
      </c>
      <c r="S90" s="96">
        <v>15.304</v>
      </c>
      <c r="T90" s="101">
        <v>14</v>
      </c>
      <c r="U90" s="139"/>
      <c r="V90" s="57">
        <f t="shared" si="18"/>
        <v>0.86602540378443871</v>
      </c>
      <c r="W90" s="53">
        <f t="shared" si="24"/>
        <v>7.1325000000000003</v>
      </c>
      <c r="X90" s="53">
        <f t="shared" si="25"/>
        <v>13.740500000000001</v>
      </c>
      <c r="Y90" s="53">
        <f t="shared" si="26"/>
        <v>6.7949999999999999</v>
      </c>
      <c r="Z90" s="53">
        <f t="shared" si="27"/>
        <v>7.4399999999999995</v>
      </c>
      <c r="AA90" s="53">
        <f t="shared" si="28"/>
        <v>0.12551270189222041</v>
      </c>
      <c r="AB90" s="53">
        <f t="shared" si="29"/>
        <v>9.5512701892218999E-2</v>
      </c>
      <c r="AC90" s="53">
        <f t="shared" si="19"/>
        <v>7.2464792224190708E-2</v>
      </c>
      <c r="AD90" s="58">
        <f t="shared" si="20"/>
        <v>5.5144284148501116E-2</v>
      </c>
      <c r="AF90" s="57">
        <f t="shared" si="21"/>
        <v>0.86602540378443871</v>
      </c>
      <c r="AG90" s="53">
        <f t="shared" si="30"/>
        <v>7.2149999999999999</v>
      </c>
      <c r="AH90" s="53">
        <f t="shared" si="31"/>
        <v>15.152000000000001</v>
      </c>
      <c r="AI90" s="53">
        <f t="shared" si="32"/>
        <v>7.0175000000000001</v>
      </c>
      <c r="AJ90" s="53">
        <f t="shared" si="33"/>
        <v>7.6520000000000001</v>
      </c>
      <c r="AK90" s="53">
        <f t="shared" si="34"/>
        <v>8.6602540378443865E-3</v>
      </c>
      <c r="AL90" s="53">
        <f t="shared" si="35"/>
        <v>0.23551270189221957</v>
      </c>
      <c r="AM90" s="53">
        <f t="shared" si="22"/>
        <v>0.13597332183504904</v>
      </c>
      <c r="AN90" s="58">
        <f t="shared" si="23"/>
        <v>5.0000000000000001E-3</v>
      </c>
    </row>
    <row r="91" spans="1:40">
      <c r="A91" s="103">
        <v>16</v>
      </c>
      <c r="B91" s="93" t="s">
        <v>180</v>
      </c>
      <c r="C91" s="124" t="s">
        <v>181</v>
      </c>
      <c r="D91" s="101">
        <v>2</v>
      </c>
      <c r="E91" s="95" t="s">
        <v>74</v>
      </c>
      <c r="F91" s="92">
        <v>15.96</v>
      </c>
      <c r="G91" s="92">
        <v>15.68</v>
      </c>
      <c r="H91" s="92">
        <v>14.66</v>
      </c>
      <c r="I91" s="92">
        <v>14.5</v>
      </c>
      <c r="J91" s="92">
        <v>13.797000000000001</v>
      </c>
      <c r="K91" s="96">
        <v>13.271000000000001</v>
      </c>
      <c r="L91" s="100"/>
      <c r="M91" s="95" t="s">
        <v>75</v>
      </c>
      <c r="N91" s="92">
        <v>13.835000000000001</v>
      </c>
      <c r="O91" s="92">
        <v>14.21</v>
      </c>
      <c r="P91" s="92">
        <v>14.701000000000001</v>
      </c>
      <c r="Q91" s="92">
        <v>14.913</v>
      </c>
      <c r="R91" s="92">
        <v>16</v>
      </c>
      <c r="S91" s="96">
        <v>16.501000000000001</v>
      </c>
      <c r="T91" s="101">
        <v>14</v>
      </c>
      <c r="U91" s="139"/>
      <c r="V91" s="57">
        <f t="shared" si="18"/>
        <v>1.7320508075688774</v>
      </c>
      <c r="W91" s="53">
        <f t="shared" si="24"/>
        <v>7.29</v>
      </c>
      <c r="X91" s="53">
        <f t="shared" si="25"/>
        <v>13.534000000000001</v>
      </c>
      <c r="Y91" s="53">
        <f t="shared" si="26"/>
        <v>6.6355000000000004</v>
      </c>
      <c r="Z91" s="53">
        <f t="shared" si="27"/>
        <v>7.91</v>
      </c>
      <c r="AA91" s="53">
        <f t="shared" si="28"/>
        <v>0.24602540378443827</v>
      </c>
      <c r="AB91" s="53">
        <f t="shared" si="29"/>
        <v>0.21152540378443907</v>
      </c>
      <c r="AC91" s="53">
        <f t="shared" si="19"/>
        <v>0.14204283310243179</v>
      </c>
      <c r="AD91" s="58">
        <f t="shared" si="20"/>
        <v>0.12212424881539018</v>
      </c>
      <c r="AF91" s="57">
        <f t="shared" si="21"/>
        <v>1.7320508075688774</v>
      </c>
      <c r="AG91" s="53">
        <f t="shared" si="30"/>
        <v>7.4035000000000002</v>
      </c>
      <c r="AH91" s="53">
        <f t="shared" si="31"/>
        <v>16.250500000000002</v>
      </c>
      <c r="AI91" s="53">
        <f t="shared" si="32"/>
        <v>7.0112500000000004</v>
      </c>
      <c r="AJ91" s="53">
        <f t="shared" si="33"/>
        <v>8.2505000000000006</v>
      </c>
      <c r="AK91" s="53">
        <f t="shared" si="34"/>
        <v>1.9025403784437955E-2</v>
      </c>
      <c r="AL91" s="53">
        <f t="shared" si="35"/>
        <v>0.47377540378443894</v>
      </c>
      <c r="AM91" s="53">
        <f t="shared" si="22"/>
        <v>0.27353435691036943</v>
      </c>
      <c r="AN91" s="58">
        <f t="shared" si="23"/>
        <v>1.0984321996386577E-2</v>
      </c>
    </row>
    <row r="92" spans="1:40">
      <c r="A92" s="103">
        <v>16</v>
      </c>
      <c r="B92" s="93" t="s">
        <v>182</v>
      </c>
      <c r="C92" s="124" t="s">
        <v>182</v>
      </c>
      <c r="D92" s="101">
        <v>1.6</v>
      </c>
      <c r="E92" s="95" t="s">
        <v>74</v>
      </c>
      <c r="F92" s="92">
        <v>15.97</v>
      </c>
      <c r="G92" s="92">
        <v>15.76</v>
      </c>
      <c r="H92" s="92">
        <v>14.93</v>
      </c>
      <c r="I92" s="92">
        <v>14.82</v>
      </c>
      <c r="J92" s="92">
        <v>14.236000000000001</v>
      </c>
      <c r="K92" s="96">
        <v>13.837999999999999</v>
      </c>
      <c r="L92" s="100"/>
      <c r="M92" s="95" t="s">
        <v>75</v>
      </c>
      <c r="N92" s="92">
        <v>14.268000000000001</v>
      </c>
      <c r="O92" s="92">
        <v>14.568</v>
      </c>
      <c r="P92" s="92">
        <v>14.961</v>
      </c>
      <c r="Q92" s="92">
        <v>15.101000000000001</v>
      </c>
      <c r="R92" s="92">
        <v>16</v>
      </c>
      <c r="S92" s="96">
        <v>16.370999999999999</v>
      </c>
      <c r="T92" s="101">
        <v>14.4</v>
      </c>
      <c r="U92" s="139"/>
      <c r="V92" s="57">
        <f t="shared" si="18"/>
        <v>1.3856406460551021</v>
      </c>
      <c r="W92" s="53">
        <f t="shared" si="24"/>
        <v>7.4375</v>
      </c>
      <c r="X92" s="53">
        <f t="shared" si="25"/>
        <v>14.036999999999999</v>
      </c>
      <c r="Y92" s="53">
        <f t="shared" si="26"/>
        <v>6.9189999999999996</v>
      </c>
      <c r="Z92" s="53">
        <f t="shared" si="27"/>
        <v>7.9325000000000001</v>
      </c>
      <c r="AA92" s="53">
        <f t="shared" si="28"/>
        <v>0.19782032302755059</v>
      </c>
      <c r="AB92" s="53">
        <f t="shared" si="29"/>
        <v>0.17432032302755063</v>
      </c>
      <c r="AC92" s="53">
        <f t="shared" si="19"/>
        <v>0.11421161675113506</v>
      </c>
      <c r="AD92" s="58">
        <f t="shared" si="20"/>
        <v>0.10064388542517887</v>
      </c>
      <c r="AF92" s="57">
        <f t="shared" si="21"/>
        <v>1.3856406460551021</v>
      </c>
      <c r="AG92" s="53">
        <f t="shared" si="30"/>
        <v>7.5155000000000003</v>
      </c>
      <c r="AH92" s="53">
        <f t="shared" si="31"/>
        <v>16.185499999999998</v>
      </c>
      <c r="AI92" s="53">
        <f t="shared" si="32"/>
        <v>7.2089999999999996</v>
      </c>
      <c r="AJ92" s="53">
        <f t="shared" si="33"/>
        <v>8.1854999999999993</v>
      </c>
      <c r="AK92" s="53">
        <f t="shared" si="34"/>
        <v>2.2820323027552547E-2</v>
      </c>
      <c r="AL92" s="53">
        <f t="shared" si="35"/>
        <v>0.38632032302755037</v>
      </c>
      <c r="AM92" s="53">
        <f t="shared" si="22"/>
        <v>0.22304214249337936</v>
      </c>
      <c r="AN92" s="58">
        <f t="shared" si="23"/>
        <v>1.3175319642951678E-2</v>
      </c>
    </row>
    <row r="93" spans="1:40">
      <c r="A93" s="103">
        <v>16</v>
      </c>
      <c r="B93" s="93" t="s">
        <v>183</v>
      </c>
      <c r="C93" s="124" t="s">
        <v>183</v>
      </c>
      <c r="D93" s="101">
        <v>1.5</v>
      </c>
      <c r="E93" s="95" t="s">
        <v>74</v>
      </c>
      <c r="F93" s="92">
        <v>15.97</v>
      </c>
      <c r="G93" s="92">
        <v>15.73</v>
      </c>
      <c r="H93" s="92">
        <v>14.99</v>
      </c>
      <c r="I93" s="92">
        <v>14.85</v>
      </c>
      <c r="J93" s="92">
        <v>14.343999999999999</v>
      </c>
      <c r="K93" s="96">
        <v>13.93</v>
      </c>
      <c r="L93" s="100"/>
      <c r="M93" s="95" t="s">
        <v>75</v>
      </c>
      <c r="N93" s="92">
        <v>14.375999999999999</v>
      </c>
      <c r="O93" s="92">
        <v>14.676</v>
      </c>
      <c r="P93" s="92">
        <v>15.026</v>
      </c>
      <c r="Q93" s="92">
        <v>15.215999999999999</v>
      </c>
      <c r="R93" s="92">
        <v>16</v>
      </c>
      <c r="S93" s="96">
        <v>16.405999999999999</v>
      </c>
      <c r="T93" s="101">
        <v>14.5</v>
      </c>
      <c r="U93" s="139"/>
      <c r="V93" s="57">
        <f t="shared" si="18"/>
        <v>1.299038105676658</v>
      </c>
      <c r="W93" s="53">
        <f t="shared" si="24"/>
        <v>7.46</v>
      </c>
      <c r="X93" s="53">
        <f t="shared" si="25"/>
        <v>14.137</v>
      </c>
      <c r="Y93" s="53">
        <f t="shared" si="26"/>
        <v>6.9649999999999999</v>
      </c>
      <c r="Z93" s="53">
        <f t="shared" si="27"/>
        <v>7.9250000000000007</v>
      </c>
      <c r="AA93" s="53">
        <f t="shared" si="28"/>
        <v>0.18451905283832915</v>
      </c>
      <c r="AB93" s="53">
        <f t="shared" si="29"/>
        <v>0.1545190528383289</v>
      </c>
      <c r="AC93" s="53">
        <f t="shared" si="19"/>
        <v>0.1065321248268241</v>
      </c>
      <c r="AD93" s="58">
        <f t="shared" si="20"/>
        <v>8.9211616751135189E-2</v>
      </c>
      <c r="AF93" s="57">
        <f t="shared" si="21"/>
        <v>1.299038105676658</v>
      </c>
      <c r="AG93" s="53">
        <f t="shared" si="30"/>
        <v>7.5604999999999993</v>
      </c>
      <c r="AH93" s="53">
        <f t="shared" si="31"/>
        <v>16.202999999999999</v>
      </c>
      <c r="AI93" s="53">
        <f t="shared" si="32"/>
        <v>7.2629999999999999</v>
      </c>
      <c r="AJ93" s="53">
        <f t="shared" si="33"/>
        <v>8.2029999999999994</v>
      </c>
      <c r="AK93" s="53">
        <f t="shared" si="34"/>
        <v>1.299038105676658E-2</v>
      </c>
      <c r="AL93" s="53">
        <f t="shared" si="35"/>
        <v>0.35201905283832957</v>
      </c>
      <c r="AM93" s="53">
        <f t="shared" si="22"/>
        <v>0.20323829491608666</v>
      </c>
      <c r="AN93" s="58">
        <f t="shared" si="23"/>
        <v>7.4999999999999997E-3</v>
      </c>
    </row>
    <row r="94" spans="1:40">
      <c r="A94" s="103">
        <v>16</v>
      </c>
      <c r="B94" s="93" t="s">
        <v>184</v>
      </c>
      <c r="C94" s="124" t="s">
        <v>184</v>
      </c>
      <c r="D94" s="101">
        <v>1.25</v>
      </c>
      <c r="E94" s="95" t="s">
        <v>74</v>
      </c>
      <c r="F94" s="92">
        <v>15.97</v>
      </c>
      <c r="G94" s="92">
        <v>15.76</v>
      </c>
      <c r="H94" s="92">
        <v>15.16</v>
      </c>
      <c r="I94" s="92">
        <v>15.03</v>
      </c>
      <c r="J94" s="92">
        <v>14.619</v>
      </c>
      <c r="K94" s="96">
        <v>14.257999999999999</v>
      </c>
      <c r="L94" s="100"/>
      <c r="M94" s="95" t="s">
        <v>75</v>
      </c>
      <c r="N94" s="92">
        <v>14.647</v>
      </c>
      <c r="O94" s="92">
        <v>14.912000000000001</v>
      </c>
      <c r="P94" s="92">
        <v>15.188000000000001</v>
      </c>
      <c r="Q94" s="92">
        <v>15.358000000000001</v>
      </c>
      <c r="R94" s="92">
        <v>16</v>
      </c>
      <c r="S94" s="96">
        <v>16.350000000000001</v>
      </c>
      <c r="T94" s="101">
        <v>14.75</v>
      </c>
      <c r="U94" s="139"/>
      <c r="V94" s="57">
        <f t="shared" si="18"/>
        <v>1.0825317547305484</v>
      </c>
      <c r="W94" s="53">
        <f t="shared" si="24"/>
        <v>7.5474999999999994</v>
      </c>
      <c r="X94" s="53">
        <f t="shared" si="25"/>
        <v>14.438499999999999</v>
      </c>
      <c r="Y94" s="53">
        <f t="shared" si="26"/>
        <v>7.1289999999999996</v>
      </c>
      <c r="Z94" s="53">
        <f t="shared" si="27"/>
        <v>7.9325000000000001</v>
      </c>
      <c r="AA94" s="53">
        <f t="shared" si="28"/>
        <v>0.15626587736527409</v>
      </c>
      <c r="AB94" s="53">
        <f t="shared" si="29"/>
        <v>0.12276587736527433</v>
      </c>
      <c r="AC94" s="53">
        <f t="shared" si="19"/>
        <v>9.0220146361994033E-2</v>
      </c>
      <c r="AD94" s="58">
        <f t="shared" si="20"/>
        <v>7.0878912344141717E-2</v>
      </c>
      <c r="AF94" s="57">
        <f t="shared" si="21"/>
        <v>1.0825317547305484</v>
      </c>
      <c r="AG94" s="53">
        <f t="shared" si="30"/>
        <v>7.6364999999999998</v>
      </c>
      <c r="AH94" s="53">
        <f t="shared" si="31"/>
        <v>16.175000000000001</v>
      </c>
      <c r="AI94" s="53">
        <f t="shared" si="32"/>
        <v>7.3897500000000003</v>
      </c>
      <c r="AJ94" s="53">
        <f t="shared" si="33"/>
        <v>8.1750000000000007</v>
      </c>
      <c r="AK94" s="53">
        <f t="shared" si="34"/>
        <v>1.0825317547305485E-2</v>
      </c>
      <c r="AL94" s="53">
        <f t="shared" si="35"/>
        <v>0.29451587736527463</v>
      </c>
      <c r="AM94" s="53">
        <f t="shared" si="22"/>
        <v>0.1700388210774601</v>
      </c>
      <c r="AN94" s="58">
        <f t="shared" si="23"/>
        <v>6.2500000000000003E-3</v>
      </c>
    </row>
    <row r="95" spans="1:40">
      <c r="A95" s="103">
        <v>16</v>
      </c>
      <c r="B95" s="93" t="s">
        <v>185</v>
      </c>
      <c r="C95" s="124" t="s">
        <v>185</v>
      </c>
      <c r="D95" s="101">
        <v>1</v>
      </c>
      <c r="E95" s="95" t="s">
        <v>74</v>
      </c>
      <c r="F95" s="92">
        <v>15.97</v>
      </c>
      <c r="G95" s="92">
        <v>15.79</v>
      </c>
      <c r="H95" s="92">
        <v>15.32</v>
      </c>
      <c r="I95" s="92">
        <v>15.21</v>
      </c>
      <c r="J95" s="92">
        <v>14.891</v>
      </c>
      <c r="K95" s="96">
        <v>14.59</v>
      </c>
      <c r="L95" s="100"/>
      <c r="M95" s="95" t="s">
        <v>75</v>
      </c>
      <c r="N95" s="92">
        <v>14.917</v>
      </c>
      <c r="O95" s="92">
        <v>15.153</v>
      </c>
      <c r="P95" s="92">
        <v>15.35</v>
      </c>
      <c r="Q95" s="92">
        <v>15.51</v>
      </c>
      <c r="R95" s="92">
        <v>16</v>
      </c>
      <c r="S95" s="96">
        <v>16.303999999999998</v>
      </c>
      <c r="T95" s="101">
        <v>15</v>
      </c>
      <c r="U95" s="139"/>
      <c r="V95" s="57">
        <f t="shared" si="18"/>
        <v>0.86602540378443871</v>
      </c>
      <c r="W95" s="53">
        <f t="shared" si="24"/>
        <v>7.6325000000000003</v>
      </c>
      <c r="X95" s="53">
        <f t="shared" si="25"/>
        <v>14.740500000000001</v>
      </c>
      <c r="Y95" s="53">
        <f t="shared" si="26"/>
        <v>7.2949999999999999</v>
      </c>
      <c r="Z95" s="53">
        <f t="shared" si="27"/>
        <v>7.9399999999999995</v>
      </c>
      <c r="AA95" s="53">
        <f t="shared" si="28"/>
        <v>0.12551270189221952</v>
      </c>
      <c r="AB95" s="53">
        <f t="shared" si="29"/>
        <v>9.5512701892218999E-2</v>
      </c>
      <c r="AC95" s="53">
        <f t="shared" si="19"/>
        <v>7.2464792224190194E-2</v>
      </c>
      <c r="AD95" s="58">
        <f t="shared" si="20"/>
        <v>5.5144284148501116E-2</v>
      </c>
      <c r="AF95" s="57">
        <f t="shared" si="21"/>
        <v>0.86602540378443871</v>
      </c>
      <c r="AG95" s="53">
        <f t="shared" si="30"/>
        <v>7.7149999999999999</v>
      </c>
      <c r="AH95" s="53">
        <f t="shared" si="31"/>
        <v>16.152000000000001</v>
      </c>
      <c r="AI95" s="53">
        <f t="shared" si="32"/>
        <v>7.5175000000000001</v>
      </c>
      <c r="AJ95" s="53">
        <f t="shared" si="33"/>
        <v>8.1519999999999992</v>
      </c>
      <c r="AK95" s="53">
        <f t="shared" si="34"/>
        <v>8.6602540378443865E-3</v>
      </c>
      <c r="AL95" s="53">
        <f t="shared" si="35"/>
        <v>0.23551270189221957</v>
      </c>
      <c r="AM95" s="53">
        <f t="shared" si="22"/>
        <v>0.13597332183504904</v>
      </c>
      <c r="AN95" s="58">
        <f t="shared" si="23"/>
        <v>5.0000000000000001E-3</v>
      </c>
    </row>
    <row r="96" spans="1:40">
      <c r="A96" s="103">
        <v>16</v>
      </c>
      <c r="B96" s="93" t="s">
        <v>186</v>
      </c>
      <c r="C96" s="124" t="s">
        <v>186</v>
      </c>
      <c r="D96" s="101">
        <v>0.75</v>
      </c>
      <c r="E96" s="95" t="s">
        <v>74</v>
      </c>
      <c r="F96" s="92">
        <v>15.98</v>
      </c>
      <c r="G96" s="92">
        <v>15.84</v>
      </c>
      <c r="H96" s="92">
        <v>15.49</v>
      </c>
      <c r="I96" s="92">
        <v>15.39</v>
      </c>
      <c r="J96" s="92">
        <v>15.166</v>
      </c>
      <c r="K96" s="96">
        <v>14.923</v>
      </c>
      <c r="L96" s="100"/>
      <c r="M96" s="95" t="s">
        <v>75</v>
      </c>
      <c r="N96" s="92">
        <v>15.188000000000001</v>
      </c>
      <c r="O96" s="92">
        <v>15.378</v>
      </c>
      <c r="P96" s="92">
        <v>15.513</v>
      </c>
      <c r="Q96" s="92">
        <v>15.653</v>
      </c>
      <c r="R96" s="92">
        <v>16</v>
      </c>
      <c r="S96" s="96">
        <v>16.248000000000001</v>
      </c>
      <c r="T96" s="101">
        <v>15.25</v>
      </c>
      <c r="U96" s="139"/>
      <c r="V96" s="57">
        <f t="shared" si="18"/>
        <v>0.649519052838329</v>
      </c>
      <c r="W96" s="53">
        <f t="shared" si="24"/>
        <v>7.7200000000000006</v>
      </c>
      <c r="X96" s="53">
        <f t="shared" si="25"/>
        <v>15.044499999999999</v>
      </c>
      <c r="Y96" s="53">
        <f t="shared" si="26"/>
        <v>7.4615</v>
      </c>
      <c r="Z96" s="53">
        <f t="shared" si="27"/>
        <v>7.9550000000000001</v>
      </c>
      <c r="AA96" s="53">
        <f t="shared" si="28"/>
        <v>8.975952641916507E-2</v>
      </c>
      <c r="AB96" s="53">
        <f t="shared" si="29"/>
        <v>6.6259526419163883E-2</v>
      </c>
      <c r="AC96" s="53">
        <f t="shared" si="19"/>
        <v>5.1822686740438273E-2</v>
      </c>
      <c r="AD96" s="58">
        <f t="shared" si="20"/>
        <v>3.8254955414481387E-2</v>
      </c>
      <c r="AF96" s="57">
        <f t="shared" si="21"/>
        <v>0.649519052838329</v>
      </c>
      <c r="AG96" s="53">
        <f t="shared" si="30"/>
        <v>7.7915000000000001</v>
      </c>
      <c r="AH96" s="53">
        <f t="shared" si="31"/>
        <v>16.124000000000002</v>
      </c>
      <c r="AI96" s="53">
        <f t="shared" si="32"/>
        <v>7.6415000000000006</v>
      </c>
      <c r="AJ96" s="53">
        <f t="shared" si="33"/>
        <v>8.1240000000000006</v>
      </c>
      <c r="AK96" s="53">
        <f t="shared" si="34"/>
        <v>6.4951905283832899E-3</v>
      </c>
      <c r="AL96" s="53">
        <f t="shared" si="35"/>
        <v>0.17475952641916503</v>
      </c>
      <c r="AM96" s="53">
        <f t="shared" si="22"/>
        <v>0.10089745962155644</v>
      </c>
      <c r="AN96" s="58">
        <f t="shared" si="23"/>
        <v>3.7499999999999999E-3</v>
      </c>
    </row>
    <row r="97" spans="1:40">
      <c r="A97" s="103">
        <v>16</v>
      </c>
      <c r="B97" s="93" t="s">
        <v>187</v>
      </c>
      <c r="C97" s="124" t="s">
        <v>187</v>
      </c>
      <c r="D97" s="101">
        <v>0.5</v>
      </c>
      <c r="E97" s="95" t="s">
        <v>74</v>
      </c>
      <c r="F97" s="92">
        <v>15.98</v>
      </c>
      <c r="G97" s="92">
        <v>15.87</v>
      </c>
      <c r="H97" s="92">
        <v>15.66</v>
      </c>
      <c r="I97" s="92">
        <v>15.57</v>
      </c>
      <c r="J97" s="92">
        <v>15.439</v>
      </c>
      <c r="K97" s="96">
        <v>15.257</v>
      </c>
      <c r="L97" s="100"/>
      <c r="M97" s="95" t="s">
        <v>75</v>
      </c>
      <c r="N97" s="92">
        <v>15.459</v>
      </c>
      <c r="O97" s="92">
        <v>15.599</v>
      </c>
      <c r="P97" s="92">
        <v>15.675000000000001</v>
      </c>
      <c r="Q97" s="92">
        <v>15.795</v>
      </c>
      <c r="R97" s="92">
        <v>16</v>
      </c>
      <c r="S97" s="96">
        <v>16.192</v>
      </c>
      <c r="T97" s="101">
        <v>15.5</v>
      </c>
      <c r="U97" s="139"/>
      <c r="V97" s="57">
        <f t="shared" si="18"/>
        <v>0.43301270189221935</v>
      </c>
      <c r="W97" s="53">
        <f t="shared" si="24"/>
        <v>7.8075000000000001</v>
      </c>
      <c r="X97" s="53">
        <f t="shared" si="25"/>
        <v>15.347999999999999</v>
      </c>
      <c r="Y97" s="53">
        <f t="shared" si="26"/>
        <v>7.6284999999999998</v>
      </c>
      <c r="Z97" s="53">
        <f t="shared" si="27"/>
        <v>7.9625000000000004</v>
      </c>
      <c r="AA97" s="53">
        <f t="shared" si="28"/>
        <v>6.1506350946109123E-2</v>
      </c>
      <c r="AB97" s="53">
        <f t="shared" si="29"/>
        <v>3.7506350946109407E-2</v>
      </c>
      <c r="AC97" s="53">
        <f t="shared" si="19"/>
        <v>3.5510708275607691E-2</v>
      </c>
      <c r="AD97" s="58">
        <f t="shared" si="20"/>
        <v>2.1654301815056839E-2</v>
      </c>
      <c r="AF97" s="57">
        <f t="shared" si="21"/>
        <v>0.43301270189221935</v>
      </c>
      <c r="AG97" s="53">
        <f t="shared" si="30"/>
        <v>7.8674999999999997</v>
      </c>
      <c r="AH97" s="53">
        <f t="shared" si="31"/>
        <v>16.096</v>
      </c>
      <c r="AI97" s="53">
        <f t="shared" si="32"/>
        <v>7.7645</v>
      </c>
      <c r="AJ97" s="53">
        <f t="shared" si="33"/>
        <v>8.0960000000000001</v>
      </c>
      <c r="AK97" s="53">
        <f t="shared" si="34"/>
        <v>4.3301270189221933E-3</v>
      </c>
      <c r="AL97" s="53">
        <f t="shared" si="35"/>
        <v>0.11350635094610992</v>
      </c>
      <c r="AM97" s="53">
        <f t="shared" si="22"/>
        <v>6.5532922273468686E-2</v>
      </c>
      <c r="AN97" s="58">
        <f t="shared" si="23"/>
        <v>2.5000000000000001E-3</v>
      </c>
    </row>
    <row r="98" spans="1:40">
      <c r="A98" s="103">
        <v>17</v>
      </c>
      <c r="B98" s="93" t="s">
        <v>188</v>
      </c>
      <c r="C98" s="124" t="s">
        <v>188</v>
      </c>
      <c r="D98" s="101">
        <v>1.5</v>
      </c>
      <c r="E98" s="95" t="s">
        <v>74</v>
      </c>
      <c r="F98" s="92">
        <v>16.97</v>
      </c>
      <c r="G98" s="92">
        <v>16.73</v>
      </c>
      <c r="H98" s="92">
        <v>15.99</v>
      </c>
      <c r="I98" s="92">
        <v>15.85</v>
      </c>
      <c r="J98" s="92">
        <v>15.343999999999999</v>
      </c>
      <c r="K98" s="96">
        <v>14.93</v>
      </c>
      <c r="L98" s="100"/>
      <c r="M98" s="95" t="s">
        <v>75</v>
      </c>
      <c r="N98" s="92">
        <v>15.375999999999999</v>
      </c>
      <c r="O98" s="92">
        <v>15.676</v>
      </c>
      <c r="P98" s="92">
        <v>16.026</v>
      </c>
      <c r="Q98" s="92">
        <v>16.216000000000001</v>
      </c>
      <c r="R98" s="92">
        <v>17</v>
      </c>
      <c r="S98" s="96">
        <v>17.407</v>
      </c>
      <c r="T98" s="101">
        <v>15.5</v>
      </c>
      <c r="U98" s="139"/>
      <c r="V98" s="57">
        <f t="shared" si="18"/>
        <v>1.299038105676658</v>
      </c>
      <c r="W98" s="53">
        <f t="shared" si="24"/>
        <v>7.96</v>
      </c>
      <c r="X98" s="53">
        <f t="shared" si="25"/>
        <v>15.137</v>
      </c>
      <c r="Y98" s="53">
        <f t="shared" si="26"/>
        <v>7.4649999999999999</v>
      </c>
      <c r="Z98" s="53">
        <f t="shared" si="27"/>
        <v>8.4250000000000007</v>
      </c>
      <c r="AA98" s="53">
        <f t="shared" si="28"/>
        <v>0.18451905283832915</v>
      </c>
      <c r="AB98" s="53">
        <f t="shared" si="29"/>
        <v>0.1545190528383289</v>
      </c>
      <c r="AC98" s="53">
        <f t="shared" si="19"/>
        <v>0.1065321248268241</v>
      </c>
      <c r="AD98" s="58">
        <f t="shared" si="20"/>
        <v>8.9211616751135189E-2</v>
      </c>
      <c r="AF98" s="57">
        <f t="shared" si="21"/>
        <v>1.299038105676658</v>
      </c>
      <c r="AG98" s="53">
        <f t="shared" si="30"/>
        <v>8.0605000000000011</v>
      </c>
      <c r="AH98" s="53">
        <f t="shared" si="31"/>
        <v>17.203499999999998</v>
      </c>
      <c r="AI98" s="53">
        <f t="shared" si="32"/>
        <v>7.7629999999999999</v>
      </c>
      <c r="AJ98" s="53">
        <f t="shared" si="33"/>
        <v>8.7035</v>
      </c>
      <c r="AK98" s="53">
        <f t="shared" si="34"/>
        <v>1.299038105676658E-2</v>
      </c>
      <c r="AL98" s="53">
        <f t="shared" si="35"/>
        <v>0.3520190528383278</v>
      </c>
      <c r="AM98" s="53">
        <f t="shared" si="22"/>
        <v>0.20323829491608564</v>
      </c>
      <c r="AN98" s="58">
        <f t="shared" si="23"/>
        <v>7.4999999999999997E-3</v>
      </c>
    </row>
    <row r="99" spans="1:40">
      <c r="A99" s="103">
        <v>17</v>
      </c>
      <c r="B99" s="93" t="s">
        <v>189</v>
      </c>
      <c r="C99" s="124" t="s">
        <v>189</v>
      </c>
      <c r="D99" s="101">
        <v>1</v>
      </c>
      <c r="E99" s="95" t="s">
        <v>74</v>
      </c>
      <c r="F99" s="92">
        <v>16.97</v>
      </c>
      <c r="G99" s="92">
        <v>16.79</v>
      </c>
      <c r="H99" s="92">
        <v>16.32</v>
      </c>
      <c r="I99" s="92">
        <v>16.21</v>
      </c>
      <c r="J99" s="92">
        <v>15.891</v>
      </c>
      <c r="K99" s="96">
        <v>15.59</v>
      </c>
      <c r="L99" s="100"/>
      <c r="M99" s="95" t="s">
        <v>75</v>
      </c>
      <c r="N99" s="92">
        <v>15.917</v>
      </c>
      <c r="O99" s="92">
        <v>16.152999999999999</v>
      </c>
      <c r="P99" s="92">
        <v>16.350000000000001</v>
      </c>
      <c r="Q99" s="92">
        <v>16.510000000000002</v>
      </c>
      <c r="R99" s="92">
        <v>17</v>
      </c>
      <c r="S99" s="96">
        <v>17.303999999999998</v>
      </c>
      <c r="T99" s="101">
        <v>16</v>
      </c>
      <c r="U99" s="139"/>
      <c r="V99" s="57">
        <f t="shared" si="18"/>
        <v>0.86602540378443871</v>
      </c>
      <c r="W99" s="53">
        <f t="shared" si="24"/>
        <v>8.1325000000000003</v>
      </c>
      <c r="X99" s="53">
        <f t="shared" si="25"/>
        <v>15.740500000000001</v>
      </c>
      <c r="Y99" s="53">
        <f t="shared" si="26"/>
        <v>7.7949999999999999</v>
      </c>
      <c r="Z99" s="53">
        <f t="shared" si="27"/>
        <v>8.44</v>
      </c>
      <c r="AA99" s="53">
        <f t="shared" si="28"/>
        <v>0.12551270189221952</v>
      </c>
      <c r="AB99" s="53">
        <f t="shared" si="29"/>
        <v>9.5512701892218999E-2</v>
      </c>
      <c r="AC99" s="53">
        <f t="shared" si="19"/>
        <v>7.2464792224190194E-2</v>
      </c>
      <c r="AD99" s="58">
        <f t="shared" si="20"/>
        <v>5.5144284148501116E-2</v>
      </c>
      <c r="AF99" s="57">
        <f t="shared" si="21"/>
        <v>0.86602540378443871</v>
      </c>
      <c r="AG99" s="53">
        <f t="shared" si="30"/>
        <v>8.2149999999999999</v>
      </c>
      <c r="AH99" s="53">
        <f t="shared" si="31"/>
        <v>17.152000000000001</v>
      </c>
      <c r="AI99" s="53">
        <f t="shared" si="32"/>
        <v>8.0175000000000001</v>
      </c>
      <c r="AJ99" s="53">
        <f t="shared" si="33"/>
        <v>8.6519999999999992</v>
      </c>
      <c r="AK99" s="53">
        <f t="shared" si="34"/>
        <v>8.6602540378443865E-3</v>
      </c>
      <c r="AL99" s="53">
        <f t="shared" si="35"/>
        <v>0.23551270189221957</v>
      </c>
      <c r="AM99" s="53">
        <f t="shared" si="22"/>
        <v>0.13597332183504904</v>
      </c>
      <c r="AN99" s="58">
        <f t="shared" si="23"/>
        <v>5.0000000000000001E-3</v>
      </c>
    </row>
    <row r="100" spans="1:40">
      <c r="A100" s="103">
        <v>18</v>
      </c>
      <c r="B100" s="93" t="s">
        <v>190</v>
      </c>
      <c r="C100" s="124" t="s">
        <v>191</v>
      </c>
      <c r="D100" s="101">
        <v>2.5</v>
      </c>
      <c r="E100" s="95" t="s">
        <v>74</v>
      </c>
      <c r="F100" s="92">
        <v>17.96</v>
      </c>
      <c r="G100" s="92">
        <v>17.62</v>
      </c>
      <c r="H100" s="92">
        <v>16.329999999999998</v>
      </c>
      <c r="I100" s="92">
        <v>16.16</v>
      </c>
      <c r="J100" s="92">
        <v>15.252000000000001</v>
      </c>
      <c r="K100" s="96">
        <v>14.624000000000001</v>
      </c>
      <c r="L100" s="100"/>
      <c r="M100" s="95" t="s">
        <v>75</v>
      </c>
      <c r="N100" s="92">
        <v>15.294</v>
      </c>
      <c r="O100" s="92">
        <v>15.744</v>
      </c>
      <c r="P100" s="92">
        <v>16.376000000000001</v>
      </c>
      <c r="Q100" s="92">
        <v>16.600999999999999</v>
      </c>
      <c r="R100" s="92">
        <v>18</v>
      </c>
      <c r="S100" s="96">
        <v>18.585000000000001</v>
      </c>
      <c r="T100" s="101">
        <v>15.5</v>
      </c>
      <c r="U100" s="139"/>
      <c r="V100" s="57">
        <f t="shared" si="18"/>
        <v>2.1650635094610968</v>
      </c>
      <c r="W100" s="53">
        <f t="shared" si="24"/>
        <v>8.1224999999999987</v>
      </c>
      <c r="X100" s="53">
        <f t="shared" si="25"/>
        <v>14.938000000000001</v>
      </c>
      <c r="Y100" s="53">
        <f t="shared" si="26"/>
        <v>7.3120000000000003</v>
      </c>
      <c r="Z100" s="53">
        <f t="shared" si="27"/>
        <v>8.8949999999999996</v>
      </c>
      <c r="AA100" s="53">
        <f t="shared" si="28"/>
        <v>0.31003175473054689</v>
      </c>
      <c r="AB100" s="53">
        <f t="shared" si="29"/>
        <v>0.27203175473054997</v>
      </c>
      <c r="AC100" s="53">
        <f t="shared" si="19"/>
        <v>0.17899691705101328</v>
      </c>
      <c r="AD100" s="58">
        <f t="shared" si="20"/>
        <v>0.15705760682180928</v>
      </c>
      <c r="AF100" s="57">
        <f t="shared" si="21"/>
        <v>2.1650635094610968</v>
      </c>
      <c r="AG100" s="53">
        <f t="shared" si="30"/>
        <v>8.244250000000001</v>
      </c>
      <c r="AH100" s="53">
        <f t="shared" si="31"/>
        <v>18.2925</v>
      </c>
      <c r="AI100" s="53">
        <f t="shared" si="32"/>
        <v>7.7595000000000001</v>
      </c>
      <c r="AJ100" s="53">
        <f t="shared" si="33"/>
        <v>9.2925000000000004</v>
      </c>
      <c r="AK100" s="53">
        <f t="shared" si="34"/>
        <v>3.4281754730548286E-2</v>
      </c>
      <c r="AL100" s="53">
        <f t="shared" si="35"/>
        <v>0.59778175473054751</v>
      </c>
      <c r="AM100" s="53">
        <f t="shared" si="22"/>
        <v>0.34512945701032843</v>
      </c>
      <c r="AN100" s="58">
        <f t="shared" si="23"/>
        <v>1.9792580321974777E-2</v>
      </c>
    </row>
    <row r="101" spans="1:40">
      <c r="A101" s="103">
        <v>18</v>
      </c>
      <c r="B101" s="93" t="s">
        <v>192</v>
      </c>
      <c r="C101" s="124" t="s">
        <v>192</v>
      </c>
      <c r="D101" s="101">
        <v>2</v>
      </c>
      <c r="E101" s="95" t="s">
        <v>74</v>
      </c>
      <c r="F101" s="92">
        <v>17.96</v>
      </c>
      <c r="G101" s="92">
        <v>17.68</v>
      </c>
      <c r="H101" s="92">
        <v>16.66</v>
      </c>
      <c r="I101" s="92">
        <v>16.5</v>
      </c>
      <c r="J101" s="92">
        <v>15.797000000000001</v>
      </c>
      <c r="K101" s="96">
        <v>15.271000000000001</v>
      </c>
      <c r="L101" s="100"/>
      <c r="M101" s="95" t="s">
        <v>75</v>
      </c>
      <c r="N101" s="92">
        <v>15.835000000000001</v>
      </c>
      <c r="O101" s="92">
        <v>16.21</v>
      </c>
      <c r="P101" s="92">
        <v>16.701000000000001</v>
      </c>
      <c r="Q101" s="92">
        <v>16.913</v>
      </c>
      <c r="R101" s="92">
        <v>18</v>
      </c>
      <c r="S101" s="96">
        <v>18.501000000000001</v>
      </c>
      <c r="T101" s="101">
        <v>16</v>
      </c>
      <c r="U101" s="139"/>
      <c r="V101" s="57">
        <f t="shared" si="18"/>
        <v>1.7320508075688774</v>
      </c>
      <c r="W101" s="53">
        <f t="shared" si="24"/>
        <v>8.2899999999999991</v>
      </c>
      <c r="X101" s="53">
        <f t="shared" si="25"/>
        <v>15.534000000000001</v>
      </c>
      <c r="Y101" s="53">
        <f t="shared" si="26"/>
        <v>7.6355000000000004</v>
      </c>
      <c r="Z101" s="53">
        <f t="shared" si="27"/>
        <v>8.91</v>
      </c>
      <c r="AA101" s="53">
        <f t="shared" si="28"/>
        <v>0.24602540378443827</v>
      </c>
      <c r="AB101" s="53">
        <f t="shared" si="29"/>
        <v>0.21152540378443996</v>
      </c>
      <c r="AC101" s="53">
        <f t="shared" si="19"/>
        <v>0.14204283310243179</v>
      </c>
      <c r="AD101" s="58">
        <f t="shared" si="20"/>
        <v>0.12212424881539069</v>
      </c>
      <c r="AF101" s="57">
        <f t="shared" si="21"/>
        <v>1.7320508075688774</v>
      </c>
      <c r="AG101" s="53">
        <f t="shared" si="30"/>
        <v>8.4035000000000011</v>
      </c>
      <c r="AH101" s="53">
        <f t="shared" si="31"/>
        <v>18.250500000000002</v>
      </c>
      <c r="AI101" s="53">
        <f t="shared" si="32"/>
        <v>8.0112500000000004</v>
      </c>
      <c r="AJ101" s="53">
        <f t="shared" si="33"/>
        <v>9.2505000000000006</v>
      </c>
      <c r="AK101" s="53">
        <f t="shared" si="34"/>
        <v>1.9025403784439732E-2</v>
      </c>
      <c r="AL101" s="53">
        <f t="shared" si="35"/>
        <v>0.47377540378443805</v>
      </c>
      <c r="AM101" s="53">
        <f t="shared" si="22"/>
        <v>0.27353435691036893</v>
      </c>
      <c r="AN101" s="58">
        <f t="shared" si="23"/>
        <v>1.0984321996387603E-2</v>
      </c>
    </row>
    <row r="102" spans="1:40">
      <c r="A102" s="103">
        <v>18</v>
      </c>
      <c r="B102" s="93" t="s">
        <v>193</v>
      </c>
      <c r="C102" s="124" t="s">
        <v>193</v>
      </c>
      <c r="D102" s="101">
        <v>1.5</v>
      </c>
      <c r="E102" s="95" t="s">
        <v>74</v>
      </c>
      <c r="F102" s="92">
        <v>17.97</v>
      </c>
      <c r="G102" s="92">
        <v>17.73</v>
      </c>
      <c r="H102" s="92">
        <v>16.989999999999998</v>
      </c>
      <c r="I102" s="92">
        <v>16.850000000000001</v>
      </c>
      <c r="J102" s="92">
        <v>16.344000000000001</v>
      </c>
      <c r="K102" s="96">
        <v>15.93</v>
      </c>
      <c r="L102" s="100"/>
      <c r="M102" s="95" t="s">
        <v>75</v>
      </c>
      <c r="N102" s="92">
        <v>16.376000000000001</v>
      </c>
      <c r="O102" s="92">
        <v>16.675999999999998</v>
      </c>
      <c r="P102" s="92">
        <v>17.026</v>
      </c>
      <c r="Q102" s="92">
        <v>17.216000000000001</v>
      </c>
      <c r="R102" s="92">
        <v>18</v>
      </c>
      <c r="S102" s="96">
        <v>18.405999999999999</v>
      </c>
      <c r="T102" s="101">
        <v>16.5</v>
      </c>
      <c r="U102" s="139"/>
      <c r="V102" s="57">
        <f t="shared" si="18"/>
        <v>1.299038105676658</v>
      </c>
      <c r="W102" s="53">
        <f t="shared" si="24"/>
        <v>8.4600000000000009</v>
      </c>
      <c r="X102" s="53">
        <f t="shared" si="25"/>
        <v>16.137</v>
      </c>
      <c r="Y102" s="53">
        <f t="shared" si="26"/>
        <v>7.9649999999999999</v>
      </c>
      <c r="Z102" s="53">
        <f t="shared" si="27"/>
        <v>8.9250000000000007</v>
      </c>
      <c r="AA102" s="53">
        <f t="shared" si="28"/>
        <v>0.18451905283832915</v>
      </c>
      <c r="AB102" s="53">
        <f t="shared" si="29"/>
        <v>0.15451905283832801</v>
      </c>
      <c r="AC102" s="53">
        <f t="shared" si="19"/>
        <v>0.1065321248268241</v>
      </c>
      <c r="AD102" s="58">
        <f t="shared" si="20"/>
        <v>8.9211616751134676E-2</v>
      </c>
      <c r="AF102" s="57">
        <f t="shared" si="21"/>
        <v>1.299038105676658</v>
      </c>
      <c r="AG102" s="53">
        <f t="shared" si="30"/>
        <v>8.5605000000000011</v>
      </c>
      <c r="AH102" s="53">
        <f t="shared" si="31"/>
        <v>18.202999999999999</v>
      </c>
      <c r="AI102" s="53">
        <f t="shared" si="32"/>
        <v>8.2629999999999999</v>
      </c>
      <c r="AJ102" s="53">
        <f t="shared" si="33"/>
        <v>9.2029999999999994</v>
      </c>
      <c r="AK102" s="53">
        <f t="shared" si="34"/>
        <v>1.299038105676658E-2</v>
      </c>
      <c r="AL102" s="53">
        <f t="shared" si="35"/>
        <v>0.3520190528383278</v>
      </c>
      <c r="AM102" s="53">
        <f t="shared" si="22"/>
        <v>0.20323829491608564</v>
      </c>
      <c r="AN102" s="58">
        <f t="shared" si="23"/>
        <v>7.4999999999999997E-3</v>
      </c>
    </row>
    <row r="103" spans="1:40">
      <c r="A103" s="103">
        <v>18</v>
      </c>
      <c r="B103" s="93" t="s">
        <v>194</v>
      </c>
      <c r="C103" s="124" t="s">
        <v>194</v>
      </c>
      <c r="D103" s="101">
        <v>1.25</v>
      </c>
      <c r="E103" s="95" t="s">
        <v>74</v>
      </c>
      <c r="F103" s="92">
        <v>17.97</v>
      </c>
      <c r="G103" s="92">
        <v>17.760000000000002</v>
      </c>
      <c r="H103" s="92">
        <v>17.16</v>
      </c>
      <c r="I103" s="92">
        <v>17.03</v>
      </c>
      <c r="J103" s="92">
        <v>16.619</v>
      </c>
      <c r="K103" s="96">
        <v>16.257999999999999</v>
      </c>
      <c r="L103" s="100"/>
      <c r="M103" s="95" t="s">
        <v>75</v>
      </c>
      <c r="N103" s="92">
        <v>16.646999999999998</v>
      </c>
      <c r="O103" s="92">
        <v>16.911999999999999</v>
      </c>
      <c r="P103" s="92">
        <v>17.187999999999999</v>
      </c>
      <c r="Q103" s="92">
        <v>17.358000000000001</v>
      </c>
      <c r="R103" s="92">
        <v>18</v>
      </c>
      <c r="S103" s="96">
        <v>18.350000000000001</v>
      </c>
      <c r="T103" s="101">
        <v>16.75</v>
      </c>
      <c r="U103" s="139"/>
      <c r="V103" s="57">
        <f t="shared" si="18"/>
        <v>1.0825317547305484</v>
      </c>
      <c r="W103" s="53">
        <f t="shared" si="24"/>
        <v>8.5474999999999994</v>
      </c>
      <c r="X103" s="53">
        <f t="shared" si="25"/>
        <v>16.438499999999998</v>
      </c>
      <c r="Y103" s="53">
        <f t="shared" si="26"/>
        <v>8.1289999999999996</v>
      </c>
      <c r="Z103" s="53">
        <f t="shared" si="27"/>
        <v>8.932500000000001</v>
      </c>
      <c r="AA103" s="53">
        <f t="shared" si="28"/>
        <v>0.1562658773652732</v>
      </c>
      <c r="AB103" s="53">
        <f t="shared" si="29"/>
        <v>0.12276587736527433</v>
      </c>
      <c r="AC103" s="53">
        <f t="shared" si="19"/>
        <v>9.022014636199352E-2</v>
      </c>
      <c r="AD103" s="58">
        <f t="shared" si="20"/>
        <v>7.0878912344141717E-2</v>
      </c>
      <c r="AF103" s="57">
        <f t="shared" si="21"/>
        <v>1.0825317547305484</v>
      </c>
      <c r="AG103" s="53">
        <f t="shared" si="30"/>
        <v>8.6364999999999998</v>
      </c>
      <c r="AH103" s="53">
        <f t="shared" si="31"/>
        <v>18.175000000000001</v>
      </c>
      <c r="AI103" s="53">
        <f t="shared" si="32"/>
        <v>8.3897499999999994</v>
      </c>
      <c r="AJ103" s="53">
        <f t="shared" si="33"/>
        <v>9.1750000000000007</v>
      </c>
      <c r="AK103" s="53">
        <f t="shared" si="34"/>
        <v>1.0825317547305485E-2</v>
      </c>
      <c r="AL103" s="53">
        <f t="shared" si="35"/>
        <v>0.29451587736527374</v>
      </c>
      <c r="AM103" s="53">
        <f t="shared" si="22"/>
        <v>0.1700388210774596</v>
      </c>
      <c r="AN103" s="58">
        <f t="shared" si="23"/>
        <v>6.2500000000000003E-3</v>
      </c>
    </row>
    <row r="104" spans="1:40">
      <c r="A104" s="103">
        <v>18</v>
      </c>
      <c r="B104" s="93" t="s">
        <v>195</v>
      </c>
      <c r="C104" s="124" t="s">
        <v>195</v>
      </c>
      <c r="D104" s="101">
        <v>1</v>
      </c>
      <c r="E104" s="95" t="s">
        <v>74</v>
      </c>
      <c r="F104" s="92">
        <v>17.97</v>
      </c>
      <c r="G104" s="92">
        <v>17.79</v>
      </c>
      <c r="H104" s="92">
        <v>17.32</v>
      </c>
      <c r="I104" s="92">
        <v>17.21</v>
      </c>
      <c r="J104" s="92">
        <v>16.890999999999998</v>
      </c>
      <c r="K104" s="96">
        <v>16.59</v>
      </c>
      <c r="L104" s="100"/>
      <c r="M104" s="95" t="s">
        <v>75</v>
      </c>
      <c r="N104" s="92">
        <v>16.917000000000002</v>
      </c>
      <c r="O104" s="92">
        <v>17.152999999999999</v>
      </c>
      <c r="P104" s="92">
        <v>17.350000000000001</v>
      </c>
      <c r="Q104" s="92">
        <v>17.510000000000002</v>
      </c>
      <c r="R104" s="92">
        <v>18</v>
      </c>
      <c r="S104" s="96">
        <v>18.303999999999998</v>
      </c>
      <c r="T104" s="101">
        <v>17</v>
      </c>
      <c r="U104" s="139"/>
      <c r="V104" s="57">
        <f t="shared" si="18"/>
        <v>0.86602540378443871</v>
      </c>
      <c r="W104" s="53">
        <f t="shared" si="24"/>
        <v>8.6325000000000003</v>
      </c>
      <c r="X104" s="53">
        <f t="shared" si="25"/>
        <v>16.740499999999997</v>
      </c>
      <c r="Y104" s="53">
        <f t="shared" si="26"/>
        <v>8.2949999999999999</v>
      </c>
      <c r="Z104" s="53">
        <f t="shared" si="27"/>
        <v>8.94</v>
      </c>
      <c r="AA104" s="53">
        <f t="shared" si="28"/>
        <v>0.12551270189221952</v>
      </c>
      <c r="AB104" s="53">
        <f t="shared" si="29"/>
        <v>9.5512701892218999E-2</v>
      </c>
      <c r="AC104" s="53">
        <f t="shared" si="19"/>
        <v>7.2464792224190194E-2</v>
      </c>
      <c r="AD104" s="58">
        <f t="shared" si="20"/>
        <v>5.5144284148501116E-2</v>
      </c>
      <c r="AF104" s="57">
        <f t="shared" si="21"/>
        <v>0.86602540378443871</v>
      </c>
      <c r="AG104" s="53">
        <f t="shared" si="30"/>
        <v>8.7149999999999999</v>
      </c>
      <c r="AH104" s="53">
        <f t="shared" si="31"/>
        <v>18.152000000000001</v>
      </c>
      <c r="AI104" s="53">
        <f t="shared" si="32"/>
        <v>8.5175000000000001</v>
      </c>
      <c r="AJ104" s="53">
        <f t="shared" si="33"/>
        <v>9.1519999999999992</v>
      </c>
      <c r="AK104" s="53">
        <f t="shared" si="34"/>
        <v>8.6602540378443865E-3</v>
      </c>
      <c r="AL104" s="53">
        <f t="shared" si="35"/>
        <v>0.23551270189221957</v>
      </c>
      <c r="AM104" s="53">
        <f t="shared" si="22"/>
        <v>0.13597332183504904</v>
      </c>
      <c r="AN104" s="58">
        <f t="shared" si="23"/>
        <v>5.0000000000000001E-3</v>
      </c>
    </row>
    <row r="105" spans="1:40">
      <c r="A105" s="103">
        <v>18</v>
      </c>
      <c r="B105" s="93" t="s">
        <v>196</v>
      </c>
      <c r="C105" s="124" t="s">
        <v>196</v>
      </c>
      <c r="D105" s="101">
        <v>0.75</v>
      </c>
      <c r="E105" s="95" t="s">
        <v>74</v>
      </c>
      <c r="F105" s="92">
        <v>17.98</v>
      </c>
      <c r="G105" s="92">
        <v>17.84</v>
      </c>
      <c r="H105" s="92">
        <v>17.489999999999998</v>
      </c>
      <c r="I105" s="92">
        <v>17.39</v>
      </c>
      <c r="J105" s="92">
        <v>17.166</v>
      </c>
      <c r="K105" s="96">
        <v>16.922999999999998</v>
      </c>
      <c r="L105" s="100"/>
      <c r="M105" s="95" t="s">
        <v>75</v>
      </c>
      <c r="N105" s="92">
        <v>17.187999999999999</v>
      </c>
      <c r="O105" s="92">
        <v>17.378</v>
      </c>
      <c r="P105" s="92">
        <v>17.513000000000002</v>
      </c>
      <c r="Q105" s="92">
        <v>17.652999999999999</v>
      </c>
      <c r="R105" s="92">
        <v>18</v>
      </c>
      <c r="S105" s="96">
        <v>18.248000000000001</v>
      </c>
      <c r="T105" s="101">
        <v>17.25</v>
      </c>
      <c r="U105" s="139"/>
      <c r="V105" s="57">
        <f t="shared" si="18"/>
        <v>0.649519052838329</v>
      </c>
      <c r="W105" s="53">
        <f t="shared" si="24"/>
        <v>8.7199999999999989</v>
      </c>
      <c r="X105" s="53">
        <f t="shared" si="25"/>
        <v>17.044499999999999</v>
      </c>
      <c r="Y105" s="53">
        <f t="shared" si="26"/>
        <v>8.4614999999999991</v>
      </c>
      <c r="Z105" s="53">
        <f t="shared" si="27"/>
        <v>8.9550000000000001</v>
      </c>
      <c r="AA105" s="53">
        <f t="shared" si="28"/>
        <v>8.9759526419163294E-2</v>
      </c>
      <c r="AB105" s="53">
        <f t="shared" si="29"/>
        <v>6.6259526419164771E-2</v>
      </c>
      <c r="AC105" s="53">
        <f t="shared" si="19"/>
        <v>5.1822686740437253E-2</v>
      </c>
      <c r="AD105" s="58">
        <f t="shared" si="20"/>
        <v>3.82549554144819E-2</v>
      </c>
      <c r="AF105" s="57">
        <f t="shared" si="21"/>
        <v>0.649519052838329</v>
      </c>
      <c r="AG105" s="53">
        <f t="shared" si="30"/>
        <v>8.7914999999999992</v>
      </c>
      <c r="AH105" s="53">
        <f t="shared" si="31"/>
        <v>18.124000000000002</v>
      </c>
      <c r="AI105" s="53">
        <f t="shared" si="32"/>
        <v>8.6415000000000006</v>
      </c>
      <c r="AJ105" s="53">
        <f t="shared" si="33"/>
        <v>9.1240000000000006</v>
      </c>
      <c r="AK105" s="53">
        <f t="shared" si="34"/>
        <v>6.4951905283832899E-3</v>
      </c>
      <c r="AL105" s="53">
        <f t="shared" si="35"/>
        <v>0.17475952641916592</v>
      </c>
      <c r="AM105" s="53">
        <f t="shared" si="22"/>
        <v>0.10089745962155695</v>
      </c>
      <c r="AN105" s="58">
        <f t="shared" si="23"/>
        <v>3.7499999999999999E-3</v>
      </c>
    </row>
    <row r="106" spans="1:40">
      <c r="A106" s="103">
        <v>18</v>
      </c>
      <c r="B106" s="93" t="s">
        <v>197</v>
      </c>
      <c r="C106" s="124" t="s">
        <v>197</v>
      </c>
      <c r="D106" s="101">
        <v>0.5</v>
      </c>
      <c r="E106" s="95" t="s">
        <v>74</v>
      </c>
      <c r="F106" s="92">
        <v>17.98</v>
      </c>
      <c r="G106" s="92">
        <v>17.87</v>
      </c>
      <c r="H106" s="92">
        <v>17.66</v>
      </c>
      <c r="I106" s="92">
        <v>17.57</v>
      </c>
      <c r="J106" s="92">
        <v>17.439</v>
      </c>
      <c r="K106" s="96">
        <v>17.257000000000001</v>
      </c>
      <c r="L106" s="100"/>
      <c r="M106" s="95" t="s">
        <v>75</v>
      </c>
      <c r="N106" s="92">
        <v>17.459</v>
      </c>
      <c r="O106" s="92">
        <v>17.599</v>
      </c>
      <c r="P106" s="92">
        <v>17.675000000000001</v>
      </c>
      <c r="Q106" s="92">
        <v>17.795000000000002</v>
      </c>
      <c r="R106" s="92">
        <v>18</v>
      </c>
      <c r="S106" s="96">
        <v>18.192</v>
      </c>
      <c r="T106" s="101">
        <v>17.5</v>
      </c>
      <c r="U106" s="139"/>
      <c r="V106" s="57">
        <f t="shared" si="18"/>
        <v>0.43301270189221935</v>
      </c>
      <c r="W106" s="53">
        <f t="shared" si="24"/>
        <v>8.807500000000001</v>
      </c>
      <c r="X106" s="53">
        <f t="shared" si="25"/>
        <v>17.347999999999999</v>
      </c>
      <c r="Y106" s="53">
        <f t="shared" si="26"/>
        <v>8.6285000000000007</v>
      </c>
      <c r="Z106" s="53">
        <f t="shared" si="27"/>
        <v>8.9625000000000004</v>
      </c>
      <c r="AA106" s="53">
        <f t="shared" si="28"/>
        <v>6.1506350946110899E-2</v>
      </c>
      <c r="AB106" s="53">
        <f t="shared" si="29"/>
        <v>3.7506350946109407E-2</v>
      </c>
      <c r="AC106" s="53">
        <f t="shared" si="19"/>
        <v>3.5510708275608718E-2</v>
      </c>
      <c r="AD106" s="58">
        <f t="shared" si="20"/>
        <v>2.1654301815056839E-2</v>
      </c>
      <c r="AF106" s="57">
        <f t="shared" si="21"/>
        <v>0.43301270189221935</v>
      </c>
      <c r="AG106" s="53">
        <f t="shared" si="30"/>
        <v>8.8674999999999997</v>
      </c>
      <c r="AH106" s="53">
        <f t="shared" si="31"/>
        <v>18.096</v>
      </c>
      <c r="AI106" s="53">
        <f t="shared" si="32"/>
        <v>8.7645</v>
      </c>
      <c r="AJ106" s="53">
        <f t="shared" si="33"/>
        <v>9.0960000000000001</v>
      </c>
      <c r="AK106" s="53">
        <f t="shared" si="34"/>
        <v>4.3301270189221933E-3</v>
      </c>
      <c r="AL106" s="53">
        <f t="shared" si="35"/>
        <v>0.11350635094610992</v>
      </c>
      <c r="AM106" s="53">
        <f t="shared" si="22"/>
        <v>6.5532922273468686E-2</v>
      </c>
      <c r="AN106" s="58">
        <f t="shared" si="23"/>
        <v>2.5000000000000001E-3</v>
      </c>
    </row>
    <row r="107" spans="1:40">
      <c r="A107" s="103">
        <v>20</v>
      </c>
      <c r="B107" s="93" t="s">
        <v>198</v>
      </c>
      <c r="C107" s="124" t="s">
        <v>199</v>
      </c>
      <c r="D107" s="101">
        <v>2.5</v>
      </c>
      <c r="E107" s="95" t="s">
        <v>74</v>
      </c>
      <c r="F107" s="92">
        <v>19.96</v>
      </c>
      <c r="G107" s="92">
        <v>19.62</v>
      </c>
      <c r="H107" s="92">
        <v>18.329999999999998</v>
      </c>
      <c r="I107" s="92">
        <v>18.16</v>
      </c>
      <c r="J107" s="92">
        <v>17.251999999999999</v>
      </c>
      <c r="K107" s="96">
        <v>16.623999999999999</v>
      </c>
      <c r="L107" s="100"/>
      <c r="M107" s="95" t="s">
        <v>75</v>
      </c>
      <c r="N107" s="92">
        <v>17.294</v>
      </c>
      <c r="O107" s="92">
        <v>17.744</v>
      </c>
      <c r="P107" s="92">
        <v>18.376000000000001</v>
      </c>
      <c r="Q107" s="92">
        <v>18.600000000000001</v>
      </c>
      <c r="R107" s="92">
        <v>20</v>
      </c>
      <c r="S107" s="96">
        <v>20.585000000000001</v>
      </c>
      <c r="T107" s="101">
        <v>17.5</v>
      </c>
      <c r="U107" s="139"/>
      <c r="V107" s="57">
        <f t="shared" si="18"/>
        <v>2.1650635094610968</v>
      </c>
      <c r="W107" s="53">
        <f t="shared" si="24"/>
        <v>9.1224999999999987</v>
      </c>
      <c r="X107" s="53">
        <f t="shared" si="25"/>
        <v>16.937999999999999</v>
      </c>
      <c r="Y107" s="53">
        <f t="shared" si="26"/>
        <v>8.3119999999999994</v>
      </c>
      <c r="Z107" s="53">
        <f t="shared" si="27"/>
        <v>9.8949999999999996</v>
      </c>
      <c r="AA107" s="53">
        <f t="shared" si="28"/>
        <v>0.31003175473054689</v>
      </c>
      <c r="AB107" s="53">
        <f t="shared" si="29"/>
        <v>0.27203175473054908</v>
      </c>
      <c r="AC107" s="53">
        <f t="shared" si="19"/>
        <v>0.17899691705101328</v>
      </c>
      <c r="AD107" s="58">
        <f t="shared" si="20"/>
        <v>0.15705760682180875</v>
      </c>
      <c r="AF107" s="57">
        <f t="shared" si="21"/>
        <v>2.1650635094610968</v>
      </c>
      <c r="AG107" s="53">
        <f t="shared" si="30"/>
        <v>9.2439999999999998</v>
      </c>
      <c r="AH107" s="53">
        <f t="shared" si="31"/>
        <v>20.2925</v>
      </c>
      <c r="AI107" s="53">
        <f t="shared" si="32"/>
        <v>8.7594999999999992</v>
      </c>
      <c r="AJ107" s="53">
        <f t="shared" si="33"/>
        <v>10.2925</v>
      </c>
      <c r="AK107" s="53">
        <f t="shared" si="34"/>
        <v>3.4031754730547092E-2</v>
      </c>
      <c r="AL107" s="53">
        <f t="shared" si="35"/>
        <v>0.59803175473054782</v>
      </c>
      <c r="AM107" s="53">
        <f t="shared" si="22"/>
        <v>0.34527379457762603</v>
      </c>
      <c r="AN107" s="58">
        <f t="shared" si="23"/>
        <v>1.9648242754676682E-2</v>
      </c>
    </row>
    <row r="108" spans="1:40">
      <c r="A108" s="103">
        <v>20</v>
      </c>
      <c r="B108" s="93" t="s">
        <v>200</v>
      </c>
      <c r="C108" s="124" t="s">
        <v>200</v>
      </c>
      <c r="D108" s="101">
        <v>2</v>
      </c>
      <c r="E108" s="95" t="s">
        <v>74</v>
      </c>
      <c r="F108" s="92">
        <v>19.96</v>
      </c>
      <c r="G108" s="92">
        <v>19.68</v>
      </c>
      <c r="H108" s="92">
        <v>18.66</v>
      </c>
      <c r="I108" s="92">
        <v>18.5</v>
      </c>
      <c r="J108" s="92">
        <v>17.797000000000001</v>
      </c>
      <c r="K108" s="96">
        <v>17.271000000000001</v>
      </c>
      <c r="L108" s="100"/>
      <c r="M108" s="95" t="s">
        <v>75</v>
      </c>
      <c r="N108" s="92">
        <v>17.835000000000001</v>
      </c>
      <c r="O108" s="92">
        <v>18.21</v>
      </c>
      <c r="P108" s="92">
        <v>18.701000000000001</v>
      </c>
      <c r="Q108" s="92">
        <v>18.913</v>
      </c>
      <c r="R108" s="92">
        <v>20</v>
      </c>
      <c r="S108" s="96">
        <v>20.501000000000001</v>
      </c>
      <c r="T108" s="101">
        <v>18</v>
      </c>
      <c r="U108" s="139"/>
      <c r="V108" s="57">
        <f t="shared" si="18"/>
        <v>1.7320508075688774</v>
      </c>
      <c r="W108" s="53">
        <f t="shared" si="24"/>
        <v>9.2899999999999991</v>
      </c>
      <c r="X108" s="53">
        <f t="shared" si="25"/>
        <v>17.533999999999999</v>
      </c>
      <c r="Y108" s="53">
        <f t="shared" si="26"/>
        <v>8.6355000000000004</v>
      </c>
      <c r="Z108" s="53">
        <f t="shared" si="27"/>
        <v>9.91</v>
      </c>
      <c r="AA108" s="53">
        <f t="shared" si="28"/>
        <v>0.24602540378443827</v>
      </c>
      <c r="AB108" s="53">
        <f t="shared" si="29"/>
        <v>0.21152540378443996</v>
      </c>
      <c r="AC108" s="53">
        <f t="shared" si="19"/>
        <v>0.14204283310243179</v>
      </c>
      <c r="AD108" s="58">
        <f t="shared" si="20"/>
        <v>0.12212424881539069</v>
      </c>
      <c r="AF108" s="57">
        <f t="shared" si="21"/>
        <v>1.7320508075688774</v>
      </c>
      <c r="AG108" s="53">
        <f t="shared" si="30"/>
        <v>9.4035000000000011</v>
      </c>
      <c r="AH108" s="53">
        <f t="shared" si="31"/>
        <v>20.250500000000002</v>
      </c>
      <c r="AI108" s="53">
        <f t="shared" si="32"/>
        <v>9.0112500000000004</v>
      </c>
      <c r="AJ108" s="53">
        <f t="shared" si="33"/>
        <v>10.250500000000001</v>
      </c>
      <c r="AK108" s="53">
        <f t="shared" si="34"/>
        <v>1.9025403784439732E-2</v>
      </c>
      <c r="AL108" s="53">
        <f t="shared" si="35"/>
        <v>0.47377540378443805</v>
      </c>
      <c r="AM108" s="53">
        <f t="shared" si="22"/>
        <v>0.27353435691036893</v>
      </c>
      <c r="AN108" s="58">
        <f t="shared" si="23"/>
        <v>1.0984321996387603E-2</v>
      </c>
    </row>
    <row r="109" spans="1:40">
      <c r="A109" s="103">
        <v>20</v>
      </c>
      <c r="B109" s="93" t="s">
        <v>201</v>
      </c>
      <c r="C109" s="124" t="s">
        <v>201</v>
      </c>
      <c r="D109" s="101">
        <v>1.5</v>
      </c>
      <c r="E109" s="95" t="s">
        <v>74</v>
      </c>
      <c r="F109" s="92">
        <v>19.97</v>
      </c>
      <c r="G109" s="92">
        <v>19.73</v>
      </c>
      <c r="H109" s="92">
        <v>18.989999999999998</v>
      </c>
      <c r="I109" s="92">
        <v>18.850000000000001</v>
      </c>
      <c r="J109" s="92">
        <v>18.344000000000001</v>
      </c>
      <c r="K109" s="96">
        <v>17.93</v>
      </c>
      <c r="L109" s="100"/>
      <c r="M109" s="95" t="s">
        <v>75</v>
      </c>
      <c r="N109" s="92">
        <v>18.376000000000001</v>
      </c>
      <c r="O109" s="92">
        <v>18.675999999999998</v>
      </c>
      <c r="P109" s="92">
        <v>19.026</v>
      </c>
      <c r="Q109" s="92">
        <v>19.216000000000001</v>
      </c>
      <c r="R109" s="92">
        <v>20</v>
      </c>
      <c r="S109" s="96">
        <v>20.405999999999999</v>
      </c>
      <c r="T109" s="101">
        <v>18.5</v>
      </c>
      <c r="U109" s="139"/>
      <c r="V109" s="57">
        <f t="shared" si="18"/>
        <v>1.299038105676658</v>
      </c>
      <c r="W109" s="53">
        <f t="shared" si="24"/>
        <v>9.4600000000000009</v>
      </c>
      <c r="X109" s="53">
        <f t="shared" si="25"/>
        <v>18.137</v>
      </c>
      <c r="Y109" s="53">
        <f t="shared" si="26"/>
        <v>8.9649999999999999</v>
      </c>
      <c r="Z109" s="53">
        <f t="shared" si="27"/>
        <v>9.9250000000000007</v>
      </c>
      <c r="AA109" s="53">
        <f t="shared" si="28"/>
        <v>0.18451905283832915</v>
      </c>
      <c r="AB109" s="53">
        <f t="shared" si="29"/>
        <v>0.15451905283832801</v>
      </c>
      <c r="AC109" s="53">
        <f t="shared" si="19"/>
        <v>0.1065321248268241</v>
      </c>
      <c r="AD109" s="58">
        <f t="shared" si="20"/>
        <v>8.9211616751134676E-2</v>
      </c>
      <c r="AF109" s="57">
        <f t="shared" si="21"/>
        <v>1.299038105676658</v>
      </c>
      <c r="AG109" s="53">
        <f t="shared" si="30"/>
        <v>9.5605000000000011</v>
      </c>
      <c r="AH109" s="53">
        <f t="shared" si="31"/>
        <v>20.202999999999999</v>
      </c>
      <c r="AI109" s="53">
        <f t="shared" si="32"/>
        <v>9.2629999999999999</v>
      </c>
      <c r="AJ109" s="53">
        <f t="shared" si="33"/>
        <v>10.202999999999999</v>
      </c>
      <c r="AK109" s="53">
        <f t="shared" si="34"/>
        <v>1.299038105676658E-2</v>
      </c>
      <c r="AL109" s="53">
        <f t="shared" si="35"/>
        <v>0.3520190528383278</v>
      </c>
      <c r="AM109" s="53">
        <f t="shared" si="22"/>
        <v>0.20323829491608564</v>
      </c>
      <c r="AN109" s="58">
        <f t="shared" si="23"/>
        <v>7.4999999999999997E-3</v>
      </c>
    </row>
    <row r="110" spans="1:40">
      <c r="A110" s="103">
        <v>20</v>
      </c>
      <c r="B110" s="93" t="s">
        <v>202</v>
      </c>
      <c r="C110" s="124" t="s">
        <v>202</v>
      </c>
      <c r="D110" s="101">
        <v>1</v>
      </c>
      <c r="E110" s="95" t="s">
        <v>74</v>
      </c>
      <c r="F110" s="92">
        <v>19.97</v>
      </c>
      <c r="G110" s="92">
        <v>19.79</v>
      </c>
      <c r="H110" s="92">
        <v>19.32</v>
      </c>
      <c r="I110" s="92">
        <v>19.21</v>
      </c>
      <c r="J110" s="92">
        <v>18.890999999999998</v>
      </c>
      <c r="K110" s="96">
        <v>18.59</v>
      </c>
      <c r="L110" s="100"/>
      <c r="M110" s="95" t="s">
        <v>75</v>
      </c>
      <c r="N110" s="92">
        <v>18.917000000000002</v>
      </c>
      <c r="O110" s="92">
        <v>19.152999999999999</v>
      </c>
      <c r="P110" s="92">
        <v>19.350000000000001</v>
      </c>
      <c r="Q110" s="92">
        <v>19.510000000000002</v>
      </c>
      <c r="R110" s="92">
        <v>20</v>
      </c>
      <c r="S110" s="96">
        <v>20.303999999999998</v>
      </c>
      <c r="T110" s="101">
        <v>19</v>
      </c>
      <c r="U110" s="139"/>
      <c r="V110" s="57">
        <f t="shared" si="18"/>
        <v>0.86602540378443871</v>
      </c>
      <c r="W110" s="53">
        <f t="shared" si="24"/>
        <v>9.6325000000000003</v>
      </c>
      <c r="X110" s="53">
        <f t="shared" si="25"/>
        <v>18.740499999999997</v>
      </c>
      <c r="Y110" s="53">
        <f t="shared" si="26"/>
        <v>9.2949999999999999</v>
      </c>
      <c r="Z110" s="53">
        <f t="shared" si="27"/>
        <v>9.94</v>
      </c>
      <c r="AA110" s="53">
        <f t="shared" si="28"/>
        <v>0.12551270189221952</v>
      </c>
      <c r="AB110" s="53">
        <f t="shared" si="29"/>
        <v>9.5512701892218999E-2</v>
      </c>
      <c r="AC110" s="53">
        <f t="shared" si="19"/>
        <v>7.2464792224190194E-2</v>
      </c>
      <c r="AD110" s="58">
        <f t="shared" si="20"/>
        <v>5.5144284148501116E-2</v>
      </c>
      <c r="AF110" s="57">
        <f t="shared" si="21"/>
        <v>0.86602540378443871</v>
      </c>
      <c r="AG110" s="53">
        <f t="shared" si="30"/>
        <v>9.7149999999999999</v>
      </c>
      <c r="AH110" s="53">
        <f t="shared" si="31"/>
        <v>20.152000000000001</v>
      </c>
      <c r="AI110" s="53">
        <f t="shared" si="32"/>
        <v>9.5175000000000001</v>
      </c>
      <c r="AJ110" s="53">
        <f t="shared" si="33"/>
        <v>10.151999999999999</v>
      </c>
      <c r="AK110" s="53">
        <f t="shared" si="34"/>
        <v>8.6602540378443865E-3</v>
      </c>
      <c r="AL110" s="53">
        <f t="shared" si="35"/>
        <v>0.23551270189221957</v>
      </c>
      <c r="AM110" s="53">
        <f t="shared" si="22"/>
        <v>0.13597332183504904</v>
      </c>
      <c r="AN110" s="58">
        <f t="shared" si="23"/>
        <v>5.0000000000000001E-3</v>
      </c>
    </row>
    <row r="111" spans="1:40">
      <c r="A111" s="103">
        <v>20</v>
      </c>
      <c r="B111" s="93" t="s">
        <v>203</v>
      </c>
      <c r="C111" s="124" t="s">
        <v>203</v>
      </c>
      <c r="D111" s="101">
        <v>0.75</v>
      </c>
      <c r="E111" s="95" t="s">
        <v>74</v>
      </c>
      <c r="F111" s="92">
        <v>19.98</v>
      </c>
      <c r="G111" s="92">
        <v>19.84</v>
      </c>
      <c r="H111" s="92">
        <v>19.489999999999998</v>
      </c>
      <c r="I111" s="92">
        <v>19.39</v>
      </c>
      <c r="J111" s="92">
        <v>19.166</v>
      </c>
      <c r="K111" s="96">
        <v>18.922999999999998</v>
      </c>
      <c r="L111" s="100"/>
      <c r="M111" s="95" t="s">
        <v>75</v>
      </c>
      <c r="N111" s="92">
        <v>19.187999999999999</v>
      </c>
      <c r="O111" s="92">
        <v>19.378</v>
      </c>
      <c r="P111" s="92">
        <v>19.513000000000002</v>
      </c>
      <c r="Q111" s="92">
        <v>19.652999999999999</v>
      </c>
      <c r="R111" s="92">
        <v>20</v>
      </c>
      <c r="S111" s="96">
        <v>20.248000000000001</v>
      </c>
      <c r="T111" s="101">
        <v>19.25</v>
      </c>
      <c r="U111" s="139"/>
      <c r="V111" s="57">
        <f t="shared" si="18"/>
        <v>0.649519052838329</v>
      </c>
      <c r="W111" s="53">
        <f t="shared" si="24"/>
        <v>9.7199999999999989</v>
      </c>
      <c r="X111" s="53">
        <f t="shared" si="25"/>
        <v>19.044499999999999</v>
      </c>
      <c r="Y111" s="53">
        <f t="shared" si="26"/>
        <v>9.4614999999999991</v>
      </c>
      <c r="Z111" s="53">
        <f t="shared" si="27"/>
        <v>9.9550000000000001</v>
      </c>
      <c r="AA111" s="53">
        <f t="shared" si="28"/>
        <v>8.9759526419163294E-2</v>
      </c>
      <c r="AB111" s="53">
        <f t="shared" si="29"/>
        <v>6.6259526419164771E-2</v>
      </c>
      <c r="AC111" s="53">
        <f t="shared" si="19"/>
        <v>5.1822686740437253E-2</v>
      </c>
      <c r="AD111" s="58">
        <f t="shared" si="20"/>
        <v>3.82549554144819E-2</v>
      </c>
      <c r="AF111" s="57">
        <f t="shared" si="21"/>
        <v>0.649519052838329</v>
      </c>
      <c r="AG111" s="53">
        <f t="shared" si="30"/>
        <v>9.7914999999999992</v>
      </c>
      <c r="AH111" s="53">
        <f t="shared" si="31"/>
        <v>20.124000000000002</v>
      </c>
      <c r="AI111" s="53">
        <f t="shared" si="32"/>
        <v>9.6415000000000006</v>
      </c>
      <c r="AJ111" s="53">
        <f t="shared" si="33"/>
        <v>10.124000000000001</v>
      </c>
      <c r="AK111" s="53">
        <f t="shared" si="34"/>
        <v>6.4951905283832899E-3</v>
      </c>
      <c r="AL111" s="53">
        <f t="shared" si="35"/>
        <v>0.17475952641916592</v>
      </c>
      <c r="AM111" s="53">
        <f t="shared" si="22"/>
        <v>0.10089745962155695</v>
      </c>
      <c r="AN111" s="58">
        <f t="shared" si="23"/>
        <v>3.7499999999999999E-3</v>
      </c>
    </row>
    <row r="112" spans="1:40">
      <c r="A112" s="103">
        <v>20</v>
      </c>
      <c r="B112" s="93" t="s">
        <v>204</v>
      </c>
      <c r="C112" s="124" t="s">
        <v>204</v>
      </c>
      <c r="D112" s="101">
        <v>0.5</v>
      </c>
      <c r="E112" s="95" t="s">
        <v>74</v>
      </c>
      <c r="F112" s="92">
        <v>19.98</v>
      </c>
      <c r="G112" s="92">
        <v>19.87</v>
      </c>
      <c r="H112" s="92">
        <v>19.66</v>
      </c>
      <c r="I112" s="92">
        <v>19.57</v>
      </c>
      <c r="J112" s="92">
        <v>19.439</v>
      </c>
      <c r="K112" s="96">
        <v>19.257000000000001</v>
      </c>
      <c r="L112" s="100"/>
      <c r="M112" s="95" t="s">
        <v>75</v>
      </c>
      <c r="N112" s="92">
        <v>19.459</v>
      </c>
      <c r="O112" s="92">
        <v>19.599</v>
      </c>
      <c r="P112" s="92">
        <v>19.675000000000001</v>
      </c>
      <c r="Q112" s="92">
        <v>19.795000000000002</v>
      </c>
      <c r="R112" s="92">
        <v>20</v>
      </c>
      <c r="S112" s="96">
        <v>20.192</v>
      </c>
      <c r="T112" s="101">
        <v>19.5</v>
      </c>
      <c r="U112" s="139"/>
      <c r="V112" s="57">
        <f t="shared" si="18"/>
        <v>0.43301270189221935</v>
      </c>
      <c r="W112" s="53">
        <f t="shared" si="24"/>
        <v>9.807500000000001</v>
      </c>
      <c r="X112" s="53">
        <f t="shared" si="25"/>
        <v>19.347999999999999</v>
      </c>
      <c r="Y112" s="53">
        <f t="shared" si="26"/>
        <v>9.6285000000000007</v>
      </c>
      <c r="Z112" s="53">
        <f t="shared" si="27"/>
        <v>9.9625000000000004</v>
      </c>
      <c r="AA112" s="53">
        <f t="shared" si="28"/>
        <v>6.1506350946110899E-2</v>
      </c>
      <c r="AB112" s="53">
        <f t="shared" si="29"/>
        <v>3.7506350946109407E-2</v>
      </c>
      <c r="AC112" s="53">
        <f t="shared" si="19"/>
        <v>3.5510708275608718E-2</v>
      </c>
      <c r="AD112" s="58">
        <f t="shared" si="20"/>
        <v>2.1654301815056839E-2</v>
      </c>
      <c r="AF112" s="57">
        <f t="shared" si="21"/>
        <v>0.43301270189221935</v>
      </c>
      <c r="AG112" s="53">
        <f t="shared" si="30"/>
        <v>9.8674999999999997</v>
      </c>
      <c r="AH112" s="53">
        <f t="shared" si="31"/>
        <v>20.096</v>
      </c>
      <c r="AI112" s="53">
        <f t="shared" si="32"/>
        <v>9.7645</v>
      </c>
      <c r="AJ112" s="53">
        <f t="shared" si="33"/>
        <v>10.096</v>
      </c>
      <c r="AK112" s="53">
        <f t="shared" si="34"/>
        <v>4.3301270189221933E-3</v>
      </c>
      <c r="AL112" s="53">
        <f t="shared" si="35"/>
        <v>0.11350635094610992</v>
      </c>
      <c r="AM112" s="53">
        <f t="shared" si="22"/>
        <v>6.5532922273468686E-2</v>
      </c>
      <c r="AN112" s="58">
        <f t="shared" si="23"/>
        <v>2.5000000000000001E-3</v>
      </c>
    </row>
    <row r="113" spans="1:40">
      <c r="A113" s="103">
        <v>22</v>
      </c>
      <c r="B113" s="93" t="s">
        <v>205</v>
      </c>
      <c r="C113" s="124" t="s">
        <v>205</v>
      </c>
      <c r="D113" s="101">
        <v>3</v>
      </c>
      <c r="E113" s="95" t="s">
        <v>74</v>
      </c>
      <c r="F113" s="92">
        <v>21.95</v>
      </c>
      <c r="G113" s="92">
        <v>21.58</v>
      </c>
      <c r="H113" s="92">
        <v>20</v>
      </c>
      <c r="I113" s="92">
        <v>19.82</v>
      </c>
      <c r="J113" s="92">
        <v>18.704000000000001</v>
      </c>
      <c r="K113" s="96">
        <v>17.97</v>
      </c>
      <c r="L113" s="100"/>
      <c r="M113" s="95" t="s">
        <v>75</v>
      </c>
      <c r="N113" s="92">
        <v>18.751999999999999</v>
      </c>
      <c r="O113" s="92">
        <v>19.251999999999999</v>
      </c>
      <c r="P113" s="92">
        <v>20.050999999999998</v>
      </c>
      <c r="Q113" s="92">
        <v>20.295999999999999</v>
      </c>
      <c r="R113" s="92">
        <v>22</v>
      </c>
      <c r="S113" s="96">
        <v>22.677</v>
      </c>
      <c r="T113" s="101">
        <v>19</v>
      </c>
      <c r="U113" s="139"/>
      <c r="V113" s="57">
        <f t="shared" si="18"/>
        <v>2.598076211353316</v>
      </c>
      <c r="W113" s="53">
        <f t="shared" si="24"/>
        <v>9.9550000000000001</v>
      </c>
      <c r="X113" s="53">
        <f t="shared" si="25"/>
        <v>18.337</v>
      </c>
      <c r="Y113" s="53">
        <f t="shared" si="26"/>
        <v>8.9849999999999994</v>
      </c>
      <c r="Z113" s="53">
        <f t="shared" si="27"/>
        <v>10.8825</v>
      </c>
      <c r="AA113" s="53">
        <f t="shared" si="28"/>
        <v>0.37153810567665779</v>
      </c>
      <c r="AB113" s="53">
        <f t="shared" si="29"/>
        <v>0.32903810567665737</v>
      </c>
      <c r="AC113" s="53">
        <f t="shared" si="19"/>
        <v>0.21450762532662199</v>
      </c>
      <c r="AD113" s="58">
        <f t="shared" si="20"/>
        <v>0.18997023888606265</v>
      </c>
      <c r="AF113" s="57">
        <f t="shared" si="21"/>
        <v>2.598076211353316</v>
      </c>
      <c r="AG113" s="53">
        <f t="shared" si="30"/>
        <v>10.086749999999999</v>
      </c>
      <c r="AH113" s="53">
        <f t="shared" si="31"/>
        <v>22.3385</v>
      </c>
      <c r="AI113" s="53">
        <f t="shared" si="32"/>
        <v>9.5009999999999994</v>
      </c>
      <c r="AJ113" s="53">
        <f t="shared" si="33"/>
        <v>11.3385</v>
      </c>
      <c r="AK113" s="53">
        <f t="shared" si="34"/>
        <v>4.7288105676656755E-2</v>
      </c>
      <c r="AL113" s="53">
        <f t="shared" si="35"/>
        <v>0.7132881056766589</v>
      </c>
      <c r="AM113" s="53">
        <f t="shared" si="22"/>
        <v>0.41181707982217725</v>
      </c>
      <c r="AN113" s="58">
        <f t="shared" si="23"/>
        <v>2.7301800541885246E-2</v>
      </c>
    </row>
    <row r="114" spans="1:40">
      <c r="A114" s="103">
        <v>22</v>
      </c>
      <c r="B114" s="93" t="s">
        <v>206</v>
      </c>
      <c r="C114" s="124" t="s">
        <v>207</v>
      </c>
      <c r="D114" s="101">
        <v>2.5</v>
      </c>
      <c r="E114" s="95" t="s">
        <v>74</v>
      </c>
      <c r="F114" s="92">
        <v>21.96</v>
      </c>
      <c r="G114" s="92">
        <v>21.62</v>
      </c>
      <c r="H114" s="92">
        <v>20.329999999999998</v>
      </c>
      <c r="I114" s="92">
        <v>20.16</v>
      </c>
      <c r="J114" s="92">
        <v>19.251999999999999</v>
      </c>
      <c r="K114" s="96">
        <v>18.623999999999999</v>
      </c>
      <c r="L114" s="100"/>
      <c r="M114" s="95" t="s">
        <v>75</v>
      </c>
      <c r="N114" s="92">
        <v>19.294</v>
      </c>
      <c r="O114" s="92">
        <v>19.744</v>
      </c>
      <c r="P114" s="92">
        <v>20.376000000000001</v>
      </c>
      <c r="Q114" s="92">
        <v>20.6</v>
      </c>
      <c r="R114" s="92">
        <v>22</v>
      </c>
      <c r="S114" s="96">
        <v>22.585000000000001</v>
      </c>
      <c r="T114" s="101">
        <v>19.5</v>
      </c>
      <c r="U114" s="139"/>
      <c r="V114" s="57">
        <f t="shared" si="18"/>
        <v>2.1650635094610968</v>
      </c>
      <c r="W114" s="53">
        <f t="shared" si="24"/>
        <v>10.122499999999999</v>
      </c>
      <c r="X114" s="53">
        <f t="shared" si="25"/>
        <v>18.937999999999999</v>
      </c>
      <c r="Y114" s="53">
        <f t="shared" si="26"/>
        <v>9.3119999999999994</v>
      </c>
      <c r="Z114" s="53">
        <f t="shared" si="27"/>
        <v>10.895</v>
      </c>
      <c r="AA114" s="53">
        <f t="shared" si="28"/>
        <v>0.31003175473054689</v>
      </c>
      <c r="AB114" s="53">
        <f t="shared" si="29"/>
        <v>0.27203175473054908</v>
      </c>
      <c r="AC114" s="53">
        <f t="shared" si="19"/>
        <v>0.17899691705101328</v>
      </c>
      <c r="AD114" s="58">
        <f t="shared" si="20"/>
        <v>0.15705760682180875</v>
      </c>
      <c r="AF114" s="57">
        <f t="shared" si="21"/>
        <v>2.1650635094610968</v>
      </c>
      <c r="AG114" s="53">
        <f t="shared" si="30"/>
        <v>10.244</v>
      </c>
      <c r="AH114" s="53">
        <f t="shared" si="31"/>
        <v>22.2925</v>
      </c>
      <c r="AI114" s="53">
        <f t="shared" si="32"/>
        <v>9.7594999999999992</v>
      </c>
      <c r="AJ114" s="53">
        <f t="shared" si="33"/>
        <v>11.2925</v>
      </c>
      <c r="AK114" s="53">
        <f t="shared" si="34"/>
        <v>3.4031754730547092E-2</v>
      </c>
      <c r="AL114" s="53">
        <f t="shared" si="35"/>
        <v>0.59803175473054782</v>
      </c>
      <c r="AM114" s="53">
        <f t="shared" si="22"/>
        <v>0.34527379457762603</v>
      </c>
      <c r="AN114" s="58">
        <f t="shared" si="23"/>
        <v>1.9648242754676682E-2</v>
      </c>
    </row>
    <row r="115" spans="1:40">
      <c r="A115" s="103">
        <v>22</v>
      </c>
      <c r="B115" s="93" t="s">
        <v>208</v>
      </c>
      <c r="C115" s="124" t="s">
        <v>208</v>
      </c>
      <c r="D115" s="101">
        <v>2</v>
      </c>
      <c r="E115" s="95" t="s">
        <v>74</v>
      </c>
      <c r="F115" s="92">
        <v>21.96</v>
      </c>
      <c r="G115" s="92">
        <v>21.68</v>
      </c>
      <c r="H115" s="92">
        <v>20.66</v>
      </c>
      <c r="I115" s="92">
        <v>20.5</v>
      </c>
      <c r="J115" s="92">
        <v>19.797000000000001</v>
      </c>
      <c r="K115" s="96">
        <v>19.271000000000001</v>
      </c>
      <c r="L115" s="100"/>
      <c r="M115" s="95" t="s">
        <v>75</v>
      </c>
      <c r="N115" s="92">
        <v>19.835000000000001</v>
      </c>
      <c r="O115" s="92">
        <v>20.21</v>
      </c>
      <c r="P115" s="92">
        <v>20.701000000000001</v>
      </c>
      <c r="Q115" s="92">
        <v>20.913</v>
      </c>
      <c r="R115" s="92">
        <v>22</v>
      </c>
      <c r="S115" s="96">
        <v>22.501000000000001</v>
      </c>
      <c r="T115" s="101">
        <v>20</v>
      </c>
      <c r="U115" s="139"/>
      <c r="V115" s="57">
        <f t="shared" si="18"/>
        <v>1.7320508075688774</v>
      </c>
      <c r="W115" s="53">
        <f t="shared" si="24"/>
        <v>10.29</v>
      </c>
      <c r="X115" s="53">
        <f t="shared" si="25"/>
        <v>19.533999999999999</v>
      </c>
      <c r="Y115" s="53">
        <f t="shared" si="26"/>
        <v>9.6355000000000004</v>
      </c>
      <c r="Z115" s="53">
        <f t="shared" si="27"/>
        <v>10.91</v>
      </c>
      <c r="AA115" s="53">
        <f t="shared" si="28"/>
        <v>0.24602540378443827</v>
      </c>
      <c r="AB115" s="53">
        <f t="shared" si="29"/>
        <v>0.21152540378443996</v>
      </c>
      <c r="AC115" s="53">
        <f t="shared" si="19"/>
        <v>0.14204283310243179</v>
      </c>
      <c r="AD115" s="58">
        <f t="shared" si="20"/>
        <v>0.12212424881539069</v>
      </c>
      <c r="AF115" s="57">
        <f t="shared" si="21"/>
        <v>1.7320508075688774</v>
      </c>
      <c r="AG115" s="53">
        <f t="shared" si="30"/>
        <v>10.403500000000001</v>
      </c>
      <c r="AH115" s="53">
        <f t="shared" si="31"/>
        <v>22.250500000000002</v>
      </c>
      <c r="AI115" s="53">
        <f t="shared" si="32"/>
        <v>10.01125</v>
      </c>
      <c r="AJ115" s="53">
        <f t="shared" si="33"/>
        <v>11.250500000000001</v>
      </c>
      <c r="AK115" s="53">
        <f t="shared" si="34"/>
        <v>1.9025403784439732E-2</v>
      </c>
      <c r="AL115" s="53">
        <f t="shared" si="35"/>
        <v>0.47377540378443805</v>
      </c>
      <c r="AM115" s="53">
        <f t="shared" si="22"/>
        <v>0.27353435691036893</v>
      </c>
      <c r="AN115" s="58">
        <f t="shared" si="23"/>
        <v>1.0984321996387603E-2</v>
      </c>
    </row>
    <row r="116" spans="1:40">
      <c r="A116" s="103">
        <v>22</v>
      </c>
      <c r="B116" s="93" t="s">
        <v>209</v>
      </c>
      <c r="C116" s="124" t="s">
        <v>209</v>
      </c>
      <c r="D116" s="101">
        <v>1.5</v>
      </c>
      <c r="E116" s="95" t="s">
        <v>74</v>
      </c>
      <c r="F116" s="92">
        <v>21.97</v>
      </c>
      <c r="G116" s="92">
        <v>21.73</v>
      </c>
      <c r="H116" s="92">
        <v>20.99</v>
      </c>
      <c r="I116" s="92">
        <v>20.85</v>
      </c>
      <c r="J116" s="92">
        <v>20.344000000000001</v>
      </c>
      <c r="K116" s="96">
        <v>19.93</v>
      </c>
      <c r="L116" s="100"/>
      <c r="M116" s="95" t="s">
        <v>75</v>
      </c>
      <c r="N116" s="92">
        <v>20.376000000000001</v>
      </c>
      <c r="O116" s="92">
        <v>20.675999999999998</v>
      </c>
      <c r="P116" s="92">
        <v>21.026</v>
      </c>
      <c r="Q116" s="92">
        <v>21.216000000000001</v>
      </c>
      <c r="R116" s="92">
        <v>22</v>
      </c>
      <c r="S116" s="96">
        <v>22.405999999999999</v>
      </c>
      <c r="T116" s="101">
        <v>20.5</v>
      </c>
      <c r="U116" s="139"/>
      <c r="V116" s="57">
        <f t="shared" si="18"/>
        <v>1.299038105676658</v>
      </c>
      <c r="W116" s="53">
        <f t="shared" si="24"/>
        <v>10.46</v>
      </c>
      <c r="X116" s="53">
        <f t="shared" si="25"/>
        <v>20.137</v>
      </c>
      <c r="Y116" s="53">
        <f t="shared" si="26"/>
        <v>9.9649999999999999</v>
      </c>
      <c r="Z116" s="53">
        <f t="shared" si="27"/>
        <v>10.925000000000001</v>
      </c>
      <c r="AA116" s="53">
        <f t="shared" si="28"/>
        <v>0.18451905283832915</v>
      </c>
      <c r="AB116" s="53">
        <f t="shared" si="29"/>
        <v>0.15451905283832801</v>
      </c>
      <c r="AC116" s="53">
        <f t="shared" si="19"/>
        <v>0.1065321248268241</v>
      </c>
      <c r="AD116" s="58">
        <f t="shared" si="20"/>
        <v>8.9211616751134676E-2</v>
      </c>
      <c r="AF116" s="57">
        <f t="shared" si="21"/>
        <v>1.299038105676658</v>
      </c>
      <c r="AG116" s="53">
        <f t="shared" si="30"/>
        <v>10.560500000000001</v>
      </c>
      <c r="AH116" s="53">
        <f t="shared" si="31"/>
        <v>22.202999999999999</v>
      </c>
      <c r="AI116" s="53">
        <f t="shared" si="32"/>
        <v>10.263</v>
      </c>
      <c r="AJ116" s="53">
        <f t="shared" si="33"/>
        <v>11.202999999999999</v>
      </c>
      <c r="AK116" s="53">
        <f t="shared" si="34"/>
        <v>1.299038105676658E-2</v>
      </c>
      <c r="AL116" s="53">
        <f t="shared" si="35"/>
        <v>0.3520190528383278</v>
      </c>
      <c r="AM116" s="53">
        <f t="shared" si="22"/>
        <v>0.20323829491608564</v>
      </c>
      <c r="AN116" s="58">
        <f t="shared" si="23"/>
        <v>7.4999999999999997E-3</v>
      </c>
    </row>
    <row r="117" spans="1:40">
      <c r="A117" s="103">
        <v>22</v>
      </c>
      <c r="B117" s="93" t="s">
        <v>210</v>
      </c>
      <c r="C117" s="124" t="s">
        <v>210</v>
      </c>
      <c r="D117" s="101">
        <v>1</v>
      </c>
      <c r="E117" s="95" t="s">
        <v>74</v>
      </c>
      <c r="F117" s="92">
        <v>21.97</v>
      </c>
      <c r="G117" s="92">
        <v>21.79</v>
      </c>
      <c r="H117" s="92">
        <v>21.32</v>
      </c>
      <c r="I117" s="92">
        <v>21.21</v>
      </c>
      <c r="J117" s="92">
        <v>20.890999999999998</v>
      </c>
      <c r="K117" s="96">
        <v>20.59</v>
      </c>
      <c r="L117" s="100"/>
      <c r="M117" s="95" t="s">
        <v>75</v>
      </c>
      <c r="N117" s="92">
        <v>20.917000000000002</v>
      </c>
      <c r="O117" s="92">
        <v>21.152999999999999</v>
      </c>
      <c r="P117" s="92">
        <v>21.35</v>
      </c>
      <c r="Q117" s="92">
        <v>21.51</v>
      </c>
      <c r="R117" s="92">
        <v>22</v>
      </c>
      <c r="S117" s="96">
        <v>22.303999999999998</v>
      </c>
      <c r="T117" s="101">
        <v>21</v>
      </c>
      <c r="U117" s="139"/>
      <c r="V117" s="57">
        <f t="shared" si="18"/>
        <v>0.86602540378443871</v>
      </c>
      <c r="W117" s="53">
        <f t="shared" si="24"/>
        <v>10.6325</v>
      </c>
      <c r="X117" s="53">
        <f t="shared" si="25"/>
        <v>20.740499999999997</v>
      </c>
      <c r="Y117" s="53">
        <f t="shared" si="26"/>
        <v>10.295</v>
      </c>
      <c r="Z117" s="53">
        <f t="shared" si="27"/>
        <v>10.94</v>
      </c>
      <c r="AA117" s="53">
        <f t="shared" si="28"/>
        <v>0.12551270189221952</v>
      </c>
      <c r="AB117" s="53">
        <f t="shared" si="29"/>
        <v>9.5512701892218999E-2</v>
      </c>
      <c r="AC117" s="53">
        <f t="shared" si="19"/>
        <v>7.2464792224190194E-2</v>
      </c>
      <c r="AD117" s="58">
        <f t="shared" si="20"/>
        <v>5.5144284148501116E-2</v>
      </c>
      <c r="AF117" s="57">
        <f t="shared" si="21"/>
        <v>0.86602540378443871</v>
      </c>
      <c r="AG117" s="53">
        <f t="shared" si="30"/>
        <v>10.715</v>
      </c>
      <c r="AH117" s="53">
        <f t="shared" si="31"/>
        <v>22.152000000000001</v>
      </c>
      <c r="AI117" s="53">
        <f t="shared" si="32"/>
        <v>10.5175</v>
      </c>
      <c r="AJ117" s="53">
        <f t="shared" si="33"/>
        <v>11.151999999999999</v>
      </c>
      <c r="AK117" s="53">
        <f t="shared" si="34"/>
        <v>8.6602540378443865E-3</v>
      </c>
      <c r="AL117" s="53">
        <f t="shared" si="35"/>
        <v>0.23551270189221957</v>
      </c>
      <c r="AM117" s="53">
        <f t="shared" si="22"/>
        <v>0.13597332183504904</v>
      </c>
      <c r="AN117" s="58">
        <f t="shared" si="23"/>
        <v>5.0000000000000001E-3</v>
      </c>
    </row>
    <row r="118" spans="1:40">
      <c r="A118" s="103">
        <v>22</v>
      </c>
      <c r="B118" s="93" t="s">
        <v>211</v>
      </c>
      <c r="C118" s="124" t="s">
        <v>211</v>
      </c>
      <c r="D118" s="101">
        <v>0.75</v>
      </c>
      <c r="E118" s="95" t="s">
        <v>74</v>
      </c>
      <c r="F118" s="92">
        <v>21.98</v>
      </c>
      <c r="G118" s="92">
        <v>21.84</v>
      </c>
      <c r="H118" s="92">
        <v>21.49</v>
      </c>
      <c r="I118" s="92">
        <v>21.39</v>
      </c>
      <c r="J118" s="92">
        <v>21.166</v>
      </c>
      <c r="K118" s="96">
        <v>20.922999999999998</v>
      </c>
      <c r="L118" s="100"/>
      <c r="M118" s="95" t="s">
        <v>75</v>
      </c>
      <c r="N118" s="92">
        <v>21.187999999999999</v>
      </c>
      <c r="O118" s="92">
        <v>21.378</v>
      </c>
      <c r="P118" s="92">
        <v>21.513000000000002</v>
      </c>
      <c r="Q118" s="92">
        <v>21.652999999999999</v>
      </c>
      <c r="R118" s="92">
        <v>22</v>
      </c>
      <c r="S118" s="96">
        <v>22.248000000000001</v>
      </c>
      <c r="T118" s="101">
        <v>21.25</v>
      </c>
      <c r="U118" s="139"/>
      <c r="V118" s="57">
        <f t="shared" si="18"/>
        <v>0.649519052838329</v>
      </c>
      <c r="W118" s="53">
        <f t="shared" si="24"/>
        <v>10.719999999999999</v>
      </c>
      <c r="X118" s="53">
        <f t="shared" si="25"/>
        <v>21.044499999999999</v>
      </c>
      <c r="Y118" s="53">
        <f t="shared" si="26"/>
        <v>10.461499999999999</v>
      </c>
      <c r="Z118" s="53">
        <f t="shared" si="27"/>
        <v>10.955</v>
      </c>
      <c r="AA118" s="53">
        <f t="shared" si="28"/>
        <v>8.9759526419163294E-2</v>
      </c>
      <c r="AB118" s="53">
        <f t="shared" si="29"/>
        <v>6.6259526419164771E-2</v>
      </c>
      <c r="AC118" s="53">
        <f t="shared" si="19"/>
        <v>5.1822686740437253E-2</v>
      </c>
      <c r="AD118" s="58">
        <f t="shared" si="20"/>
        <v>3.82549554144819E-2</v>
      </c>
      <c r="AF118" s="57">
        <f t="shared" si="21"/>
        <v>0.649519052838329</v>
      </c>
      <c r="AG118" s="53">
        <f t="shared" si="30"/>
        <v>10.791499999999999</v>
      </c>
      <c r="AH118" s="53">
        <f t="shared" si="31"/>
        <v>22.124000000000002</v>
      </c>
      <c r="AI118" s="53">
        <f t="shared" si="32"/>
        <v>10.641500000000001</v>
      </c>
      <c r="AJ118" s="53">
        <f t="shared" si="33"/>
        <v>11.124000000000001</v>
      </c>
      <c r="AK118" s="53">
        <f t="shared" si="34"/>
        <v>6.4951905283832899E-3</v>
      </c>
      <c r="AL118" s="53">
        <f t="shared" si="35"/>
        <v>0.17475952641916592</v>
      </c>
      <c r="AM118" s="53">
        <f t="shared" si="22"/>
        <v>0.10089745962155695</v>
      </c>
      <c r="AN118" s="58">
        <f t="shared" si="23"/>
        <v>3.7499999999999999E-3</v>
      </c>
    </row>
    <row r="119" spans="1:40">
      <c r="A119" s="103">
        <v>22</v>
      </c>
      <c r="B119" s="93" t="s">
        <v>212</v>
      </c>
      <c r="C119" s="124" t="s">
        <v>212</v>
      </c>
      <c r="D119" s="101">
        <v>0.5</v>
      </c>
      <c r="E119" s="95" t="s">
        <v>74</v>
      </c>
      <c r="F119" s="92">
        <v>21.98</v>
      </c>
      <c r="G119" s="92">
        <v>21.87</v>
      </c>
      <c r="H119" s="92">
        <v>21.66</v>
      </c>
      <c r="I119" s="92">
        <v>21.57</v>
      </c>
      <c r="J119" s="92">
        <v>21.439</v>
      </c>
      <c r="K119" s="96">
        <v>21.257000000000001</v>
      </c>
      <c r="L119" s="100"/>
      <c r="M119" s="95" t="s">
        <v>75</v>
      </c>
      <c r="N119" s="92">
        <v>21.459</v>
      </c>
      <c r="O119" s="92">
        <v>21.599</v>
      </c>
      <c r="P119" s="92">
        <v>21.675000000000001</v>
      </c>
      <c r="Q119" s="92">
        <v>21.795000000000002</v>
      </c>
      <c r="R119" s="92">
        <v>22</v>
      </c>
      <c r="S119" s="96">
        <v>22.192</v>
      </c>
      <c r="T119" s="101">
        <v>21.5</v>
      </c>
      <c r="U119" s="139"/>
      <c r="V119" s="57">
        <f t="shared" si="18"/>
        <v>0.43301270189221935</v>
      </c>
      <c r="W119" s="53">
        <f t="shared" si="24"/>
        <v>10.807500000000001</v>
      </c>
      <c r="X119" s="53">
        <f t="shared" si="25"/>
        <v>21.347999999999999</v>
      </c>
      <c r="Y119" s="53">
        <f t="shared" si="26"/>
        <v>10.628500000000001</v>
      </c>
      <c r="Z119" s="53">
        <f t="shared" si="27"/>
        <v>10.9625</v>
      </c>
      <c r="AA119" s="53">
        <f t="shared" si="28"/>
        <v>6.1506350946110899E-2</v>
      </c>
      <c r="AB119" s="53">
        <f t="shared" si="29"/>
        <v>3.7506350946109407E-2</v>
      </c>
      <c r="AC119" s="53">
        <f t="shared" si="19"/>
        <v>3.5510708275608718E-2</v>
      </c>
      <c r="AD119" s="58">
        <f t="shared" si="20"/>
        <v>2.1654301815056839E-2</v>
      </c>
      <c r="AF119" s="57">
        <f t="shared" si="21"/>
        <v>0.43301270189221935</v>
      </c>
      <c r="AG119" s="53">
        <f t="shared" si="30"/>
        <v>10.8675</v>
      </c>
      <c r="AH119" s="53">
        <f t="shared" si="31"/>
        <v>22.096</v>
      </c>
      <c r="AI119" s="53">
        <f t="shared" si="32"/>
        <v>10.7645</v>
      </c>
      <c r="AJ119" s="53">
        <f t="shared" si="33"/>
        <v>11.096</v>
      </c>
      <c r="AK119" s="53">
        <f t="shared" si="34"/>
        <v>4.3301270189221933E-3</v>
      </c>
      <c r="AL119" s="53">
        <f t="shared" si="35"/>
        <v>0.11350635094610992</v>
      </c>
      <c r="AM119" s="53">
        <f t="shared" si="22"/>
        <v>6.5532922273468686E-2</v>
      </c>
      <c r="AN119" s="58">
        <f t="shared" si="23"/>
        <v>2.5000000000000001E-3</v>
      </c>
    </row>
    <row r="120" spans="1:40">
      <c r="A120" s="103">
        <v>24</v>
      </c>
      <c r="B120" s="93" t="s">
        <v>213</v>
      </c>
      <c r="C120" s="124" t="s">
        <v>214</v>
      </c>
      <c r="D120" s="101">
        <v>3</v>
      </c>
      <c r="E120" s="95" t="s">
        <v>74</v>
      </c>
      <c r="F120" s="92">
        <v>23.95</v>
      </c>
      <c r="G120" s="92">
        <v>23.58</v>
      </c>
      <c r="H120" s="92">
        <v>22</v>
      </c>
      <c r="I120" s="92">
        <v>21.8</v>
      </c>
      <c r="J120" s="92">
        <v>20.704000000000001</v>
      </c>
      <c r="K120" s="96">
        <v>19.954999999999998</v>
      </c>
      <c r="L120" s="100"/>
      <c r="M120" s="95" t="s">
        <v>75</v>
      </c>
      <c r="N120" s="92">
        <v>20.751999999999999</v>
      </c>
      <c r="O120" s="92">
        <v>21.251999999999999</v>
      </c>
      <c r="P120" s="92">
        <v>22.050999999999998</v>
      </c>
      <c r="Q120" s="92">
        <v>22.315999999999999</v>
      </c>
      <c r="R120" s="92">
        <v>24</v>
      </c>
      <c r="S120" s="96">
        <v>24.698</v>
      </c>
      <c r="T120" s="101">
        <v>21</v>
      </c>
      <c r="U120" s="139"/>
      <c r="V120" s="57">
        <f t="shared" si="18"/>
        <v>2.598076211353316</v>
      </c>
      <c r="W120" s="53">
        <f t="shared" si="24"/>
        <v>10.95</v>
      </c>
      <c r="X120" s="53">
        <f t="shared" si="25"/>
        <v>20.329499999999999</v>
      </c>
      <c r="Y120" s="53">
        <f t="shared" si="26"/>
        <v>9.9774999999999991</v>
      </c>
      <c r="Z120" s="53">
        <f t="shared" si="27"/>
        <v>11.8825</v>
      </c>
      <c r="AA120" s="53">
        <f t="shared" si="28"/>
        <v>0.36653810567665701</v>
      </c>
      <c r="AB120" s="53">
        <f t="shared" si="29"/>
        <v>0.32653810567665786</v>
      </c>
      <c r="AC120" s="53">
        <f t="shared" si="19"/>
        <v>0.21162087398067342</v>
      </c>
      <c r="AD120" s="58">
        <f t="shared" si="20"/>
        <v>0.18852686321308887</v>
      </c>
      <c r="AF120" s="57">
        <f t="shared" si="21"/>
        <v>2.598076211353316</v>
      </c>
      <c r="AG120" s="53">
        <f t="shared" si="30"/>
        <v>11.091749999999999</v>
      </c>
      <c r="AH120" s="53">
        <f t="shared" si="31"/>
        <v>24.349</v>
      </c>
      <c r="AI120" s="53">
        <f t="shared" si="32"/>
        <v>10.500999999999999</v>
      </c>
      <c r="AJ120" s="53">
        <f t="shared" si="33"/>
        <v>12.349</v>
      </c>
      <c r="AK120" s="53">
        <f t="shared" si="34"/>
        <v>4.1788105676657139E-2</v>
      </c>
      <c r="AL120" s="53">
        <f t="shared" si="35"/>
        <v>0.70828810567665812</v>
      </c>
      <c r="AM120" s="53">
        <f t="shared" si="22"/>
        <v>0.40893032847622862</v>
      </c>
      <c r="AN120" s="58">
        <f t="shared" si="23"/>
        <v>2.4126374061342527E-2</v>
      </c>
    </row>
    <row r="121" spans="1:40">
      <c r="A121" s="103">
        <v>24</v>
      </c>
      <c r="B121" s="93" t="s">
        <v>215</v>
      </c>
      <c r="C121" s="124" t="s">
        <v>215</v>
      </c>
      <c r="D121" s="101">
        <v>2.5</v>
      </c>
      <c r="E121" s="95" t="s">
        <v>74</v>
      </c>
      <c r="F121" s="92">
        <v>23.96</v>
      </c>
      <c r="G121" s="92">
        <v>23.62</v>
      </c>
      <c r="H121" s="92">
        <v>22.33</v>
      </c>
      <c r="I121" s="92">
        <v>22.14</v>
      </c>
      <c r="J121" s="92">
        <v>21.251999999999999</v>
      </c>
      <c r="K121" s="96">
        <v>20.603999999999999</v>
      </c>
      <c r="L121" s="100"/>
      <c r="M121" s="95" t="s">
        <v>75</v>
      </c>
      <c r="N121" s="92">
        <v>21.294</v>
      </c>
      <c r="O121" s="92">
        <v>21.744</v>
      </c>
      <c r="P121" s="92">
        <v>22.376000000000001</v>
      </c>
      <c r="Q121" s="92">
        <v>22.626000000000001</v>
      </c>
      <c r="R121" s="92">
        <v>24</v>
      </c>
      <c r="S121" s="96">
        <v>24.611000000000001</v>
      </c>
      <c r="T121" s="101">
        <v>21.5</v>
      </c>
      <c r="U121" s="139"/>
      <c r="V121" s="57">
        <f t="shared" si="18"/>
        <v>2.1650635094610968</v>
      </c>
      <c r="W121" s="53">
        <f t="shared" si="24"/>
        <v>11.1175</v>
      </c>
      <c r="X121" s="53">
        <f t="shared" si="25"/>
        <v>20.927999999999997</v>
      </c>
      <c r="Y121" s="53">
        <f t="shared" si="26"/>
        <v>10.302</v>
      </c>
      <c r="Z121" s="53">
        <f t="shared" si="27"/>
        <v>11.895</v>
      </c>
      <c r="AA121" s="53">
        <f t="shared" si="28"/>
        <v>0.30503175473054789</v>
      </c>
      <c r="AB121" s="53">
        <f t="shared" si="29"/>
        <v>0.2670317547305483</v>
      </c>
      <c r="AC121" s="53">
        <f t="shared" si="19"/>
        <v>0.17611016570506571</v>
      </c>
      <c r="AD121" s="58">
        <f t="shared" si="20"/>
        <v>0.15417085547586018</v>
      </c>
      <c r="AF121" s="57">
        <f t="shared" si="21"/>
        <v>2.1650635094610968</v>
      </c>
      <c r="AG121" s="53">
        <f t="shared" si="30"/>
        <v>11.250500000000001</v>
      </c>
      <c r="AH121" s="53">
        <f t="shared" si="31"/>
        <v>24.305500000000002</v>
      </c>
      <c r="AI121" s="53">
        <f t="shared" si="32"/>
        <v>10.759499999999999</v>
      </c>
      <c r="AJ121" s="53">
        <f t="shared" si="33"/>
        <v>12.3055</v>
      </c>
      <c r="AK121" s="53">
        <f t="shared" si="34"/>
        <v>2.753175473054803E-2</v>
      </c>
      <c r="AL121" s="53">
        <f t="shared" si="35"/>
        <v>0.59153175473054698</v>
      </c>
      <c r="AM121" s="53">
        <f t="shared" si="22"/>
        <v>0.34152101782789296</v>
      </c>
      <c r="AN121" s="58">
        <f t="shared" si="23"/>
        <v>1.5895466004944656E-2</v>
      </c>
    </row>
    <row r="122" spans="1:40">
      <c r="A122" s="103">
        <v>24</v>
      </c>
      <c r="B122" s="93" t="s">
        <v>216</v>
      </c>
      <c r="C122" s="124" t="s">
        <v>216</v>
      </c>
      <c r="D122" s="101">
        <v>2</v>
      </c>
      <c r="E122" s="95" t="s">
        <v>74</v>
      </c>
      <c r="F122" s="92">
        <v>23.96</v>
      </c>
      <c r="G122" s="92">
        <v>23.68</v>
      </c>
      <c r="H122" s="92">
        <v>22.66</v>
      </c>
      <c r="I122" s="92">
        <v>22.49</v>
      </c>
      <c r="J122" s="92">
        <v>21.797000000000001</v>
      </c>
      <c r="K122" s="96">
        <v>21.260999999999999</v>
      </c>
      <c r="L122" s="100"/>
      <c r="M122" s="95" t="s">
        <v>75</v>
      </c>
      <c r="N122" s="92">
        <v>21.835000000000001</v>
      </c>
      <c r="O122" s="92">
        <v>22.21</v>
      </c>
      <c r="P122" s="92">
        <v>22.701000000000001</v>
      </c>
      <c r="Q122" s="92">
        <v>22.925000000000001</v>
      </c>
      <c r="R122" s="92">
        <v>24</v>
      </c>
      <c r="S122" s="96">
        <v>24.513000000000002</v>
      </c>
      <c r="T122" s="101">
        <v>22</v>
      </c>
      <c r="U122" s="139"/>
      <c r="V122" s="57">
        <f t="shared" si="18"/>
        <v>1.7320508075688774</v>
      </c>
      <c r="W122" s="53">
        <f t="shared" si="24"/>
        <v>11.2875</v>
      </c>
      <c r="X122" s="53">
        <f t="shared" si="25"/>
        <v>21.529</v>
      </c>
      <c r="Y122" s="53">
        <f t="shared" si="26"/>
        <v>10.6305</v>
      </c>
      <c r="Z122" s="53">
        <f t="shared" si="27"/>
        <v>11.91</v>
      </c>
      <c r="AA122" s="53">
        <f t="shared" si="28"/>
        <v>0.24352540378443877</v>
      </c>
      <c r="AB122" s="53">
        <f t="shared" si="29"/>
        <v>0.20902540378443868</v>
      </c>
      <c r="AC122" s="53">
        <f t="shared" si="19"/>
        <v>0.14059945742945804</v>
      </c>
      <c r="AD122" s="58">
        <f t="shared" si="20"/>
        <v>0.12068087314241588</v>
      </c>
      <c r="AF122" s="57">
        <f t="shared" si="21"/>
        <v>1.7320508075688774</v>
      </c>
      <c r="AG122" s="53">
        <f t="shared" si="30"/>
        <v>11.406500000000001</v>
      </c>
      <c r="AH122" s="53">
        <f t="shared" si="31"/>
        <v>24.256500000000003</v>
      </c>
      <c r="AI122" s="53">
        <f t="shared" si="32"/>
        <v>11.01125</v>
      </c>
      <c r="AJ122" s="53">
        <f t="shared" si="33"/>
        <v>12.256500000000001</v>
      </c>
      <c r="AK122" s="53">
        <f t="shared" si="34"/>
        <v>1.7320508075688773E-2</v>
      </c>
      <c r="AL122" s="53">
        <f t="shared" si="35"/>
        <v>0.47077540378443794</v>
      </c>
      <c r="AM122" s="53">
        <f t="shared" si="22"/>
        <v>0.27180230610279998</v>
      </c>
      <c r="AN122" s="58">
        <f t="shared" si="23"/>
        <v>0.01</v>
      </c>
    </row>
    <row r="123" spans="1:40">
      <c r="A123" s="103">
        <v>24</v>
      </c>
      <c r="B123" s="93" t="s">
        <v>217</v>
      </c>
      <c r="C123" s="124" t="s">
        <v>217</v>
      </c>
      <c r="D123" s="101">
        <v>1.5</v>
      </c>
      <c r="E123" s="95" t="s">
        <v>74</v>
      </c>
      <c r="F123" s="92">
        <v>23.97</v>
      </c>
      <c r="G123" s="92">
        <v>23.73</v>
      </c>
      <c r="H123" s="92">
        <v>22.99</v>
      </c>
      <c r="I123" s="92">
        <v>22.84</v>
      </c>
      <c r="J123" s="92">
        <v>22.344000000000001</v>
      </c>
      <c r="K123" s="96">
        <v>21.92</v>
      </c>
      <c r="L123" s="100"/>
      <c r="M123" s="95" t="s">
        <v>75</v>
      </c>
      <c r="N123" s="92">
        <v>22.376000000000001</v>
      </c>
      <c r="O123" s="92">
        <v>22.675999999999998</v>
      </c>
      <c r="P123" s="92">
        <v>23.026</v>
      </c>
      <c r="Q123" s="92">
        <v>23.225999999999999</v>
      </c>
      <c r="R123" s="92">
        <v>24</v>
      </c>
      <c r="S123" s="96">
        <v>24.417000000000002</v>
      </c>
      <c r="T123" s="101">
        <v>22.5</v>
      </c>
      <c r="U123" s="139"/>
      <c r="V123" s="57">
        <f t="shared" si="18"/>
        <v>1.299038105676658</v>
      </c>
      <c r="W123" s="53">
        <f t="shared" si="24"/>
        <v>11.4575</v>
      </c>
      <c r="X123" s="53">
        <f t="shared" si="25"/>
        <v>22.132000000000001</v>
      </c>
      <c r="Y123" s="53">
        <f t="shared" si="26"/>
        <v>10.96</v>
      </c>
      <c r="Z123" s="53">
        <f t="shared" si="27"/>
        <v>11.925000000000001</v>
      </c>
      <c r="AA123" s="53">
        <f t="shared" si="28"/>
        <v>0.18201905283832787</v>
      </c>
      <c r="AB123" s="53">
        <f t="shared" si="29"/>
        <v>0.15201905283833028</v>
      </c>
      <c r="AC123" s="53">
        <f t="shared" si="19"/>
        <v>0.1050887491538493</v>
      </c>
      <c r="AD123" s="58">
        <f t="shared" si="20"/>
        <v>8.7768241078161932E-2</v>
      </c>
      <c r="AF123" s="57">
        <f t="shared" si="21"/>
        <v>1.299038105676658</v>
      </c>
      <c r="AG123" s="53">
        <f t="shared" si="30"/>
        <v>11.562999999999999</v>
      </c>
      <c r="AH123" s="53">
        <f t="shared" si="31"/>
        <v>24.208500000000001</v>
      </c>
      <c r="AI123" s="53">
        <f t="shared" si="32"/>
        <v>11.263</v>
      </c>
      <c r="AJ123" s="53">
        <f t="shared" si="33"/>
        <v>12.208500000000001</v>
      </c>
      <c r="AK123" s="53">
        <f t="shared" si="34"/>
        <v>1.299038105676658E-2</v>
      </c>
      <c r="AL123" s="53">
        <f t="shared" si="35"/>
        <v>0.34951905283833007</v>
      </c>
      <c r="AM123" s="53">
        <f t="shared" si="22"/>
        <v>0.20179491924311288</v>
      </c>
      <c r="AN123" s="58">
        <f t="shared" si="23"/>
        <v>7.4999999999999997E-3</v>
      </c>
    </row>
    <row r="124" spans="1:40">
      <c r="A124" s="103">
        <v>24</v>
      </c>
      <c r="B124" s="93" t="s">
        <v>218</v>
      </c>
      <c r="C124" s="124" t="s">
        <v>218</v>
      </c>
      <c r="D124" s="101">
        <v>1</v>
      </c>
      <c r="E124" s="95" t="s">
        <v>74</v>
      </c>
      <c r="F124" s="92">
        <v>23.97</v>
      </c>
      <c r="G124" s="92">
        <v>23.79</v>
      </c>
      <c r="H124" s="92">
        <v>23.32</v>
      </c>
      <c r="I124" s="92">
        <v>23.2</v>
      </c>
      <c r="J124" s="92">
        <v>22.890999999999998</v>
      </c>
      <c r="K124" s="96">
        <v>22.582999999999998</v>
      </c>
      <c r="L124" s="100"/>
      <c r="M124" s="95" t="s">
        <v>75</v>
      </c>
      <c r="N124" s="92">
        <v>22.917000000000002</v>
      </c>
      <c r="O124" s="92">
        <v>23.152999999999999</v>
      </c>
      <c r="P124" s="92">
        <v>23.35</v>
      </c>
      <c r="Q124" s="92">
        <v>23.52</v>
      </c>
      <c r="R124" s="92">
        <v>24</v>
      </c>
      <c r="S124" s="96">
        <v>24.314</v>
      </c>
      <c r="T124" s="101">
        <v>23</v>
      </c>
      <c r="U124" s="139"/>
      <c r="V124" s="57">
        <f t="shared" si="18"/>
        <v>0.86602540378443871</v>
      </c>
      <c r="W124" s="53">
        <f t="shared" si="24"/>
        <v>11.629999999999999</v>
      </c>
      <c r="X124" s="53">
        <f t="shared" si="25"/>
        <v>22.736999999999998</v>
      </c>
      <c r="Y124" s="53">
        <f t="shared" si="26"/>
        <v>11.291499999999999</v>
      </c>
      <c r="Z124" s="53">
        <f t="shared" si="27"/>
        <v>11.94</v>
      </c>
      <c r="AA124" s="53">
        <f t="shared" si="28"/>
        <v>0.12301270189221825</v>
      </c>
      <c r="AB124" s="53">
        <f t="shared" si="29"/>
        <v>9.4512701892219553E-2</v>
      </c>
      <c r="AC124" s="53">
        <f t="shared" si="19"/>
        <v>7.1021416551215383E-2</v>
      </c>
      <c r="AD124" s="58">
        <f t="shared" si="20"/>
        <v>5.4566933879311809E-2</v>
      </c>
      <c r="AF124" s="57">
        <f t="shared" si="21"/>
        <v>0.86602540378443871</v>
      </c>
      <c r="AG124" s="53">
        <f t="shared" si="30"/>
        <v>11.717500000000001</v>
      </c>
      <c r="AH124" s="53">
        <f t="shared" si="31"/>
        <v>24.157</v>
      </c>
      <c r="AI124" s="53">
        <f t="shared" si="32"/>
        <v>11.5175</v>
      </c>
      <c r="AJ124" s="53">
        <f t="shared" si="33"/>
        <v>12.157</v>
      </c>
      <c r="AK124" s="53">
        <f t="shared" si="34"/>
        <v>8.6602540378443865E-3</v>
      </c>
      <c r="AL124" s="53">
        <f t="shared" si="35"/>
        <v>0.23301270189221829</v>
      </c>
      <c r="AM124" s="53">
        <f t="shared" si="22"/>
        <v>0.13452994616207425</v>
      </c>
      <c r="AN124" s="58">
        <f t="shared" si="23"/>
        <v>5.0000000000000001E-3</v>
      </c>
    </row>
    <row r="125" spans="1:40">
      <c r="A125" s="103">
        <v>24</v>
      </c>
      <c r="B125" s="93" t="s">
        <v>219</v>
      </c>
      <c r="C125" s="124" t="s">
        <v>219</v>
      </c>
      <c r="D125" s="101">
        <v>0.75</v>
      </c>
      <c r="E125" s="95" t="s">
        <v>74</v>
      </c>
      <c r="F125" s="92">
        <v>23.98</v>
      </c>
      <c r="G125" s="92">
        <v>23.84</v>
      </c>
      <c r="H125" s="92">
        <v>23.49</v>
      </c>
      <c r="I125" s="92">
        <v>23.38</v>
      </c>
      <c r="J125" s="92">
        <v>23.166</v>
      </c>
      <c r="K125" s="96">
        <v>22.917000000000002</v>
      </c>
      <c r="L125" s="100"/>
      <c r="M125" s="95" t="s">
        <v>75</v>
      </c>
      <c r="N125" s="92">
        <v>23.187999999999999</v>
      </c>
      <c r="O125" s="92">
        <v>23.378</v>
      </c>
      <c r="P125" s="92">
        <v>23.513000000000002</v>
      </c>
      <c r="Q125" s="92">
        <v>23.663</v>
      </c>
      <c r="R125" s="92">
        <v>24</v>
      </c>
      <c r="S125" s="96">
        <v>24.257999999999999</v>
      </c>
      <c r="T125" s="101">
        <v>23.25</v>
      </c>
      <c r="U125" s="139"/>
      <c r="V125" s="57">
        <f t="shared" si="18"/>
        <v>0.649519052838329</v>
      </c>
      <c r="W125" s="53">
        <f t="shared" si="24"/>
        <v>11.717499999999999</v>
      </c>
      <c r="X125" s="53">
        <f t="shared" si="25"/>
        <v>23.041499999999999</v>
      </c>
      <c r="Y125" s="53">
        <f t="shared" si="26"/>
        <v>11.458500000000001</v>
      </c>
      <c r="Z125" s="53">
        <f t="shared" si="27"/>
        <v>11.955</v>
      </c>
      <c r="AA125" s="53">
        <f t="shared" si="28"/>
        <v>8.7259526419163791E-2</v>
      </c>
      <c r="AB125" s="53">
        <f t="shared" si="29"/>
        <v>6.5759526419165937E-2</v>
      </c>
      <c r="AC125" s="53">
        <f t="shared" si="19"/>
        <v>5.0379311067463475E-2</v>
      </c>
      <c r="AD125" s="58">
        <f t="shared" si="20"/>
        <v>3.7966280279887757E-2</v>
      </c>
      <c r="AF125" s="57">
        <f t="shared" si="21"/>
        <v>0.649519052838329</v>
      </c>
      <c r="AG125" s="53">
        <f t="shared" si="30"/>
        <v>11.794</v>
      </c>
      <c r="AH125" s="53">
        <f t="shared" si="31"/>
        <v>24.128999999999998</v>
      </c>
      <c r="AI125" s="53">
        <f t="shared" si="32"/>
        <v>11.641500000000001</v>
      </c>
      <c r="AJ125" s="53">
        <f t="shared" si="33"/>
        <v>12.129</v>
      </c>
      <c r="AK125" s="53">
        <f t="shared" si="34"/>
        <v>6.4951905283832899E-3</v>
      </c>
      <c r="AL125" s="53">
        <f t="shared" si="35"/>
        <v>0.17225952641916464</v>
      </c>
      <c r="AM125" s="53">
        <f t="shared" si="22"/>
        <v>9.9454083948582156E-2</v>
      </c>
      <c r="AN125" s="58">
        <f t="shared" si="23"/>
        <v>3.7499999999999999E-3</v>
      </c>
    </row>
    <row r="126" spans="1:40">
      <c r="A126" s="103">
        <v>25</v>
      </c>
      <c r="B126" s="93" t="s">
        <v>220</v>
      </c>
      <c r="C126" s="124" t="s">
        <v>220</v>
      </c>
      <c r="D126" s="101">
        <v>2</v>
      </c>
      <c r="E126" s="95" t="s">
        <v>74</v>
      </c>
      <c r="F126" s="92">
        <v>24.96</v>
      </c>
      <c r="G126" s="92">
        <v>24.68</v>
      </c>
      <c r="H126" s="92">
        <v>23.66</v>
      </c>
      <c r="I126" s="92">
        <v>23.49</v>
      </c>
      <c r="J126" s="92">
        <v>22.797000000000001</v>
      </c>
      <c r="K126" s="96">
        <v>22.260999999999999</v>
      </c>
      <c r="L126" s="100"/>
      <c r="M126" s="95" t="s">
        <v>75</v>
      </c>
      <c r="N126" s="92">
        <v>22.835000000000001</v>
      </c>
      <c r="O126" s="92">
        <v>23.21</v>
      </c>
      <c r="P126" s="92">
        <v>23.701000000000001</v>
      </c>
      <c r="Q126" s="92">
        <v>23.925000000000001</v>
      </c>
      <c r="R126" s="92">
        <v>25</v>
      </c>
      <c r="S126" s="96">
        <v>25.513000000000002</v>
      </c>
      <c r="T126" s="101">
        <v>23</v>
      </c>
      <c r="U126" s="139"/>
      <c r="V126" s="57">
        <f t="shared" si="18"/>
        <v>1.7320508075688774</v>
      </c>
      <c r="W126" s="53">
        <f t="shared" si="24"/>
        <v>11.7875</v>
      </c>
      <c r="X126" s="53">
        <f t="shared" si="25"/>
        <v>22.529</v>
      </c>
      <c r="Y126" s="53">
        <f t="shared" si="26"/>
        <v>11.1305</v>
      </c>
      <c r="Z126" s="53">
        <f t="shared" si="27"/>
        <v>12.41</v>
      </c>
      <c r="AA126" s="53">
        <f t="shared" si="28"/>
        <v>0.24352540378443877</v>
      </c>
      <c r="AB126" s="53">
        <f t="shared" si="29"/>
        <v>0.20902540378443868</v>
      </c>
      <c r="AC126" s="53">
        <f t="shared" si="19"/>
        <v>0.14059945742945804</v>
      </c>
      <c r="AD126" s="58">
        <f t="shared" si="20"/>
        <v>0.12068087314241588</v>
      </c>
      <c r="AF126" s="57">
        <f t="shared" si="21"/>
        <v>1.7320508075688774</v>
      </c>
      <c r="AG126" s="53">
        <f t="shared" si="30"/>
        <v>11.906500000000001</v>
      </c>
      <c r="AH126" s="53">
        <f t="shared" si="31"/>
        <v>25.256500000000003</v>
      </c>
      <c r="AI126" s="53">
        <f t="shared" si="32"/>
        <v>11.51125</v>
      </c>
      <c r="AJ126" s="53">
        <f t="shared" si="33"/>
        <v>12.756500000000001</v>
      </c>
      <c r="AK126" s="53">
        <f t="shared" si="34"/>
        <v>1.7320508075688773E-2</v>
      </c>
      <c r="AL126" s="53">
        <f t="shared" si="35"/>
        <v>0.47077540378443794</v>
      </c>
      <c r="AM126" s="53">
        <f t="shared" si="22"/>
        <v>0.27180230610279998</v>
      </c>
      <c r="AN126" s="58">
        <f t="shared" si="23"/>
        <v>0.01</v>
      </c>
    </row>
    <row r="127" spans="1:40">
      <c r="A127" s="103">
        <v>25</v>
      </c>
      <c r="B127" s="93" t="s">
        <v>221</v>
      </c>
      <c r="C127" s="124" t="s">
        <v>221</v>
      </c>
      <c r="D127" s="101">
        <v>1.5</v>
      </c>
      <c r="E127" s="95" t="s">
        <v>74</v>
      </c>
      <c r="F127" s="92">
        <v>24.97</v>
      </c>
      <c r="G127" s="92">
        <v>24.73</v>
      </c>
      <c r="H127" s="92">
        <v>23.99</v>
      </c>
      <c r="I127" s="92">
        <v>23.84</v>
      </c>
      <c r="J127" s="92">
        <v>23.344000000000001</v>
      </c>
      <c r="K127" s="96">
        <v>22.92</v>
      </c>
      <c r="L127" s="100"/>
      <c r="M127" s="95" t="s">
        <v>75</v>
      </c>
      <c r="N127" s="92">
        <v>23.376000000000001</v>
      </c>
      <c r="O127" s="92">
        <v>23.675999999999998</v>
      </c>
      <c r="P127" s="92">
        <v>24.026</v>
      </c>
      <c r="Q127" s="92">
        <v>24.225999999999999</v>
      </c>
      <c r="R127" s="92">
        <v>25</v>
      </c>
      <c r="S127" s="96">
        <v>25.416</v>
      </c>
      <c r="T127" s="101">
        <v>23.5</v>
      </c>
      <c r="U127" s="139"/>
      <c r="V127" s="57">
        <f t="shared" si="18"/>
        <v>1.299038105676658</v>
      </c>
      <c r="W127" s="53">
        <f t="shared" si="24"/>
        <v>11.9575</v>
      </c>
      <c r="X127" s="53">
        <f t="shared" si="25"/>
        <v>23.132000000000001</v>
      </c>
      <c r="Y127" s="53">
        <f t="shared" si="26"/>
        <v>11.46</v>
      </c>
      <c r="Z127" s="53">
        <f t="shared" si="27"/>
        <v>12.425000000000001</v>
      </c>
      <c r="AA127" s="53">
        <f t="shared" si="28"/>
        <v>0.18201905283832787</v>
      </c>
      <c r="AB127" s="53">
        <f t="shared" si="29"/>
        <v>0.15201905283833028</v>
      </c>
      <c r="AC127" s="53">
        <f t="shared" si="19"/>
        <v>0.1050887491538493</v>
      </c>
      <c r="AD127" s="58">
        <f t="shared" si="20"/>
        <v>8.7768241078161932E-2</v>
      </c>
      <c r="AF127" s="57">
        <f t="shared" si="21"/>
        <v>1.299038105676658</v>
      </c>
      <c r="AG127" s="53">
        <f t="shared" si="30"/>
        <v>12.062999999999999</v>
      </c>
      <c r="AH127" s="53">
        <f t="shared" si="31"/>
        <v>25.207999999999998</v>
      </c>
      <c r="AI127" s="53">
        <f t="shared" si="32"/>
        <v>11.763</v>
      </c>
      <c r="AJ127" s="53">
        <f t="shared" si="33"/>
        <v>12.708</v>
      </c>
      <c r="AK127" s="53">
        <f t="shared" si="34"/>
        <v>1.299038105676658E-2</v>
      </c>
      <c r="AL127" s="53">
        <f t="shared" si="35"/>
        <v>0.34951905283833007</v>
      </c>
      <c r="AM127" s="53">
        <f t="shared" si="22"/>
        <v>0.20179491924311288</v>
      </c>
      <c r="AN127" s="58">
        <f t="shared" si="23"/>
        <v>7.4999999999999997E-3</v>
      </c>
    </row>
    <row r="128" spans="1:40">
      <c r="A128" s="103">
        <v>25</v>
      </c>
      <c r="B128" s="93" t="s">
        <v>222</v>
      </c>
      <c r="C128" s="124" t="s">
        <v>222</v>
      </c>
      <c r="D128" s="101">
        <v>1</v>
      </c>
      <c r="E128" s="95" t="s">
        <v>74</v>
      </c>
      <c r="F128" s="92">
        <v>24.97</v>
      </c>
      <c r="G128" s="92">
        <v>24.79</v>
      </c>
      <c r="H128" s="92">
        <v>24.32</v>
      </c>
      <c r="I128" s="92">
        <v>24.2</v>
      </c>
      <c r="J128" s="92">
        <v>23.890999999999998</v>
      </c>
      <c r="K128" s="96">
        <v>23.582999999999998</v>
      </c>
      <c r="L128" s="100"/>
      <c r="M128" s="95" t="s">
        <v>75</v>
      </c>
      <c r="N128" s="92">
        <v>23.917000000000002</v>
      </c>
      <c r="O128" s="92">
        <v>24.152999999999999</v>
      </c>
      <c r="P128" s="92">
        <v>24.35</v>
      </c>
      <c r="Q128" s="92">
        <v>24.52</v>
      </c>
      <c r="R128" s="92">
        <v>25</v>
      </c>
      <c r="S128" s="96">
        <v>25.314</v>
      </c>
      <c r="T128" s="101">
        <v>24</v>
      </c>
      <c r="U128" s="139"/>
      <c r="V128" s="57">
        <f t="shared" si="18"/>
        <v>0.86602540378443871</v>
      </c>
      <c r="W128" s="53">
        <f t="shared" si="24"/>
        <v>12.129999999999999</v>
      </c>
      <c r="X128" s="53">
        <f t="shared" si="25"/>
        <v>23.736999999999998</v>
      </c>
      <c r="Y128" s="53">
        <f t="shared" si="26"/>
        <v>11.791499999999999</v>
      </c>
      <c r="Z128" s="53">
        <f t="shared" si="27"/>
        <v>12.44</v>
      </c>
      <c r="AA128" s="53">
        <f t="shared" si="28"/>
        <v>0.12301270189221825</v>
      </c>
      <c r="AB128" s="53">
        <f t="shared" si="29"/>
        <v>9.4512701892219553E-2</v>
      </c>
      <c r="AC128" s="53">
        <f t="shared" si="19"/>
        <v>7.1021416551215383E-2</v>
      </c>
      <c r="AD128" s="58">
        <f t="shared" si="20"/>
        <v>5.4566933879311809E-2</v>
      </c>
      <c r="AF128" s="57">
        <f t="shared" si="21"/>
        <v>0.86602540378443871</v>
      </c>
      <c r="AG128" s="53">
        <f t="shared" si="30"/>
        <v>12.217500000000001</v>
      </c>
      <c r="AH128" s="53">
        <f t="shared" si="31"/>
        <v>25.157</v>
      </c>
      <c r="AI128" s="53">
        <f t="shared" si="32"/>
        <v>12.0175</v>
      </c>
      <c r="AJ128" s="53">
        <f t="shared" si="33"/>
        <v>12.657</v>
      </c>
      <c r="AK128" s="53">
        <f t="shared" si="34"/>
        <v>8.6602540378443865E-3</v>
      </c>
      <c r="AL128" s="53">
        <f t="shared" si="35"/>
        <v>0.23301270189221829</v>
      </c>
      <c r="AM128" s="53">
        <f t="shared" si="22"/>
        <v>0.13452994616207425</v>
      </c>
      <c r="AN128" s="58">
        <f t="shared" si="23"/>
        <v>5.0000000000000001E-3</v>
      </c>
    </row>
    <row r="129" spans="1:40">
      <c r="A129" s="103">
        <v>26</v>
      </c>
      <c r="B129" s="93" t="s">
        <v>223</v>
      </c>
      <c r="C129" s="124" t="s">
        <v>223</v>
      </c>
      <c r="D129" s="101">
        <v>1.5</v>
      </c>
      <c r="E129" s="95" t="s">
        <v>74</v>
      </c>
      <c r="F129" s="92">
        <v>25.97</v>
      </c>
      <c r="G129" s="92">
        <v>25.73</v>
      </c>
      <c r="H129" s="92">
        <v>24.99</v>
      </c>
      <c r="I129" s="92">
        <v>24.84</v>
      </c>
      <c r="J129" s="92">
        <v>24.344000000000001</v>
      </c>
      <c r="K129" s="96">
        <v>23.92</v>
      </c>
      <c r="L129" s="100"/>
      <c r="M129" s="95" t="s">
        <v>75</v>
      </c>
      <c r="N129" s="92">
        <v>24.376000000000001</v>
      </c>
      <c r="O129" s="92">
        <v>24.675999999999998</v>
      </c>
      <c r="P129" s="92">
        <v>25.026</v>
      </c>
      <c r="Q129" s="92">
        <v>25.225999999999999</v>
      </c>
      <c r="R129" s="92">
        <v>26</v>
      </c>
      <c r="S129" s="96">
        <v>26.417000000000002</v>
      </c>
      <c r="T129" s="101">
        <v>24.5</v>
      </c>
      <c r="U129" s="139"/>
      <c r="V129" s="57">
        <f t="shared" si="18"/>
        <v>1.299038105676658</v>
      </c>
      <c r="W129" s="53">
        <f t="shared" si="24"/>
        <v>12.4575</v>
      </c>
      <c r="X129" s="53">
        <f t="shared" si="25"/>
        <v>24.132000000000001</v>
      </c>
      <c r="Y129" s="53">
        <f t="shared" si="26"/>
        <v>11.96</v>
      </c>
      <c r="Z129" s="53">
        <f t="shared" si="27"/>
        <v>12.925000000000001</v>
      </c>
      <c r="AA129" s="53">
        <f t="shared" si="28"/>
        <v>0.18201905283832787</v>
      </c>
      <c r="AB129" s="53">
        <f t="shared" si="29"/>
        <v>0.15201905283833028</v>
      </c>
      <c r="AC129" s="53">
        <f t="shared" si="19"/>
        <v>0.1050887491538493</v>
      </c>
      <c r="AD129" s="58">
        <f t="shared" si="20"/>
        <v>8.7768241078161932E-2</v>
      </c>
      <c r="AF129" s="57">
        <f t="shared" si="21"/>
        <v>1.299038105676658</v>
      </c>
      <c r="AG129" s="53">
        <f t="shared" si="30"/>
        <v>12.562999999999999</v>
      </c>
      <c r="AH129" s="53">
        <f t="shared" si="31"/>
        <v>26.208500000000001</v>
      </c>
      <c r="AI129" s="53">
        <f t="shared" si="32"/>
        <v>12.263</v>
      </c>
      <c r="AJ129" s="53">
        <f t="shared" si="33"/>
        <v>13.208500000000001</v>
      </c>
      <c r="AK129" s="53">
        <f t="shared" si="34"/>
        <v>1.299038105676658E-2</v>
      </c>
      <c r="AL129" s="53">
        <f t="shared" si="35"/>
        <v>0.34951905283833007</v>
      </c>
      <c r="AM129" s="53">
        <f t="shared" si="22"/>
        <v>0.20179491924311288</v>
      </c>
      <c r="AN129" s="58">
        <f t="shared" si="23"/>
        <v>7.4999999999999997E-3</v>
      </c>
    </row>
    <row r="130" spans="1:40">
      <c r="A130" s="103">
        <v>27</v>
      </c>
      <c r="B130" s="93" t="s">
        <v>224</v>
      </c>
      <c r="C130" s="124" t="s">
        <v>225</v>
      </c>
      <c r="D130" s="101">
        <v>3</v>
      </c>
      <c r="E130" s="95" t="s">
        <v>74</v>
      </c>
      <c r="F130" s="92">
        <v>26.95</v>
      </c>
      <c r="G130" s="92">
        <v>26.58</v>
      </c>
      <c r="H130" s="92">
        <v>25</v>
      </c>
      <c r="I130" s="92">
        <v>24.8</v>
      </c>
      <c r="J130" s="92">
        <v>23.704000000000001</v>
      </c>
      <c r="K130" s="96">
        <v>22.954999999999998</v>
      </c>
      <c r="L130" s="100"/>
      <c r="M130" s="95" t="s">
        <v>75</v>
      </c>
      <c r="N130" s="92">
        <v>23.751999999999999</v>
      </c>
      <c r="O130" s="92">
        <v>24.251999999999999</v>
      </c>
      <c r="P130" s="92">
        <v>25.050999999999998</v>
      </c>
      <c r="Q130" s="92">
        <v>25.315999999999999</v>
      </c>
      <c r="R130" s="92">
        <v>27</v>
      </c>
      <c r="S130" s="96">
        <v>27.698</v>
      </c>
      <c r="T130" s="101">
        <v>24</v>
      </c>
      <c r="U130" s="139"/>
      <c r="V130" s="57">
        <f t="shared" si="18"/>
        <v>2.598076211353316</v>
      </c>
      <c r="W130" s="53">
        <f t="shared" si="24"/>
        <v>12.45</v>
      </c>
      <c r="X130" s="53">
        <f t="shared" si="25"/>
        <v>23.329499999999999</v>
      </c>
      <c r="Y130" s="53">
        <f t="shared" si="26"/>
        <v>11.477499999999999</v>
      </c>
      <c r="Z130" s="53">
        <f t="shared" si="27"/>
        <v>13.3825</v>
      </c>
      <c r="AA130" s="53">
        <f t="shared" si="28"/>
        <v>0.36653810567665701</v>
      </c>
      <c r="AB130" s="53">
        <f t="shared" si="29"/>
        <v>0.32653810567665786</v>
      </c>
      <c r="AC130" s="53">
        <f t="shared" si="19"/>
        <v>0.21162087398067342</v>
      </c>
      <c r="AD130" s="58">
        <f t="shared" si="20"/>
        <v>0.18852686321308887</v>
      </c>
      <c r="AF130" s="57">
        <f t="shared" si="21"/>
        <v>2.598076211353316</v>
      </c>
      <c r="AG130" s="53">
        <f t="shared" si="30"/>
        <v>12.591749999999999</v>
      </c>
      <c r="AH130" s="53">
        <f t="shared" si="31"/>
        <v>27.349</v>
      </c>
      <c r="AI130" s="53">
        <f t="shared" si="32"/>
        <v>12.000999999999999</v>
      </c>
      <c r="AJ130" s="53">
        <f t="shared" si="33"/>
        <v>13.849</v>
      </c>
      <c r="AK130" s="53">
        <f t="shared" si="34"/>
        <v>4.1788105676657139E-2</v>
      </c>
      <c r="AL130" s="53">
        <f t="shared" si="35"/>
        <v>0.70828810567665812</v>
      </c>
      <c r="AM130" s="53">
        <f t="shared" si="22"/>
        <v>0.40893032847622862</v>
      </c>
      <c r="AN130" s="58">
        <f t="shared" si="23"/>
        <v>2.4126374061342527E-2</v>
      </c>
    </row>
    <row r="131" spans="1:40">
      <c r="A131" s="103">
        <v>27</v>
      </c>
      <c r="B131" s="93" t="s">
        <v>226</v>
      </c>
      <c r="C131" s="124" t="s">
        <v>226</v>
      </c>
      <c r="D131" s="101">
        <v>2</v>
      </c>
      <c r="E131" s="95" t="s">
        <v>74</v>
      </c>
      <c r="F131" s="92">
        <v>26.96</v>
      </c>
      <c r="G131" s="92">
        <v>26.68</v>
      </c>
      <c r="H131" s="92">
        <v>25.66</v>
      </c>
      <c r="I131" s="92">
        <v>25.49</v>
      </c>
      <c r="J131" s="92">
        <v>24.797000000000001</v>
      </c>
      <c r="K131" s="96">
        <v>24.260999999999999</v>
      </c>
      <c r="L131" s="100"/>
      <c r="M131" s="95" t="s">
        <v>75</v>
      </c>
      <c r="N131" s="92">
        <v>24.835000000000001</v>
      </c>
      <c r="O131" s="92">
        <v>25.21</v>
      </c>
      <c r="P131" s="92">
        <v>25.701000000000001</v>
      </c>
      <c r="Q131" s="92">
        <v>25.925000000000001</v>
      </c>
      <c r="R131" s="92">
        <v>27</v>
      </c>
      <c r="S131" s="96">
        <v>27.513000000000002</v>
      </c>
      <c r="T131" s="101">
        <v>25</v>
      </c>
      <c r="U131" s="139"/>
      <c r="V131" s="57">
        <f t="shared" si="18"/>
        <v>1.7320508075688774</v>
      </c>
      <c r="W131" s="53">
        <f t="shared" si="24"/>
        <v>12.7875</v>
      </c>
      <c r="X131" s="53">
        <f t="shared" si="25"/>
        <v>24.529</v>
      </c>
      <c r="Y131" s="53">
        <f t="shared" si="26"/>
        <v>12.1305</v>
      </c>
      <c r="Z131" s="53">
        <f t="shared" si="27"/>
        <v>13.41</v>
      </c>
      <c r="AA131" s="53">
        <f t="shared" si="28"/>
        <v>0.24352540378443877</v>
      </c>
      <c r="AB131" s="53">
        <f t="shared" si="29"/>
        <v>0.20902540378443868</v>
      </c>
      <c r="AC131" s="53">
        <f t="shared" si="19"/>
        <v>0.14059945742945804</v>
      </c>
      <c r="AD131" s="58">
        <f t="shared" si="20"/>
        <v>0.12068087314241588</v>
      </c>
      <c r="AF131" s="57">
        <f t="shared" si="21"/>
        <v>1.7320508075688774</v>
      </c>
      <c r="AG131" s="53">
        <f t="shared" si="30"/>
        <v>12.906500000000001</v>
      </c>
      <c r="AH131" s="53">
        <f t="shared" si="31"/>
        <v>27.256500000000003</v>
      </c>
      <c r="AI131" s="53">
        <f t="shared" si="32"/>
        <v>12.51125</v>
      </c>
      <c r="AJ131" s="53">
        <f t="shared" si="33"/>
        <v>13.756500000000001</v>
      </c>
      <c r="AK131" s="53">
        <f t="shared" si="34"/>
        <v>1.7320508075688773E-2</v>
      </c>
      <c r="AL131" s="53">
        <f t="shared" si="35"/>
        <v>0.47077540378443794</v>
      </c>
      <c r="AM131" s="53">
        <f t="shared" si="22"/>
        <v>0.27180230610279998</v>
      </c>
      <c r="AN131" s="58">
        <f t="shared" si="23"/>
        <v>0.01</v>
      </c>
    </row>
    <row r="132" spans="1:40">
      <c r="A132" s="103">
        <v>27</v>
      </c>
      <c r="B132" s="93" t="s">
        <v>227</v>
      </c>
      <c r="C132" s="124" t="s">
        <v>227</v>
      </c>
      <c r="D132" s="101">
        <v>1.5</v>
      </c>
      <c r="E132" s="95" t="s">
        <v>74</v>
      </c>
      <c r="F132" s="92">
        <v>26.97</v>
      </c>
      <c r="G132" s="92">
        <v>26.73</v>
      </c>
      <c r="H132" s="92">
        <v>25.99</v>
      </c>
      <c r="I132" s="92">
        <v>25.84</v>
      </c>
      <c r="J132" s="92">
        <v>25.344000000000001</v>
      </c>
      <c r="K132" s="96">
        <v>24.92</v>
      </c>
      <c r="L132" s="100"/>
      <c r="M132" s="95" t="s">
        <v>75</v>
      </c>
      <c r="N132" s="92">
        <v>25.376000000000001</v>
      </c>
      <c r="O132" s="92">
        <v>25.675999999999998</v>
      </c>
      <c r="P132" s="92">
        <v>26.026</v>
      </c>
      <c r="Q132" s="92">
        <v>26.225999999999999</v>
      </c>
      <c r="R132" s="92">
        <v>27</v>
      </c>
      <c r="S132" s="96">
        <v>27.417000000000002</v>
      </c>
      <c r="T132" s="101">
        <v>25.5</v>
      </c>
      <c r="U132" s="139"/>
      <c r="V132" s="57">
        <f t="shared" ref="V132:V195" si="36">D132/2/TAN(phiM/2)</f>
        <v>1.299038105676658</v>
      </c>
      <c r="W132" s="53">
        <f t="shared" si="24"/>
        <v>12.9575</v>
      </c>
      <c r="X132" s="53">
        <f t="shared" si="25"/>
        <v>25.132000000000001</v>
      </c>
      <c r="Y132" s="53">
        <f t="shared" si="26"/>
        <v>12.46</v>
      </c>
      <c r="Z132" s="53">
        <f t="shared" si="27"/>
        <v>13.425000000000001</v>
      </c>
      <c r="AA132" s="53">
        <f t="shared" si="28"/>
        <v>0.18201905283832787</v>
      </c>
      <c r="AB132" s="53">
        <f t="shared" si="29"/>
        <v>0.15201905283833028</v>
      </c>
      <c r="AC132" s="53">
        <f t="shared" ref="AC132:AC195" si="37">AA132*TAN(phiM/2)</f>
        <v>0.1050887491538493</v>
      </c>
      <c r="AD132" s="58">
        <f t="shared" ref="AD132:AD195" si="38">AB132*TAN(phiM/2)</f>
        <v>8.7768241078161932E-2</v>
      </c>
      <c r="AF132" s="57">
        <f t="shared" ref="AF132:AF195" si="39">D132/2/TAN(phiM/2)</f>
        <v>1.299038105676658</v>
      </c>
      <c r="AG132" s="53">
        <f t="shared" si="30"/>
        <v>13.062999999999999</v>
      </c>
      <c r="AH132" s="53">
        <f t="shared" si="31"/>
        <v>27.208500000000001</v>
      </c>
      <c r="AI132" s="53">
        <f t="shared" si="32"/>
        <v>12.763</v>
      </c>
      <c r="AJ132" s="53">
        <f t="shared" si="33"/>
        <v>13.708500000000001</v>
      </c>
      <c r="AK132" s="53">
        <f t="shared" si="34"/>
        <v>1.299038105676658E-2</v>
      </c>
      <c r="AL132" s="53">
        <f t="shared" si="35"/>
        <v>0.34951905283833007</v>
      </c>
      <c r="AM132" s="53">
        <f t="shared" ref="AM132:AM195" si="40">AL132*TAN(phiM/2)</f>
        <v>0.20179491924311288</v>
      </c>
      <c r="AN132" s="58">
        <f t="shared" ref="AN132:AN195" si="41">AK132*TAN(phiM/2)</f>
        <v>7.4999999999999997E-3</v>
      </c>
    </row>
    <row r="133" spans="1:40">
      <c r="A133" s="103">
        <v>27</v>
      </c>
      <c r="B133" s="93" t="s">
        <v>228</v>
      </c>
      <c r="C133" s="124" t="s">
        <v>228</v>
      </c>
      <c r="D133" s="101">
        <v>1</v>
      </c>
      <c r="E133" s="95" t="s">
        <v>74</v>
      </c>
      <c r="F133" s="92">
        <v>26.97</v>
      </c>
      <c r="G133" s="92">
        <v>26.79</v>
      </c>
      <c r="H133" s="92">
        <v>26.32</v>
      </c>
      <c r="I133" s="92">
        <v>26.2</v>
      </c>
      <c r="J133" s="92">
        <v>25.890999999999998</v>
      </c>
      <c r="K133" s="96">
        <v>25.582999999999998</v>
      </c>
      <c r="L133" s="100"/>
      <c r="M133" s="95" t="s">
        <v>75</v>
      </c>
      <c r="N133" s="92">
        <v>25.917000000000002</v>
      </c>
      <c r="O133" s="92">
        <v>26.152999999999999</v>
      </c>
      <c r="P133" s="92">
        <v>26.35</v>
      </c>
      <c r="Q133" s="92">
        <v>26.52</v>
      </c>
      <c r="R133" s="92">
        <v>27</v>
      </c>
      <c r="S133" s="96">
        <v>27.314</v>
      </c>
      <c r="T133" s="101">
        <v>26</v>
      </c>
      <c r="U133" s="139"/>
      <c r="V133" s="57">
        <f t="shared" si="36"/>
        <v>0.86602540378443871</v>
      </c>
      <c r="W133" s="53">
        <f t="shared" ref="W133:W196" si="42">AVERAGE(H133:I133)/2</f>
        <v>13.129999999999999</v>
      </c>
      <c r="X133" s="53">
        <f t="shared" ref="X133:X196" si="43">AVERAGE(J133:K133)</f>
        <v>25.736999999999998</v>
      </c>
      <c r="Y133" s="53">
        <f t="shared" ref="Y133:Y196" si="44">K133/2</f>
        <v>12.791499999999999</v>
      </c>
      <c r="Z133" s="53">
        <f t="shared" ref="Z133:Z196" si="45">AVERAGE(F133:G133)/2</f>
        <v>13.44</v>
      </c>
      <c r="AA133" s="53">
        <f t="shared" ref="AA133:AA196" si="46">W133+V133/2-Z133</f>
        <v>0.12301270189221825</v>
      </c>
      <c r="AB133" s="53">
        <f t="shared" ref="AB133:AB196" si="47">Y133-W133+V133/2</f>
        <v>9.4512701892219553E-2</v>
      </c>
      <c r="AC133" s="53">
        <f t="shared" si="37"/>
        <v>7.1021416551215383E-2</v>
      </c>
      <c r="AD133" s="58">
        <f t="shared" si="38"/>
        <v>5.4566933879311809E-2</v>
      </c>
      <c r="AF133" s="57">
        <f t="shared" si="39"/>
        <v>0.86602540378443871</v>
      </c>
      <c r="AG133" s="53">
        <f t="shared" ref="AG133:AG196" si="48">AVERAGE(P133:Q133)/2</f>
        <v>13.217500000000001</v>
      </c>
      <c r="AH133" s="53">
        <f t="shared" ref="AH133:AH196" si="49">AVERAGE(R133:S133)</f>
        <v>27.157</v>
      </c>
      <c r="AI133" s="53">
        <f t="shared" ref="AI133:AI196" si="50">AVERAGE(N133:O133)/2</f>
        <v>13.0175</v>
      </c>
      <c r="AJ133" s="53">
        <f t="shared" ref="AJ133:AJ196" si="51">S133/2</f>
        <v>13.657</v>
      </c>
      <c r="AK133" s="53">
        <f t="shared" ref="AK133:AK196" si="52">MAX(AG133+AF133/2-AJ133, AF133*0.01)</f>
        <v>8.6602540378443865E-3</v>
      </c>
      <c r="AL133" s="53">
        <f t="shared" ref="AL133:AL196" si="53">AI133-AG133+AF133/2</f>
        <v>0.23301270189221829</v>
      </c>
      <c r="AM133" s="53">
        <f t="shared" si="40"/>
        <v>0.13452994616207425</v>
      </c>
      <c r="AN133" s="58">
        <f t="shared" si="41"/>
        <v>5.0000000000000001E-3</v>
      </c>
    </row>
    <row r="134" spans="1:40">
      <c r="A134" s="103">
        <v>27</v>
      </c>
      <c r="B134" s="93" t="s">
        <v>229</v>
      </c>
      <c r="C134" s="124" t="s">
        <v>229</v>
      </c>
      <c r="D134" s="101">
        <v>0.75</v>
      </c>
      <c r="E134" s="95" t="s">
        <v>74</v>
      </c>
      <c r="F134" s="92">
        <v>26.98</v>
      </c>
      <c r="G134" s="92">
        <v>26.84</v>
      </c>
      <c r="H134" s="92">
        <v>26.49</v>
      </c>
      <c r="I134" s="92">
        <v>26.38</v>
      </c>
      <c r="J134" s="92">
        <v>26.166</v>
      </c>
      <c r="K134" s="96">
        <v>25.917000000000002</v>
      </c>
      <c r="L134" s="100"/>
      <c r="M134" s="95" t="s">
        <v>75</v>
      </c>
      <c r="N134" s="92">
        <v>26.187999999999999</v>
      </c>
      <c r="O134" s="92">
        <v>26.378</v>
      </c>
      <c r="P134" s="92">
        <v>26.513000000000002</v>
      </c>
      <c r="Q134" s="92">
        <v>26.663</v>
      </c>
      <c r="R134" s="92">
        <v>27</v>
      </c>
      <c r="S134" s="96">
        <v>27.257999999999999</v>
      </c>
      <c r="T134" s="101">
        <v>26.25</v>
      </c>
      <c r="U134" s="139"/>
      <c r="V134" s="57">
        <f t="shared" si="36"/>
        <v>0.649519052838329</v>
      </c>
      <c r="W134" s="53">
        <f t="shared" si="42"/>
        <v>13.217499999999999</v>
      </c>
      <c r="X134" s="53">
        <f t="shared" si="43"/>
        <v>26.041499999999999</v>
      </c>
      <c r="Y134" s="53">
        <f t="shared" si="44"/>
        <v>12.958500000000001</v>
      </c>
      <c r="Z134" s="53">
        <f t="shared" si="45"/>
        <v>13.455</v>
      </c>
      <c r="AA134" s="53">
        <f t="shared" si="46"/>
        <v>8.7259526419163791E-2</v>
      </c>
      <c r="AB134" s="53">
        <f t="shared" si="47"/>
        <v>6.5759526419165937E-2</v>
      </c>
      <c r="AC134" s="53">
        <f t="shared" si="37"/>
        <v>5.0379311067463475E-2</v>
      </c>
      <c r="AD134" s="58">
        <f t="shared" si="38"/>
        <v>3.7966280279887757E-2</v>
      </c>
      <c r="AF134" s="57">
        <f t="shared" si="39"/>
        <v>0.649519052838329</v>
      </c>
      <c r="AG134" s="53">
        <f t="shared" si="48"/>
        <v>13.294</v>
      </c>
      <c r="AH134" s="53">
        <f t="shared" si="49"/>
        <v>27.128999999999998</v>
      </c>
      <c r="AI134" s="53">
        <f t="shared" si="50"/>
        <v>13.141500000000001</v>
      </c>
      <c r="AJ134" s="53">
        <f t="shared" si="51"/>
        <v>13.629</v>
      </c>
      <c r="AK134" s="53">
        <f t="shared" si="52"/>
        <v>6.4951905283832899E-3</v>
      </c>
      <c r="AL134" s="53">
        <f t="shared" si="53"/>
        <v>0.17225952641916464</v>
      </c>
      <c r="AM134" s="53">
        <f t="shared" si="40"/>
        <v>9.9454083948582156E-2</v>
      </c>
      <c r="AN134" s="58">
        <f t="shared" si="41"/>
        <v>3.7499999999999999E-3</v>
      </c>
    </row>
    <row r="135" spans="1:40">
      <c r="A135" s="103">
        <v>28</v>
      </c>
      <c r="B135" s="93" t="s">
        <v>230</v>
      </c>
      <c r="C135" s="124" t="s">
        <v>230</v>
      </c>
      <c r="D135" s="101">
        <v>2</v>
      </c>
      <c r="E135" s="95" t="s">
        <v>74</v>
      </c>
      <c r="F135" s="92">
        <v>27.96</v>
      </c>
      <c r="G135" s="92">
        <v>27.68</v>
      </c>
      <c r="H135" s="92">
        <v>26.66</v>
      </c>
      <c r="I135" s="92">
        <v>26.49</v>
      </c>
      <c r="J135" s="92">
        <v>25.797000000000001</v>
      </c>
      <c r="K135" s="96">
        <v>25.260999999999999</v>
      </c>
      <c r="L135" s="100"/>
      <c r="M135" s="95" t="s">
        <v>75</v>
      </c>
      <c r="N135" s="92">
        <v>25.835000000000001</v>
      </c>
      <c r="O135" s="92">
        <v>26.21</v>
      </c>
      <c r="P135" s="92">
        <v>26.701000000000001</v>
      </c>
      <c r="Q135" s="92">
        <v>26.925000000000001</v>
      </c>
      <c r="R135" s="92">
        <v>28</v>
      </c>
      <c r="S135" s="96">
        <v>28.513000000000002</v>
      </c>
      <c r="T135" s="101">
        <v>26</v>
      </c>
      <c r="U135" s="139"/>
      <c r="V135" s="57">
        <f t="shared" si="36"/>
        <v>1.7320508075688774</v>
      </c>
      <c r="W135" s="53">
        <f t="shared" si="42"/>
        <v>13.2875</v>
      </c>
      <c r="X135" s="53">
        <f t="shared" si="43"/>
        <v>25.529</v>
      </c>
      <c r="Y135" s="53">
        <f t="shared" si="44"/>
        <v>12.6305</v>
      </c>
      <c r="Z135" s="53">
        <f t="shared" si="45"/>
        <v>13.91</v>
      </c>
      <c r="AA135" s="53">
        <f t="shared" si="46"/>
        <v>0.24352540378443877</v>
      </c>
      <c r="AB135" s="53">
        <f t="shared" si="47"/>
        <v>0.20902540378443868</v>
      </c>
      <c r="AC135" s="53">
        <f t="shared" si="37"/>
        <v>0.14059945742945804</v>
      </c>
      <c r="AD135" s="58">
        <f t="shared" si="38"/>
        <v>0.12068087314241588</v>
      </c>
      <c r="AF135" s="57">
        <f t="shared" si="39"/>
        <v>1.7320508075688774</v>
      </c>
      <c r="AG135" s="53">
        <f t="shared" si="48"/>
        <v>13.406500000000001</v>
      </c>
      <c r="AH135" s="53">
        <f t="shared" si="49"/>
        <v>28.256500000000003</v>
      </c>
      <c r="AI135" s="53">
        <f t="shared" si="50"/>
        <v>13.01125</v>
      </c>
      <c r="AJ135" s="53">
        <f t="shared" si="51"/>
        <v>14.256500000000001</v>
      </c>
      <c r="AK135" s="53">
        <f t="shared" si="52"/>
        <v>1.7320508075688773E-2</v>
      </c>
      <c r="AL135" s="53">
        <f t="shared" si="53"/>
        <v>0.47077540378443794</v>
      </c>
      <c r="AM135" s="53">
        <f t="shared" si="40"/>
        <v>0.27180230610279998</v>
      </c>
      <c r="AN135" s="58">
        <f t="shared" si="41"/>
        <v>0.01</v>
      </c>
    </row>
    <row r="136" spans="1:40">
      <c r="A136" s="103">
        <v>28</v>
      </c>
      <c r="B136" s="93" t="s">
        <v>231</v>
      </c>
      <c r="C136" s="124" t="s">
        <v>231</v>
      </c>
      <c r="D136" s="101">
        <v>1.5</v>
      </c>
      <c r="E136" s="95" t="s">
        <v>74</v>
      </c>
      <c r="F136" s="92">
        <v>27.97</v>
      </c>
      <c r="G136" s="92">
        <v>27.73</v>
      </c>
      <c r="H136" s="92">
        <v>26.99</v>
      </c>
      <c r="I136" s="92">
        <v>26.84</v>
      </c>
      <c r="J136" s="92">
        <v>26.344000000000001</v>
      </c>
      <c r="K136" s="96">
        <v>25.92</v>
      </c>
      <c r="L136" s="100"/>
      <c r="M136" s="95" t="s">
        <v>75</v>
      </c>
      <c r="N136" s="92">
        <v>26.376000000000001</v>
      </c>
      <c r="O136" s="92">
        <v>26.675999999999998</v>
      </c>
      <c r="P136" s="92">
        <v>27.026</v>
      </c>
      <c r="Q136" s="92">
        <v>27.225999999999999</v>
      </c>
      <c r="R136" s="92">
        <v>28</v>
      </c>
      <c r="S136" s="96">
        <v>28.417000000000002</v>
      </c>
      <c r="T136" s="101">
        <v>26.5</v>
      </c>
      <c r="U136" s="139"/>
      <c r="V136" s="57">
        <f t="shared" si="36"/>
        <v>1.299038105676658</v>
      </c>
      <c r="W136" s="53">
        <f t="shared" si="42"/>
        <v>13.4575</v>
      </c>
      <c r="X136" s="53">
        <f t="shared" si="43"/>
        <v>26.132000000000001</v>
      </c>
      <c r="Y136" s="53">
        <f t="shared" si="44"/>
        <v>12.96</v>
      </c>
      <c r="Z136" s="53">
        <f t="shared" si="45"/>
        <v>13.925000000000001</v>
      </c>
      <c r="AA136" s="53">
        <f t="shared" si="46"/>
        <v>0.18201905283832787</v>
      </c>
      <c r="AB136" s="53">
        <f t="shared" si="47"/>
        <v>0.15201905283833028</v>
      </c>
      <c r="AC136" s="53">
        <f t="shared" si="37"/>
        <v>0.1050887491538493</v>
      </c>
      <c r="AD136" s="58">
        <f t="shared" si="38"/>
        <v>8.7768241078161932E-2</v>
      </c>
      <c r="AF136" s="57">
        <f t="shared" si="39"/>
        <v>1.299038105676658</v>
      </c>
      <c r="AG136" s="53">
        <f t="shared" si="48"/>
        <v>13.562999999999999</v>
      </c>
      <c r="AH136" s="53">
        <f t="shared" si="49"/>
        <v>28.208500000000001</v>
      </c>
      <c r="AI136" s="53">
        <f t="shared" si="50"/>
        <v>13.263</v>
      </c>
      <c r="AJ136" s="53">
        <f t="shared" si="51"/>
        <v>14.208500000000001</v>
      </c>
      <c r="AK136" s="53">
        <f t="shared" si="52"/>
        <v>1.299038105676658E-2</v>
      </c>
      <c r="AL136" s="53">
        <f t="shared" si="53"/>
        <v>0.34951905283833007</v>
      </c>
      <c r="AM136" s="53">
        <f t="shared" si="40"/>
        <v>0.20179491924311288</v>
      </c>
      <c r="AN136" s="58">
        <f t="shared" si="41"/>
        <v>7.4999999999999997E-3</v>
      </c>
    </row>
    <row r="137" spans="1:40">
      <c r="A137" s="103">
        <v>28</v>
      </c>
      <c r="B137" s="93" t="s">
        <v>232</v>
      </c>
      <c r="C137" s="124" t="s">
        <v>232</v>
      </c>
      <c r="D137" s="101">
        <v>1</v>
      </c>
      <c r="E137" s="95" t="s">
        <v>74</v>
      </c>
      <c r="F137" s="92">
        <v>27.97</v>
      </c>
      <c r="G137" s="92">
        <v>27.79</v>
      </c>
      <c r="H137" s="92">
        <v>27.32</v>
      </c>
      <c r="I137" s="92">
        <v>27.2</v>
      </c>
      <c r="J137" s="92">
        <v>26.890999999999998</v>
      </c>
      <c r="K137" s="96">
        <v>26.582999999999998</v>
      </c>
      <c r="L137" s="100"/>
      <c r="M137" s="95" t="s">
        <v>75</v>
      </c>
      <c r="N137" s="92">
        <v>26.917000000000002</v>
      </c>
      <c r="O137" s="92">
        <v>27.152999999999999</v>
      </c>
      <c r="P137" s="92">
        <v>27.35</v>
      </c>
      <c r="Q137" s="92">
        <v>27.52</v>
      </c>
      <c r="R137" s="92">
        <v>28</v>
      </c>
      <c r="S137" s="96">
        <v>28.314</v>
      </c>
      <c r="T137" s="101">
        <v>27</v>
      </c>
      <c r="U137" s="139"/>
      <c r="V137" s="57">
        <f t="shared" si="36"/>
        <v>0.86602540378443871</v>
      </c>
      <c r="W137" s="53">
        <f t="shared" si="42"/>
        <v>13.629999999999999</v>
      </c>
      <c r="X137" s="53">
        <f t="shared" si="43"/>
        <v>26.736999999999998</v>
      </c>
      <c r="Y137" s="53">
        <f t="shared" si="44"/>
        <v>13.291499999999999</v>
      </c>
      <c r="Z137" s="53">
        <f t="shared" si="45"/>
        <v>13.94</v>
      </c>
      <c r="AA137" s="53">
        <f t="shared" si="46"/>
        <v>0.12301270189221825</v>
      </c>
      <c r="AB137" s="53">
        <f t="shared" si="47"/>
        <v>9.4512701892219553E-2</v>
      </c>
      <c r="AC137" s="53">
        <f t="shared" si="37"/>
        <v>7.1021416551215383E-2</v>
      </c>
      <c r="AD137" s="58">
        <f t="shared" si="38"/>
        <v>5.4566933879311809E-2</v>
      </c>
      <c r="AF137" s="57">
        <f t="shared" si="39"/>
        <v>0.86602540378443871</v>
      </c>
      <c r="AG137" s="53">
        <f t="shared" si="48"/>
        <v>13.717500000000001</v>
      </c>
      <c r="AH137" s="53">
        <f t="shared" si="49"/>
        <v>28.157</v>
      </c>
      <c r="AI137" s="53">
        <f t="shared" si="50"/>
        <v>13.5175</v>
      </c>
      <c r="AJ137" s="53">
        <f t="shared" si="51"/>
        <v>14.157</v>
      </c>
      <c r="AK137" s="53">
        <f t="shared" si="52"/>
        <v>8.6602540378443865E-3</v>
      </c>
      <c r="AL137" s="53">
        <f t="shared" si="53"/>
        <v>0.23301270189221829</v>
      </c>
      <c r="AM137" s="53">
        <f t="shared" si="40"/>
        <v>0.13452994616207425</v>
      </c>
      <c r="AN137" s="58">
        <f t="shared" si="41"/>
        <v>5.0000000000000001E-3</v>
      </c>
    </row>
    <row r="138" spans="1:40">
      <c r="A138" s="103">
        <v>30</v>
      </c>
      <c r="B138" s="93" t="s">
        <v>233</v>
      </c>
      <c r="C138" s="124" t="s">
        <v>234</v>
      </c>
      <c r="D138" s="101">
        <v>3.5</v>
      </c>
      <c r="E138" s="95" t="s">
        <v>74</v>
      </c>
      <c r="F138" s="92">
        <v>29.95</v>
      </c>
      <c r="G138" s="92">
        <v>29.52</v>
      </c>
      <c r="H138" s="92">
        <v>27.67</v>
      </c>
      <c r="I138" s="92">
        <v>27.46</v>
      </c>
      <c r="J138" s="92">
        <v>26.158000000000001</v>
      </c>
      <c r="K138" s="96">
        <v>25.306000000000001</v>
      </c>
      <c r="L138" s="100"/>
      <c r="M138" s="95" t="s">
        <v>75</v>
      </c>
      <c r="N138" s="92">
        <v>26.210999999999999</v>
      </c>
      <c r="O138" s="92">
        <v>26.771000000000001</v>
      </c>
      <c r="P138" s="92">
        <v>27.727</v>
      </c>
      <c r="Q138" s="92">
        <v>28.007000000000001</v>
      </c>
      <c r="R138" s="92">
        <v>30</v>
      </c>
      <c r="S138" s="96">
        <v>30.785</v>
      </c>
      <c r="T138" s="101">
        <v>26.5</v>
      </c>
      <c r="U138" s="139"/>
      <c r="V138" s="57">
        <f t="shared" si="36"/>
        <v>3.0310889132455356</v>
      </c>
      <c r="W138" s="53">
        <f t="shared" si="42"/>
        <v>13.782500000000001</v>
      </c>
      <c r="X138" s="53">
        <f t="shared" si="43"/>
        <v>25.731999999999999</v>
      </c>
      <c r="Y138" s="53">
        <f t="shared" si="44"/>
        <v>12.653</v>
      </c>
      <c r="Z138" s="53">
        <f t="shared" si="45"/>
        <v>14.8675</v>
      </c>
      <c r="AA138" s="53">
        <f t="shared" si="46"/>
        <v>0.43054445662276919</v>
      </c>
      <c r="AB138" s="53">
        <f t="shared" si="47"/>
        <v>0.38604445662276765</v>
      </c>
      <c r="AC138" s="53">
        <f t="shared" si="37"/>
        <v>0.24857495792925693</v>
      </c>
      <c r="AD138" s="58">
        <f t="shared" si="38"/>
        <v>0.2228828709503177</v>
      </c>
      <c r="AF138" s="57">
        <f t="shared" si="39"/>
        <v>3.0310889132455356</v>
      </c>
      <c r="AG138" s="53">
        <f t="shared" si="48"/>
        <v>13.9335</v>
      </c>
      <c r="AH138" s="53">
        <f t="shared" si="49"/>
        <v>30.392499999999998</v>
      </c>
      <c r="AI138" s="53">
        <f t="shared" si="50"/>
        <v>13.2455</v>
      </c>
      <c r="AJ138" s="53">
        <f t="shared" si="51"/>
        <v>15.3925</v>
      </c>
      <c r="AK138" s="53">
        <f t="shared" si="52"/>
        <v>5.6544456622768635E-2</v>
      </c>
      <c r="AL138" s="53">
        <f t="shared" si="53"/>
        <v>0.82754445662276721</v>
      </c>
      <c r="AM138" s="53">
        <f t="shared" si="40"/>
        <v>0.47778301479753721</v>
      </c>
      <c r="AN138" s="58">
        <f t="shared" si="41"/>
        <v>3.2645957252336585E-2</v>
      </c>
    </row>
    <row r="139" spans="1:40">
      <c r="A139" s="103">
        <v>30</v>
      </c>
      <c r="B139" s="93" t="s">
        <v>235</v>
      </c>
      <c r="C139" s="124" t="s">
        <v>235</v>
      </c>
      <c r="D139" s="101">
        <v>3</v>
      </c>
      <c r="E139" s="95" t="s">
        <v>74</v>
      </c>
      <c r="F139" s="92">
        <v>29.95</v>
      </c>
      <c r="G139" s="92">
        <v>29.58</v>
      </c>
      <c r="H139" s="92">
        <v>28</v>
      </c>
      <c r="I139" s="92">
        <v>27.8</v>
      </c>
      <c r="J139" s="92">
        <v>26.704000000000001</v>
      </c>
      <c r="K139" s="96">
        <v>25.954999999999998</v>
      </c>
      <c r="L139" s="100"/>
      <c r="M139" s="95" t="s">
        <v>75</v>
      </c>
      <c r="N139" s="92">
        <v>26.751999999999999</v>
      </c>
      <c r="O139" s="92">
        <v>27.251999999999999</v>
      </c>
      <c r="P139" s="92">
        <v>28.050999999999998</v>
      </c>
      <c r="Q139" s="92">
        <v>28.315999999999999</v>
      </c>
      <c r="R139" s="92">
        <v>30</v>
      </c>
      <c r="S139" s="96">
        <v>30.698</v>
      </c>
      <c r="T139" s="101">
        <v>27</v>
      </c>
      <c r="U139" s="139"/>
      <c r="V139" s="57">
        <f t="shared" si="36"/>
        <v>2.598076211353316</v>
      </c>
      <c r="W139" s="53">
        <f t="shared" si="42"/>
        <v>13.95</v>
      </c>
      <c r="X139" s="53">
        <f t="shared" si="43"/>
        <v>26.329499999999999</v>
      </c>
      <c r="Y139" s="53">
        <f t="shared" si="44"/>
        <v>12.977499999999999</v>
      </c>
      <c r="Z139" s="53">
        <f t="shared" si="45"/>
        <v>14.8825</v>
      </c>
      <c r="AA139" s="53">
        <f t="shared" si="46"/>
        <v>0.36653810567665701</v>
      </c>
      <c r="AB139" s="53">
        <f t="shared" si="47"/>
        <v>0.32653810567665786</v>
      </c>
      <c r="AC139" s="53">
        <f t="shared" si="37"/>
        <v>0.21162087398067342</v>
      </c>
      <c r="AD139" s="58">
        <f t="shared" si="38"/>
        <v>0.18852686321308887</v>
      </c>
      <c r="AF139" s="57">
        <f t="shared" si="39"/>
        <v>2.598076211353316</v>
      </c>
      <c r="AG139" s="53">
        <f t="shared" si="48"/>
        <v>14.091749999999999</v>
      </c>
      <c r="AH139" s="53">
        <f t="shared" si="49"/>
        <v>30.349</v>
      </c>
      <c r="AI139" s="53">
        <f t="shared" si="50"/>
        <v>13.500999999999999</v>
      </c>
      <c r="AJ139" s="53">
        <f t="shared" si="51"/>
        <v>15.349</v>
      </c>
      <c r="AK139" s="53">
        <f t="shared" si="52"/>
        <v>4.1788105676657139E-2</v>
      </c>
      <c r="AL139" s="53">
        <f t="shared" si="53"/>
        <v>0.70828810567665812</v>
      </c>
      <c r="AM139" s="53">
        <f t="shared" si="40"/>
        <v>0.40893032847622862</v>
      </c>
      <c r="AN139" s="58">
        <f t="shared" si="41"/>
        <v>2.4126374061342527E-2</v>
      </c>
    </row>
    <row r="140" spans="1:40">
      <c r="A140" s="103">
        <v>30</v>
      </c>
      <c r="B140" s="93" t="s">
        <v>236</v>
      </c>
      <c r="C140" s="124" t="s">
        <v>236</v>
      </c>
      <c r="D140" s="101">
        <v>2.5</v>
      </c>
      <c r="E140" s="95" t="s">
        <v>74</v>
      </c>
      <c r="F140" s="92">
        <v>29.96</v>
      </c>
      <c r="G140" s="92">
        <v>29.62</v>
      </c>
      <c r="H140" s="92">
        <v>28.33</v>
      </c>
      <c r="I140" s="92">
        <v>28.14</v>
      </c>
      <c r="J140" s="92">
        <v>27.251999999999999</v>
      </c>
      <c r="K140" s="96">
        <v>26.603999999999999</v>
      </c>
      <c r="L140" s="100"/>
      <c r="M140" s="95" t="s">
        <v>75</v>
      </c>
      <c r="N140" s="92">
        <v>27.294</v>
      </c>
      <c r="O140" s="92">
        <v>27.744</v>
      </c>
      <c r="P140" s="92">
        <v>28.376000000000001</v>
      </c>
      <c r="Q140" s="92">
        <v>28.626000000000001</v>
      </c>
      <c r="R140" s="92">
        <v>30</v>
      </c>
      <c r="S140" s="96">
        <v>30.611000000000001</v>
      </c>
      <c r="T140" s="101">
        <v>27.5</v>
      </c>
      <c r="U140" s="139"/>
      <c r="V140" s="57">
        <f t="shared" si="36"/>
        <v>2.1650635094610968</v>
      </c>
      <c r="W140" s="53">
        <f t="shared" si="42"/>
        <v>14.1175</v>
      </c>
      <c r="X140" s="53">
        <f t="shared" si="43"/>
        <v>26.927999999999997</v>
      </c>
      <c r="Y140" s="53">
        <f t="shared" si="44"/>
        <v>13.302</v>
      </c>
      <c r="Z140" s="53">
        <f t="shared" si="45"/>
        <v>14.895</v>
      </c>
      <c r="AA140" s="53">
        <f t="shared" si="46"/>
        <v>0.30503175473054789</v>
      </c>
      <c r="AB140" s="53">
        <f t="shared" si="47"/>
        <v>0.2670317547305483</v>
      </c>
      <c r="AC140" s="53">
        <f t="shared" si="37"/>
        <v>0.17611016570506571</v>
      </c>
      <c r="AD140" s="58">
        <f t="shared" si="38"/>
        <v>0.15417085547586018</v>
      </c>
      <c r="AF140" s="57">
        <f t="shared" si="39"/>
        <v>2.1650635094610968</v>
      </c>
      <c r="AG140" s="53">
        <f t="shared" si="48"/>
        <v>14.250500000000001</v>
      </c>
      <c r="AH140" s="53">
        <f t="shared" si="49"/>
        <v>30.305500000000002</v>
      </c>
      <c r="AI140" s="53">
        <f t="shared" si="50"/>
        <v>13.759499999999999</v>
      </c>
      <c r="AJ140" s="53">
        <f t="shared" si="51"/>
        <v>15.3055</v>
      </c>
      <c r="AK140" s="53">
        <f t="shared" si="52"/>
        <v>2.753175473054803E-2</v>
      </c>
      <c r="AL140" s="53">
        <f t="shared" si="53"/>
        <v>0.59153175473054698</v>
      </c>
      <c r="AM140" s="53">
        <f t="shared" si="40"/>
        <v>0.34152101782789296</v>
      </c>
      <c r="AN140" s="58">
        <f t="shared" si="41"/>
        <v>1.5895466004944656E-2</v>
      </c>
    </row>
    <row r="141" spans="1:40">
      <c r="A141" s="103">
        <v>30</v>
      </c>
      <c r="B141" s="93" t="s">
        <v>237</v>
      </c>
      <c r="C141" s="124" t="s">
        <v>237</v>
      </c>
      <c r="D141" s="101">
        <v>2</v>
      </c>
      <c r="E141" s="95" t="s">
        <v>74</v>
      </c>
      <c r="F141" s="92">
        <v>29.96</v>
      </c>
      <c r="G141" s="92">
        <v>29.68</v>
      </c>
      <c r="H141" s="92">
        <v>28.66</v>
      </c>
      <c r="I141" s="92">
        <v>28.49</v>
      </c>
      <c r="J141" s="92">
        <v>27.797000000000001</v>
      </c>
      <c r="K141" s="96">
        <v>27.260999999999999</v>
      </c>
      <c r="L141" s="100"/>
      <c r="M141" s="95" t="s">
        <v>75</v>
      </c>
      <c r="N141" s="92">
        <v>27.835000000000001</v>
      </c>
      <c r="O141" s="92">
        <v>28.21</v>
      </c>
      <c r="P141" s="92">
        <v>28.701000000000001</v>
      </c>
      <c r="Q141" s="92">
        <v>28.925000000000001</v>
      </c>
      <c r="R141" s="92">
        <v>30</v>
      </c>
      <c r="S141" s="96">
        <v>30.513000000000002</v>
      </c>
      <c r="T141" s="101">
        <v>28</v>
      </c>
      <c r="U141" s="139"/>
      <c r="V141" s="57">
        <f t="shared" si="36"/>
        <v>1.7320508075688774</v>
      </c>
      <c r="W141" s="53">
        <f t="shared" si="42"/>
        <v>14.2875</v>
      </c>
      <c r="X141" s="53">
        <f t="shared" si="43"/>
        <v>27.529</v>
      </c>
      <c r="Y141" s="53">
        <f t="shared" si="44"/>
        <v>13.6305</v>
      </c>
      <c r="Z141" s="53">
        <f t="shared" si="45"/>
        <v>14.91</v>
      </c>
      <c r="AA141" s="53">
        <f t="shared" si="46"/>
        <v>0.24352540378443877</v>
      </c>
      <c r="AB141" s="53">
        <f t="shared" si="47"/>
        <v>0.20902540378443868</v>
      </c>
      <c r="AC141" s="53">
        <f t="shared" si="37"/>
        <v>0.14059945742945804</v>
      </c>
      <c r="AD141" s="58">
        <f t="shared" si="38"/>
        <v>0.12068087314241588</v>
      </c>
      <c r="AF141" s="57">
        <f t="shared" si="39"/>
        <v>1.7320508075688774</v>
      </c>
      <c r="AG141" s="53">
        <f t="shared" si="48"/>
        <v>14.406500000000001</v>
      </c>
      <c r="AH141" s="53">
        <f t="shared" si="49"/>
        <v>30.256500000000003</v>
      </c>
      <c r="AI141" s="53">
        <f t="shared" si="50"/>
        <v>14.01125</v>
      </c>
      <c r="AJ141" s="53">
        <f t="shared" si="51"/>
        <v>15.256500000000001</v>
      </c>
      <c r="AK141" s="53">
        <f t="shared" si="52"/>
        <v>1.7320508075688773E-2</v>
      </c>
      <c r="AL141" s="53">
        <f t="shared" si="53"/>
        <v>0.47077540378443794</v>
      </c>
      <c r="AM141" s="53">
        <f t="shared" si="40"/>
        <v>0.27180230610279998</v>
      </c>
      <c r="AN141" s="58">
        <f t="shared" si="41"/>
        <v>0.01</v>
      </c>
    </row>
    <row r="142" spans="1:40">
      <c r="A142" s="103">
        <v>30</v>
      </c>
      <c r="B142" s="93" t="s">
        <v>238</v>
      </c>
      <c r="C142" s="124" t="s">
        <v>238</v>
      </c>
      <c r="D142" s="101">
        <v>1.5</v>
      </c>
      <c r="E142" s="95" t="s">
        <v>74</v>
      </c>
      <c r="F142" s="92">
        <v>29.97</v>
      </c>
      <c r="G142" s="92">
        <v>29.73</v>
      </c>
      <c r="H142" s="92">
        <v>28.99</v>
      </c>
      <c r="I142" s="92">
        <v>28.84</v>
      </c>
      <c r="J142" s="92">
        <v>28.344000000000001</v>
      </c>
      <c r="K142" s="96">
        <v>27.92</v>
      </c>
      <c r="L142" s="100"/>
      <c r="M142" s="95" t="s">
        <v>75</v>
      </c>
      <c r="N142" s="92">
        <v>28.376000000000001</v>
      </c>
      <c r="O142" s="92">
        <v>28.675999999999998</v>
      </c>
      <c r="P142" s="92">
        <v>29.026</v>
      </c>
      <c r="Q142" s="92">
        <v>29.225999999999999</v>
      </c>
      <c r="R142" s="92">
        <v>30</v>
      </c>
      <c r="S142" s="96">
        <v>30.416</v>
      </c>
      <c r="T142" s="101">
        <v>28.5</v>
      </c>
      <c r="U142" s="139"/>
      <c r="V142" s="57">
        <f t="shared" si="36"/>
        <v>1.299038105676658</v>
      </c>
      <c r="W142" s="53">
        <f t="shared" si="42"/>
        <v>14.4575</v>
      </c>
      <c r="X142" s="53">
        <f t="shared" si="43"/>
        <v>28.132000000000001</v>
      </c>
      <c r="Y142" s="53">
        <f t="shared" si="44"/>
        <v>13.96</v>
      </c>
      <c r="Z142" s="53">
        <f t="shared" si="45"/>
        <v>14.925000000000001</v>
      </c>
      <c r="AA142" s="53">
        <f t="shared" si="46"/>
        <v>0.18201905283832787</v>
      </c>
      <c r="AB142" s="53">
        <f t="shared" si="47"/>
        <v>0.15201905283833028</v>
      </c>
      <c r="AC142" s="53">
        <f t="shared" si="37"/>
        <v>0.1050887491538493</v>
      </c>
      <c r="AD142" s="58">
        <f t="shared" si="38"/>
        <v>8.7768241078161932E-2</v>
      </c>
      <c r="AF142" s="57">
        <f t="shared" si="39"/>
        <v>1.299038105676658</v>
      </c>
      <c r="AG142" s="53">
        <f t="shared" si="48"/>
        <v>14.562999999999999</v>
      </c>
      <c r="AH142" s="53">
        <f t="shared" si="49"/>
        <v>30.207999999999998</v>
      </c>
      <c r="AI142" s="53">
        <f t="shared" si="50"/>
        <v>14.263</v>
      </c>
      <c r="AJ142" s="53">
        <f t="shared" si="51"/>
        <v>15.208</v>
      </c>
      <c r="AK142" s="53">
        <f t="shared" si="52"/>
        <v>1.299038105676658E-2</v>
      </c>
      <c r="AL142" s="53">
        <f t="shared" si="53"/>
        <v>0.34951905283833007</v>
      </c>
      <c r="AM142" s="53">
        <f t="shared" si="40"/>
        <v>0.20179491924311288</v>
      </c>
      <c r="AN142" s="58">
        <f t="shared" si="41"/>
        <v>7.4999999999999997E-3</v>
      </c>
    </row>
    <row r="143" spans="1:40">
      <c r="A143" s="103">
        <v>30</v>
      </c>
      <c r="B143" s="93" t="s">
        <v>239</v>
      </c>
      <c r="C143" s="124" t="s">
        <v>239</v>
      </c>
      <c r="D143" s="101">
        <v>1</v>
      </c>
      <c r="E143" s="95" t="s">
        <v>74</v>
      </c>
      <c r="F143" s="92">
        <v>29.97</v>
      </c>
      <c r="G143" s="92">
        <v>29.79</v>
      </c>
      <c r="H143" s="92">
        <v>29.32</v>
      </c>
      <c r="I143" s="92">
        <v>29.2</v>
      </c>
      <c r="J143" s="92">
        <v>28.890999999999998</v>
      </c>
      <c r="K143" s="96">
        <v>28.582999999999998</v>
      </c>
      <c r="L143" s="100"/>
      <c r="M143" s="95" t="s">
        <v>75</v>
      </c>
      <c r="N143" s="92">
        <v>28.917000000000002</v>
      </c>
      <c r="O143" s="92">
        <v>29.152999999999999</v>
      </c>
      <c r="P143" s="92">
        <v>29.35</v>
      </c>
      <c r="Q143" s="92">
        <v>29.52</v>
      </c>
      <c r="R143" s="92">
        <v>30</v>
      </c>
      <c r="S143" s="96">
        <v>30.314</v>
      </c>
      <c r="T143" s="101">
        <v>29</v>
      </c>
      <c r="U143" s="139"/>
      <c r="V143" s="57">
        <f t="shared" si="36"/>
        <v>0.86602540378443871</v>
      </c>
      <c r="W143" s="53">
        <f t="shared" si="42"/>
        <v>14.629999999999999</v>
      </c>
      <c r="X143" s="53">
        <f t="shared" si="43"/>
        <v>28.736999999999998</v>
      </c>
      <c r="Y143" s="53">
        <f t="shared" si="44"/>
        <v>14.291499999999999</v>
      </c>
      <c r="Z143" s="53">
        <f t="shared" si="45"/>
        <v>14.94</v>
      </c>
      <c r="AA143" s="53">
        <f t="shared" si="46"/>
        <v>0.12301270189221825</v>
      </c>
      <c r="AB143" s="53">
        <f t="shared" si="47"/>
        <v>9.4512701892219553E-2</v>
      </c>
      <c r="AC143" s="53">
        <f t="shared" si="37"/>
        <v>7.1021416551215383E-2</v>
      </c>
      <c r="AD143" s="58">
        <f t="shared" si="38"/>
        <v>5.4566933879311809E-2</v>
      </c>
      <c r="AF143" s="57">
        <f t="shared" si="39"/>
        <v>0.86602540378443871</v>
      </c>
      <c r="AG143" s="53">
        <f t="shared" si="48"/>
        <v>14.717500000000001</v>
      </c>
      <c r="AH143" s="53">
        <f t="shared" si="49"/>
        <v>30.157</v>
      </c>
      <c r="AI143" s="53">
        <f t="shared" si="50"/>
        <v>14.5175</v>
      </c>
      <c r="AJ143" s="53">
        <f t="shared" si="51"/>
        <v>15.157</v>
      </c>
      <c r="AK143" s="53">
        <f t="shared" si="52"/>
        <v>8.6602540378443865E-3</v>
      </c>
      <c r="AL143" s="53">
        <f t="shared" si="53"/>
        <v>0.23301270189221829</v>
      </c>
      <c r="AM143" s="53">
        <f t="shared" si="40"/>
        <v>0.13452994616207425</v>
      </c>
      <c r="AN143" s="58">
        <f t="shared" si="41"/>
        <v>5.0000000000000001E-3</v>
      </c>
    </row>
    <row r="144" spans="1:40">
      <c r="A144" s="103">
        <v>30</v>
      </c>
      <c r="B144" s="93" t="s">
        <v>240</v>
      </c>
      <c r="C144" s="124" t="s">
        <v>240</v>
      </c>
      <c r="D144" s="101">
        <v>0.75</v>
      </c>
      <c r="E144" s="95" t="s">
        <v>74</v>
      </c>
      <c r="F144" s="92">
        <v>29.98</v>
      </c>
      <c r="G144" s="92">
        <v>29.84</v>
      </c>
      <c r="H144" s="92">
        <v>29.49</v>
      </c>
      <c r="I144" s="92">
        <v>29.38</v>
      </c>
      <c r="J144" s="92">
        <v>29.166</v>
      </c>
      <c r="K144" s="96">
        <v>28.917000000000002</v>
      </c>
      <c r="L144" s="100"/>
      <c r="M144" s="95" t="s">
        <v>75</v>
      </c>
      <c r="N144" s="92">
        <v>29.187999999999999</v>
      </c>
      <c r="O144" s="92">
        <v>29.378</v>
      </c>
      <c r="P144" s="92">
        <v>29.513000000000002</v>
      </c>
      <c r="Q144" s="92">
        <v>29.663</v>
      </c>
      <c r="R144" s="92">
        <v>30</v>
      </c>
      <c r="S144" s="96">
        <v>30.257999999999999</v>
      </c>
      <c r="T144" s="101">
        <v>29.25</v>
      </c>
      <c r="U144" s="139"/>
      <c r="V144" s="57">
        <f t="shared" si="36"/>
        <v>0.649519052838329</v>
      </c>
      <c r="W144" s="53">
        <f t="shared" si="42"/>
        <v>14.717499999999999</v>
      </c>
      <c r="X144" s="53">
        <f t="shared" si="43"/>
        <v>29.041499999999999</v>
      </c>
      <c r="Y144" s="53">
        <f t="shared" si="44"/>
        <v>14.458500000000001</v>
      </c>
      <c r="Z144" s="53">
        <f t="shared" si="45"/>
        <v>14.955</v>
      </c>
      <c r="AA144" s="53">
        <f t="shared" si="46"/>
        <v>8.7259526419163791E-2</v>
      </c>
      <c r="AB144" s="53">
        <f t="shared" si="47"/>
        <v>6.5759526419165937E-2</v>
      </c>
      <c r="AC144" s="53">
        <f t="shared" si="37"/>
        <v>5.0379311067463475E-2</v>
      </c>
      <c r="AD144" s="58">
        <f t="shared" si="38"/>
        <v>3.7966280279887757E-2</v>
      </c>
      <c r="AF144" s="57">
        <f t="shared" si="39"/>
        <v>0.649519052838329</v>
      </c>
      <c r="AG144" s="53">
        <f t="shared" si="48"/>
        <v>14.794</v>
      </c>
      <c r="AH144" s="53">
        <f t="shared" si="49"/>
        <v>30.128999999999998</v>
      </c>
      <c r="AI144" s="53">
        <f t="shared" si="50"/>
        <v>14.641500000000001</v>
      </c>
      <c r="AJ144" s="53">
        <f t="shared" si="51"/>
        <v>15.129</v>
      </c>
      <c r="AK144" s="53">
        <f t="shared" si="52"/>
        <v>6.4951905283832899E-3</v>
      </c>
      <c r="AL144" s="53">
        <f t="shared" si="53"/>
        <v>0.17225952641916464</v>
      </c>
      <c r="AM144" s="53">
        <f t="shared" si="40"/>
        <v>9.9454083948582156E-2</v>
      </c>
      <c r="AN144" s="58">
        <f t="shared" si="41"/>
        <v>3.7499999999999999E-3</v>
      </c>
    </row>
    <row r="145" spans="1:40">
      <c r="A145" s="103">
        <v>32</v>
      </c>
      <c r="B145" s="93" t="s">
        <v>241</v>
      </c>
      <c r="C145" s="124" t="s">
        <v>241</v>
      </c>
      <c r="D145" s="101">
        <v>2</v>
      </c>
      <c r="E145" s="95" t="s">
        <v>74</v>
      </c>
      <c r="F145" s="92">
        <v>31.96</v>
      </c>
      <c r="G145" s="92">
        <v>31.68</v>
      </c>
      <c r="H145" s="92">
        <v>30.66</v>
      </c>
      <c r="I145" s="92">
        <v>30.49</v>
      </c>
      <c r="J145" s="92">
        <v>29.797000000000001</v>
      </c>
      <c r="K145" s="96">
        <v>29.260999999999999</v>
      </c>
      <c r="L145" s="100"/>
      <c r="M145" s="95" t="s">
        <v>75</v>
      </c>
      <c r="N145" s="92">
        <v>29.835000000000001</v>
      </c>
      <c r="O145" s="92">
        <v>30.21</v>
      </c>
      <c r="P145" s="92">
        <v>30.701000000000001</v>
      </c>
      <c r="Q145" s="92">
        <v>30.925000000000001</v>
      </c>
      <c r="R145" s="92">
        <v>32</v>
      </c>
      <c r="S145" s="96">
        <v>32.512999999999998</v>
      </c>
      <c r="T145" s="101">
        <v>30</v>
      </c>
      <c r="U145" s="139"/>
      <c r="V145" s="57">
        <f t="shared" si="36"/>
        <v>1.7320508075688774</v>
      </c>
      <c r="W145" s="53">
        <f t="shared" si="42"/>
        <v>15.2875</v>
      </c>
      <c r="X145" s="53">
        <f t="shared" si="43"/>
        <v>29.529</v>
      </c>
      <c r="Y145" s="53">
        <f t="shared" si="44"/>
        <v>14.6305</v>
      </c>
      <c r="Z145" s="53">
        <f t="shared" si="45"/>
        <v>15.91</v>
      </c>
      <c r="AA145" s="53">
        <f t="shared" si="46"/>
        <v>0.24352540378443877</v>
      </c>
      <c r="AB145" s="53">
        <f t="shared" si="47"/>
        <v>0.20902540378443868</v>
      </c>
      <c r="AC145" s="53">
        <f t="shared" si="37"/>
        <v>0.14059945742945804</v>
      </c>
      <c r="AD145" s="58">
        <f t="shared" si="38"/>
        <v>0.12068087314241588</v>
      </c>
      <c r="AF145" s="57">
        <f t="shared" si="39"/>
        <v>1.7320508075688774</v>
      </c>
      <c r="AG145" s="53">
        <f t="shared" si="48"/>
        <v>15.406500000000001</v>
      </c>
      <c r="AH145" s="53">
        <f t="shared" si="49"/>
        <v>32.256500000000003</v>
      </c>
      <c r="AI145" s="53">
        <f t="shared" si="50"/>
        <v>15.01125</v>
      </c>
      <c r="AJ145" s="53">
        <f t="shared" si="51"/>
        <v>16.256499999999999</v>
      </c>
      <c r="AK145" s="53">
        <f t="shared" si="52"/>
        <v>1.7320508075688773E-2</v>
      </c>
      <c r="AL145" s="53">
        <f t="shared" si="53"/>
        <v>0.47077540378443794</v>
      </c>
      <c r="AM145" s="53">
        <f t="shared" si="40"/>
        <v>0.27180230610279998</v>
      </c>
      <c r="AN145" s="58">
        <f t="shared" si="41"/>
        <v>0.01</v>
      </c>
    </row>
    <row r="146" spans="1:40">
      <c r="A146" s="103">
        <v>32</v>
      </c>
      <c r="B146" s="93" t="s">
        <v>242</v>
      </c>
      <c r="C146" s="124" t="s">
        <v>242</v>
      </c>
      <c r="D146" s="101">
        <v>1.5</v>
      </c>
      <c r="E146" s="95" t="s">
        <v>74</v>
      </c>
      <c r="F146" s="92">
        <v>31.97</v>
      </c>
      <c r="G146" s="92">
        <v>31.73</v>
      </c>
      <c r="H146" s="92">
        <v>30.99</v>
      </c>
      <c r="I146" s="92">
        <v>30.84</v>
      </c>
      <c r="J146" s="92">
        <v>30.344000000000001</v>
      </c>
      <c r="K146" s="96">
        <v>29.92</v>
      </c>
      <c r="L146" s="100"/>
      <c r="M146" s="95" t="s">
        <v>75</v>
      </c>
      <c r="N146" s="92">
        <v>30.376000000000001</v>
      </c>
      <c r="O146" s="92">
        <v>30.675999999999998</v>
      </c>
      <c r="P146" s="92">
        <v>31.026</v>
      </c>
      <c r="Q146" s="92">
        <v>31.225999999999999</v>
      </c>
      <c r="R146" s="92">
        <v>32</v>
      </c>
      <c r="S146" s="96">
        <v>32.417000000000002</v>
      </c>
      <c r="T146" s="101">
        <v>30.5</v>
      </c>
      <c r="U146" s="139"/>
      <c r="V146" s="57">
        <f t="shared" si="36"/>
        <v>1.299038105676658</v>
      </c>
      <c r="W146" s="53">
        <f t="shared" si="42"/>
        <v>15.4575</v>
      </c>
      <c r="X146" s="53">
        <f t="shared" si="43"/>
        <v>30.132000000000001</v>
      </c>
      <c r="Y146" s="53">
        <f t="shared" si="44"/>
        <v>14.96</v>
      </c>
      <c r="Z146" s="53">
        <f t="shared" si="45"/>
        <v>15.925000000000001</v>
      </c>
      <c r="AA146" s="53">
        <f t="shared" si="46"/>
        <v>0.18201905283832787</v>
      </c>
      <c r="AB146" s="53">
        <f t="shared" si="47"/>
        <v>0.15201905283833028</v>
      </c>
      <c r="AC146" s="53">
        <f t="shared" si="37"/>
        <v>0.1050887491538493</v>
      </c>
      <c r="AD146" s="58">
        <f t="shared" si="38"/>
        <v>8.7768241078161932E-2</v>
      </c>
      <c r="AF146" s="57">
        <f t="shared" si="39"/>
        <v>1.299038105676658</v>
      </c>
      <c r="AG146" s="53">
        <f t="shared" si="48"/>
        <v>15.562999999999999</v>
      </c>
      <c r="AH146" s="53">
        <f t="shared" si="49"/>
        <v>32.208500000000001</v>
      </c>
      <c r="AI146" s="53">
        <f t="shared" si="50"/>
        <v>15.263</v>
      </c>
      <c r="AJ146" s="53">
        <f t="shared" si="51"/>
        <v>16.208500000000001</v>
      </c>
      <c r="AK146" s="53">
        <f t="shared" si="52"/>
        <v>1.299038105676658E-2</v>
      </c>
      <c r="AL146" s="53">
        <f t="shared" si="53"/>
        <v>0.34951905283833007</v>
      </c>
      <c r="AM146" s="53">
        <f t="shared" si="40"/>
        <v>0.20179491924311288</v>
      </c>
      <c r="AN146" s="58">
        <f t="shared" si="41"/>
        <v>7.4999999999999997E-3</v>
      </c>
    </row>
    <row r="147" spans="1:40">
      <c r="A147" s="103">
        <v>33</v>
      </c>
      <c r="B147" s="93" t="s">
        <v>243</v>
      </c>
      <c r="C147" s="124" t="s">
        <v>244</v>
      </c>
      <c r="D147" s="101">
        <v>3.5</v>
      </c>
      <c r="E147" s="95" t="s">
        <v>74</v>
      </c>
      <c r="F147" s="92">
        <v>32.97</v>
      </c>
      <c r="G147" s="92">
        <v>32.54</v>
      </c>
      <c r="H147" s="92">
        <v>30.7</v>
      </c>
      <c r="I147" s="92">
        <v>30.48</v>
      </c>
      <c r="J147" s="92">
        <v>29.178999999999998</v>
      </c>
      <c r="K147" s="96">
        <v>28.327000000000002</v>
      </c>
      <c r="L147" s="100"/>
      <c r="M147" s="95" t="s">
        <v>75</v>
      </c>
      <c r="N147" s="92">
        <v>29.210999999999999</v>
      </c>
      <c r="O147" s="92">
        <v>29.771000000000001</v>
      </c>
      <c r="P147" s="92">
        <v>30.727</v>
      </c>
      <c r="Q147" s="92">
        <v>31.007000000000001</v>
      </c>
      <c r="R147" s="92">
        <v>33</v>
      </c>
      <c r="S147" s="96">
        <v>33.784999999999997</v>
      </c>
      <c r="T147" s="101">
        <v>29.5</v>
      </c>
      <c r="U147" s="139"/>
      <c r="V147" s="57">
        <f t="shared" si="36"/>
        <v>3.0310889132455356</v>
      </c>
      <c r="W147" s="53">
        <f t="shared" si="42"/>
        <v>15.295</v>
      </c>
      <c r="X147" s="53">
        <f t="shared" si="43"/>
        <v>28.753</v>
      </c>
      <c r="Y147" s="53">
        <f t="shared" si="44"/>
        <v>14.163500000000001</v>
      </c>
      <c r="Z147" s="53">
        <f t="shared" si="45"/>
        <v>16.377499999999998</v>
      </c>
      <c r="AA147" s="53">
        <f t="shared" si="46"/>
        <v>0.43304445662277047</v>
      </c>
      <c r="AB147" s="53">
        <f t="shared" si="47"/>
        <v>0.38404445662276876</v>
      </c>
      <c r="AC147" s="53">
        <f t="shared" si="37"/>
        <v>0.25001833360223175</v>
      </c>
      <c r="AD147" s="58">
        <f t="shared" si="38"/>
        <v>0.2217281704119391</v>
      </c>
      <c r="AF147" s="57">
        <f t="shared" si="39"/>
        <v>3.0310889132455356</v>
      </c>
      <c r="AG147" s="53">
        <f t="shared" si="48"/>
        <v>15.4335</v>
      </c>
      <c r="AH147" s="53">
        <f t="shared" si="49"/>
        <v>33.392499999999998</v>
      </c>
      <c r="AI147" s="53">
        <f t="shared" si="50"/>
        <v>14.7455</v>
      </c>
      <c r="AJ147" s="53">
        <f t="shared" si="51"/>
        <v>16.892499999999998</v>
      </c>
      <c r="AK147" s="53">
        <f t="shared" si="52"/>
        <v>5.6544456622770412E-2</v>
      </c>
      <c r="AL147" s="53">
        <f t="shared" si="53"/>
        <v>0.82754445662276721</v>
      </c>
      <c r="AM147" s="53">
        <f t="shared" si="40"/>
        <v>0.47778301479753721</v>
      </c>
      <c r="AN147" s="58">
        <f t="shared" si="41"/>
        <v>3.2645957252337612E-2</v>
      </c>
    </row>
    <row r="148" spans="1:40">
      <c r="A148" s="103">
        <v>33</v>
      </c>
      <c r="B148" s="93" t="s">
        <v>245</v>
      </c>
      <c r="C148" s="124" t="s">
        <v>245</v>
      </c>
      <c r="D148" s="101">
        <v>3</v>
      </c>
      <c r="E148" s="95" t="s">
        <v>74</v>
      </c>
      <c r="F148" s="92">
        <v>32.950000000000003</v>
      </c>
      <c r="G148" s="92">
        <v>32.58</v>
      </c>
      <c r="H148" s="92">
        <v>31</v>
      </c>
      <c r="I148" s="92">
        <v>30.8</v>
      </c>
      <c r="J148" s="92">
        <v>29.704000000000001</v>
      </c>
      <c r="K148" s="96">
        <v>28.954999999999998</v>
      </c>
      <c r="L148" s="100"/>
      <c r="M148" s="95" t="s">
        <v>75</v>
      </c>
      <c r="N148" s="92">
        <v>29.751999999999999</v>
      </c>
      <c r="O148" s="92">
        <v>30.251999999999999</v>
      </c>
      <c r="P148" s="92">
        <v>31.050999999999998</v>
      </c>
      <c r="Q148" s="92">
        <v>31.315999999999999</v>
      </c>
      <c r="R148" s="92">
        <v>33</v>
      </c>
      <c r="S148" s="96">
        <v>33.698</v>
      </c>
      <c r="T148" s="101">
        <v>30</v>
      </c>
      <c r="U148" s="139"/>
      <c r="V148" s="57">
        <f t="shared" si="36"/>
        <v>2.598076211353316</v>
      </c>
      <c r="W148" s="53">
        <f t="shared" si="42"/>
        <v>15.45</v>
      </c>
      <c r="X148" s="53">
        <f t="shared" si="43"/>
        <v>29.329499999999999</v>
      </c>
      <c r="Y148" s="53">
        <f t="shared" si="44"/>
        <v>14.477499999999999</v>
      </c>
      <c r="Z148" s="53">
        <f t="shared" si="45"/>
        <v>16.3825</v>
      </c>
      <c r="AA148" s="53">
        <f t="shared" si="46"/>
        <v>0.36653810567665701</v>
      </c>
      <c r="AB148" s="53">
        <f t="shared" si="47"/>
        <v>0.32653810567665786</v>
      </c>
      <c r="AC148" s="53">
        <f t="shared" si="37"/>
        <v>0.21162087398067342</v>
      </c>
      <c r="AD148" s="58">
        <f t="shared" si="38"/>
        <v>0.18852686321308887</v>
      </c>
      <c r="AF148" s="57">
        <f t="shared" si="39"/>
        <v>2.598076211353316</v>
      </c>
      <c r="AG148" s="53">
        <f t="shared" si="48"/>
        <v>15.591749999999999</v>
      </c>
      <c r="AH148" s="53">
        <f t="shared" si="49"/>
        <v>33.349000000000004</v>
      </c>
      <c r="AI148" s="53">
        <f t="shared" si="50"/>
        <v>15.000999999999999</v>
      </c>
      <c r="AJ148" s="53">
        <f t="shared" si="51"/>
        <v>16.849</v>
      </c>
      <c r="AK148" s="53">
        <f t="shared" si="52"/>
        <v>4.1788105676655363E-2</v>
      </c>
      <c r="AL148" s="53">
        <f t="shared" si="53"/>
        <v>0.70828810567665812</v>
      </c>
      <c r="AM148" s="53">
        <f t="shared" si="40"/>
        <v>0.40893032847622862</v>
      </c>
      <c r="AN148" s="58">
        <f t="shared" si="41"/>
        <v>2.41263740613415E-2</v>
      </c>
    </row>
    <row r="149" spans="1:40">
      <c r="A149" s="103">
        <v>33</v>
      </c>
      <c r="B149" s="93" t="s">
        <v>246</v>
      </c>
      <c r="C149" s="124" t="s">
        <v>246</v>
      </c>
      <c r="D149" s="101">
        <v>2</v>
      </c>
      <c r="E149" s="95" t="s">
        <v>74</v>
      </c>
      <c r="F149" s="92">
        <v>32.96</v>
      </c>
      <c r="G149" s="92">
        <v>32.68</v>
      </c>
      <c r="H149" s="92">
        <v>31.66</v>
      </c>
      <c r="I149" s="92">
        <v>31.49</v>
      </c>
      <c r="J149" s="92">
        <v>30.797000000000001</v>
      </c>
      <c r="K149" s="96">
        <v>30.260999999999999</v>
      </c>
      <c r="L149" s="100"/>
      <c r="M149" s="95" t="s">
        <v>75</v>
      </c>
      <c r="N149" s="92">
        <v>30.835000000000001</v>
      </c>
      <c r="O149" s="92">
        <v>31.21</v>
      </c>
      <c r="P149" s="92">
        <v>31.701000000000001</v>
      </c>
      <c r="Q149" s="92">
        <v>31.925000000000001</v>
      </c>
      <c r="R149" s="92">
        <v>33</v>
      </c>
      <c r="S149" s="96">
        <v>33.512999999999998</v>
      </c>
      <c r="T149" s="101">
        <v>31</v>
      </c>
      <c r="U149" s="139"/>
      <c r="V149" s="57">
        <f t="shared" si="36"/>
        <v>1.7320508075688774</v>
      </c>
      <c r="W149" s="53">
        <f t="shared" si="42"/>
        <v>15.7875</v>
      </c>
      <c r="X149" s="53">
        <f t="shared" si="43"/>
        <v>30.529</v>
      </c>
      <c r="Y149" s="53">
        <f t="shared" si="44"/>
        <v>15.1305</v>
      </c>
      <c r="Z149" s="53">
        <f t="shared" si="45"/>
        <v>16.41</v>
      </c>
      <c r="AA149" s="53">
        <f t="shared" si="46"/>
        <v>0.24352540378443877</v>
      </c>
      <c r="AB149" s="53">
        <f t="shared" si="47"/>
        <v>0.20902540378443868</v>
      </c>
      <c r="AC149" s="53">
        <f t="shared" si="37"/>
        <v>0.14059945742945804</v>
      </c>
      <c r="AD149" s="58">
        <f t="shared" si="38"/>
        <v>0.12068087314241588</v>
      </c>
      <c r="AF149" s="57">
        <f t="shared" si="39"/>
        <v>1.7320508075688774</v>
      </c>
      <c r="AG149" s="53">
        <f t="shared" si="48"/>
        <v>15.906500000000001</v>
      </c>
      <c r="AH149" s="53">
        <f t="shared" si="49"/>
        <v>33.256500000000003</v>
      </c>
      <c r="AI149" s="53">
        <f t="shared" si="50"/>
        <v>15.51125</v>
      </c>
      <c r="AJ149" s="53">
        <f t="shared" si="51"/>
        <v>16.756499999999999</v>
      </c>
      <c r="AK149" s="53">
        <f t="shared" si="52"/>
        <v>1.7320508075688773E-2</v>
      </c>
      <c r="AL149" s="53">
        <f t="shared" si="53"/>
        <v>0.47077540378443794</v>
      </c>
      <c r="AM149" s="53">
        <f t="shared" si="40"/>
        <v>0.27180230610279998</v>
      </c>
      <c r="AN149" s="58">
        <f t="shared" si="41"/>
        <v>0.01</v>
      </c>
    </row>
    <row r="150" spans="1:40">
      <c r="A150" s="103">
        <v>33</v>
      </c>
      <c r="B150" s="93" t="s">
        <v>247</v>
      </c>
      <c r="C150" s="124" t="s">
        <v>247</v>
      </c>
      <c r="D150" s="101">
        <v>1.5</v>
      </c>
      <c r="E150" s="95" t="s">
        <v>74</v>
      </c>
      <c r="F150" s="92">
        <v>32.97</v>
      </c>
      <c r="G150" s="92">
        <v>32.729999999999997</v>
      </c>
      <c r="H150" s="92">
        <v>31.99</v>
      </c>
      <c r="I150" s="92">
        <v>31.84</v>
      </c>
      <c r="J150" s="92">
        <v>31.344000000000001</v>
      </c>
      <c r="K150" s="96">
        <v>30.92</v>
      </c>
      <c r="L150" s="100"/>
      <c r="M150" s="95" t="s">
        <v>75</v>
      </c>
      <c r="N150" s="92">
        <v>31.376000000000001</v>
      </c>
      <c r="O150" s="92">
        <v>31.675999999999998</v>
      </c>
      <c r="P150" s="92">
        <v>32.026000000000003</v>
      </c>
      <c r="Q150" s="92">
        <v>32.225999999999999</v>
      </c>
      <c r="R150" s="92">
        <v>33</v>
      </c>
      <c r="S150" s="96">
        <v>33.417000000000002</v>
      </c>
      <c r="T150" s="101">
        <v>31.5</v>
      </c>
      <c r="U150" s="139"/>
      <c r="V150" s="57">
        <f t="shared" si="36"/>
        <v>1.299038105676658</v>
      </c>
      <c r="W150" s="53">
        <f t="shared" si="42"/>
        <v>15.9575</v>
      </c>
      <c r="X150" s="53">
        <f t="shared" si="43"/>
        <v>31.132000000000001</v>
      </c>
      <c r="Y150" s="53">
        <f t="shared" si="44"/>
        <v>15.46</v>
      </c>
      <c r="Z150" s="53">
        <f t="shared" si="45"/>
        <v>16.424999999999997</v>
      </c>
      <c r="AA150" s="53">
        <f t="shared" si="46"/>
        <v>0.18201905283833142</v>
      </c>
      <c r="AB150" s="53">
        <f t="shared" si="47"/>
        <v>0.15201905283833028</v>
      </c>
      <c r="AC150" s="53">
        <f t="shared" si="37"/>
        <v>0.10508874915385136</v>
      </c>
      <c r="AD150" s="58">
        <f t="shared" si="38"/>
        <v>8.7768241078161932E-2</v>
      </c>
      <c r="AF150" s="57">
        <f t="shared" si="39"/>
        <v>1.299038105676658</v>
      </c>
      <c r="AG150" s="53">
        <f t="shared" si="48"/>
        <v>16.063000000000002</v>
      </c>
      <c r="AH150" s="53">
        <f t="shared" si="49"/>
        <v>33.208500000000001</v>
      </c>
      <c r="AI150" s="53">
        <f t="shared" si="50"/>
        <v>15.763</v>
      </c>
      <c r="AJ150" s="53">
        <f t="shared" si="51"/>
        <v>16.708500000000001</v>
      </c>
      <c r="AK150" s="53">
        <f t="shared" si="52"/>
        <v>1.299038105676658E-2</v>
      </c>
      <c r="AL150" s="53">
        <f t="shared" si="53"/>
        <v>0.34951905283832652</v>
      </c>
      <c r="AM150" s="53">
        <f t="shared" si="40"/>
        <v>0.20179491924311083</v>
      </c>
      <c r="AN150" s="58">
        <f t="shared" si="41"/>
        <v>7.4999999999999997E-3</v>
      </c>
    </row>
    <row r="151" spans="1:40">
      <c r="A151" s="103">
        <v>33</v>
      </c>
      <c r="B151" s="93" t="s">
        <v>248</v>
      </c>
      <c r="C151" s="124" t="s">
        <v>248</v>
      </c>
      <c r="D151" s="101">
        <v>1</v>
      </c>
      <c r="E151" s="95" t="s">
        <v>74</v>
      </c>
      <c r="F151" s="92">
        <v>32.97</v>
      </c>
      <c r="G151" s="92">
        <v>32.79</v>
      </c>
      <c r="H151" s="92">
        <v>32.32</v>
      </c>
      <c r="I151" s="92">
        <v>32.200000000000003</v>
      </c>
      <c r="J151" s="92">
        <v>31.890999999999998</v>
      </c>
      <c r="K151" s="96">
        <v>31.582999999999998</v>
      </c>
      <c r="L151" s="100"/>
      <c r="M151" s="95" t="s">
        <v>75</v>
      </c>
      <c r="N151" s="92">
        <v>31.917000000000002</v>
      </c>
      <c r="O151" s="92">
        <v>32.152999999999999</v>
      </c>
      <c r="P151" s="92">
        <v>32.35</v>
      </c>
      <c r="Q151" s="92">
        <v>32.520000000000003</v>
      </c>
      <c r="R151" s="92">
        <v>33</v>
      </c>
      <c r="S151" s="96">
        <v>33.314</v>
      </c>
      <c r="T151" s="101">
        <v>32</v>
      </c>
      <c r="U151" s="139"/>
      <c r="V151" s="57">
        <f t="shared" si="36"/>
        <v>0.86602540378443871</v>
      </c>
      <c r="W151" s="53">
        <f t="shared" si="42"/>
        <v>16.130000000000003</v>
      </c>
      <c r="X151" s="53">
        <f t="shared" si="43"/>
        <v>31.736999999999998</v>
      </c>
      <c r="Y151" s="53">
        <f t="shared" si="44"/>
        <v>15.791499999999999</v>
      </c>
      <c r="Z151" s="53">
        <f t="shared" si="45"/>
        <v>16.439999999999998</v>
      </c>
      <c r="AA151" s="53">
        <f t="shared" si="46"/>
        <v>0.12301270189222535</v>
      </c>
      <c r="AB151" s="53">
        <f t="shared" si="47"/>
        <v>9.4512701892216E-2</v>
      </c>
      <c r="AC151" s="53">
        <f t="shared" si="37"/>
        <v>7.1021416551219491E-2</v>
      </c>
      <c r="AD151" s="58">
        <f t="shared" si="38"/>
        <v>5.4566933879309755E-2</v>
      </c>
      <c r="AF151" s="57">
        <f t="shared" si="39"/>
        <v>0.86602540378443871</v>
      </c>
      <c r="AG151" s="53">
        <f t="shared" si="48"/>
        <v>16.217500000000001</v>
      </c>
      <c r="AH151" s="53">
        <f t="shared" si="49"/>
        <v>33.156999999999996</v>
      </c>
      <c r="AI151" s="53">
        <f t="shared" si="50"/>
        <v>16.017499999999998</v>
      </c>
      <c r="AJ151" s="53">
        <f t="shared" si="51"/>
        <v>16.657</v>
      </c>
      <c r="AK151" s="53">
        <f t="shared" si="52"/>
        <v>8.6602540378443865E-3</v>
      </c>
      <c r="AL151" s="53">
        <f t="shared" si="53"/>
        <v>0.23301270189221651</v>
      </c>
      <c r="AM151" s="53">
        <f t="shared" si="40"/>
        <v>0.13452994616207323</v>
      </c>
      <c r="AN151" s="58">
        <f t="shared" si="41"/>
        <v>5.0000000000000001E-3</v>
      </c>
    </row>
    <row r="152" spans="1:40">
      <c r="A152" s="103">
        <v>33</v>
      </c>
      <c r="B152" s="93" t="s">
        <v>249</v>
      </c>
      <c r="C152" s="124" t="s">
        <v>249</v>
      </c>
      <c r="D152" s="101">
        <v>0.75</v>
      </c>
      <c r="E152" s="95" t="s">
        <v>74</v>
      </c>
      <c r="F152" s="92">
        <v>32.979999999999997</v>
      </c>
      <c r="G152" s="92">
        <v>32.840000000000003</v>
      </c>
      <c r="H152" s="92">
        <v>32.49</v>
      </c>
      <c r="I152" s="92">
        <v>32.380000000000003</v>
      </c>
      <c r="J152" s="92">
        <v>32.165999999999997</v>
      </c>
      <c r="K152" s="96">
        <v>31.917000000000002</v>
      </c>
      <c r="L152" s="100"/>
      <c r="M152" s="95" t="s">
        <v>75</v>
      </c>
      <c r="N152" s="92">
        <v>32.188000000000002</v>
      </c>
      <c r="O152" s="92">
        <v>32.378</v>
      </c>
      <c r="P152" s="92">
        <v>32.512999999999998</v>
      </c>
      <c r="Q152" s="92">
        <v>32.662999999999997</v>
      </c>
      <c r="R152" s="92">
        <v>33</v>
      </c>
      <c r="S152" s="96">
        <v>33.258000000000003</v>
      </c>
      <c r="T152" s="101">
        <v>32.25</v>
      </c>
      <c r="U152" s="139"/>
      <c r="V152" s="57">
        <f t="shared" si="36"/>
        <v>0.649519052838329</v>
      </c>
      <c r="W152" s="53">
        <f t="shared" si="42"/>
        <v>16.217500000000001</v>
      </c>
      <c r="X152" s="53">
        <f t="shared" si="43"/>
        <v>32.041499999999999</v>
      </c>
      <c r="Y152" s="53">
        <f t="shared" si="44"/>
        <v>15.958500000000001</v>
      </c>
      <c r="Z152" s="53">
        <f t="shared" si="45"/>
        <v>16.454999999999998</v>
      </c>
      <c r="AA152" s="53">
        <f t="shared" si="46"/>
        <v>8.7259526419167344E-2</v>
      </c>
      <c r="AB152" s="53">
        <f t="shared" si="47"/>
        <v>6.575952641916416E-2</v>
      </c>
      <c r="AC152" s="53">
        <f t="shared" si="37"/>
        <v>5.0379311067465522E-2</v>
      </c>
      <c r="AD152" s="58">
        <f t="shared" si="38"/>
        <v>3.796628027988673E-2</v>
      </c>
      <c r="AF152" s="57">
        <f t="shared" si="39"/>
        <v>0.649519052838329</v>
      </c>
      <c r="AG152" s="53">
        <f t="shared" si="48"/>
        <v>16.293999999999997</v>
      </c>
      <c r="AH152" s="53">
        <f t="shared" si="49"/>
        <v>33.129000000000005</v>
      </c>
      <c r="AI152" s="53">
        <f t="shared" si="50"/>
        <v>16.141500000000001</v>
      </c>
      <c r="AJ152" s="53">
        <f t="shared" si="51"/>
        <v>16.629000000000001</v>
      </c>
      <c r="AK152" s="53">
        <f t="shared" si="52"/>
        <v>6.4951905283832899E-3</v>
      </c>
      <c r="AL152" s="53">
        <f t="shared" si="53"/>
        <v>0.1722595264191682</v>
      </c>
      <c r="AM152" s="53">
        <f t="shared" si="40"/>
        <v>9.945408394858421E-2</v>
      </c>
      <c r="AN152" s="58">
        <f t="shared" si="41"/>
        <v>3.7499999999999999E-3</v>
      </c>
    </row>
    <row r="153" spans="1:40">
      <c r="A153" s="103">
        <v>35</v>
      </c>
      <c r="B153" s="93" t="s">
        <v>250</v>
      </c>
      <c r="C153" s="124" t="s">
        <v>250</v>
      </c>
      <c r="D153" s="101">
        <v>1.5</v>
      </c>
      <c r="E153" s="95" t="s">
        <v>74</v>
      </c>
      <c r="F153" s="92">
        <v>34.97</v>
      </c>
      <c r="G153" s="92">
        <v>34.729999999999997</v>
      </c>
      <c r="H153" s="92">
        <v>33.99</v>
      </c>
      <c r="I153" s="92">
        <v>33.840000000000003</v>
      </c>
      <c r="J153" s="92">
        <v>33.344000000000001</v>
      </c>
      <c r="K153" s="96">
        <v>32.92</v>
      </c>
      <c r="L153" s="100"/>
      <c r="M153" s="95" t="s">
        <v>75</v>
      </c>
      <c r="N153" s="92">
        <v>33.375999999999998</v>
      </c>
      <c r="O153" s="92">
        <v>33.676000000000002</v>
      </c>
      <c r="P153" s="92">
        <v>34.026000000000003</v>
      </c>
      <c r="Q153" s="92">
        <v>34.225999999999999</v>
      </c>
      <c r="R153" s="92">
        <v>35</v>
      </c>
      <c r="S153" s="96">
        <v>35.415999999999997</v>
      </c>
      <c r="T153" s="101">
        <v>33.5</v>
      </c>
      <c r="U153" s="139"/>
      <c r="V153" s="57">
        <f t="shared" si="36"/>
        <v>1.299038105676658</v>
      </c>
      <c r="W153" s="53">
        <f t="shared" si="42"/>
        <v>16.957500000000003</v>
      </c>
      <c r="X153" s="53">
        <f t="shared" si="43"/>
        <v>33.132000000000005</v>
      </c>
      <c r="Y153" s="53">
        <f t="shared" si="44"/>
        <v>16.46</v>
      </c>
      <c r="Z153" s="53">
        <f t="shared" si="45"/>
        <v>17.424999999999997</v>
      </c>
      <c r="AA153" s="53">
        <f t="shared" si="46"/>
        <v>0.18201905283833497</v>
      </c>
      <c r="AB153" s="53">
        <f t="shared" si="47"/>
        <v>0.15201905283832673</v>
      </c>
      <c r="AC153" s="53">
        <f t="shared" si="37"/>
        <v>0.10508874915385341</v>
      </c>
      <c r="AD153" s="58">
        <f t="shared" si="38"/>
        <v>8.7768241078159878E-2</v>
      </c>
      <c r="AF153" s="57">
        <f t="shared" si="39"/>
        <v>1.299038105676658</v>
      </c>
      <c r="AG153" s="53">
        <f t="shared" si="48"/>
        <v>17.063000000000002</v>
      </c>
      <c r="AH153" s="53">
        <f t="shared" si="49"/>
        <v>35.207999999999998</v>
      </c>
      <c r="AI153" s="53">
        <f t="shared" si="50"/>
        <v>16.762999999999998</v>
      </c>
      <c r="AJ153" s="53">
        <f t="shared" si="51"/>
        <v>17.707999999999998</v>
      </c>
      <c r="AK153" s="53">
        <f t="shared" si="52"/>
        <v>1.299038105676658E-2</v>
      </c>
      <c r="AL153" s="53">
        <f t="shared" si="53"/>
        <v>0.34951905283832474</v>
      </c>
      <c r="AM153" s="53">
        <f t="shared" si="40"/>
        <v>0.2017949192431098</v>
      </c>
      <c r="AN153" s="58">
        <f t="shared" si="41"/>
        <v>7.4999999999999997E-3</v>
      </c>
    </row>
    <row r="154" spans="1:40">
      <c r="A154" s="103">
        <v>36</v>
      </c>
      <c r="B154" s="93" t="s">
        <v>251</v>
      </c>
      <c r="C154" s="124" t="s">
        <v>252</v>
      </c>
      <c r="D154" s="101">
        <v>4</v>
      </c>
      <c r="E154" s="95" t="s">
        <v>74</v>
      </c>
      <c r="F154" s="92">
        <v>35.94</v>
      </c>
      <c r="G154" s="92">
        <v>35.47</v>
      </c>
      <c r="H154" s="92">
        <v>33.340000000000003</v>
      </c>
      <c r="I154" s="92">
        <v>33.119999999999997</v>
      </c>
      <c r="J154" s="92">
        <v>31.61</v>
      </c>
      <c r="K154" s="96">
        <v>30.654</v>
      </c>
      <c r="L154" s="100"/>
      <c r="M154" s="95" t="s">
        <v>75</v>
      </c>
      <c r="N154" s="92">
        <v>31.67</v>
      </c>
      <c r="O154" s="92">
        <v>32.270000000000003</v>
      </c>
      <c r="P154" s="92">
        <v>33.402000000000001</v>
      </c>
      <c r="Q154" s="92">
        <v>33.701999999999998</v>
      </c>
      <c r="R154" s="92">
        <v>36</v>
      </c>
      <c r="S154" s="96">
        <v>36.877000000000002</v>
      </c>
      <c r="T154" s="101">
        <v>32</v>
      </c>
      <c r="U154" s="139"/>
      <c r="V154" s="57">
        <f t="shared" si="36"/>
        <v>3.4641016151377548</v>
      </c>
      <c r="W154" s="53">
        <f t="shared" si="42"/>
        <v>16.615000000000002</v>
      </c>
      <c r="X154" s="53">
        <f t="shared" si="43"/>
        <v>31.131999999999998</v>
      </c>
      <c r="Y154" s="53">
        <f t="shared" si="44"/>
        <v>15.327</v>
      </c>
      <c r="Z154" s="53">
        <f t="shared" si="45"/>
        <v>17.852499999999999</v>
      </c>
      <c r="AA154" s="53">
        <f t="shared" si="46"/>
        <v>0.49455080756888137</v>
      </c>
      <c r="AB154" s="53">
        <f t="shared" si="47"/>
        <v>0.44405080756887538</v>
      </c>
      <c r="AC154" s="53">
        <f t="shared" si="37"/>
        <v>0.28552904187784045</v>
      </c>
      <c r="AD154" s="58">
        <f t="shared" si="38"/>
        <v>0.25637285328376092</v>
      </c>
      <c r="AF154" s="57">
        <f t="shared" si="39"/>
        <v>3.4641016151377548</v>
      </c>
      <c r="AG154" s="53">
        <f t="shared" si="48"/>
        <v>16.776</v>
      </c>
      <c r="AH154" s="53">
        <f t="shared" si="49"/>
        <v>36.438500000000005</v>
      </c>
      <c r="AI154" s="53">
        <f t="shared" si="50"/>
        <v>15.985000000000001</v>
      </c>
      <c r="AJ154" s="53">
        <f t="shared" si="51"/>
        <v>18.438500000000001</v>
      </c>
      <c r="AK154" s="53">
        <f t="shared" si="52"/>
        <v>6.9550807568877104E-2</v>
      </c>
      <c r="AL154" s="53">
        <f t="shared" si="53"/>
        <v>0.94105080756887882</v>
      </c>
      <c r="AM154" s="53">
        <f t="shared" si="40"/>
        <v>0.54331593707100689</v>
      </c>
      <c r="AN154" s="58">
        <f t="shared" si="41"/>
        <v>4.0155177472247054E-2</v>
      </c>
    </row>
    <row r="155" spans="1:40">
      <c r="A155" s="103">
        <v>36</v>
      </c>
      <c r="B155" s="93" t="s">
        <v>253</v>
      </c>
      <c r="C155" s="124" t="s">
        <v>253</v>
      </c>
      <c r="D155" s="101">
        <v>3</v>
      </c>
      <c r="E155" s="95" t="s">
        <v>74</v>
      </c>
      <c r="F155" s="92">
        <v>35.950000000000003</v>
      </c>
      <c r="G155" s="92">
        <v>35.58</v>
      </c>
      <c r="H155" s="92">
        <v>34</v>
      </c>
      <c r="I155" s="92">
        <v>33.799999999999997</v>
      </c>
      <c r="J155" s="92">
        <v>32.704000000000001</v>
      </c>
      <c r="K155" s="96">
        <v>31.954999999999998</v>
      </c>
      <c r="L155" s="100"/>
      <c r="M155" s="95" t="s">
        <v>75</v>
      </c>
      <c r="N155" s="92">
        <v>32.752000000000002</v>
      </c>
      <c r="O155" s="92">
        <v>33.252000000000002</v>
      </c>
      <c r="P155" s="92">
        <v>34.051000000000002</v>
      </c>
      <c r="Q155" s="92">
        <v>34.316000000000003</v>
      </c>
      <c r="R155" s="92">
        <v>36</v>
      </c>
      <c r="S155" s="96">
        <v>36.698</v>
      </c>
      <c r="T155" s="101">
        <v>33</v>
      </c>
      <c r="U155" s="139"/>
      <c r="V155" s="57">
        <f t="shared" si="36"/>
        <v>2.598076211353316</v>
      </c>
      <c r="W155" s="53">
        <f t="shared" si="42"/>
        <v>16.95</v>
      </c>
      <c r="X155" s="53">
        <f t="shared" si="43"/>
        <v>32.329499999999996</v>
      </c>
      <c r="Y155" s="53">
        <f t="shared" si="44"/>
        <v>15.977499999999999</v>
      </c>
      <c r="Z155" s="53">
        <f t="shared" si="45"/>
        <v>17.8825</v>
      </c>
      <c r="AA155" s="53">
        <f t="shared" si="46"/>
        <v>0.36653810567665701</v>
      </c>
      <c r="AB155" s="53">
        <f t="shared" si="47"/>
        <v>0.32653810567665786</v>
      </c>
      <c r="AC155" s="53">
        <f t="shared" si="37"/>
        <v>0.21162087398067342</v>
      </c>
      <c r="AD155" s="58">
        <f t="shared" si="38"/>
        <v>0.18852686321308887</v>
      </c>
      <c r="AF155" s="57">
        <f t="shared" si="39"/>
        <v>2.598076211353316</v>
      </c>
      <c r="AG155" s="53">
        <f t="shared" si="48"/>
        <v>17.091750000000001</v>
      </c>
      <c r="AH155" s="53">
        <f t="shared" si="49"/>
        <v>36.349000000000004</v>
      </c>
      <c r="AI155" s="53">
        <f t="shared" si="50"/>
        <v>16.501000000000001</v>
      </c>
      <c r="AJ155" s="53">
        <f t="shared" si="51"/>
        <v>18.349</v>
      </c>
      <c r="AK155" s="53">
        <f t="shared" si="52"/>
        <v>4.1788105676658915E-2</v>
      </c>
      <c r="AL155" s="53">
        <f t="shared" si="53"/>
        <v>0.70828810567665812</v>
      </c>
      <c r="AM155" s="53">
        <f t="shared" si="40"/>
        <v>0.40893032847622862</v>
      </c>
      <c r="AN155" s="58">
        <f t="shared" si="41"/>
        <v>2.4126374061343551E-2</v>
      </c>
    </row>
    <row r="156" spans="1:40">
      <c r="A156" s="103">
        <v>36</v>
      </c>
      <c r="B156" s="93" t="s">
        <v>254</v>
      </c>
      <c r="C156" s="124" t="s">
        <v>254</v>
      </c>
      <c r="D156" s="101">
        <v>2</v>
      </c>
      <c r="E156" s="95" t="s">
        <v>74</v>
      </c>
      <c r="F156" s="92">
        <v>35.96</v>
      </c>
      <c r="G156" s="92">
        <v>35.68</v>
      </c>
      <c r="H156" s="92">
        <v>34.659999999999997</v>
      </c>
      <c r="I156" s="92">
        <v>34.49</v>
      </c>
      <c r="J156" s="92">
        <v>33.796999999999997</v>
      </c>
      <c r="K156" s="96">
        <v>33.261000000000003</v>
      </c>
      <c r="L156" s="100"/>
      <c r="M156" s="95" t="s">
        <v>75</v>
      </c>
      <c r="N156" s="92">
        <v>33.835000000000001</v>
      </c>
      <c r="O156" s="92">
        <v>34.21</v>
      </c>
      <c r="P156" s="92">
        <v>34.701000000000001</v>
      </c>
      <c r="Q156" s="92">
        <v>34.924999999999997</v>
      </c>
      <c r="R156" s="92">
        <v>36</v>
      </c>
      <c r="S156" s="96">
        <v>36.512999999999998</v>
      </c>
      <c r="T156" s="101">
        <v>34</v>
      </c>
      <c r="U156" s="139"/>
      <c r="V156" s="57">
        <f t="shared" si="36"/>
        <v>1.7320508075688774</v>
      </c>
      <c r="W156" s="53">
        <f t="shared" si="42"/>
        <v>17.287500000000001</v>
      </c>
      <c r="X156" s="53">
        <f t="shared" si="43"/>
        <v>33.528999999999996</v>
      </c>
      <c r="Y156" s="53">
        <f t="shared" si="44"/>
        <v>16.630500000000001</v>
      </c>
      <c r="Z156" s="53">
        <f t="shared" si="45"/>
        <v>17.91</v>
      </c>
      <c r="AA156" s="53">
        <f t="shared" si="46"/>
        <v>0.24352540378443877</v>
      </c>
      <c r="AB156" s="53">
        <f t="shared" si="47"/>
        <v>0.20902540378443868</v>
      </c>
      <c r="AC156" s="53">
        <f t="shared" si="37"/>
        <v>0.14059945742945804</v>
      </c>
      <c r="AD156" s="58">
        <f t="shared" si="38"/>
        <v>0.12068087314241588</v>
      </c>
      <c r="AF156" s="57">
        <f t="shared" si="39"/>
        <v>1.7320508075688774</v>
      </c>
      <c r="AG156" s="53">
        <f t="shared" si="48"/>
        <v>17.406500000000001</v>
      </c>
      <c r="AH156" s="53">
        <f t="shared" si="49"/>
        <v>36.256500000000003</v>
      </c>
      <c r="AI156" s="53">
        <f t="shared" si="50"/>
        <v>17.01125</v>
      </c>
      <c r="AJ156" s="53">
        <f t="shared" si="51"/>
        <v>18.256499999999999</v>
      </c>
      <c r="AK156" s="53">
        <f t="shared" si="52"/>
        <v>1.7320508075688773E-2</v>
      </c>
      <c r="AL156" s="53">
        <f t="shared" si="53"/>
        <v>0.47077540378443794</v>
      </c>
      <c r="AM156" s="53">
        <f t="shared" si="40"/>
        <v>0.27180230610279998</v>
      </c>
      <c r="AN156" s="58">
        <f t="shared" si="41"/>
        <v>0.01</v>
      </c>
    </row>
    <row r="157" spans="1:40">
      <c r="A157" s="103">
        <v>36</v>
      </c>
      <c r="B157" s="93" t="s">
        <v>255</v>
      </c>
      <c r="C157" s="124" t="s">
        <v>255</v>
      </c>
      <c r="D157" s="101">
        <v>1.5</v>
      </c>
      <c r="E157" s="95" t="s">
        <v>74</v>
      </c>
      <c r="F157" s="92">
        <v>35.97</v>
      </c>
      <c r="G157" s="92">
        <v>35.729999999999997</v>
      </c>
      <c r="H157" s="92">
        <v>34.99</v>
      </c>
      <c r="I157" s="92">
        <v>34.840000000000003</v>
      </c>
      <c r="J157" s="92">
        <v>34.344000000000001</v>
      </c>
      <c r="K157" s="96">
        <v>33.92</v>
      </c>
      <c r="L157" s="100"/>
      <c r="M157" s="95" t="s">
        <v>75</v>
      </c>
      <c r="N157" s="92">
        <v>34.375999999999998</v>
      </c>
      <c r="O157" s="92">
        <v>34.676000000000002</v>
      </c>
      <c r="P157" s="92">
        <v>35.026000000000003</v>
      </c>
      <c r="Q157" s="92">
        <v>35.225999999999999</v>
      </c>
      <c r="R157" s="92">
        <v>36</v>
      </c>
      <c r="S157" s="96">
        <v>36.417000000000002</v>
      </c>
      <c r="T157" s="101">
        <v>34.5</v>
      </c>
      <c r="U157" s="139"/>
      <c r="V157" s="57">
        <f t="shared" si="36"/>
        <v>1.299038105676658</v>
      </c>
      <c r="W157" s="53">
        <f t="shared" si="42"/>
        <v>17.457500000000003</v>
      </c>
      <c r="X157" s="53">
        <f t="shared" si="43"/>
        <v>34.132000000000005</v>
      </c>
      <c r="Y157" s="53">
        <f t="shared" si="44"/>
        <v>16.96</v>
      </c>
      <c r="Z157" s="53">
        <f t="shared" si="45"/>
        <v>17.924999999999997</v>
      </c>
      <c r="AA157" s="53">
        <f t="shared" si="46"/>
        <v>0.18201905283833497</v>
      </c>
      <c r="AB157" s="53">
        <f t="shared" si="47"/>
        <v>0.15201905283832673</v>
      </c>
      <c r="AC157" s="53">
        <f t="shared" si="37"/>
        <v>0.10508874915385341</v>
      </c>
      <c r="AD157" s="58">
        <f t="shared" si="38"/>
        <v>8.7768241078159878E-2</v>
      </c>
      <c r="AF157" s="57">
        <f t="shared" si="39"/>
        <v>1.299038105676658</v>
      </c>
      <c r="AG157" s="53">
        <f t="shared" si="48"/>
        <v>17.563000000000002</v>
      </c>
      <c r="AH157" s="53">
        <f t="shared" si="49"/>
        <v>36.208500000000001</v>
      </c>
      <c r="AI157" s="53">
        <f t="shared" si="50"/>
        <v>17.262999999999998</v>
      </c>
      <c r="AJ157" s="53">
        <f t="shared" si="51"/>
        <v>18.208500000000001</v>
      </c>
      <c r="AK157" s="53">
        <f t="shared" si="52"/>
        <v>1.299038105676658E-2</v>
      </c>
      <c r="AL157" s="53">
        <f t="shared" si="53"/>
        <v>0.34951905283832474</v>
      </c>
      <c r="AM157" s="53">
        <f t="shared" si="40"/>
        <v>0.2017949192431098</v>
      </c>
      <c r="AN157" s="58">
        <f t="shared" si="41"/>
        <v>7.4999999999999997E-3</v>
      </c>
    </row>
    <row r="158" spans="1:40">
      <c r="A158" s="103">
        <v>36</v>
      </c>
      <c r="B158" s="93" t="s">
        <v>256</v>
      </c>
      <c r="C158" s="124" t="s">
        <v>256</v>
      </c>
      <c r="D158" s="101">
        <v>1</v>
      </c>
      <c r="E158" s="95" t="s">
        <v>74</v>
      </c>
      <c r="F158" s="92">
        <v>35.97</v>
      </c>
      <c r="G158" s="92">
        <v>35.79</v>
      </c>
      <c r="H158" s="92">
        <v>35.32</v>
      </c>
      <c r="I158" s="92">
        <v>35.200000000000003</v>
      </c>
      <c r="J158" s="92">
        <v>34.890999999999998</v>
      </c>
      <c r="K158" s="96">
        <v>34.582999999999998</v>
      </c>
      <c r="L158" s="100"/>
      <c r="M158" s="95" t="s">
        <v>75</v>
      </c>
      <c r="N158" s="92">
        <v>34.917000000000002</v>
      </c>
      <c r="O158" s="92">
        <v>35.152999999999999</v>
      </c>
      <c r="P158" s="92">
        <v>35.35</v>
      </c>
      <c r="Q158" s="92">
        <v>35.520000000000003</v>
      </c>
      <c r="R158" s="92">
        <v>36</v>
      </c>
      <c r="S158" s="96">
        <v>36.314</v>
      </c>
      <c r="T158" s="101">
        <v>35</v>
      </c>
      <c r="U158" s="139"/>
      <c r="V158" s="57">
        <f t="shared" si="36"/>
        <v>0.86602540378443871</v>
      </c>
      <c r="W158" s="53">
        <f t="shared" si="42"/>
        <v>17.630000000000003</v>
      </c>
      <c r="X158" s="53">
        <f t="shared" si="43"/>
        <v>34.736999999999995</v>
      </c>
      <c r="Y158" s="53">
        <f t="shared" si="44"/>
        <v>17.291499999999999</v>
      </c>
      <c r="Z158" s="53">
        <f t="shared" si="45"/>
        <v>17.939999999999998</v>
      </c>
      <c r="AA158" s="53">
        <f t="shared" si="46"/>
        <v>0.12301270189222535</v>
      </c>
      <c r="AB158" s="53">
        <f t="shared" si="47"/>
        <v>9.4512701892216E-2</v>
      </c>
      <c r="AC158" s="53">
        <f t="shared" si="37"/>
        <v>7.1021416551219491E-2</v>
      </c>
      <c r="AD158" s="58">
        <f t="shared" si="38"/>
        <v>5.4566933879309755E-2</v>
      </c>
      <c r="AF158" s="57">
        <f t="shared" si="39"/>
        <v>0.86602540378443871</v>
      </c>
      <c r="AG158" s="53">
        <f t="shared" si="48"/>
        <v>17.717500000000001</v>
      </c>
      <c r="AH158" s="53">
        <f t="shared" si="49"/>
        <v>36.156999999999996</v>
      </c>
      <c r="AI158" s="53">
        <f t="shared" si="50"/>
        <v>17.517499999999998</v>
      </c>
      <c r="AJ158" s="53">
        <f t="shared" si="51"/>
        <v>18.157</v>
      </c>
      <c r="AK158" s="53">
        <f t="shared" si="52"/>
        <v>8.6602540378443865E-3</v>
      </c>
      <c r="AL158" s="53">
        <f t="shared" si="53"/>
        <v>0.23301270189221651</v>
      </c>
      <c r="AM158" s="53">
        <f t="shared" si="40"/>
        <v>0.13452994616207323</v>
      </c>
      <c r="AN158" s="58">
        <f t="shared" si="41"/>
        <v>5.0000000000000001E-3</v>
      </c>
    </row>
    <row r="159" spans="1:40">
      <c r="A159" s="103">
        <v>38</v>
      </c>
      <c r="B159" s="93" t="s">
        <v>257</v>
      </c>
      <c r="C159" s="124" t="s">
        <v>257</v>
      </c>
      <c r="D159" s="101">
        <v>1.5</v>
      </c>
      <c r="E159" s="95" t="s">
        <v>74</v>
      </c>
      <c r="F159" s="92">
        <v>37.97</v>
      </c>
      <c r="G159" s="92">
        <v>37.729999999999997</v>
      </c>
      <c r="H159" s="92">
        <v>36.99</v>
      </c>
      <c r="I159" s="92">
        <v>36.840000000000003</v>
      </c>
      <c r="J159" s="92">
        <v>36.344000000000001</v>
      </c>
      <c r="K159" s="96">
        <v>35.92</v>
      </c>
      <c r="L159" s="100"/>
      <c r="M159" s="95" t="s">
        <v>75</v>
      </c>
      <c r="N159" s="92">
        <v>36.375999999999998</v>
      </c>
      <c r="O159" s="92">
        <v>36.676000000000002</v>
      </c>
      <c r="P159" s="92">
        <v>37.026000000000003</v>
      </c>
      <c r="Q159" s="92">
        <v>37.225999999999999</v>
      </c>
      <c r="R159" s="92">
        <v>38</v>
      </c>
      <c r="S159" s="96">
        <v>38.417000000000002</v>
      </c>
      <c r="T159" s="101">
        <v>36.5</v>
      </c>
      <c r="U159" s="139"/>
      <c r="V159" s="57">
        <f t="shared" si="36"/>
        <v>1.299038105676658</v>
      </c>
      <c r="W159" s="53">
        <f t="shared" si="42"/>
        <v>18.457500000000003</v>
      </c>
      <c r="X159" s="53">
        <f t="shared" si="43"/>
        <v>36.132000000000005</v>
      </c>
      <c r="Y159" s="53">
        <f t="shared" si="44"/>
        <v>17.96</v>
      </c>
      <c r="Z159" s="53">
        <f t="shared" si="45"/>
        <v>18.924999999999997</v>
      </c>
      <c r="AA159" s="53">
        <f t="shared" si="46"/>
        <v>0.18201905283833497</v>
      </c>
      <c r="AB159" s="53">
        <f t="shared" si="47"/>
        <v>0.15201905283832673</v>
      </c>
      <c r="AC159" s="53">
        <f t="shared" si="37"/>
        <v>0.10508874915385341</v>
      </c>
      <c r="AD159" s="58">
        <f t="shared" si="38"/>
        <v>8.7768241078159878E-2</v>
      </c>
      <c r="AF159" s="57">
        <f t="shared" si="39"/>
        <v>1.299038105676658</v>
      </c>
      <c r="AG159" s="53">
        <f t="shared" si="48"/>
        <v>18.563000000000002</v>
      </c>
      <c r="AH159" s="53">
        <f t="shared" si="49"/>
        <v>38.208500000000001</v>
      </c>
      <c r="AI159" s="53">
        <f t="shared" si="50"/>
        <v>18.262999999999998</v>
      </c>
      <c r="AJ159" s="53">
        <f t="shared" si="51"/>
        <v>19.208500000000001</v>
      </c>
      <c r="AK159" s="53">
        <f t="shared" si="52"/>
        <v>1.299038105676658E-2</v>
      </c>
      <c r="AL159" s="53">
        <f t="shared" si="53"/>
        <v>0.34951905283832474</v>
      </c>
      <c r="AM159" s="53">
        <f t="shared" si="40"/>
        <v>0.2017949192431098</v>
      </c>
      <c r="AN159" s="58">
        <f t="shared" si="41"/>
        <v>7.4999999999999997E-3</v>
      </c>
    </row>
    <row r="160" spans="1:40">
      <c r="A160" s="103">
        <v>39</v>
      </c>
      <c r="B160" s="93" t="s">
        <v>258</v>
      </c>
      <c r="C160" s="124" t="s">
        <v>259</v>
      </c>
      <c r="D160" s="101">
        <v>4</v>
      </c>
      <c r="E160" s="95" t="s">
        <v>74</v>
      </c>
      <c r="F160" s="92">
        <v>38.94</v>
      </c>
      <c r="G160" s="92">
        <v>38.47</v>
      </c>
      <c r="H160" s="92">
        <v>36.340000000000003</v>
      </c>
      <c r="I160" s="92">
        <v>36.119999999999997</v>
      </c>
      <c r="J160" s="92">
        <v>34.61</v>
      </c>
      <c r="K160" s="96">
        <v>33.654000000000003</v>
      </c>
      <c r="L160" s="100"/>
      <c r="M160" s="95" t="s">
        <v>75</v>
      </c>
      <c r="N160" s="92">
        <v>34.67</v>
      </c>
      <c r="O160" s="92">
        <v>35.270000000000003</v>
      </c>
      <c r="P160" s="92">
        <v>36.402000000000001</v>
      </c>
      <c r="Q160" s="92">
        <v>36.701999999999998</v>
      </c>
      <c r="R160" s="92">
        <v>39</v>
      </c>
      <c r="S160" s="96">
        <v>39.877000000000002</v>
      </c>
      <c r="T160" s="101">
        <v>35</v>
      </c>
      <c r="U160" s="139"/>
      <c r="V160" s="57">
        <f t="shared" si="36"/>
        <v>3.4641016151377548</v>
      </c>
      <c r="W160" s="53">
        <f t="shared" si="42"/>
        <v>18.115000000000002</v>
      </c>
      <c r="X160" s="53">
        <f t="shared" si="43"/>
        <v>34.132000000000005</v>
      </c>
      <c r="Y160" s="53">
        <f t="shared" si="44"/>
        <v>16.827000000000002</v>
      </c>
      <c r="Z160" s="53">
        <f t="shared" si="45"/>
        <v>19.352499999999999</v>
      </c>
      <c r="AA160" s="53">
        <f t="shared" si="46"/>
        <v>0.49455080756888137</v>
      </c>
      <c r="AB160" s="53">
        <f t="shared" si="47"/>
        <v>0.44405080756887716</v>
      </c>
      <c r="AC160" s="53">
        <f t="shared" si="37"/>
        <v>0.28552904187784045</v>
      </c>
      <c r="AD160" s="58">
        <f t="shared" si="38"/>
        <v>0.25637285328376191</v>
      </c>
      <c r="AF160" s="57">
        <f t="shared" si="39"/>
        <v>3.4641016151377548</v>
      </c>
      <c r="AG160" s="53">
        <f t="shared" si="48"/>
        <v>18.276</v>
      </c>
      <c r="AH160" s="53">
        <f t="shared" si="49"/>
        <v>39.438500000000005</v>
      </c>
      <c r="AI160" s="53">
        <f t="shared" si="50"/>
        <v>17.484999999999999</v>
      </c>
      <c r="AJ160" s="53">
        <f t="shared" si="51"/>
        <v>19.938500000000001</v>
      </c>
      <c r="AK160" s="53">
        <f t="shared" si="52"/>
        <v>6.9550807568877104E-2</v>
      </c>
      <c r="AL160" s="53">
        <f t="shared" si="53"/>
        <v>0.94105080756887705</v>
      </c>
      <c r="AM160" s="53">
        <f t="shared" si="40"/>
        <v>0.54331593707100589</v>
      </c>
      <c r="AN160" s="58">
        <f t="shared" si="41"/>
        <v>4.0155177472247054E-2</v>
      </c>
    </row>
    <row r="161" spans="1:40">
      <c r="A161" s="103">
        <v>39</v>
      </c>
      <c r="B161" s="93" t="s">
        <v>260</v>
      </c>
      <c r="C161" s="124" t="s">
        <v>260</v>
      </c>
      <c r="D161" s="101">
        <v>3</v>
      </c>
      <c r="E161" s="95" t="s">
        <v>74</v>
      </c>
      <c r="F161" s="92">
        <v>38.950000000000003</v>
      </c>
      <c r="G161" s="92">
        <v>38.58</v>
      </c>
      <c r="H161" s="92">
        <v>37</v>
      </c>
      <c r="I161" s="92">
        <v>36.799999999999997</v>
      </c>
      <c r="J161" s="92">
        <v>35.704000000000001</v>
      </c>
      <c r="K161" s="96">
        <v>34.954999999999998</v>
      </c>
      <c r="L161" s="100"/>
      <c r="M161" s="95" t="s">
        <v>75</v>
      </c>
      <c r="N161" s="92">
        <v>35.752000000000002</v>
      </c>
      <c r="O161" s="92">
        <v>36.252000000000002</v>
      </c>
      <c r="P161" s="92">
        <v>37.051000000000002</v>
      </c>
      <c r="Q161" s="92">
        <v>37.316000000000003</v>
      </c>
      <c r="R161" s="92">
        <v>39</v>
      </c>
      <c r="S161" s="96">
        <v>39.698</v>
      </c>
      <c r="T161" s="101">
        <v>36</v>
      </c>
      <c r="U161" s="139"/>
      <c r="V161" s="57">
        <f t="shared" si="36"/>
        <v>2.598076211353316</v>
      </c>
      <c r="W161" s="53">
        <f t="shared" si="42"/>
        <v>18.45</v>
      </c>
      <c r="X161" s="53">
        <f t="shared" si="43"/>
        <v>35.329499999999996</v>
      </c>
      <c r="Y161" s="53">
        <f t="shared" si="44"/>
        <v>17.477499999999999</v>
      </c>
      <c r="Z161" s="53">
        <f t="shared" si="45"/>
        <v>19.3825</v>
      </c>
      <c r="AA161" s="53">
        <f t="shared" si="46"/>
        <v>0.36653810567665701</v>
      </c>
      <c r="AB161" s="53">
        <f t="shared" si="47"/>
        <v>0.32653810567665786</v>
      </c>
      <c r="AC161" s="53">
        <f t="shared" si="37"/>
        <v>0.21162087398067342</v>
      </c>
      <c r="AD161" s="58">
        <f t="shared" si="38"/>
        <v>0.18852686321308887</v>
      </c>
      <c r="AF161" s="57">
        <f t="shared" si="39"/>
        <v>2.598076211353316</v>
      </c>
      <c r="AG161" s="53">
        <f t="shared" si="48"/>
        <v>18.591750000000001</v>
      </c>
      <c r="AH161" s="53">
        <f t="shared" si="49"/>
        <v>39.349000000000004</v>
      </c>
      <c r="AI161" s="53">
        <f t="shared" si="50"/>
        <v>18.001000000000001</v>
      </c>
      <c r="AJ161" s="53">
        <f t="shared" si="51"/>
        <v>19.849</v>
      </c>
      <c r="AK161" s="53">
        <f t="shared" si="52"/>
        <v>4.1788105676658915E-2</v>
      </c>
      <c r="AL161" s="53">
        <f t="shared" si="53"/>
        <v>0.70828810567665812</v>
      </c>
      <c r="AM161" s="53">
        <f t="shared" si="40"/>
        <v>0.40893032847622862</v>
      </c>
      <c r="AN161" s="58">
        <f t="shared" si="41"/>
        <v>2.4126374061343551E-2</v>
      </c>
    </row>
    <row r="162" spans="1:40">
      <c r="A162" s="103">
        <v>39</v>
      </c>
      <c r="B162" s="93" t="s">
        <v>261</v>
      </c>
      <c r="C162" s="124" t="s">
        <v>261</v>
      </c>
      <c r="D162" s="101">
        <v>2</v>
      </c>
      <c r="E162" s="95" t="s">
        <v>74</v>
      </c>
      <c r="F162" s="92">
        <v>38.96</v>
      </c>
      <c r="G162" s="92">
        <v>38.68</v>
      </c>
      <c r="H162" s="92">
        <v>37.659999999999997</v>
      </c>
      <c r="I162" s="92">
        <v>37.49</v>
      </c>
      <c r="J162" s="92">
        <v>36.796999999999997</v>
      </c>
      <c r="K162" s="96">
        <v>36.261000000000003</v>
      </c>
      <c r="L162" s="100"/>
      <c r="M162" s="95" t="s">
        <v>75</v>
      </c>
      <c r="N162" s="92">
        <v>36.835000000000001</v>
      </c>
      <c r="O162" s="92">
        <v>37.21</v>
      </c>
      <c r="P162" s="92">
        <v>37.701000000000001</v>
      </c>
      <c r="Q162" s="92">
        <v>37.924999999999997</v>
      </c>
      <c r="R162" s="92">
        <v>39</v>
      </c>
      <c r="S162" s="96">
        <v>39.512999999999998</v>
      </c>
      <c r="T162" s="101">
        <v>37</v>
      </c>
      <c r="U162" s="139"/>
      <c r="V162" s="57">
        <f t="shared" si="36"/>
        <v>1.7320508075688774</v>
      </c>
      <c r="W162" s="53">
        <f t="shared" si="42"/>
        <v>18.787500000000001</v>
      </c>
      <c r="X162" s="53">
        <f t="shared" si="43"/>
        <v>36.528999999999996</v>
      </c>
      <c r="Y162" s="53">
        <f t="shared" si="44"/>
        <v>18.130500000000001</v>
      </c>
      <c r="Z162" s="53">
        <f t="shared" si="45"/>
        <v>19.41</v>
      </c>
      <c r="AA162" s="53">
        <f t="shared" si="46"/>
        <v>0.24352540378443877</v>
      </c>
      <c r="AB162" s="53">
        <f t="shared" si="47"/>
        <v>0.20902540378443868</v>
      </c>
      <c r="AC162" s="53">
        <f t="shared" si="37"/>
        <v>0.14059945742945804</v>
      </c>
      <c r="AD162" s="58">
        <f t="shared" si="38"/>
        <v>0.12068087314241588</v>
      </c>
      <c r="AF162" s="57">
        <f t="shared" si="39"/>
        <v>1.7320508075688774</v>
      </c>
      <c r="AG162" s="53">
        <f t="shared" si="48"/>
        <v>18.906500000000001</v>
      </c>
      <c r="AH162" s="53">
        <f t="shared" si="49"/>
        <v>39.256500000000003</v>
      </c>
      <c r="AI162" s="53">
        <f t="shared" si="50"/>
        <v>18.51125</v>
      </c>
      <c r="AJ162" s="53">
        <f t="shared" si="51"/>
        <v>19.756499999999999</v>
      </c>
      <c r="AK162" s="53">
        <f t="shared" si="52"/>
        <v>1.7320508075688773E-2</v>
      </c>
      <c r="AL162" s="53">
        <f t="shared" si="53"/>
        <v>0.47077540378443794</v>
      </c>
      <c r="AM162" s="53">
        <f t="shared" si="40"/>
        <v>0.27180230610279998</v>
      </c>
      <c r="AN162" s="58">
        <f t="shared" si="41"/>
        <v>0.01</v>
      </c>
    </row>
    <row r="163" spans="1:40">
      <c r="A163" s="103">
        <v>39</v>
      </c>
      <c r="B163" s="93" t="s">
        <v>262</v>
      </c>
      <c r="C163" s="124" t="s">
        <v>262</v>
      </c>
      <c r="D163" s="101">
        <v>1.5</v>
      </c>
      <c r="E163" s="95" t="s">
        <v>74</v>
      </c>
      <c r="F163" s="92">
        <v>38.97</v>
      </c>
      <c r="G163" s="92">
        <v>38.729999999999997</v>
      </c>
      <c r="H163" s="92">
        <v>37.99</v>
      </c>
      <c r="I163" s="92">
        <v>37.840000000000003</v>
      </c>
      <c r="J163" s="92">
        <v>37.344000000000001</v>
      </c>
      <c r="K163" s="96">
        <v>36.92</v>
      </c>
      <c r="L163" s="100"/>
      <c r="M163" s="95" t="s">
        <v>75</v>
      </c>
      <c r="N163" s="92">
        <v>37.375999999999998</v>
      </c>
      <c r="O163" s="92">
        <v>37.676000000000002</v>
      </c>
      <c r="P163" s="92">
        <v>38.026000000000003</v>
      </c>
      <c r="Q163" s="92">
        <v>38.225999999999999</v>
      </c>
      <c r="R163" s="92">
        <v>39</v>
      </c>
      <c r="S163" s="96">
        <v>39.417000000000002</v>
      </c>
      <c r="T163" s="101">
        <v>37.5</v>
      </c>
      <c r="U163" s="139"/>
      <c r="V163" s="57">
        <f t="shared" si="36"/>
        <v>1.299038105676658</v>
      </c>
      <c r="W163" s="53">
        <f t="shared" si="42"/>
        <v>18.957500000000003</v>
      </c>
      <c r="X163" s="53">
        <f t="shared" si="43"/>
        <v>37.132000000000005</v>
      </c>
      <c r="Y163" s="53">
        <f t="shared" si="44"/>
        <v>18.46</v>
      </c>
      <c r="Z163" s="53">
        <f t="shared" si="45"/>
        <v>19.424999999999997</v>
      </c>
      <c r="AA163" s="53">
        <f t="shared" si="46"/>
        <v>0.18201905283833497</v>
      </c>
      <c r="AB163" s="53">
        <f t="shared" si="47"/>
        <v>0.15201905283832673</v>
      </c>
      <c r="AC163" s="53">
        <f t="shared" si="37"/>
        <v>0.10508874915385341</v>
      </c>
      <c r="AD163" s="58">
        <f t="shared" si="38"/>
        <v>8.7768241078159878E-2</v>
      </c>
      <c r="AF163" s="57">
        <f t="shared" si="39"/>
        <v>1.299038105676658</v>
      </c>
      <c r="AG163" s="53">
        <f t="shared" si="48"/>
        <v>19.063000000000002</v>
      </c>
      <c r="AH163" s="53">
        <f t="shared" si="49"/>
        <v>39.208500000000001</v>
      </c>
      <c r="AI163" s="53">
        <f t="shared" si="50"/>
        <v>18.762999999999998</v>
      </c>
      <c r="AJ163" s="53">
        <f t="shared" si="51"/>
        <v>19.708500000000001</v>
      </c>
      <c r="AK163" s="53">
        <f t="shared" si="52"/>
        <v>1.299038105676658E-2</v>
      </c>
      <c r="AL163" s="53">
        <f t="shared" si="53"/>
        <v>0.34951905283832474</v>
      </c>
      <c r="AM163" s="53">
        <f t="shared" si="40"/>
        <v>0.2017949192431098</v>
      </c>
      <c r="AN163" s="58">
        <f t="shared" si="41"/>
        <v>7.4999999999999997E-3</v>
      </c>
    </row>
    <row r="164" spans="1:40">
      <c r="A164" s="103">
        <v>39</v>
      </c>
      <c r="B164" s="93" t="s">
        <v>263</v>
      </c>
      <c r="C164" s="124" t="s">
        <v>263</v>
      </c>
      <c r="D164" s="101">
        <v>1</v>
      </c>
      <c r="E164" s="95" t="s">
        <v>74</v>
      </c>
      <c r="F164" s="92">
        <v>38.97</v>
      </c>
      <c r="G164" s="92">
        <v>38.79</v>
      </c>
      <c r="H164" s="92">
        <v>38.32</v>
      </c>
      <c r="I164" s="92">
        <v>38.200000000000003</v>
      </c>
      <c r="J164" s="92">
        <v>37.890999999999998</v>
      </c>
      <c r="K164" s="96">
        <v>37.582999999999998</v>
      </c>
      <c r="L164" s="100"/>
      <c r="M164" s="95" t="s">
        <v>75</v>
      </c>
      <c r="N164" s="92">
        <v>37.917000000000002</v>
      </c>
      <c r="O164" s="92">
        <v>38.152999999999999</v>
      </c>
      <c r="P164" s="92">
        <v>38.35</v>
      </c>
      <c r="Q164" s="92">
        <v>38.520000000000003</v>
      </c>
      <c r="R164" s="92">
        <v>39</v>
      </c>
      <c r="S164" s="96">
        <v>39.314</v>
      </c>
      <c r="T164" s="101">
        <v>38</v>
      </c>
      <c r="U164" s="139"/>
      <c r="V164" s="57">
        <f t="shared" si="36"/>
        <v>0.86602540378443871</v>
      </c>
      <c r="W164" s="53">
        <f t="shared" si="42"/>
        <v>19.130000000000003</v>
      </c>
      <c r="X164" s="53">
        <f t="shared" si="43"/>
        <v>37.736999999999995</v>
      </c>
      <c r="Y164" s="53">
        <f t="shared" si="44"/>
        <v>18.791499999999999</v>
      </c>
      <c r="Z164" s="53">
        <f t="shared" si="45"/>
        <v>19.439999999999998</v>
      </c>
      <c r="AA164" s="53">
        <f t="shared" si="46"/>
        <v>0.12301270189222535</v>
      </c>
      <c r="AB164" s="53">
        <f t="shared" si="47"/>
        <v>9.4512701892216E-2</v>
      </c>
      <c r="AC164" s="53">
        <f t="shared" si="37"/>
        <v>7.1021416551219491E-2</v>
      </c>
      <c r="AD164" s="58">
        <f t="shared" si="38"/>
        <v>5.4566933879309755E-2</v>
      </c>
      <c r="AF164" s="57">
        <f t="shared" si="39"/>
        <v>0.86602540378443871</v>
      </c>
      <c r="AG164" s="53">
        <f t="shared" si="48"/>
        <v>19.217500000000001</v>
      </c>
      <c r="AH164" s="53">
        <f t="shared" si="49"/>
        <v>39.156999999999996</v>
      </c>
      <c r="AI164" s="53">
        <f t="shared" si="50"/>
        <v>19.017499999999998</v>
      </c>
      <c r="AJ164" s="53">
        <f t="shared" si="51"/>
        <v>19.657</v>
      </c>
      <c r="AK164" s="53">
        <f t="shared" si="52"/>
        <v>8.6602540378443865E-3</v>
      </c>
      <c r="AL164" s="53">
        <f t="shared" si="53"/>
        <v>0.23301270189221651</v>
      </c>
      <c r="AM164" s="53">
        <f t="shared" si="40"/>
        <v>0.13452994616207323</v>
      </c>
      <c r="AN164" s="58">
        <f t="shared" si="41"/>
        <v>5.0000000000000001E-3</v>
      </c>
    </row>
    <row r="165" spans="1:40">
      <c r="A165" s="103">
        <v>40</v>
      </c>
      <c r="B165" s="93" t="s">
        <v>264</v>
      </c>
      <c r="C165" s="124" t="s">
        <v>264</v>
      </c>
      <c r="D165" s="101">
        <v>3</v>
      </c>
      <c r="E165" s="95" t="s">
        <v>74</v>
      </c>
      <c r="F165" s="92">
        <v>39.950000000000003</v>
      </c>
      <c r="G165" s="92">
        <v>39.58</v>
      </c>
      <c r="H165" s="92">
        <v>38</v>
      </c>
      <c r="I165" s="92">
        <v>37.799999999999997</v>
      </c>
      <c r="J165" s="92">
        <v>36.704000000000001</v>
      </c>
      <c r="K165" s="96">
        <v>35.954999999999998</v>
      </c>
      <c r="L165" s="100"/>
      <c r="M165" s="95" t="s">
        <v>75</v>
      </c>
      <c r="N165" s="92">
        <v>36.752000000000002</v>
      </c>
      <c r="O165" s="92">
        <v>37.252000000000002</v>
      </c>
      <c r="P165" s="92">
        <v>38.051000000000002</v>
      </c>
      <c r="Q165" s="92">
        <v>38.316000000000003</v>
      </c>
      <c r="R165" s="92">
        <v>40</v>
      </c>
      <c r="S165" s="96">
        <v>40.698</v>
      </c>
      <c r="T165" s="101">
        <v>37</v>
      </c>
      <c r="U165" s="139"/>
      <c r="V165" s="57">
        <f t="shared" si="36"/>
        <v>2.598076211353316</v>
      </c>
      <c r="W165" s="53">
        <f t="shared" si="42"/>
        <v>18.95</v>
      </c>
      <c r="X165" s="53">
        <f t="shared" si="43"/>
        <v>36.329499999999996</v>
      </c>
      <c r="Y165" s="53">
        <f t="shared" si="44"/>
        <v>17.977499999999999</v>
      </c>
      <c r="Z165" s="53">
        <f t="shared" si="45"/>
        <v>19.8825</v>
      </c>
      <c r="AA165" s="53">
        <f t="shared" si="46"/>
        <v>0.36653810567665701</v>
      </c>
      <c r="AB165" s="53">
        <f t="shared" si="47"/>
        <v>0.32653810567665786</v>
      </c>
      <c r="AC165" s="53">
        <f t="shared" si="37"/>
        <v>0.21162087398067342</v>
      </c>
      <c r="AD165" s="58">
        <f t="shared" si="38"/>
        <v>0.18852686321308887</v>
      </c>
      <c r="AF165" s="57">
        <f t="shared" si="39"/>
        <v>2.598076211353316</v>
      </c>
      <c r="AG165" s="53">
        <f t="shared" si="48"/>
        <v>19.091750000000001</v>
      </c>
      <c r="AH165" s="53">
        <f t="shared" si="49"/>
        <v>40.349000000000004</v>
      </c>
      <c r="AI165" s="53">
        <f t="shared" si="50"/>
        <v>18.501000000000001</v>
      </c>
      <c r="AJ165" s="53">
        <f t="shared" si="51"/>
        <v>20.349</v>
      </c>
      <c r="AK165" s="53">
        <f t="shared" si="52"/>
        <v>4.1788105676658915E-2</v>
      </c>
      <c r="AL165" s="53">
        <f t="shared" si="53"/>
        <v>0.70828810567665812</v>
      </c>
      <c r="AM165" s="53">
        <f t="shared" si="40"/>
        <v>0.40893032847622862</v>
      </c>
      <c r="AN165" s="58">
        <f t="shared" si="41"/>
        <v>2.4126374061343551E-2</v>
      </c>
    </row>
    <row r="166" spans="1:40">
      <c r="A166" s="103">
        <v>40</v>
      </c>
      <c r="B166" s="93" t="s">
        <v>265</v>
      </c>
      <c r="C166" s="124" t="s">
        <v>265</v>
      </c>
      <c r="D166" s="101">
        <v>2.5</v>
      </c>
      <c r="E166" s="95" t="s">
        <v>74</v>
      </c>
      <c r="F166" s="92">
        <v>39.96</v>
      </c>
      <c r="G166" s="92">
        <v>39.619999999999997</v>
      </c>
      <c r="H166" s="92">
        <v>38.33</v>
      </c>
      <c r="I166" s="92">
        <v>38.14</v>
      </c>
      <c r="J166" s="92">
        <v>37.252000000000002</v>
      </c>
      <c r="K166" s="96">
        <v>36.603999999999999</v>
      </c>
      <c r="L166" s="100"/>
      <c r="M166" s="95" t="s">
        <v>75</v>
      </c>
      <c r="N166" s="92">
        <v>37.293999999999997</v>
      </c>
      <c r="O166" s="92">
        <v>37.744</v>
      </c>
      <c r="P166" s="92">
        <v>38.375999999999998</v>
      </c>
      <c r="Q166" s="92">
        <v>38.625999999999998</v>
      </c>
      <c r="R166" s="92">
        <v>40</v>
      </c>
      <c r="S166" s="96">
        <v>40.610999999999997</v>
      </c>
      <c r="T166" s="101">
        <v>37.5</v>
      </c>
      <c r="U166" s="139"/>
      <c r="V166" s="57">
        <f t="shared" si="36"/>
        <v>2.1650635094610968</v>
      </c>
      <c r="W166" s="53">
        <f t="shared" si="42"/>
        <v>19.1175</v>
      </c>
      <c r="X166" s="53">
        <f t="shared" si="43"/>
        <v>36.927999999999997</v>
      </c>
      <c r="Y166" s="53">
        <f t="shared" si="44"/>
        <v>18.302</v>
      </c>
      <c r="Z166" s="53">
        <f t="shared" si="45"/>
        <v>19.895</v>
      </c>
      <c r="AA166" s="53">
        <f t="shared" si="46"/>
        <v>0.30503175473054966</v>
      </c>
      <c r="AB166" s="53">
        <f t="shared" si="47"/>
        <v>0.2670317547305483</v>
      </c>
      <c r="AC166" s="53">
        <f t="shared" si="37"/>
        <v>0.17611016570506674</v>
      </c>
      <c r="AD166" s="58">
        <f t="shared" si="38"/>
        <v>0.15417085547586018</v>
      </c>
      <c r="AF166" s="57">
        <f t="shared" si="39"/>
        <v>2.1650635094610968</v>
      </c>
      <c r="AG166" s="53">
        <f t="shared" si="48"/>
        <v>19.250499999999999</v>
      </c>
      <c r="AH166" s="53">
        <f t="shared" si="49"/>
        <v>40.305499999999995</v>
      </c>
      <c r="AI166" s="53">
        <f t="shared" si="50"/>
        <v>18.759499999999999</v>
      </c>
      <c r="AJ166" s="53">
        <f t="shared" si="51"/>
        <v>20.305499999999999</v>
      </c>
      <c r="AK166" s="53">
        <f t="shared" si="52"/>
        <v>2.7531754730549807E-2</v>
      </c>
      <c r="AL166" s="53">
        <f t="shared" si="53"/>
        <v>0.59153175473054875</v>
      </c>
      <c r="AM166" s="53">
        <f t="shared" si="40"/>
        <v>0.34152101782789401</v>
      </c>
      <c r="AN166" s="58">
        <f t="shared" si="41"/>
        <v>1.5895466004945683E-2</v>
      </c>
    </row>
    <row r="167" spans="1:40">
      <c r="A167" s="103">
        <v>40</v>
      </c>
      <c r="B167" s="93" t="s">
        <v>266</v>
      </c>
      <c r="C167" s="124" t="s">
        <v>266</v>
      </c>
      <c r="D167" s="101">
        <v>2</v>
      </c>
      <c r="E167" s="95" t="s">
        <v>74</v>
      </c>
      <c r="F167" s="92">
        <v>39.96</v>
      </c>
      <c r="G167" s="92">
        <v>39.68</v>
      </c>
      <c r="H167" s="92">
        <v>38.659999999999997</v>
      </c>
      <c r="I167" s="92">
        <v>38.49</v>
      </c>
      <c r="J167" s="92">
        <v>37.796999999999997</v>
      </c>
      <c r="K167" s="96">
        <v>37.261000000000003</v>
      </c>
      <c r="L167" s="100"/>
      <c r="M167" s="95" t="s">
        <v>75</v>
      </c>
      <c r="N167" s="92">
        <v>37.835000000000001</v>
      </c>
      <c r="O167" s="92">
        <v>38.21</v>
      </c>
      <c r="P167" s="92">
        <v>38.701000000000001</v>
      </c>
      <c r="Q167" s="92">
        <v>38.924999999999997</v>
      </c>
      <c r="R167" s="92">
        <v>40</v>
      </c>
      <c r="S167" s="96">
        <v>40.512999999999998</v>
      </c>
      <c r="T167" s="101">
        <v>38</v>
      </c>
      <c r="U167" s="139"/>
      <c r="V167" s="57">
        <f t="shared" si="36"/>
        <v>1.7320508075688774</v>
      </c>
      <c r="W167" s="53">
        <f t="shared" si="42"/>
        <v>19.287500000000001</v>
      </c>
      <c r="X167" s="53">
        <f t="shared" si="43"/>
        <v>37.528999999999996</v>
      </c>
      <c r="Y167" s="53">
        <f t="shared" si="44"/>
        <v>18.630500000000001</v>
      </c>
      <c r="Z167" s="53">
        <f t="shared" si="45"/>
        <v>19.91</v>
      </c>
      <c r="AA167" s="53">
        <f t="shared" si="46"/>
        <v>0.24352540378443877</v>
      </c>
      <c r="AB167" s="53">
        <f t="shared" si="47"/>
        <v>0.20902540378443868</v>
      </c>
      <c r="AC167" s="53">
        <f t="shared" si="37"/>
        <v>0.14059945742945804</v>
      </c>
      <c r="AD167" s="58">
        <f t="shared" si="38"/>
        <v>0.12068087314241588</v>
      </c>
      <c r="AF167" s="57">
        <f t="shared" si="39"/>
        <v>1.7320508075688774</v>
      </c>
      <c r="AG167" s="53">
        <f t="shared" si="48"/>
        <v>19.406500000000001</v>
      </c>
      <c r="AH167" s="53">
        <f t="shared" si="49"/>
        <v>40.256500000000003</v>
      </c>
      <c r="AI167" s="53">
        <f t="shared" si="50"/>
        <v>19.01125</v>
      </c>
      <c r="AJ167" s="53">
        <f t="shared" si="51"/>
        <v>20.256499999999999</v>
      </c>
      <c r="AK167" s="53">
        <f t="shared" si="52"/>
        <v>1.7320508075688773E-2</v>
      </c>
      <c r="AL167" s="53">
        <f t="shared" si="53"/>
        <v>0.47077540378443794</v>
      </c>
      <c r="AM167" s="53">
        <f t="shared" si="40"/>
        <v>0.27180230610279998</v>
      </c>
      <c r="AN167" s="58">
        <f t="shared" si="41"/>
        <v>0.01</v>
      </c>
    </row>
    <row r="168" spans="1:40">
      <c r="A168" s="103">
        <v>40</v>
      </c>
      <c r="B168" s="93" t="s">
        <v>267</v>
      </c>
      <c r="C168" s="124" t="s">
        <v>267</v>
      </c>
      <c r="D168" s="101">
        <v>1.5</v>
      </c>
      <c r="E168" s="95" t="s">
        <v>74</v>
      </c>
      <c r="F168" s="92">
        <v>39.97</v>
      </c>
      <c r="G168" s="92">
        <v>39.729999999999997</v>
      </c>
      <c r="H168" s="92">
        <v>38.99</v>
      </c>
      <c r="I168" s="92">
        <v>38.840000000000003</v>
      </c>
      <c r="J168" s="92">
        <v>38.344000000000001</v>
      </c>
      <c r="K168" s="96">
        <v>37.92</v>
      </c>
      <c r="L168" s="100"/>
      <c r="M168" s="95" t="s">
        <v>75</v>
      </c>
      <c r="N168" s="92">
        <v>38.375999999999998</v>
      </c>
      <c r="O168" s="92">
        <v>38.676000000000002</v>
      </c>
      <c r="P168" s="92">
        <v>39.026000000000003</v>
      </c>
      <c r="Q168" s="92">
        <v>39.225999999999999</v>
      </c>
      <c r="R168" s="92">
        <v>40</v>
      </c>
      <c r="S168" s="96">
        <v>40.415999999999997</v>
      </c>
      <c r="T168" s="101">
        <v>38.5</v>
      </c>
      <c r="U168" s="139"/>
      <c r="V168" s="57">
        <f t="shared" si="36"/>
        <v>1.299038105676658</v>
      </c>
      <c r="W168" s="53">
        <f t="shared" si="42"/>
        <v>19.457500000000003</v>
      </c>
      <c r="X168" s="53">
        <f t="shared" si="43"/>
        <v>38.132000000000005</v>
      </c>
      <c r="Y168" s="53">
        <f t="shared" si="44"/>
        <v>18.96</v>
      </c>
      <c r="Z168" s="53">
        <f t="shared" si="45"/>
        <v>19.924999999999997</v>
      </c>
      <c r="AA168" s="53">
        <f t="shared" si="46"/>
        <v>0.18201905283833497</v>
      </c>
      <c r="AB168" s="53">
        <f t="shared" si="47"/>
        <v>0.15201905283832673</v>
      </c>
      <c r="AC168" s="53">
        <f t="shared" si="37"/>
        <v>0.10508874915385341</v>
      </c>
      <c r="AD168" s="58">
        <f t="shared" si="38"/>
        <v>8.7768241078159878E-2</v>
      </c>
      <c r="AF168" s="57">
        <f t="shared" si="39"/>
        <v>1.299038105676658</v>
      </c>
      <c r="AG168" s="53">
        <f t="shared" si="48"/>
        <v>19.563000000000002</v>
      </c>
      <c r="AH168" s="53">
        <f t="shared" si="49"/>
        <v>40.207999999999998</v>
      </c>
      <c r="AI168" s="53">
        <f t="shared" si="50"/>
        <v>19.262999999999998</v>
      </c>
      <c r="AJ168" s="53">
        <f t="shared" si="51"/>
        <v>20.207999999999998</v>
      </c>
      <c r="AK168" s="53">
        <f t="shared" si="52"/>
        <v>1.299038105676658E-2</v>
      </c>
      <c r="AL168" s="53">
        <f t="shared" si="53"/>
        <v>0.34951905283832474</v>
      </c>
      <c r="AM168" s="53">
        <f t="shared" si="40"/>
        <v>0.2017949192431098</v>
      </c>
      <c r="AN168" s="58">
        <f t="shared" si="41"/>
        <v>7.4999999999999997E-3</v>
      </c>
    </row>
    <row r="169" spans="1:40">
      <c r="A169" s="103">
        <v>42</v>
      </c>
      <c r="B169" s="93" t="s">
        <v>268</v>
      </c>
      <c r="C169" s="124" t="s">
        <v>269</v>
      </c>
      <c r="D169" s="101">
        <v>4.5</v>
      </c>
      <c r="E169" s="95" t="s">
        <v>74</v>
      </c>
      <c r="F169" s="92">
        <v>41.94</v>
      </c>
      <c r="G169" s="92">
        <v>41.44</v>
      </c>
      <c r="H169" s="92">
        <v>39.01</v>
      </c>
      <c r="I169" s="92">
        <v>38.78</v>
      </c>
      <c r="J169" s="92">
        <v>37.066000000000003</v>
      </c>
      <c r="K169" s="96">
        <v>36.006</v>
      </c>
      <c r="L169" s="100"/>
      <c r="M169" s="95" t="s">
        <v>75</v>
      </c>
      <c r="N169" s="92">
        <v>37.128999999999998</v>
      </c>
      <c r="O169" s="92">
        <v>37.798999999999999</v>
      </c>
      <c r="P169" s="92">
        <v>39.076999999999998</v>
      </c>
      <c r="Q169" s="92">
        <v>39.392000000000003</v>
      </c>
      <c r="R169" s="92">
        <v>42</v>
      </c>
      <c r="S169" s="96">
        <v>42.965000000000003</v>
      </c>
      <c r="T169" s="101">
        <v>37.5</v>
      </c>
      <c r="U169" s="139"/>
      <c r="V169" s="57">
        <f t="shared" si="36"/>
        <v>3.897114317029974</v>
      </c>
      <c r="W169" s="53">
        <f t="shared" si="42"/>
        <v>19.447499999999998</v>
      </c>
      <c r="X169" s="53">
        <f t="shared" si="43"/>
        <v>36.536000000000001</v>
      </c>
      <c r="Y169" s="53">
        <f t="shared" si="44"/>
        <v>18.003</v>
      </c>
      <c r="Z169" s="53">
        <f t="shared" si="45"/>
        <v>20.844999999999999</v>
      </c>
      <c r="AA169" s="53">
        <f t="shared" si="46"/>
        <v>0.55105715851498616</v>
      </c>
      <c r="AB169" s="53">
        <f t="shared" si="47"/>
        <v>0.50405715851498911</v>
      </c>
      <c r="AC169" s="53">
        <f t="shared" si="37"/>
        <v>0.31815299880749753</v>
      </c>
      <c r="AD169" s="58">
        <f t="shared" si="38"/>
        <v>0.29101753615558679</v>
      </c>
      <c r="AF169" s="57">
        <f t="shared" si="39"/>
        <v>3.897114317029974</v>
      </c>
      <c r="AG169" s="53">
        <f t="shared" si="48"/>
        <v>19.617249999999999</v>
      </c>
      <c r="AH169" s="53">
        <f t="shared" si="49"/>
        <v>42.482500000000002</v>
      </c>
      <c r="AI169" s="53">
        <f t="shared" si="50"/>
        <v>18.731999999999999</v>
      </c>
      <c r="AJ169" s="53">
        <f t="shared" si="51"/>
        <v>21.482500000000002</v>
      </c>
      <c r="AK169" s="53">
        <f t="shared" si="52"/>
        <v>8.3307158514983826E-2</v>
      </c>
      <c r="AL169" s="53">
        <f t="shared" si="53"/>
        <v>1.0633071585149878</v>
      </c>
      <c r="AM169" s="53">
        <f t="shared" si="40"/>
        <v>0.61390067419988426</v>
      </c>
      <c r="AN169" s="58">
        <f t="shared" si="41"/>
        <v>4.8097410394048731E-2</v>
      </c>
    </row>
    <row r="170" spans="1:40">
      <c r="A170" s="103">
        <v>42</v>
      </c>
      <c r="B170" s="93" t="s">
        <v>270</v>
      </c>
      <c r="C170" s="124" t="s">
        <v>270</v>
      </c>
      <c r="D170" s="101">
        <v>4</v>
      </c>
      <c r="E170" s="95" t="s">
        <v>74</v>
      </c>
      <c r="F170" s="92">
        <v>41.94</v>
      </c>
      <c r="G170" s="92">
        <v>41.47</v>
      </c>
      <c r="H170" s="92">
        <v>39.340000000000003</v>
      </c>
      <c r="I170" s="92">
        <v>39.119999999999997</v>
      </c>
      <c r="J170" s="92">
        <v>37.61</v>
      </c>
      <c r="K170" s="96">
        <v>36.654000000000003</v>
      </c>
      <c r="L170" s="100"/>
      <c r="M170" s="95" t="s">
        <v>75</v>
      </c>
      <c r="N170" s="92">
        <v>37.67</v>
      </c>
      <c r="O170" s="92">
        <v>38.270000000000003</v>
      </c>
      <c r="P170" s="92">
        <v>39.402000000000001</v>
      </c>
      <c r="Q170" s="92">
        <v>39.701999999999998</v>
      </c>
      <c r="R170" s="92">
        <v>42</v>
      </c>
      <c r="S170" s="96">
        <v>42.877000000000002</v>
      </c>
      <c r="T170" s="101">
        <v>38</v>
      </c>
      <c r="U170" s="139"/>
      <c r="V170" s="57">
        <f t="shared" si="36"/>
        <v>3.4641016151377548</v>
      </c>
      <c r="W170" s="53">
        <f t="shared" si="42"/>
        <v>19.615000000000002</v>
      </c>
      <c r="X170" s="53">
        <f t="shared" si="43"/>
        <v>37.132000000000005</v>
      </c>
      <c r="Y170" s="53">
        <f t="shared" si="44"/>
        <v>18.327000000000002</v>
      </c>
      <c r="Z170" s="53">
        <f t="shared" si="45"/>
        <v>20.852499999999999</v>
      </c>
      <c r="AA170" s="53">
        <f t="shared" si="46"/>
        <v>0.49455080756888137</v>
      </c>
      <c r="AB170" s="53">
        <f t="shared" si="47"/>
        <v>0.44405080756887716</v>
      </c>
      <c r="AC170" s="53">
        <f t="shared" si="37"/>
        <v>0.28552904187784045</v>
      </c>
      <c r="AD170" s="58">
        <f t="shared" si="38"/>
        <v>0.25637285328376191</v>
      </c>
      <c r="AF170" s="57">
        <f t="shared" si="39"/>
        <v>3.4641016151377548</v>
      </c>
      <c r="AG170" s="53">
        <f t="shared" si="48"/>
        <v>19.776</v>
      </c>
      <c r="AH170" s="53">
        <f t="shared" si="49"/>
        <v>42.438500000000005</v>
      </c>
      <c r="AI170" s="53">
        <f t="shared" si="50"/>
        <v>18.984999999999999</v>
      </c>
      <c r="AJ170" s="53">
        <f t="shared" si="51"/>
        <v>21.438500000000001</v>
      </c>
      <c r="AK170" s="53">
        <f t="shared" si="52"/>
        <v>6.9550807568877104E-2</v>
      </c>
      <c r="AL170" s="53">
        <f t="shared" si="53"/>
        <v>0.94105080756887705</v>
      </c>
      <c r="AM170" s="53">
        <f t="shared" si="40"/>
        <v>0.54331593707100589</v>
      </c>
      <c r="AN170" s="58">
        <f t="shared" si="41"/>
        <v>4.0155177472247054E-2</v>
      </c>
    </row>
    <row r="171" spans="1:40">
      <c r="A171" s="103">
        <v>42</v>
      </c>
      <c r="B171" s="93" t="s">
        <v>271</v>
      </c>
      <c r="C171" s="124" t="s">
        <v>271</v>
      </c>
      <c r="D171" s="101">
        <v>3</v>
      </c>
      <c r="E171" s="95" t="s">
        <v>74</v>
      </c>
      <c r="F171" s="92">
        <v>41.95</v>
      </c>
      <c r="G171" s="92">
        <v>41.58</v>
      </c>
      <c r="H171" s="92">
        <v>40</v>
      </c>
      <c r="I171" s="92">
        <v>39.799999999999997</v>
      </c>
      <c r="J171" s="92">
        <v>38.704000000000001</v>
      </c>
      <c r="K171" s="96">
        <v>37.954999999999998</v>
      </c>
      <c r="L171" s="100"/>
      <c r="M171" s="95" t="s">
        <v>75</v>
      </c>
      <c r="N171" s="92">
        <v>38.752000000000002</v>
      </c>
      <c r="O171" s="92">
        <v>39.252000000000002</v>
      </c>
      <c r="P171" s="92">
        <v>40.051000000000002</v>
      </c>
      <c r="Q171" s="92">
        <v>40.316000000000003</v>
      </c>
      <c r="R171" s="92">
        <v>42</v>
      </c>
      <c r="S171" s="96">
        <v>42.698</v>
      </c>
      <c r="T171" s="101">
        <v>39</v>
      </c>
      <c r="U171" s="139"/>
      <c r="V171" s="57">
        <f t="shared" si="36"/>
        <v>2.598076211353316</v>
      </c>
      <c r="W171" s="53">
        <f t="shared" si="42"/>
        <v>19.95</v>
      </c>
      <c r="X171" s="53">
        <f t="shared" si="43"/>
        <v>38.329499999999996</v>
      </c>
      <c r="Y171" s="53">
        <f t="shared" si="44"/>
        <v>18.977499999999999</v>
      </c>
      <c r="Z171" s="53">
        <f t="shared" si="45"/>
        <v>20.8825</v>
      </c>
      <c r="AA171" s="53">
        <f t="shared" si="46"/>
        <v>0.36653810567665701</v>
      </c>
      <c r="AB171" s="53">
        <f t="shared" si="47"/>
        <v>0.32653810567665786</v>
      </c>
      <c r="AC171" s="53">
        <f t="shared" si="37"/>
        <v>0.21162087398067342</v>
      </c>
      <c r="AD171" s="58">
        <f t="shared" si="38"/>
        <v>0.18852686321308887</v>
      </c>
      <c r="AF171" s="57">
        <f t="shared" si="39"/>
        <v>2.598076211353316</v>
      </c>
      <c r="AG171" s="53">
        <f t="shared" si="48"/>
        <v>20.091750000000001</v>
      </c>
      <c r="AH171" s="53">
        <f t="shared" si="49"/>
        <v>42.349000000000004</v>
      </c>
      <c r="AI171" s="53">
        <f t="shared" si="50"/>
        <v>19.501000000000001</v>
      </c>
      <c r="AJ171" s="53">
        <f t="shared" si="51"/>
        <v>21.349</v>
      </c>
      <c r="AK171" s="53">
        <f t="shared" si="52"/>
        <v>4.1788105676658915E-2</v>
      </c>
      <c r="AL171" s="53">
        <f t="shared" si="53"/>
        <v>0.70828810567665812</v>
      </c>
      <c r="AM171" s="53">
        <f t="shared" si="40"/>
        <v>0.40893032847622862</v>
      </c>
      <c r="AN171" s="58">
        <f t="shared" si="41"/>
        <v>2.4126374061343551E-2</v>
      </c>
    </row>
    <row r="172" spans="1:40">
      <c r="A172" s="103">
        <v>42</v>
      </c>
      <c r="B172" s="93" t="s">
        <v>272</v>
      </c>
      <c r="C172" s="124" t="s">
        <v>272</v>
      </c>
      <c r="D172" s="101">
        <v>2</v>
      </c>
      <c r="E172" s="95" t="s">
        <v>74</v>
      </c>
      <c r="F172" s="92">
        <v>41.96</v>
      </c>
      <c r="G172" s="92">
        <v>41.68</v>
      </c>
      <c r="H172" s="92">
        <v>40.659999999999997</v>
      </c>
      <c r="I172" s="92">
        <v>40.49</v>
      </c>
      <c r="J172" s="92">
        <v>39.796999999999997</v>
      </c>
      <c r="K172" s="96">
        <v>39.261000000000003</v>
      </c>
      <c r="L172" s="100"/>
      <c r="M172" s="95" t="s">
        <v>75</v>
      </c>
      <c r="N172" s="92">
        <v>39.835000000000001</v>
      </c>
      <c r="O172" s="92">
        <v>40.21</v>
      </c>
      <c r="P172" s="92">
        <v>40.701000000000001</v>
      </c>
      <c r="Q172" s="92">
        <v>40.924999999999997</v>
      </c>
      <c r="R172" s="92">
        <v>42</v>
      </c>
      <c r="S172" s="96">
        <v>42.512999999999998</v>
      </c>
      <c r="T172" s="101">
        <v>40</v>
      </c>
      <c r="U172" s="139"/>
      <c r="V172" s="57">
        <f t="shared" si="36"/>
        <v>1.7320508075688774</v>
      </c>
      <c r="W172" s="53">
        <f t="shared" si="42"/>
        <v>20.287500000000001</v>
      </c>
      <c r="X172" s="53">
        <f t="shared" si="43"/>
        <v>39.528999999999996</v>
      </c>
      <c r="Y172" s="53">
        <f t="shared" si="44"/>
        <v>19.630500000000001</v>
      </c>
      <c r="Z172" s="53">
        <f t="shared" si="45"/>
        <v>20.91</v>
      </c>
      <c r="AA172" s="53">
        <f t="shared" si="46"/>
        <v>0.24352540378443877</v>
      </c>
      <c r="AB172" s="53">
        <f t="shared" si="47"/>
        <v>0.20902540378443868</v>
      </c>
      <c r="AC172" s="53">
        <f t="shared" si="37"/>
        <v>0.14059945742945804</v>
      </c>
      <c r="AD172" s="58">
        <f t="shared" si="38"/>
        <v>0.12068087314241588</v>
      </c>
      <c r="AF172" s="57">
        <f t="shared" si="39"/>
        <v>1.7320508075688774</v>
      </c>
      <c r="AG172" s="53">
        <f t="shared" si="48"/>
        <v>20.406500000000001</v>
      </c>
      <c r="AH172" s="53">
        <f t="shared" si="49"/>
        <v>42.256500000000003</v>
      </c>
      <c r="AI172" s="53">
        <f t="shared" si="50"/>
        <v>20.01125</v>
      </c>
      <c r="AJ172" s="53">
        <f t="shared" si="51"/>
        <v>21.256499999999999</v>
      </c>
      <c r="AK172" s="53">
        <f t="shared" si="52"/>
        <v>1.7320508075688773E-2</v>
      </c>
      <c r="AL172" s="53">
        <f t="shared" si="53"/>
        <v>0.47077540378443794</v>
      </c>
      <c r="AM172" s="53">
        <f t="shared" si="40"/>
        <v>0.27180230610279998</v>
      </c>
      <c r="AN172" s="58">
        <f t="shared" si="41"/>
        <v>0.01</v>
      </c>
    </row>
    <row r="173" spans="1:40">
      <c r="A173" s="103">
        <v>42</v>
      </c>
      <c r="B173" s="93" t="s">
        <v>273</v>
      </c>
      <c r="C173" s="124" t="s">
        <v>273</v>
      </c>
      <c r="D173" s="101">
        <v>1.5</v>
      </c>
      <c r="E173" s="95" t="s">
        <v>74</v>
      </c>
      <c r="F173" s="92">
        <v>41.97</v>
      </c>
      <c r="G173" s="92">
        <v>41.73</v>
      </c>
      <c r="H173" s="92">
        <v>40.99</v>
      </c>
      <c r="I173" s="92">
        <v>40.840000000000003</v>
      </c>
      <c r="J173" s="92">
        <v>40.344000000000001</v>
      </c>
      <c r="K173" s="96">
        <v>39.92</v>
      </c>
      <c r="L173" s="100"/>
      <c r="M173" s="95" t="s">
        <v>75</v>
      </c>
      <c r="N173" s="92">
        <v>40.375999999999998</v>
      </c>
      <c r="O173" s="92">
        <v>40.676000000000002</v>
      </c>
      <c r="P173" s="92">
        <v>41.026000000000003</v>
      </c>
      <c r="Q173" s="92">
        <v>41.225999999999999</v>
      </c>
      <c r="R173" s="92">
        <v>42</v>
      </c>
      <c r="S173" s="96">
        <v>42.417000000000002</v>
      </c>
      <c r="T173" s="101">
        <v>40.5</v>
      </c>
      <c r="U173" s="139"/>
      <c r="V173" s="57">
        <f t="shared" si="36"/>
        <v>1.299038105676658</v>
      </c>
      <c r="W173" s="53">
        <f t="shared" si="42"/>
        <v>20.457500000000003</v>
      </c>
      <c r="X173" s="53">
        <f t="shared" si="43"/>
        <v>40.132000000000005</v>
      </c>
      <c r="Y173" s="53">
        <f t="shared" si="44"/>
        <v>19.96</v>
      </c>
      <c r="Z173" s="53">
        <f t="shared" si="45"/>
        <v>20.924999999999997</v>
      </c>
      <c r="AA173" s="53">
        <f t="shared" si="46"/>
        <v>0.18201905283833497</v>
      </c>
      <c r="AB173" s="53">
        <f t="shared" si="47"/>
        <v>0.15201905283832673</v>
      </c>
      <c r="AC173" s="53">
        <f t="shared" si="37"/>
        <v>0.10508874915385341</v>
      </c>
      <c r="AD173" s="58">
        <f t="shared" si="38"/>
        <v>8.7768241078159878E-2</v>
      </c>
      <c r="AF173" s="57">
        <f t="shared" si="39"/>
        <v>1.299038105676658</v>
      </c>
      <c r="AG173" s="53">
        <f t="shared" si="48"/>
        <v>20.563000000000002</v>
      </c>
      <c r="AH173" s="53">
        <f t="shared" si="49"/>
        <v>42.208500000000001</v>
      </c>
      <c r="AI173" s="53">
        <f t="shared" si="50"/>
        <v>20.262999999999998</v>
      </c>
      <c r="AJ173" s="53">
        <f t="shared" si="51"/>
        <v>21.208500000000001</v>
      </c>
      <c r="AK173" s="53">
        <f t="shared" si="52"/>
        <v>1.299038105676658E-2</v>
      </c>
      <c r="AL173" s="53">
        <f t="shared" si="53"/>
        <v>0.34951905283832474</v>
      </c>
      <c r="AM173" s="53">
        <f t="shared" si="40"/>
        <v>0.2017949192431098</v>
      </c>
      <c r="AN173" s="58">
        <f t="shared" si="41"/>
        <v>7.4999999999999997E-3</v>
      </c>
    </row>
    <row r="174" spans="1:40">
      <c r="A174" s="103">
        <v>42</v>
      </c>
      <c r="B174" s="93" t="s">
        <v>274</v>
      </c>
      <c r="C174" s="124" t="s">
        <v>274</v>
      </c>
      <c r="D174" s="101">
        <v>1</v>
      </c>
      <c r="E174" s="95" t="s">
        <v>74</v>
      </c>
      <c r="F174" s="92">
        <v>41.97</v>
      </c>
      <c r="G174" s="92">
        <v>41.79</v>
      </c>
      <c r="H174" s="92">
        <v>41.32</v>
      </c>
      <c r="I174" s="92">
        <v>41.2</v>
      </c>
      <c r="J174" s="92">
        <v>40.890999999999998</v>
      </c>
      <c r="K174" s="96">
        <v>40.582999999999998</v>
      </c>
      <c r="L174" s="100"/>
      <c r="M174" s="95" t="s">
        <v>75</v>
      </c>
      <c r="N174" s="92">
        <v>40.917000000000002</v>
      </c>
      <c r="O174" s="92">
        <v>41.152999999999999</v>
      </c>
      <c r="P174" s="92">
        <v>41.35</v>
      </c>
      <c r="Q174" s="92">
        <v>41.52</v>
      </c>
      <c r="R174" s="92">
        <v>42</v>
      </c>
      <c r="S174" s="96">
        <v>42.314</v>
      </c>
      <c r="T174" s="101">
        <v>41</v>
      </c>
      <c r="U174" s="139"/>
      <c r="V174" s="57">
        <f t="shared" si="36"/>
        <v>0.86602540378443871</v>
      </c>
      <c r="W174" s="53">
        <f t="shared" si="42"/>
        <v>20.630000000000003</v>
      </c>
      <c r="X174" s="53">
        <f t="shared" si="43"/>
        <v>40.736999999999995</v>
      </c>
      <c r="Y174" s="53">
        <f t="shared" si="44"/>
        <v>20.291499999999999</v>
      </c>
      <c r="Z174" s="53">
        <f t="shared" si="45"/>
        <v>20.939999999999998</v>
      </c>
      <c r="AA174" s="53">
        <f t="shared" si="46"/>
        <v>0.12301270189222535</v>
      </c>
      <c r="AB174" s="53">
        <f t="shared" si="47"/>
        <v>9.4512701892216E-2</v>
      </c>
      <c r="AC174" s="53">
        <f t="shared" si="37"/>
        <v>7.1021416551219491E-2</v>
      </c>
      <c r="AD174" s="58">
        <f t="shared" si="38"/>
        <v>5.4566933879309755E-2</v>
      </c>
      <c r="AF174" s="57">
        <f t="shared" si="39"/>
        <v>0.86602540378443871</v>
      </c>
      <c r="AG174" s="53">
        <f t="shared" si="48"/>
        <v>20.717500000000001</v>
      </c>
      <c r="AH174" s="53">
        <f t="shared" si="49"/>
        <v>42.156999999999996</v>
      </c>
      <c r="AI174" s="53">
        <f t="shared" si="50"/>
        <v>20.517499999999998</v>
      </c>
      <c r="AJ174" s="53">
        <f t="shared" si="51"/>
        <v>21.157</v>
      </c>
      <c r="AK174" s="53">
        <f t="shared" si="52"/>
        <v>8.6602540378443865E-3</v>
      </c>
      <c r="AL174" s="53">
        <f t="shared" si="53"/>
        <v>0.23301270189221651</v>
      </c>
      <c r="AM174" s="53">
        <f t="shared" si="40"/>
        <v>0.13452994616207323</v>
      </c>
      <c r="AN174" s="58">
        <f t="shared" si="41"/>
        <v>5.0000000000000001E-3</v>
      </c>
    </row>
    <row r="175" spans="1:40">
      <c r="A175" s="103">
        <v>45</v>
      </c>
      <c r="B175" s="93" t="s">
        <v>275</v>
      </c>
      <c r="C175" s="124" t="s">
        <v>276</v>
      </c>
      <c r="D175" s="101">
        <v>4.5</v>
      </c>
      <c r="E175" s="95" t="s">
        <v>74</v>
      </c>
      <c r="F175" s="92">
        <v>44.94</v>
      </c>
      <c r="G175" s="92">
        <v>44.44</v>
      </c>
      <c r="H175" s="92">
        <v>42.01</v>
      </c>
      <c r="I175" s="92">
        <v>41.78</v>
      </c>
      <c r="J175" s="92">
        <v>40.066000000000003</v>
      </c>
      <c r="K175" s="96">
        <v>39.006</v>
      </c>
      <c r="L175" s="100"/>
      <c r="M175" s="95" t="s">
        <v>75</v>
      </c>
      <c r="N175" s="92">
        <v>40.128999999999998</v>
      </c>
      <c r="O175" s="92">
        <v>40.798999999999999</v>
      </c>
      <c r="P175" s="92">
        <v>42.076999999999998</v>
      </c>
      <c r="Q175" s="92">
        <v>42.392000000000003</v>
      </c>
      <c r="R175" s="92">
        <v>45</v>
      </c>
      <c r="S175" s="96">
        <v>45.965000000000003</v>
      </c>
      <c r="T175" s="101">
        <v>40.5</v>
      </c>
      <c r="U175" s="139"/>
      <c r="V175" s="57">
        <f t="shared" si="36"/>
        <v>3.897114317029974</v>
      </c>
      <c r="W175" s="53">
        <f t="shared" si="42"/>
        <v>20.947499999999998</v>
      </c>
      <c r="X175" s="53">
        <f t="shared" si="43"/>
        <v>39.536000000000001</v>
      </c>
      <c r="Y175" s="53">
        <f t="shared" si="44"/>
        <v>19.503</v>
      </c>
      <c r="Z175" s="53">
        <f t="shared" si="45"/>
        <v>22.344999999999999</v>
      </c>
      <c r="AA175" s="53">
        <f t="shared" si="46"/>
        <v>0.55105715851498616</v>
      </c>
      <c r="AB175" s="53">
        <f t="shared" si="47"/>
        <v>0.50405715851498911</v>
      </c>
      <c r="AC175" s="53">
        <f t="shared" si="37"/>
        <v>0.31815299880749753</v>
      </c>
      <c r="AD175" s="58">
        <f t="shared" si="38"/>
        <v>0.29101753615558679</v>
      </c>
      <c r="AF175" s="57">
        <f t="shared" si="39"/>
        <v>3.897114317029974</v>
      </c>
      <c r="AG175" s="53">
        <f t="shared" si="48"/>
        <v>21.117249999999999</v>
      </c>
      <c r="AH175" s="53">
        <f t="shared" si="49"/>
        <v>45.482500000000002</v>
      </c>
      <c r="AI175" s="53">
        <f t="shared" si="50"/>
        <v>20.231999999999999</v>
      </c>
      <c r="AJ175" s="53">
        <f t="shared" si="51"/>
        <v>22.982500000000002</v>
      </c>
      <c r="AK175" s="53">
        <f t="shared" si="52"/>
        <v>8.3307158514983826E-2</v>
      </c>
      <c r="AL175" s="53">
        <f t="shared" si="53"/>
        <v>1.0633071585149878</v>
      </c>
      <c r="AM175" s="53">
        <f t="shared" si="40"/>
        <v>0.61390067419988426</v>
      </c>
      <c r="AN175" s="58">
        <f t="shared" si="41"/>
        <v>4.8097410394048731E-2</v>
      </c>
    </row>
    <row r="176" spans="1:40">
      <c r="A176" s="103">
        <v>45</v>
      </c>
      <c r="B176" s="93" t="s">
        <v>277</v>
      </c>
      <c r="C176" s="124" t="s">
        <v>277</v>
      </c>
      <c r="D176" s="101">
        <v>4</v>
      </c>
      <c r="E176" s="95" t="s">
        <v>74</v>
      </c>
      <c r="F176" s="92">
        <v>44.94</v>
      </c>
      <c r="G176" s="92">
        <v>44.47</v>
      </c>
      <c r="H176" s="92">
        <v>42.34</v>
      </c>
      <c r="I176" s="92">
        <v>42.12</v>
      </c>
      <c r="J176" s="92">
        <v>40.61</v>
      </c>
      <c r="K176" s="96">
        <v>39.654000000000003</v>
      </c>
      <c r="L176" s="100"/>
      <c r="M176" s="95" t="s">
        <v>75</v>
      </c>
      <c r="N176" s="92">
        <v>40.67</v>
      </c>
      <c r="O176" s="92">
        <v>41.27</v>
      </c>
      <c r="P176" s="92">
        <v>42.402000000000001</v>
      </c>
      <c r="Q176" s="92">
        <v>42.701999999999998</v>
      </c>
      <c r="R176" s="92">
        <v>45</v>
      </c>
      <c r="S176" s="96">
        <v>45.877000000000002</v>
      </c>
      <c r="T176" s="101">
        <v>41</v>
      </c>
      <c r="U176" s="139"/>
      <c r="V176" s="57">
        <f t="shared" si="36"/>
        <v>3.4641016151377548</v>
      </c>
      <c r="W176" s="53">
        <f t="shared" si="42"/>
        <v>21.115000000000002</v>
      </c>
      <c r="X176" s="53">
        <f t="shared" si="43"/>
        <v>40.132000000000005</v>
      </c>
      <c r="Y176" s="53">
        <f t="shared" si="44"/>
        <v>19.827000000000002</v>
      </c>
      <c r="Z176" s="53">
        <f t="shared" si="45"/>
        <v>22.352499999999999</v>
      </c>
      <c r="AA176" s="53">
        <f t="shared" si="46"/>
        <v>0.49455080756888137</v>
      </c>
      <c r="AB176" s="53">
        <f t="shared" si="47"/>
        <v>0.44405080756887716</v>
      </c>
      <c r="AC176" s="53">
        <f t="shared" si="37"/>
        <v>0.28552904187784045</v>
      </c>
      <c r="AD176" s="58">
        <f t="shared" si="38"/>
        <v>0.25637285328376191</v>
      </c>
      <c r="AF176" s="57">
        <f t="shared" si="39"/>
        <v>3.4641016151377548</v>
      </c>
      <c r="AG176" s="53">
        <f t="shared" si="48"/>
        <v>21.276</v>
      </c>
      <c r="AH176" s="53">
        <f t="shared" si="49"/>
        <v>45.438500000000005</v>
      </c>
      <c r="AI176" s="53">
        <f t="shared" si="50"/>
        <v>20.484999999999999</v>
      </c>
      <c r="AJ176" s="53">
        <f t="shared" si="51"/>
        <v>22.938500000000001</v>
      </c>
      <c r="AK176" s="53">
        <f t="shared" si="52"/>
        <v>6.9550807568877104E-2</v>
      </c>
      <c r="AL176" s="53">
        <f t="shared" si="53"/>
        <v>0.94105080756887705</v>
      </c>
      <c r="AM176" s="53">
        <f t="shared" si="40"/>
        <v>0.54331593707100589</v>
      </c>
      <c r="AN176" s="58">
        <f t="shared" si="41"/>
        <v>4.0155177472247054E-2</v>
      </c>
    </row>
    <row r="177" spans="1:40">
      <c r="A177" s="103">
        <v>45</v>
      </c>
      <c r="B177" s="93" t="s">
        <v>278</v>
      </c>
      <c r="C177" s="124" t="s">
        <v>278</v>
      </c>
      <c r="D177" s="101">
        <v>3</v>
      </c>
      <c r="E177" s="95" t="s">
        <v>74</v>
      </c>
      <c r="F177" s="92">
        <v>44.95</v>
      </c>
      <c r="G177" s="92">
        <v>44.58</v>
      </c>
      <c r="H177" s="92">
        <v>43</v>
      </c>
      <c r="I177" s="92">
        <v>42.8</v>
      </c>
      <c r="J177" s="92">
        <v>41.704000000000001</v>
      </c>
      <c r="K177" s="96">
        <v>40.954999999999998</v>
      </c>
      <c r="L177" s="100"/>
      <c r="M177" s="95" t="s">
        <v>75</v>
      </c>
      <c r="N177" s="92">
        <v>41.752000000000002</v>
      </c>
      <c r="O177" s="92">
        <v>42.252000000000002</v>
      </c>
      <c r="P177" s="92">
        <v>43.051000000000002</v>
      </c>
      <c r="Q177" s="92">
        <v>43.316000000000003</v>
      </c>
      <c r="R177" s="92">
        <v>45</v>
      </c>
      <c r="S177" s="96">
        <v>45.698</v>
      </c>
      <c r="T177" s="101">
        <v>42</v>
      </c>
      <c r="U177" s="139"/>
      <c r="V177" s="57">
        <f t="shared" si="36"/>
        <v>2.598076211353316</v>
      </c>
      <c r="W177" s="53">
        <f t="shared" si="42"/>
        <v>21.45</v>
      </c>
      <c r="X177" s="53">
        <f t="shared" si="43"/>
        <v>41.329499999999996</v>
      </c>
      <c r="Y177" s="53">
        <f t="shared" si="44"/>
        <v>20.477499999999999</v>
      </c>
      <c r="Z177" s="53">
        <f t="shared" si="45"/>
        <v>22.3825</v>
      </c>
      <c r="AA177" s="53">
        <f t="shared" si="46"/>
        <v>0.36653810567665701</v>
      </c>
      <c r="AB177" s="53">
        <f t="shared" si="47"/>
        <v>0.32653810567665786</v>
      </c>
      <c r="AC177" s="53">
        <f t="shared" si="37"/>
        <v>0.21162087398067342</v>
      </c>
      <c r="AD177" s="58">
        <f t="shared" si="38"/>
        <v>0.18852686321308887</v>
      </c>
      <c r="AF177" s="57">
        <f t="shared" si="39"/>
        <v>2.598076211353316</v>
      </c>
      <c r="AG177" s="53">
        <f t="shared" si="48"/>
        <v>21.591750000000001</v>
      </c>
      <c r="AH177" s="53">
        <f t="shared" si="49"/>
        <v>45.349000000000004</v>
      </c>
      <c r="AI177" s="53">
        <f t="shared" si="50"/>
        <v>21.001000000000001</v>
      </c>
      <c r="AJ177" s="53">
        <f t="shared" si="51"/>
        <v>22.849</v>
      </c>
      <c r="AK177" s="53">
        <f t="shared" si="52"/>
        <v>4.1788105676658915E-2</v>
      </c>
      <c r="AL177" s="53">
        <f t="shared" si="53"/>
        <v>0.70828810567665812</v>
      </c>
      <c r="AM177" s="53">
        <f t="shared" si="40"/>
        <v>0.40893032847622862</v>
      </c>
      <c r="AN177" s="58">
        <f t="shared" si="41"/>
        <v>2.4126374061343551E-2</v>
      </c>
    </row>
    <row r="178" spans="1:40">
      <c r="A178" s="103">
        <v>45</v>
      </c>
      <c r="B178" s="93" t="s">
        <v>279</v>
      </c>
      <c r="C178" s="124" t="s">
        <v>279</v>
      </c>
      <c r="D178" s="101">
        <v>2</v>
      </c>
      <c r="E178" s="95" t="s">
        <v>74</v>
      </c>
      <c r="F178" s="92">
        <v>44.96</v>
      </c>
      <c r="G178" s="92">
        <v>44.68</v>
      </c>
      <c r="H178" s="92">
        <v>43.66</v>
      </c>
      <c r="I178" s="92">
        <v>43.49</v>
      </c>
      <c r="J178" s="92">
        <v>42.796999999999997</v>
      </c>
      <c r="K178" s="96">
        <v>42.261000000000003</v>
      </c>
      <c r="L178" s="100"/>
      <c r="M178" s="95" t="s">
        <v>75</v>
      </c>
      <c r="N178" s="92">
        <v>42.835000000000001</v>
      </c>
      <c r="O178" s="92">
        <v>43.21</v>
      </c>
      <c r="P178" s="92">
        <v>43.701000000000001</v>
      </c>
      <c r="Q178" s="92">
        <v>43.924999999999997</v>
      </c>
      <c r="R178" s="92">
        <v>45</v>
      </c>
      <c r="S178" s="96">
        <v>45.512999999999998</v>
      </c>
      <c r="T178" s="101">
        <v>43</v>
      </c>
      <c r="U178" s="139"/>
      <c r="V178" s="57">
        <f t="shared" si="36"/>
        <v>1.7320508075688774</v>
      </c>
      <c r="W178" s="53">
        <f t="shared" si="42"/>
        <v>21.787500000000001</v>
      </c>
      <c r="X178" s="53">
        <f t="shared" si="43"/>
        <v>42.528999999999996</v>
      </c>
      <c r="Y178" s="53">
        <f t="shared" si="44"/>
        <v>21.130500000000001</v>
      </c>
      <c r="Z178" s="53">
        <f t="shared" si="45"/>
        <v>22.41</v>
      </c>
      <c r="AA178" s="53">
        <f t="shared" si="46"/>
        <v>0.24352540378443877</v>
      </c>
      <c r="AB178" s="53">
        <f t="shared" si="47"/>
        <v>0.20902540378443868</v>
      </c>
      <c r="AC178" s="53">
        <f t="shared" si="37"/>
        <v>0.14059945742945804</v>
      </c>
      <c r="AD178" s="58">
        <f t="shared" si="38"/>
        <v>0.12068087314241588</v>
      </c>
      <c r="AF178" s="57">
        <f t="shared" si="39"/>
        <v>1.7320508075688774</v>
      </c>
      <c r="AG178" s="53">
        <f t="shared" si="48"/>
        <v>21.906500000000001</v>
      </c>
      <c r="AH178" s="53">
        <f t="shared" si="49"/>
        <v>45.256500000000003</v>
      </c>
      <c r="AI178" s="53">
        <f t="shared" si="50"/>
        <v>21.51125</v>
      </c>
      <c r="AJ178" s="53">
        <f t="shared" si="51"/>
        <v>22.756499999999999</v>
      </c>
      <c r="AK178" s="53">
        <f t="shared" si="52"/>
        <v>1.7320508075688773E-2</v>
      </c>
      <c r="AL178" s="53">
        <f t="shared" si="53"/>
        <v>0.47077540378443794</v>
      </c>
      <c r="AM178" s="53">
        <f t="shared" si="40"/>
        <v>0.27180230610279998</v>
      </c>
      <c r="AN178" s="58">
        <f t="shared" si="41"/>
        <v>0.01</v>
      </c>
    </row>
    <row r="179" spans="1:40">
      <c r="A179" s="103">
        <v>45</v>
      </c>
      <c r="B179" s="93" t="s">
        <v>280</v>
      </c>
      <c r="C179" s="124" t="s">
        <v>280</v>
      </c>
      <c r="D179" s="101">
        <v>1.5</v>
      </c>
      <c r="E179" s="95" t="s">
        <v>74</v>
      </c>
      <c r="F179" s="92">
        <v>44.97</v>
      </c>
      <c r="G179" s="92">
        <v>44.73</v>
      </c>
      <c r="H179" s="92">
        <v>43.99</v>
      </c>
      <c r="I179" s="92">
        <v>43.84</v>
      </c>
      <c r="J179" s="92">
        <v>43.344000000000001</v>
      </c>
      <c r="K179" s="96">
        <v>42.92</v>
      </c>
      <c r="L179" s="100"/>
      <c r="M179" s="95" t="s">
        <v>75</v>
      </c>
      <c r="N179" s="92">
        <v>43.375999999999998</v>
      </c>
      <c r="O179" s="92">
        <v>43.676000000000002</v>
      </c>
      <c r="P179" s="92">
        <v>44.026000000000003</v>
      </c>
      <c r="Q179" s="92">
        <v>44.225999999999999</v>
      </c>
      <c r="R179" s="92">
        <v>45</v>
      </c>
      <c r="S179" s="96">
        <v>45.415999999999997</v>
      </c>
      <c r="T179" s="101">
        <v>43.5</v>
      </c>
      <c r="U179" s="139"/>
      <c r="V179" s="57">
        <f t="shared" si="36"/>
        <v>1.299038105676658</v>
      </c>
      <c r="W179" s="53">
        <f t="shared" si="42"/>
        <v>21.957500000000003</v>
      </c>
      <c r="X179" s="53">
        <f t="shared" si="43"/>
        <v>43.132000000000005</v>
      </c>
      <c r="Y179" s="53">
        <f t="shared" si="44"/>
        <v>21.46</v>
      </c>
      <c r="Z179" s="53">
        <f t="shared" si="45"/>
        <v>22.424999999999997</v>
      </c>
      <c r="AA179" s="53">
        <f t="shared" si="46"/>
        <v>0.18201905283833497</v>
      </c>
      <c r="AB179" s="53">
        <f t="shared" si="47"/>
        <v>0.15201905283832673</v>
      </c>
      <c r="AC179" s="53">
        <f t="shared" si="37"/>
        <v>0.10508874915385341</v>
      </c>
      <c r="AD179" s="58">
        <f t="shared" si="38"/>
        <v>8.7768241078159878E-2</v>
      </c>
      <c r="AF179" s="57">
        <f t="shared" si="39"/>
        <v>1.299038105676658</v>
      </c>
      <c r="AG179" s="53">
        <f t="shared" si="48"/>
        <v>22.063000000000002</v>
      </c>
      <c r="AH179" s="53">
        <f t="shared" si="49"/>
        <v>45.207999999999998</v>
      </c>
      <c r="AI179" s="53">
        <f t="shared" si="50"/>
        <v>21.762999999999998</v>
      </c>
      <c r="AJ179" s="53">
        <f t="shared" si="51"/>
        <v>22.707999999999998</v>
      </c>
      <c r="AK179" s="53">
        <f t="shared" si="52"/>
        <v>1.299038105676658E-2</v>
      </c>
      <c r="AL179" s="53">
        <f t="shared" si="53"/>
        <v>0.34951905283832474</v>
      </c>
      <c r="AM179" s="53">
        <f t="shared" si="40"/>
        <v>0.2017949192431098</v>
      </c>
      <c r="AN179" s="58">
        <f t="shared" si="41"/>
        <v>7.4999999999999997E-3</v>
      </c>
    </row>
    <row r="180" spans="1:40">
      <c r="A180" s="103">
        <v>45</v>
      </c>
      <c r="B180" s="93" t="s">
        <v>281</v>
      </c>
      <c r="C180" s="124" t="s">
        <v>281</v>
      </c>
      <c r="D180" s="101">
        <v>1</v>
      </c>
      <c r="E180" s="95" t="s">
        <v>74</v>
      </c>
      <c r="F180" s="92">
        <v>44.97</v>
      </c>
      <c r="G180" s="92">
        <v>44.79</v>
      </c>
      <c r="H180" s="92">
        <v>44.32</v>
      </c>
      <c r="I180" s="92">
        <v>44.2</v>
      </c>
      <c r="J180" s="92">
        <v>43.890999999999998</v>
      </c>
      <c r="K180" s="96">
        <v>43.582999999999998</v>
      </c>
      <c r="L180" s="100"/>
      <c r="M180" s="95" t="s">
        <v>75</v>
      </c>
      <c r="N180" s="92">
        <v>43.917000000000002</v>
      </c>
      <c r="O180" s="92">
        <v>44.152999999999999</v>
      </c>
      <c r="P180" s="92">
        <v>44.35</v>
      </c>
      <c r="Q180" s="92">
        <v>44.52</v>
      </c>
      <c r="R180" s="92">
        <v>45</v>
      </c>
      <c r="S180" s="96">
        <v>45.314</v>
      </c>
      <c r="T180" s="101">
        <v>44</v>
      </c>
      <c r="U180" s="139"/>
      <c r="V180" s="57">
        <f t="shared" si="36"/>
        <v>0.86602540378443871</v>
      </c>
      <c r="W180" s="53">
        <f t="shared" si="42"/>
        <v>22.130000000000003</v>
      </c>
      <c r="X180" s="53">
        <f t="shared" si="43"/>
        <v>43.736999999999995</v>
      </c>
      <c r="Y180" s="53">
        <f t="shared" si="44"/>
        <v>21.791499999999999</v>
      </c>
      <c r="Z180" s="53">
        <f t="shared" si="45"/>
        <v>22.439999999999998</v>
      </c>
      <c r="AA180" s="53">
        <f t="shared" si="46"/>
        <v>0.12301270189222535</v>
      </c>
      <c r="AB180" s="53">
        <f t="shared" si="47"/>
        <v>9.4512701892216E-2</v>
      </c>
      <c r="AC180" s="53">
        <f t="shared" si="37"/>
        <v>7.1021416551219491E-2</v>
      </c>
      <c r="AD180" s="58">
        <f t="shared" si="38"/>
        <v>5.4566933879309755E-2</v>
      </c>
      <c r="AF180" s="57">
        <f t="shared" si="39"/>
        <v>0.86602540378443871</v>
      </c>
      <c r="AG180" s="53">
        <f t="shared" si="48"/>
        <v>22.217500000000001</v>
      </c>
      <c r="AH180" s="53">
        <f t="shared" si="49"/>
        <v>45.156999999999996</v>
      </c>
      <c r="AI180" s="53">
        <f t="shared" si="50"/>
        <v>22.017499999999998</v>
      </c>
      <c r="AJ180" s="53">
        <f t="shared" si="51"/>
        <v>22.657</v>
      </c>
      <c r="AK180" s="53">
        <f t="shared" si="52"/>
        <v>8.6602540378443865E-3</v>
      </c>
      <c r="AL180" s="53">
        <f t="shared" si="53"/>
        <v>0.23301270189221651</v>
      </c>
      <c r="AM180" s="53">
        <f t="shared" si="40"/>
        <v>0.13452994616207323</v>
      </c>
      <c r="AN180" s="58">
        <f t="shared" si="41"/>
        <v>5.0000000000000001E-3</v>
      </c>
    </row>
    <row r="181" spans="1:40">
      <c r="A181" s="103">
        <v>48</v>
      </c>
      <c r="B181" s="93" t="s">
        <v>282</v>
      </c>
      <c r="C181" s="124" t="s">
        <v>283</v>
      </c>
      <c r="D181" s="101">
        <v>5</v>
      </c>
      <c r="E181" s="95" t="s">
        <v>74</v>
      </c>
      <c r="F181" s="92">
        <v>47.93</v>
      </c>
      <c r="G181" s="92">
        <v>47.4</v>
      </c>
      <c r="H181" s="92">
        <v>44.68</v>
      </c>
      <c r="I181" s="92">
        <v>44.43</v>
      </c>
      <c r="J181" s="92">
        <v>42.515999999999998</v>
      </c>
      <c r="K181" s="96">
        <v>41.350999999999999</v>
      </c>
      <c r="L181" s="100"/>
      <c r="M181" s="95" t="s">
        <v>75</v>
      </c>
      <c r="N181" s="92">
        <v>42.587000000000003</v>
      </c>
      <c r="O181" s="92">
        <v>43.296999999999997</v>
      </c>
      <c r="P181" s="92">
        <v>44.752000000000002</v>
      </c>
      <c r="Q181" s="92">
        <v>45.087000000000003</v>
      </c>
      <c r="R181" s="92">
        <v>48</v>
      </c>
      <c r="S181" s="96">
        <v>49.057000000000002</v>
      </c>
      <c r="T181" s="101">
        <v>43</v>
      </c>
      <c r="U181" s="139"/>
      <c r="V181" s="57">
        <f t="shared" si="36"/>
        <v>4.3301270189221936</v>
      </c>
      <c r="W181" s="53">
        <f t="shared" si="42"/>
        <v>22.2775</v>
      </c>
      <c r="X181" s="53">
        <f t="shared" si="43"/>
        <v>41.933499999999995</v>
      </c>
      <c r="Y181" s="53">
        <f t="shared" si="44"/>
        <v>20.6755</v>
      </c>
      <c r="Z181" s="53">
        <f t="shared" si="45"/>
        <v>23.8325</v>
      </c>
      <c r="AA181" s="53">
        <f t="shared" si="46"/>
        <v>0.61006350946109578</v>
      </c>
      <c r="AB181" s="53">
        <f t="shared" si="47"/>
        <v>0.56306350946109651</v>
      </c>
      <c r="AC181" s="53">
        <f t="shared" si="37"/>
        <v>0.35222033141013143</v>
      </c>
      <c r="AD181" s="58">
        <f t="shared" si="38"/>
        <v>0.32508486875821946</v>
      </c>
      <c r="AF181" s="57">
        <f t="shared" si="39"/>
        <v>4.3301270189221936</v>
      </c>
      <c r="AG181" s="53">
        <f t="shared" si="48"/>
        <v>22.45975</v>
      </c>
      <c r="AH181" s="53">
        <f t="shared" si="49"/>
        <v>48.528500000000001</v>
      </c>
      <c r="AI181" s="53">
        <f t="shared" si="50"/>
        <v>21.471</v>
      </c>
      <c r="AJ181" s="53">
        <f t="shared" si="51"/>
        <v>24.528500000000001</v>
      </c>
      <c r="AK181" s="53">
        <f t="shared" si="52"/>
        <v>9.6313509461094071E-2</v>
      </c>
      <c r="AL181" s="53">
        <f t="shared" si="53"/>
        <v>1.1763135094610973</v>
      </c>
      <c r="AM181" s="53">
        <f t="shared" si="40"/>
        <v>0.67914492133875781</v>
      </c>
      <c r="AN181" s="58">
        <f t="shared" si="41"/>
        <v>5.5606630613960227E-2</v>
      </c>
    </row>
    <row r="182" spans="1:40">
      <c r="A182" s="103">
        <v>48</v>
      </c>
      <c r="B182" s="93" t="s">
        <v>284</v>
      </c>
      <c r="C182" s="124" t="s">
        <v>284</v>
      </c>
      <c r="D182" s="101">
        <v>4</v>
      </c>
      <c r="E182" s="95" t="s">
        <v>74</v>
      </c>
      <c r="F182" s="92">
        <v>47.94</v>
      </c>
      <c r="G182" s="92">
        <v>47.47</v>
      </c>
      <c r="H182" s="92">
        <v>45.34</v>
      </c>
      <c r="I182" s="92">
        <v>45.11</v>
      </c>
      <c r="J182" s="92">
        <v>43.61</v>
      </c>
      <c r="K182" s="96">
        <v>42.642000000000003</v>
      </c>
      <c r="L182" s="100"/>
      <c r="M182" s="95" t="s">
        <v>75</v>
      </c>
      <c r="N182" s="92">
        <v>43.67</v>
      </c>
      <c r="O182" s="92">
        <v>44.27</v>
      </c>
      <c r="P182" s="92">
        <v>45.402000000000001</v>
      </c>
      <c r="Q182" s="92">
        <v>45.716999999999999</v>
      </c>
      <c r="R182" s="92">
        <v>48</v>
      </c>
      <c r="S182" s="96">
        <v>48.892000000000003</v>
      </c>
      <c r="T182" s="101">
        <v>44</v>
      </c>
      <c r="U182" s="139"/>
      <c r="V182" s="57">
        <f t="shared" si="36"/>
        <v>3.4641016151377548</v>
      </c>
      <c r="W182" s="53">
        <f t="shared" si="42"/>
        <v>22.612500000000001</v>
      </c>
      <c r="X182" s="53">
        <f t="shared" si="43"/>
        <v>43.126000000000005</v>
      </c>
      <c r="Y182" s="53">
        <f t="shared" si="44"/>
        <v>21.321000000000002</v>
      </c>
      <c r="Z182" s="53">
        <f t="shared" si="45"/>
        <v>23.852499999999999</v>
      </c>
      <c r="AA182" s="53">
        <f t="shared" si="46"/>
        <v>0.49205080756888009</v>
      </c>
      <c r="AB182" s="53">
        <f t="shared" si="47"/>
        <v>0.44055080756887821</v>
      </c>
      <c r="AC182" s="53">
        <f t="shared" si="37"/>
        <v>0.28408566620486564</v>
      </c>
      <c r="AD182" s="58">
        <f t="shared" si="38"/>
        <v>0.25435212734159884</v>
      </c>
      <c r="AF182" s="57">
        <f t="shared" si="39"/>
        <v>3.4641016151377548</v>
      </c>
      <c r="AG182" s="53">
        <f t="shared" si="48"/>
        <v>22.77975</v>
      </c>
      <c r="AH182" s="53">
        <f t="shared" si="49"/>
        <v>48.445999999999998</v>
      </c>
      <c r="AI182" s="53">
        <f t="shared" si="50"/>
        <v>21.984999999999999</v>
      </c>
      <c r="AJ182" s="53">
        <f t="shared" si="51"/>
        <v>24.446000000000002</v>
      </c>
      <c r="AK182" s="53">
        <f t="shared" si="52"/>
        <v>6.5800807568876962E-2</v>
      </c>
      <c r="AL182" s="53">
        <f t="shared" si="53"/>
        <v>0.9373008075688769</v>
      </c>
      <c r="AM182" s="53">
        <f t="shared" si="40"/>
        <v>0.54115087356154468</v>
      </c>
      <c r="AN182" s="58">
        <f t="shared" si="41"/>
        <v>3.7990113962785878E-2</v>
      </c>
    </row>
    <row r="183" spans="1:40">
      <c r="A183" s="103">
        <v>48</v>
      </c>
      <c r="B183" s="93" t="s">
        <v>285</v>
      </c>
      <c r="C183" s="124" t="s">
        <v>285</v>
      </c>
      <c r="D183" s="101">
        <v>3</v>
      </c>
      <c r="E183" s="95" t="s">
        <v>74</v>
      </c>
      <c r="F183" s="92">
        <v>47.95</v>
      </c>
      <c r="G183" s="92">
        <v>47.58</v>
      </c>
      <c r="H183" s="92">
        <v>46</v>
      </c>
      <c r="I183" s="92">
        <v>45.79</v>
      </c>
      <c r="J183" s="92">
        <v>44.704000000000001</v>
      </c>
      <c r="K183" s="96">
        <v>43.942999999999998</v>
      </c>
      <c r="L183" s="100"/>
      <c r="M183" s="95" t="s">
        <v>75</v>
      </c>
      <c r="N183" s="92">
        <v>44.752000000000002</v>
      </c>
      <c r="O183" s="92">
        <v>45.252000000000002</v>
      </c>
      <c r="P183" s="92">
        <v>46.051000000000002</v>
      </c>
      <c r="Q183" s="92">
        <v>46.331000000000003</v>
      </c>
      <c r="R183" s="92">
        <v>48</v>
      </c>
      <c r="S183" s="96">
        <v>48.713000000000001</v>
      </c>
      <c r="T183" s="101">
        <v>45</v>
      </c>
      <c r="U183" s="139"/>
      <c r="V183" s="57">
        <f t="shared" si="36"/>
        <v>2.598076211353316</v>
      </c>
      <c r="W183" s="53">
        <f t="shared" si="42"/>
        <v>22.947499999999998</v>
      </c>
      <c r="X183" s="53">
        <f t="shared" si="43"/>
        <v>44.323499999999996</v>
      </c>
      <c r="Y183" s="53">
        <f t="shared" si="44"/>
        <v>21.971499999999999</v>
      </c>
      <c r="Z183" s="53">
        <f t="shared" si="45"/>
        <v>23.8825</v>
      </c>
      <c r="AA183" s="53">
        <f t="shared" si="46"/>
        <v>0.36403810567665573</v>
      </c>
      <c r="AB183" s="53">
        <f t="shared" si="47"/>
        <v>0.32303810567665892</v>
      </c>
      <c r="AC183" s="53">
        <f t="shared" si="37"/>
        <v>0.21017749830769861</v>
      </c>
      <c r="AD183" s="58">
        <f t="shared" si="38"/>
        <v>0.1865061372709258</v>
      </c>
      <c r="AF183" s="57">
        <f t="shared" si="39"/>
        <v>2.598076211353316</v>
      </c>
      <c r="AG183" s="53">
        <f t="shared" si="48"/>
        <v>23.095500000000001</v>
      </c>
      <c r="AH183" s="53">
        <f t="shared" si="49"/>
        <v>48.356499999999997</v>
      </c>
      <c r="AI183" s="53">
        <f t="shared" si="50"/>
        <v>22.501000000000001</v>
      </c>
      <c r="AJ183" s="53">
        <f t="shared" si="51"/>
        <v>24.3565</v>
      </c>
      <c r="AK183" s="53">
        <f t="shared" si="52"/>
        <v>3.8038105676658773E-2</v>
      </c>
      <c r="AL183" s="53">
        <f t="shared" si="53"/>
        <v>0.70453810567665798</v>
      </c>
      <c r="AM183" s="53">
        <f t="shared" si="40"/>
        <v>0.40676526496676746</v>
      </c>
      <c r="AN183" s="58">
        <f t="shared" si="41"/>
        <v>2.1961310551882374E-2</v>
      </c>
    </row>
    <row r="184" spans="1:40">
      <c r="A184" s="103">
        <v>48</v>
      </c>
      <c r="B184" s="93" t="s">
        <v>286</v>
      </c>
      <c r="C184" s="124" t="s">
        <v>286</v>
      </c>
      <c r="D184" s="101">
        <v>2</v>
      </c>
      <c r="E184" s="95" t="s">
        <v>74</v>
      </c>
      <c r="F184" s="92">
        <v>47.96</v>
      </c>
      <c r="G184" s="92">
        <v>47.68</v>
      </c>
      <c r="H184" s="92">
        <v>46.66</v>
      </c>
      <c r="I184" s="92">
        <v>46.48</v>
      </c>
      <c r="J184" s="92">
        <v>45.796999999999997</v>
      </c>
      <c r="K184" s="96">
        <v>45.250999999999998</v>
      </c>
      <c r="L184" s="100"/>
      <c r="M184" s="95" t="s">
        <v>75</v>
      </c>
      <c r="N184" s="92">
        <v>45.835000000000001</v>
      </c>
      <c r="O184" s="92">
        <v>46.21</v>
      </c>
      <c r="P184" s="92">
        <v>46.701000000000001</v>
      </c>
      <c r="Q184" s="92">
        <v>46.936999999999998</v>
      </c>
      <c r="R184" s="92">
        <v>48</v>
      </c>
      <c r="S184" s="96">
        <v>48.524999999999999</v>
      </c>
      <c r="T184" s="101">
        <v>46</v>
      </c>
      <c r="U184" s="139"/>
      <c r="V184" s="57">
        <f t="shared" si="36"/>
        <v>1.7320508075688774</v>
      </c>
      <c r="W184" s="53">
        <f t="shared" si="42"/>
        <v>23.284999999999997</v>
      </c>
      <c r="X184" s="53">
        <f t="shared" si="43"/>
        <v>45.524000000000001</v>
      </c>
      <c r="Y184" s="53">
        <f t="shared" si="44"/>
        <v>22.625499999999999</v>
      </c>
      <c r="Z184" s="53">
        <f t="shared" si="45"/>
        <v>23.91</v>
      </c>
      <c r="AA184" s="53">
        <f t="shared" si="46"/>
        <v>0.24102540378443393</v>
      </c>
      <c r="AB184" s="53">
        <f t="shared" si="47"/>
        <v>0.20652540378444095</v>
      </c>
      <c r="AC184" s="53">
        <f t="shared" si="37"/>
        <v>0.13915608175648117</v>
      </c>
      <c r="AD184" s="58">
        <f t="shared" si="38"/>
        <v>0.11923749746944313</v>
      </c>
      <c r="AF184" s="57">
        <f t="shared" si="39"/>
        <v>1.7320508075688774</v>
      </c>
      <c r="AG184" s="53">
        <f t="shared" si="48"/>
        <v>23.409500000000001</v>
      </c>
      <c r="AH184" s="53">
        <f t="shared" si="49"/>
        <v>48.262500000000003</v>
      </c>
      <c r="AI184" s="53">
        <f t="shared" si="50"/>
        <v>23.01125</v>
      </c>
      <c r="AJ184" s="53">
        <f t="shared" si="51"/>
        <v>24.262499999999999</v>
      </c>
      <c r="AK184" s="53">
        <f t="shared" si="52"/>
        <v>1.7320508075688773E-2</v>
      </c>
      <c r="AL184" s="53">
        <f t="shared" si="53"/>
        <v>0.46777540378443783</v>
      </c>
      <c r="AM184" s="53">
        <f t="shared" si="40"/>
        <v>0.27007025529523104</v>
      </c>
      <c r="AN184" s="58">
        <f t="shared" si="41"/>
        <v>0.01</v>
      </c>
    </row>
    <row r="185" spans="1:40">
      <c r="A185" s="103">
        <v>48</v>
      </c>
      <c r="B185" s="93" t="s">
        <v>287</v>
      </c>
      <c r="C185" s="124" t="s">
        <v>287</v>
      </c>
      <c r="D185" s="101">
        <v>1.5</v>
      </c>
      <c r="E185" s="95" t="s">
        <v>74</v>
      </c>
      <c r="F185" s="92">
        <v>47.97</v>
      </c>
      <c r="G185" s="92">
        <v>47.73</v>
      </c>
      <c r="H185" s="92">
        <v>46.99</v>
      </c>
      <c r="I185" s="92">
        <v>46.83</v>
      </c>
      <c r="J185" s="92">
        <v>46.344000000000001</v>
      </c>
      <c r="K185" s="96">
        <v>45.91</v>
      </c>
      <c r="L185" s="100"/>
      <c r="M185" s="95" t="s">
        <v>75</v>
      </c>
      <c r="N185" s="92">
        <v>46.375999999999998</v>
      </c>
      <c r="O185" s="92">
        <v>46.676000000000002</v>
      </c>
      <c r="P185" s="92">
        <v>47.026000000000003</v>
      </c>
      <c r="Q185" s="92">
        <v>47.238</v>
      </c>
      <c r="R185" s="92">
        <v>48</v>
      </c>
      <c r="S185" s="96">
        <v>48.429000000000002</v>
      </c>
      <c r="T185" s="101">
        <v>46.5</v>
      </c>
      <c r="U185" s="139"/>
      <c r="V185" s="57">
        <f t="shared" si="36"/>
        <v>1.299038105676658</v>
      </c>
      <c r="W185" s="53">
        <f t="shared" si="42"/>
        <v>23.454999999999998</v>
      </c>
      <c r="X185" s="53">
        <f t="shared" si="43"/>
        <v>46.126999999999995</v>
      </c>
      <c r="Y185" s="53">
        <f t="shared" si="44"/>
        <v>22.954999999999998</v>
      </c>
      <c r="Z185" s="53">
        <f t="shared" si="45"/>
        <v>23.924999999999997</v>
      </c>
      <c r="AA185" s="53">
        <f t="shared" si="46"/>
        <v>0.17951905283833014</v>
      </c>
      <c r="AB185" s="53">
        <f t="shared" si="47"/>
        <v>0.149519052838329</v>
      </c>
      <c r="AC185" s="53">
        <f t="shared" si="37"/>
        <v>0.10364537348087655</v>
      </c>
      <c r="AD185" s="58">
        <f t="shared" si="38"/>
        <v>8.6324865405187121E-2</v>
      </c>
      <c r="AF185" s="57">
        <f t="shared" si="39"/>
        <v>1.299038105676658</v>
      </c>
      <c r="AG185" s="53">
        <f t="shared" si="48"/>
        <v>23.566000000000003</v>
      </c>
      <c r="AH185" s="53">
        <f t="shared" si="49"/>
        <v>48.214500000000001</v>
      </c>
      <c r="AI185" s="53">
        <f t="shared" si="50"/>
        <v>23.262999999999998</v>
      </c>
      <c r="AJ185" s="53">
        <f t="shared" si="51"/>
        <v>24.214500000000001</v>
      </c>
      <c r="AK185" s="53">
        <f t="shared" si="52"/>
        <v>1.299038105676658E-2</v>
      </c>
      <c r="AL185" s="53">
        <f t="shared" si="53"/>
        <v>0.34651905283832463</v>
      </c>
      <c r="AM185" s="53">
        <f t="shared" si="40"/>
        <v>0.20006286843554086</v>
      </c>
      <c r="AN185" s="58">
        <f t="shared" si="41"/>
        <v>7.4999999999999997E-3</v>
      </c>
    </row>
    <row r="186" spans="1:40">
      <c r="A186" s="103">
        <v>50</v>
      </c>
      <c r="B186" s="93" t="s">
        <v>288</v>
      </c>
      <c r="C186" s="124" t="s">
        <v>288</v>
      </c>
      <c r="D186" s="101">
        <v>4</v>
      </c>
      <c r="E186" s="95" t="s">
        <v>74</v>
      </c>
      <c r="F186" s="92">
        <v>49.94</v>
      </c>
      <c r="G186" s="92">
        <v>49.47</v>
      </c>
      <c r="H186" s="92">
        <v>47.34</v>
      </c>
      <c r="I186" s="92">
        <v>47.11</v>
      </c>
      <c r="J186" s="92">
        <v>45.61</v>
      </c>
      <c r="K186" s="96">
        <v>44.642000000000003</v>
      </c>
      <c r="L186" s="100"/>
      <c r="M186" s="95" t="s">
        <v>75</v>
      </c>
      <c r="N186" s="92">
        <v>45.67</v>
      </c>
      <c r="O186" s="92">
        <v>46.27</v>
      </c>
      <c r="P186" s="92">
        <v>47.402000000000001</v>
      </c>
      <c r="Q186" s="92">
        <v>47.716999999999999</v>
      </c>
      <c r="R186" s="92">
        <v>50</v>
      </c>
      <c r="S186" s="96">
        <v>50.892000000000003</v>
      </c>
      <c r="T186" s="101">
        <v>46</v>
      </c>
      <c r="U186" s="139"/>
      <c r="V186" s="57">
        <f t="shared" si="36"/>
        <v>3.4641016151377548</v>
      </c>
      <c r="W186" s="53">
        <f t="shared" si="42"/>
        <v>23.612500000000001</v>
      </c>
      <c r="X186" s="53">
        <f t="shared" si="43"/>
        <v>45.126000000000005</v>
      </c>
      <c r="Y186" s="53">
        <f t="shared" si="44"/>
        <v>22.321000000000002</v>
      </c>
      <c r="Z186" s="53">
        <f t="shared" si="45"/>
        <v>24.852499999999999</v>
      </c>
      <c r="AA186" s="53">
        <f t="shared" si="46"/>
        <v>0.49205080756888009</v>
      </c>
      <c r="AB186" s="53">
        <f t="shared" si="47"/>
        <v>0.44055080756887821</v>
      </c>
      <c r="AC186" s="53">
        <f t="shared" si="37"/>
        <v>0.28408566620486564</v>
      </c>
      <c r="AD186" s="58">
        <f t="shared" si="38"/>
        <v>0.25435212734159884</v>
      </c>
      <c r="AF186" s="57">
        <f t="shared" si="39"/>
        <v>3.4641016151377548</v>
      </c>
      <c r="AG186" s="53">
        <f t="shared" si="48"/>
        <v>23.77975</v>
      </c>
      <c r="AH186" s="53">
        <f t="shared" si="49"/>
        <v>50.445999999999998</v>
      </c>
      <c r="AI186" s="53">
        <f t="shared" si="50"/>
        <v>22.984999999999999</v>
      </c>
      <c r="AJ186" s="53">
        <f t="shared" si="51"/>
        <v>25.446000000000002</v>
      </c>
      <c r="AK186" s="53">
        <f t="shared" si="52"/>
        <v>6.5800807568876962E-2</v>
      </c>
      <c r="AL186" s="53">
        <f t="shared" si="53"/>
        <v>0.9373008075688769</v>
      </c>
      <c r="AM186" s="53">
        <f t="shared" si="40"/>
        <v>0.54115087356154468</v>
      </c>
      <c r="AN186" s="58">
        <f t="shared" si="41"/>
        <v>3.7990113962785878E-2</v>
      </c>
    </row>
    <row r="187" spans="1:40">
      <c r="A187" s="103">
        <v>50</v>
      </c>
      <c r="B187" s="93" t="s">
        <v>289</v>
      </c>
      <c r="C187" s="124" t="s">
        <v>289</v>
      </c>
      <c r="D187" s="101">
        <v>3</v>
      </c>
      <c r="E187" s="95" t="s">
        <v>74</v>
      </c>
      <c r="F187" s="92">
        <v>49.95</v>
      </c>
      <c r="G187" s="92">
        <v>49.58</v>
      </c>
      <c r="H187" s="92">
        <v>48</v>
      </c>
      <c r="I187" s="92">
        <v>47.79</v>
      </c>
      <c r="J187" s="92">
        <v>46.704000000000001</v>
      </c>
      <c r="K187" s="96">
        <v>45.942999999999998</v>
      </c>
      <c r="L187" s="100"/>
      <c r="M187" s="95" t="s">
        <v>75</v>
      </c>
      <c r="N187" s="92">
        <v>46.752000000000002</v>
      </c>
      <c r="O187" s="92">
        <v>47.252000000000002</v>
      </c>
      <c r="P187" s="92">
        <v>48.051000000000002</v>
      </c>
      <c r="Q187" s="92">
        <v>48.331000000000003</v>
      </c>
      <c r="R187" s="92">
        <v>50</v>
      </c>
      <c r="S187" s="96">
        <v>50.713000000000001</v>
      </c>
      <c r="T187" s="101">
        <v>47</v>
      </c>
      <c r="U187" s="139"/>
      <c r="V187" s="57">
        <f t="shared" si="36"/>
        <v>2.598076211353316</v>
      </c>
      <c r="W187" s="53">
        <f t="shared" si="42"/>
        <v>23.947499999999998</v>
      </c>
      <c r="X187" s="53">
        <f t="shared" si="43"/>
        <v>46.323499999999996</v>
      </c>
      <c r="Y187" s="53">
        <f t="shared" si="44"/>
        <v>22.971499999999999</v>
      </c>
      <c r="Z187" s="53">
        <f t="shared" si="45"/>
        <v>24.8825</v>
      </c>
      <c r="AA187" s="53">
        <f t="shared" si="46"/>
        <v>0.36403810567665573</v>
      </c>
      <c r="AB187" s="53">
        <f t="shared" si="47"/>
        <v>0.32303810567665892</v>
      </c>
      <c r="AC187" s="53">
        <f t="shared" si="37"/>
        <v>0.21017749830769861</v>
      </c>
      <c r="AD187" s="58">
        <f t="shared" si="38"/>
        <v>0.1865061372709258</v>
      </c>
      <c r="AF187" s="57">
        <f t="shared" si="39"/>
        <v>2.598076211353316</v>
      </c>
      <c r="AG187" s="53">
        <f t="shared" si="48"/>
        <v>24.095500000000001</v>
      </c>
      <c r="AH187" s="53">
        <f t="shared" si="49"/>
        <v>50.356499999999997</v>
      </c>
      <c r="AI187" s="53">
        <f t="shared" si="50"/>
        <v>23.501000000000001</v>
      </c>
      <c r="AJ187" s="53">
        <f t="shared" si="51"/>
        <v>25.3565</v>
      </c>
      <c r="AK187" s="53">
        <f t="shared" si="52"/>
        <v>3.8038105676658773E-2</v>
      </c>
      <c r="AL187" s="53">
        <f t="shared" si="53"/>
        <v>0.70453810567665798</v>
      </c>
      <c r="AM187" s="53">
        <f t="shared" si="40"/>
        <v>0.40676526496676746</v>
      </c>
      <c r="AN187" s="58">
        <f t="shared" si="41"/>
        <v>2.1961310551882374E-2</v>
      </c>
    </row>
    <row r="188" spans="1:40">
      <c r="A188" s="103">
        <v>50</v>
      </c>
      <c r="B188" s="93" t="s">
        <v>290</v>
      </c>
      <c r="C188" s="124" t="s">
        <v>290</v>
      </c>
      <c r="D188" s="101">
        <v>2</v>
      </c>
      <c r="E188" s="95" t="s">
        <v>74</v>
      </c>
      <c r="F188" s="92">
        <v>49.96</v>
      </c>
      <c r="G188" s="92">
        <v>49.68</v>
      </c>
      <c r="H188" s="92">
        <v>48.66</v>
      </c>
      <c r="I188" s="92">
        <v>48.48</v>
      </c>
      <c r="J188" s="92">
        <v>47.796999999999997</v>
      </c>
      <c r="K188" s="96">
        <v>47.250999999999998</v>
      </c>
      <c r="L188" s="100"/>
      <c r="M188" s="95" t="s">
        <v>75</v>
      </c>
      <c r="N188" s="92">
        <v>47.835000000000001</v>
      </c>
      <c r="O188" s="92">
        <v>48.21</v>
      </c>
      <c r="P188" s="92">
        <v>48.701000000000001</v>
      </c>
      <c r="Q188" s="92">
        <v>48.936999999999998</v>
      </c>
      <c r="R188" s="92">
        <v>50</v>
      </c>
      <c r="S188" s="96">
        <v>50.524999999999999</v>
      </c>
      <c r="T188" s="101">
        <v>48</v>
      </c>
      <c r="U188" s="139"/>
      <c r="V188" s="57">
        <f t="shared" si="36"/>
        <v>1.7320508075688774</v>
      </c>
      <c r="W188" s="53">
        <f t="shared" si="42"/>
        <v>24.284999999999997</v>
      </c>
      <c r="X188" s="53">
        <f t="shared" si="43"/>
        <v>47.524000000000001</v>
      </c>
      <c r="Y188" s="53">
        <f t="shared" si="44"/>
        <v>23.625499999999999</v>
      </c>
      <c r="Z188" s="53">
        <f t="shared" si="45"/>
        <v>24.91</v>
      </c>
      <c r="AA188" s="53">
        <f t="shared" si="46"/>
        <v>0.24102540378443393</v>
      </c>
      <c r="AB188" s="53">
        <f t="shared" si="47"/>
        <v>0.20652540378444095</v>
      </c>
      <c r="AC188" s="53">
        <f t="shared" si="37"/>
        <v>0.13915608175648117</v>
      </c>
      <c r="AD188" s="58">
        <f t="shared" si="38"/>
        <v>0.11923749746944313</v>
      </c>
      <c r="AF188" s="57">
        <f t="shared" si="39"/>
        <v>1.7320508075688774</v>
      </c>
      <c r="AG188" s="53">
        <f t="shared" si="48"/>
        <v>24.409500000000001</v>
      </c>
      <c r="AH188" s="53">
        <f t="shared" si="49"/>
        <v>50.262500000000003</v>
      </c>
      <c r="AI188" s="53">
        <f t="shared" si="50"/>
        <v>24.01125</v>
      </c>
      <c r="AJ188" s="53">
        <f t="shared" si="51"/>
        <v>25.262499999999999</v>
      </c>
      <c r="AK188" s="53">
        <f t="shared" si="52"/>
        <v>1.7320508075688773E-2</v>
      </c>
      <c r="AL188" s="53">
        <f t="shared" si="53"/>
        <v>0.46777540378443783</v>
      </c>
      <c r="AM188" s="53">
        <f t="shared" si="40"/>
        <v>0.27007025529523104</v>
      </c>
      <c r="AN188" s="58">
        <f t="shared" si="41"/>
        <v>0.01</v>
      </c>
    </row>
    <row r="189" spans="1:40">
      <c r="A189" s="103">
        <v>50</v>
      </c>
      <c r="B189" s="93" t="s">
        <v>291</v>
      </c>
      <c r="C189" s="124" t="s">
        <v>291</v>
      </c>
      <c r="D189" s="101">
        <v>1.5</v>
      </c>
      <c r="E189" s="95" t="s">
        <v>74</v>
      </c>
      <c r="F189" s="92">
        <v>49.97</v>
      </c>
      <c r="G189" s="92">
        <v>49.73</v>
      </c>
      <c r="H189" s="92">
        <v>48.99</v>
      </c>
      <c r="I189" s="92">
        <v>48.83</v>
      </c>
      <c r="J189" s="92">
        <v>48.344000000000001</v>
      </c>
      <c r="K189" s="96">
        <v>47.91</v>
      </c>
      <c r="L189" s="100"/>
      <c r="M189" s="95" t="s">
        <v>75</v>
      </c>
      <c r="N189" s="92">
        <v>48.375999999999998</v>
      </c>
      <c r="O189" s="92">
        <v>48.676000000000002</v>
      </c>
      <c r="P189" s="92">
        <v>49.026000000000003</v>
      </c>
      <c r="Q189" s="92">
        <v>49.238</v>
      </c>
      <c r="R189" s="92">
        <v>50</v>
      </c>
      <c r="S189" s="96">
        <v>50.427999999999997</v>
      </c>
      <c r="T189" s="101">
        <v>48.5</v>
      </c>
      <c r="U189" s="139"/>
      <c r="V189" s="57">
        <f t="shared" si="36"/>
        <v>1.299038105676658</v>
      </c>
      <c r="W189" s="53">
        <f t="shared" si="42"/>
        <v>24.454999999999998</v>
      </c>
      <c r="X189" s="53">
        <f t="shared" si="43"/>
        <v>48.126999999999995</v>
      </c>
      <c r="Y189" s="53">
        <f t="shared" si="44"/>
        <v>23.954999999999998</v>
      </c>
      <c r="Z189" s="53">
        <f t="shared" si="45"/>
        <v>24.924999999999997</v>
      </c>
      <c r="AA189" s="53">
        <f t="shared" si="46"/>
        <v>0.17951905283833014</v>
      </c>
      <c r="AB189" s="53">
        <f t="shared" si="47"/>
        <v>0.149519052838329</v>
      </c>
      <c r="AC189" s="53">
        <f t="shared" si="37"/>
        <v>0.10364537348087655</v>
      </c>
      <c r="AD189" s="58">
        <f t="shared" si="38"/>
        <v>8.6324865405187121E-2</v>
      </c>
      <c r="AF189" s="57">
        <f t="shared" si="39"/>
        <v>1.299038105676658</v>
      </c>
      <c r="AG189" s="53">
        <f t="shared" si="48"/>
        <v>24.566000000000003</v>
      </c>
      <c r="AH189" s="53">
        <f t="shared" si="49"/>
        <v>50.213999999999999</v>
      </c>
      <c r="AI189" s="53">
        <f t="shared" si="50"/>
        <v>24.262999999999998</v>
      </c>
      <c r="AJ189" s="53">
        <f t="shared" si="51"/>
        <v>25.213999999999999</v>
      </c>
      <c r="AK189" s="53">
        <f t="shared" si="52"/>
        <v>1.299038105676658E-2</v>
      </c>
      <c r="AL189" s="53">
        <f t="shared" si="53"/>
        <v>0.34651905283832463</v>
      </c>
      <c r="AM189" s="53">
        <f t="shared" si="40"/>
        <v>0.20006286843554086</v>
      </c>
      <c r="AN189" s="58">
        <f t="shared" si="41"/>
        <v>7.4999999999999997E-3</v>
      </c>
    </row>
    <row r="190" spans="1:40">
      <c r="A190" s="103">
        <v>52</v>
      </c>
      <c r="B190" s="93" t="s">
        <v>292</v>
      </c>
      <c r="C190" s="124" t="s">
        <v>293</v>
      </c>
      <c r="D190" s="101">
        <v>5</v>
      </c>
      <c r="E190" s="95" t="s">
        <v>74</v>
      </c>
      <c r="F190" s="92">
        <v>51.93</v>
      </c>
      <c r="G190" s="92">
        <v>51.4</v>
      </c>
      <c r="H190" s="92">
        <v>48.68</v>
      </c>
      <c r="I190" s="92">
        <v>48.45</v>
      </c>
      <c r="J190" s="92">
        <v>46.515999999999998</v>
      </c>
      <c r="K190" s="96">
        <v>45.365000000000002</v>
      </c>
      <c r="L190" s="100"/>
      <c r="M190" s="95" t="s">
        <v>75</v>
      </c>
      <c r="N190" s="92">
        <v>46.587000000000003</v>
      </c>
      <c r="O190" s="92">
        <v>47.296999999999997</v>
      </c>
      <c r="P190" s="92">
        <v>48.752000000000002</v>
      </c>
      <c r="Q190" s="92">
        <v>49.067</v>
      </c>
      <c r="R190" s="92">
        <v>52</v>
      </c>
      <c r="S190" s="96">
        <v>53.036999999999999</v>
      </c>
      <c r="T190" s="101">
        <v>47</v>
      </c>
      <c r="U190" s="139"/>
      <c r="V190" s="57">
        <f t="shared" si="36"/>
        <v>4.3301270189221936</v>
      </c>
      <c r="W190" s="53">
        <f t="shared" si="42"/>
        <v>24.282499999999999</v>
      </c>
      <c r="X190" s="53">
        <f t="shared" si="43"/>
        <v>45.9405</v>
      </c>
      <c r="Y190" s="53">
        <f t="shared" si="44"/>
        <v>22.682500000000001</v>
      </c>
      <c r="Z190" s="53">
        <f t="shared" si="45"/>
        <v>25.8325</v>
      </c>
      <c r="AA190" s="53">
        <f t="shared" si="46"/>
        <v>0.61506350946109478</v>
      </c>
      <c r="AB190" s="53">
        <f t="shared" si="47"/>
        <v>0.56506350946109896</v>
      </c>
      <c r="AC190" s="53">
        <f t="shared" si="37"/>
        <v>0.355107082756079</v>
      </c>
      <c r="AD190" s="58">
        <f t="shared" si="38"/>
        <v>0.32623956929660008</v>
      </c>
      <c r="AF190" s="57">
        <f t="shared" si="39"/>
        <v>4.3301270189221936</v>
      </c>
      <c r="AG190" s="53">
        <f t="shared" si="48"/>
        <v>24.454750000000001</v>
      </c>
      <c r="AH190" s="53">
        <f t="shared" si="49"/>
        <v>52.518500000000003</v>
      </c>
      <c r="AI190" s="53">
        <f t="shared" si="50"/>
        <v>23.471</v>
      </c>
      <c r="AJ190" s="53">
        <f t="shared" si="51"/>
        <v>26.5185</v>
      </c>
      <c r="AK190" s="53">
        <f t="shared" si="52"/>
        <v>0.10131350946109663</v>
      </c>
      <c r="AL190" s="53">
        <f t="shared" si="53"/>
        <v>1.1813135094610963</v>
      </c>
      <c r="AM190" s="53">
        <f t="shared" si="40"/>
        <v>0.68203167268470544</v>
      </c>
      <c r="AN190" s="58">
        <f t="shared" si="41"/>
        <v>5.8493381959909829E-2</v>
      </c>
    </row>
    <row r="191" spans="1:40">
      <c r="A191" s="103">
        <v>52</v>
      </c>
      <c r="B191" s="93" t="s">
        <v>294</v>
      </c>
      <c r="C191" s="124" t="s">
        <v>294</v>
      </c>
      <c r="D191" s="101">
        <v>4</v>
      </c>
      <c r="E191" s="95" t="s">
        <v>74</v>
      </c>
      <c r="F191" s="92">
        <v>51.94</v>
      </c>
      <c r="G191" s="92">
        <v>51.47</v>
      </c>
      <c r="H191" s="92">
        <v>49.34</v>
      </c>
      <c r="I191" s="92">
        <v>49.11</v>
      </c>
      <c r="J191" s="92">
        <v>47.61</v>
      </c>
      <c r="K191" s="96">
        <v>46.642000000000003</v>
      </c>
      <c r="L191" s="100"/>
      <c r="M191" s="95" t="s">
        <v>75</v>
      </c>
      <c r="N191" s="92">
        <v>47.67</v>
      </c>
      <c r="O191" s="92">
        <v>48.27</v>
      </c>
      <c r="P191" s="92">
        <v>49.402000000000001</v>
      </c>
      <c r="Q191" s="92">
        <v>49.716999999999999</v>
      </c>
      <c r="R191" s="92">
        <v>52</v>
      </c>
      <c r="S191" s="96">
        <v>52.892000000000003</v>
      </c>
      <c r="T191" s="101">
        <v>48</v>
      </c>
      <c r="U191" s="139"/>
      <c r="V191" s="57">
        <f t="shared" si="36"/>
        <v>3.4641016151377548</v>
      </c>
      <c r="W191" s="53">
        <f t="shared" si="42"/>
        <v>24.612500000000001</v>
      </c>
      <c r="X191" s="53">
        <f t="shared" si="43"/>
        <v>47.126000000000005</v>
      </c>
      <c r="Y191" s="53">
        <f t="shared" si="44"/>
        <v>23.321000000000002</v>
      </c>
      <c r="Z191" s="53">
        <f t="shared" si="45"/>
        <v>25.852499999999999</v>
      </c>
      <c r="AA191" s="53">
        <f t="shared" si="46"/>
        <v>0.49205080756888009</v>
      </c>
      <c r="AB191" s="53">
        <f t="shared" si="47"/>
        <v>0.44055080756887821</v>
      </c>
      <c r="AC191" s="53">
        <f t="shared" si="37"/>
        <v>0.28408566620486564</v>
      </c>
      <c r="AD191" s="58">
        <f t="shared" si="38"/>
        <v>0.25435212734159884</v>
      </c>
      <c r="AF191" s="57">
        <f t="shared" si="39"/>
        <v>3.4641016151377548</v>
      </c>
      <c r="AG191" s="53">
        <f t="shared" si="48"/>
        <v>24.77975</v>
      </c>
      <c r="AH191" s="53">
        <f t="shared" si="49"/>
        <v>52.445999999999998</v>
      </c>
      <c r="AI191" s="53">
        <f t="shared" si="50"/>
        <v>23.984999999999999</v>
      </c>
      <c r="AJ191" s="53">
        <f t="shared" si="51"/>
        <v>26.446000000000002</v>
      </c>
      <c r="AK191" s="53">
        <f t="shared" si="52"/>
        <v>6.5800807568876962E-2</v>
      </c>
      <c r="AL191" s="53">
        <f t="shared" si="53"/>
        <v>0.9373008075688769</v>
      </c>
      <c r="AM191" s="53">
        <f t="shared" si="40"/>
        <v>0.54115087356154468</v>
      </c>
      <c r="AN191" s="58">
        <f t="shared" si="41"/>
        <v>3.7990113962785878E-2</v>
      </c>
    </row>
    <row r="192" spans="1:40">
      <c r="A192" s="103">
        <v>52</v>
      </c>
      <c r="B192" s="93" t="s">
        <v>295</v>
      </c>
      <c r="C192" s="124" t="s">
        <v>295</v>
      </c>
      <c r="D192" s="101">
        <v>3</v>
      </c>
      <c r="E192" s="95" t="s">
        <v>74</v>
      </c>
      <c r="F192" s="92">
        <v>51.95</v>
      </c>
      <c r="G192" s="92">
        <v>51.58</v>
      </c>
      <c r="H192" s="92">
        <v>50</v>
      </c>
      <c r="I192" s="92">
        <v>49.79</v>
      </c>
      <c r="J192" s="92">
        <v>48.704000000000001</v>
      </c>
      <c r="K192" s="96">
        <v>47.942999999999998</v>
      </c>
      <c r="L192" s="100"/>
      <c r="M192" s="95" t="s">
        <v>75</v>
      </c>
      <c r="N192" s="92">
        <v>48.752000000000002</v>
      </c>
      <c r="O192" s="92">
        <v>49.252000000000002</v>
      </c>
      <c r="P192" s="92">
        <v>50.051000000000002</v>
      </c>
      <c r="Q192" s="92">
        <v>50.331000000000003</v>
      </c>
      <c r="R192" s="92">
        <v>52</v>
      </c>
      <c r="S192" s="96">
        <v>52.713000000000001</v>
      </c>
      <c r="T192" s="101">
        <v>49</v>
      </c>
      <c r="U192" s="139"/>
      <c r="V192" s="57">
        <f t="shared" si="36"/>
        <v>2.598076211353316</v>
      </c>
      <c r="W192" s="53">
        <f t="shared" si="42"/>
        <v>24.947499999999998</v>
      </c>
      <c r="X192" s="53">
        <f t="shared" si="43"/>
        <v>48.323499999999996</v>
      </c>
      <c r="Y192" s="53">
        <f t="shared" si="44"/>
        <v>23.971499999999999</v>
      </c>
      <c r="Z192" s="53">
        <f t="shared" si="45"/>
        <v>25.8825</v>
      </c>
      <c r="AA192" s="53">
        <f t="shared" si="46"/>
        <v>0.36403810567665573</v>
      </c>
      <c r="AB192" s="53">
        <f t="shared" si="47"/>
        <v>0.32303810567665892</v>
      </c>
      <c r="AC192" s="53">
        <f t="shared" si="37"/>
        <v>0.21017749830769861</v>
      </c>
      <c r="AD192" s="58">
        <f t="shared" si="38"/>
        <v>0.1865061372709258</v>
      </c>
      <c r="AF192" s="57">
        <f t="shared" si="39"/>
        <v>2.598076211353316</v>
      </c>
      <c r="AG192" s="53">
        <f t="shared" si="48"/>
        <v>25.095500000000001</v>
      </c>
      <c r="AH192" s="53">
        <f t="shared" si="49"/>
        <v>52.356499999999997</v>
      </c>
      <c r="AI192" s="53">
        <f t="shared" si="50"/>
        <v>24.501000000000001</v>
      </c>
      <c r="AJ192" s="53">
        <f t="shared" si="51"/>
        <v>26.3565</v>
      </c>
      <c r="AK192" s="53">
        <f t="shared" si="52"/>
        <v>3.8038105676658773E-2</v>
      </c>
      <c r="AL192" s="53">
        <f t="shared" si="53"/>
        <v>0.70453810567665798</v>
      </c>
      <c r="AM192" s="53">
        <f t="shared" si="40"/>
        <v>0.40676526496676746</v>
      </c>
      <c r="AN192" s="58">
        <f t="shared" si="41"/>
        <v>2.1961310551882374E-2</v>
      </c>
    </row>
    <row r="193" spans="1:40">
      <c r="A193" s="103">
        <v>52</v>
      </c>
      <c r="B193" s="93" t="s">
        <v>296</v>
      </c>
      <c r="C193" s="124" t="s">
        <v>296</v>
      </c>
      <c r="D193" s="101">
        <v>2</v>
      </c>
      <c r="E193" s="95" t="s">
        <v>74</v>
      </c>
      <c r="F193" s="92">
        <v>51.96</v>
      </c>
      <c r="G193" s="92">
        <v>51.68</v>
      </c>
      <c r="H193" s="92">
        <v>50.66</v>
      </c>
      <c r="I193" s="92">
        <v>50.48</v>
      </c>
      <c r="J193" s="92">
        <v>49.796999999999997</v>
      </c>
      <c r="K193" s="96">
        <v>49.250999999999998</v>
      </c>
      <c r="L193" s="100"/>
      <c r="M193" s="95" t="s">
        <v>75</v>
      </c>
      <c r="N193" s="92">
        <v>49.835000000000001</v>
      </c>
      <c r="O193" s="92">
        <v>50.21</v>
      </c>
      <c r="P193" s="92">
        <v>50.701000000000001</v>
      </c>
      <c r="Q193" s="92">
        <v>50.936999999999998</v>
      </c>
      <c r="R193" s="92">
        <v>52</v>
      </c>
      <c r="S193" s="96">
        <v>52.524999999999999</v>
      </c>
      <c r="T193" s="101">
        <v>50</v>
      </c>
      <c r="U193" s="139"/>
      <c r="V193" s="57">
        <f t="shared" si="36"/>
        <v>1.7320508075688774</v>
      </c>
      <c r="W193" s="53">
        <f t="shared" si="42"/>
        <v>25.284999999999997</v>
      </c>
      <c r="X193" s="53">
        <f t="shared" si="43"/>
        <v>49.524000000000001</v>
      </c>
      <c r="Y193" s="53">
        <f t="shared" si="44"/>
        <v>24.625499999999999</v>
      </c>
      <c r="Z193" s="53">
        <f t="shared" si="45"/>
        <v>25.91</v>
      </c>
      <c r="AA193" s="53">
        <f t="shared" si="46"/>
        <v>0.24102540378443393</v>
      </c>
      <c r="AB193" s="53">
        <f t="shared" si="47"/>
        <v>0.20652540378444095</v>
      </c>
      <c r="AC193" s="53">
        <f t="shared" si="37"/>
        <v>0.13915608175648117</v>
      </c>
      <c r="AD193" s="58">
        <f t="shared" si="38"/>
        <v>0.11923749746944313</v>
      </c>
      <c r="AF193" s="57">
        <f t="shared" si="39"/>
        <v>1.7320508075688774</v>
      </c>
      <c r="AG193" s="53">
        <f t="shared" si="48"/>
        <v>25.409500000000001</v>
      </c>
      <c r="AH193" s="53">
        <f t="shared" si="49"/>
        <v>52.262500000000003</v>
      </c>
      <c r="AI193" s="53">
        <f t="shared" si="50"/>
        <v>25.01125</v>
      </c>
      <c r="AJ193" s="53">
        <f t="shared" si="51"/>
        <v>26.262499999999999</v>
      </c>
      <c r="AK193" s="53">
        <f t="shared" si="52"/>
        <v>1.7320508075688773E-2</v>
      </c>
      <c r="AL193" s="53">
        <f t="shared" si="53"/>
        <v>0.46777540378443783</v>
      </c>
      <c r="AM193" s="53">
        <f t="shared" si="40"/>
        <v>0.27007025529523104</v>
      </c>
      <c r="AN193" s="58">
        <f t="shared" si="41"/>
        <v>0.01</v>
      </c>
    </row>
    <row r="194" spans="1:40">
      <c r="A194" s="103">
        <v>52</v>
      </c>
      <c r="B194" s="93" t="s">
        <v>297</v>
      </c>
      <c r="C194" s="124" t="s">
        <v>297</v>
      </c>
      <c r="D194" s="101">
        <v>1.5</v>
      </c>
      <c r="E194" s="95" t="s">
        <v>74</v>
      </c>
      <c r="F194" s="92">
        <v>51.97</v>
      </c>
      <c r="G194" s="92">
        <v>51.73</v>
      </c>
      <c r="H194" s="92">
        <v>50.99</v>
      </c>
      <c r="I194" s="92">
        <v>50.83</v>
      </c>
      <c r="J194" s="92">
        <v>50.344000000000001</v>
      </c>
      <c r="K194" s="96">
        <v>49.91</v>
      </c>
      <c r="L194" s="100"/>
      <c r="M194" s="95" t="s">
        <v>75</v>
      </c>
      <c r="N194" s="92">
        <v>50.375999999999998</v>
      </c>
      <c r="O194" s="92">
        <v>50.676000000000002</v>
      </c>
      <c r="P194" s="92">
        <v>51.026000000000003</v>
      </c>
      <c r="Q194" s="92">
        <v>51.238</v>
      </c>
      <c r="R194" s="92">
        <v>52</v>
      </c>
      <c r="S194" s="96">
        <v>52.429000000000002</v>
      </c>
      <c r="T194" s="101">
        <v>50.5</v>
      </c>
      <c r="U194" s="139"/>
      <c r="V194" s="57">
        <f t="shared" si="36"/>
        <v>1.299038105676658</v>
      </c>
      <c r="W194" s="53">
        <f t="shared" si="42"/>
        <v>25.454999999999998</v>
      </c>
      <c r="X194" s="53">
        <f t="shared" si="43"/>
        <v>50.126999999999995</v>
      </c>
      <c r="Y194" s="53">
        <f t="shared" si="44"/>
        <v>24.954999999999998</v>
      </c>
      <c r="Z194" s="53">
        <f t="shared" si="45"/>
        <v>25.924999999999997</v>
      </c>
      <c r="AA194" s="53">
        <f t="shared" si="46"/>
        <v>0.17951905283833014</v>
      </c>
      <c r="AB194" s="53">
        <f t="shared" si="47"/>
        <v>0.149519052838329</v>
      </c>
      <c r="AC194" s="53">
        <f t="shared" si="37"/>
        <v>0.10364537348087655</v>
      </c>
      <c r="AD194" s="58">
        <f t="shared" si="38"/>
        <v>8.6324865405187121E-2</v>
      </c>
      <c r="AF194" s="57">
        <f t="shared" si="39"/>
        <v>1.299038105676658</v>
      </c>
      <c r="AG194" s="53">
        <f t="shared" si="48"/>
        <v>25.566000000000003</v>
      </c>
      <c r="AH194" s="53">
        <f t="shared" si="49"/>
        <v>52.214500000000001</v>
      </c>
      <c r="AI194" s="53">
        <f t="shared" si="50"/>
        <v>25.262999999999998</v>
      </c>
      <c r="AJ194" s="53">
        <f t="shared" si="51"/>
        <v>26.214500000000001</v>
      </c>
      <c r="AK194" s="53">
        <f t="shared" si="52"/>
        <v>1.299038105676658E-2</v>
      </c>
      <c r="AL194" s="53">
        <f t="shared" si="53"/>
        <v>0.34651905283832463</v>
      </c>
      <c r="AM194" s="53">
        <f t="shared" si="40"/>
        <v>0.20006286843554086</v>
      </c>
      <c r="AN194" s="58">
        <f t="shared" si="41"/>
        <v>7.4999999999999997E-3</v>
      </c>
    </row>
    <row r="195" spans="1:40">
      <c r="A195" s="103">
        <v>55</v>
      </c>
      <c r="B195" s="93" t="s">
        <v>298</v>
      </c>
      <c r="C195" s="124" t="s">
        <v>298</v>
      </c>
      <c r="D195" s="101">
        <v>4</v>
      </c>
      <c r="E195" s="95" t="s">
        <v>74</v>
      </c>
      <c r="F195" s="92">
        <v>54.94</v>
      </c>
      <c r="G195" s="92">
        <v>54.47</v>
      </c>
      <c r="H195" s="92">
        <v>52.34</v>
      </c>
      <c r="I195" s="92">
        <v>52.11</v>
      </c>
      <c r="J195" s="92">
        <v>50.61</v>
      </c>
      <c r="K195" s="96">
        <v>49.642000000000003</v>
      </c>
      <c r="L195" s="100"/>
      <c r="M195" s="95" t="s">
        <v>75</v>
      </c>
      <c r="N195" s="92">
        <v>50.67</v>
      </c>
      <c r="O195" s="92">
        <v>51.27</v>
      </c>
      <c r="P195" s="92">
        <v>52.402000000000001</v>
      </c>
      <c r="Q195" s="92">
        <v>52.716999999999999</v>
      </c>
      <c r="R195" s="92">
        <v>55</v>
      </c>
      <c r="S195" s="96">
        <v>55.892000000000003</v>
      </c>
      <c r="T195" s="101">
        <v>51</v>
      </c>
      <c r="U195" s="139"/>
      <c r="V195" s="57">
        <f t="shared" si="36"/>
        <v>3.4641016151377548</v>
      </c>
      <c r="W195" s="53">
        <f t="shared" si="42"/>
        <v>26.112500000000001</v>
      </c>
      <c r="X195" s="53">
        <f t="shared" si="43"/>
        <v>50.126000000000005</v>
      </c>
      <c r="Y195" s="53">
        <f t="shared" si="44"/>
        <v>24.821000000000002</v>
      </c>
      <c r="Z195" s="53">
        <f t="shared" si="45"/>
        <v>27.352499999999999</v>
      </c>
      <c r="AA195" s="53">
        <f t="shared" si="46"/>
        <v>0.49205080756888009</v>
      </c>
      <c r="AB195" s="53">
        <f t="shared" si="47"/>
        <v>0.44055080756887821</v>
      </c>
      <c r="AC195" s="53">
        <f t="shared" si="37"/>
        <v>0.28408566620486564</v>
      </c>
      <c r="AD195" s="58">
        <f t="shared" si="38"/>
        <v>0.25435212734159884</v>
      </c>
      <c r="AF195" s="57">
        <f t="shared" si="39"/>
        <v>3.4641016151377548</v>
      </c>
      <c r="AG195" s="53">
        <f t="shared" si="48"/>
        <v>26.27975</v>
      </c>
      <c r="AH195" s="53">
        <f t="shared" si="49"/>
        <v>55.445999999999998</v>
      </c>
      <c r="AI195" s="53">
        <f t="shared" si="50"/>
        <v>25.484999999999999</v>
      </c>
      <c r="AJ195" s="53">
        <f t="shared" si="51"/>
        <v>27.946000000000002</v>
      </c>
      <c r="AK195" s="53">
        <f t="shared" si="52"/>
        <v>6.5800807568876962E-2</v>
      </c>
      <c r="AL195" s="53">
        <f t="shared" si="53"/>
        <v>0.9373008075688769</v>
      </c>
      <c r="AM195" s="53">
        <f t="shared" si="40"/>
        <v>0.54115087356154468</v>
      </c>
      <c r="AN195" s="58">
        <f t="shared" si="41"/>
        <v>3.7990113962785878E-2</v>
      </c>
    </row>
    <row r="196" spans="1:40">
      <c r="A196" s="103">
        <v>55</v>
      </c>
      <c r="B196" s="93" t="s">
        <v>299</v>
      </c>
      <c r="C196" s="124" t="s">
        <v>299</v>
      </c>
      <c r="D196" s="101">
        <v>3</v>
      </c>
      <c r="E196" s="95" t="s">
        <v>74</v>
      </c>
      <c r="F196" s="92">
        <v>54.95</v>
      </c>
      <c r="G196" s="92">
        <v>54.58</v>
      </c>
      <c r="H196" s="92">
        <v>53</v>
      </c>
      <c r="I196" s="92">
        <v>52.79</v>
      </c>
      <c r="J196" s="92">
        <v>51.704000000000001</v>
      </c>
      <c r="K196" s="96">
        <v>50.942999999999998</v>
      </c>
      <c r="L196" s="100"/>
      <c r="M196" s="95" t="s">
        <v>75</v>
      </c>
      <c r="N196" s="92">
        <v>51.752000000000002</v>
      </c>
      <c r="O196" s="92">
        <v>52.252000000000002</v>
      </c>
      <c r="P196" s="92">
        <v>53.051000000000002</v>
      </c>
      <c r="Q196" s="92">
        <v>53.331000000000003</v>
      </c>
      <c r="R196" s="92">
        <v>55</v>
      </c>
      <c r="S196" s="96">
        <v>55.713000000000001</v>
      </c>
      <c r="T196" s="101">
        <v>52</v>
      </c>
      <c r="U196" s="139"/>
      <c r="V196" s="57">
        <f t="shared" ref="V196:V259" si="54">D196/2/TAN(phiM/2)</f>
        <v>2.598076211353316</v>
      </c>
      <c r="W196" s="53">
        <f t="shared" si="42"/>
        <v>26.447499999999998</v>
      </c>
      <c r="X196" s="53">
        <f t="shared" si="43"/>
        <v>51.323499999999996</v>
      </c>
      <c r="Y196" s="53">
        <f t="shared" si="44"/>
        <v>25.471499999999999</v>
      </c>
      <c r="Z196" s="53">
        <f t="shared" si="45"/>
        <v>27.3825</v>
      </c>
      <c r="AA196" s="53">
        <f t="shared" si="46"/>
        <v>0.36403810567665573</v>
      </c>
      <c r="AB196" s="53">
        <f t="shared" si="47"/>
        <v>0.32303810567665892</v>
      </c>
      <c r="AC196" s="53">
        <f t="shared" ref="AC196:AC259" si="55">AA196*TAN(phiM/2)</f>
        <v>0.21017749830769861</v>
      </c>
      <c r="AD196" s="58">
        <f t="shared" ref="AD196:AD259" si="56">AB196*TAN(phiM/2)</f>
        <v>0.1865061372709258</v>
      </c>
      <c r="AF196" s="57">
        <f t="shared" ref="AF196:AF259" si="57">D196/2/TAN(phiM/2)</f>
        <v>2.598076211353316</v>
      </c>
      <c r="AG196" s="53">
        <f t="shared" si="48"/>
        <v>26.595500000000001</v>
      </c>
      <c r="AH196" s="53">
        <f t="shared" si="49"/>
        <v>55.356499999999997</v>
      </c>
      <c r="AI196" s="53">
        <f t="shared" si="50"/>
        <v>26.001000000000001</v>
      </c>
      <c r="AJ196" s="53">
        <f t="shared" si="51"/>
        <v>27.8565</v>
      </c>
      <c r="AK196" s="53">
        <f t="shared" si="52"/>
        <v>3.8038105676658773E-2</v>
      </c>
      <c r="AL196" s="53">
        <f t="shared" si="53"/>
        <v>0.70453810567665798</v>
      </c>
      <c r="AM196" s="53">
        <f t="shared" ref="AM196:AM259" si="58">AL196*TAN(phiM/2)</f>
        <v>0.40676526496676746</v>
      </c>
      <c r="AN196" s="58">
        <f t="shared" ref="AN196:AN259" si="59">AK196*TAN(phiM/2)</f>
        <v>2.1961310551882374E-2</v>
      </c>
    </row>
    <row r="197" spans="1:40">
      <c r="A197" s="103">
        <v>55</v>
      </c>
      <c r="B197" s="93" t="s">
        <v>300</v>
      </c>
      <c r="C197" s="124" t="s">
        <v>300</v>
      </c>
      <c r="D197" s="101">
        <v>2</v>
      </c>
      <c r="E197" s="95" t="s">
        <v>74</v>
      </c>
      <c r="F197" s="92">
        <v>54.96</v>
      </c>
      <c r="G197" s="92">
        <v>54.68</v>
      </c>
      <c r="H197" s="92">
        <v>53.66</v>
      </c>
      <c r="I197" s="92">
        <v>53.48</v>
      </c>
      <c r="J197" s="92">
        <v>52.796999999999997</v>
      </c>
      <c r="K197" s="96">
        <v>52.250999999999998</v>
      </c>
      <c r="L197" s="100"/>
      <c r="M197" s="95" t="s">
        <v>75</v>
      </c>
      <c r="N197" s="92">
        <v>52.835000000000001</v>
      </c>
      <c r="O197" s="92">
        <v>53.21</v>
      </c>
      <c r="P197" s="92">
        <v>53.701000000000001</v>
      </c>
      <c r="Q197" s="92">
        <v>53.936999999999998</v>
      </c>
      <c r="R197" s="92">
        <v>55</v>
      </c>
      <c r="S197" s="96">
        <v>55.524999999999999</v>
      </c>
      <c r="T197" s="101">
        <v>53</v>
      </c>
      <c r="U197" s="139"/>
      <c r="V197" s="57">
        <f t="shared" si="54"/>
        <v>1.7320508075688774</v>
      </c>
      <c r="W197" s="53">
        <f t="shared" ref="W197:W260" si="60">AVERAGE(H197:I197)/2</f>
        <v>26.784999999999997</v>
      </c>
      <c r="X197" s="53">
        <f t="shared" ref="X197:X260" si="61">AVERAGE(J197:K197)</f>
        <v>52.524000000000001</v>
      </c>
      <c r="Y197" s="53">
        <f t="shared" ref="Y197:Y260" si="62">K197/2</f>
        <v>26.125499999999999</v>
      </c>
      <c r="Z197" s="53">
        <f t="shared" ref="Z197:Z260" si="63">AVERAGE(F197:G197)/2</f>
        <v>27.41</v>
      </c>
      <c r="AA197" s="53">
        <f t="shared" ref="AA197:AA260" si="64">W197+V197/2-Z197</f>
        <v>0.24102540378443393</v>
      </c>
      <c r="AB197" s="53">
        <f t="shared" ref="AB197:AB260" si="65">Y197-W197+V197/2</f>
        <v>0.20652540378444095</v>
      </c>
      <c r="AC197" s="53">
        <f t="shared" si="55"/>
        <v>0.13915608175648117</v>
      </c>
      <c r="AD197" s="58">
        <f t="shared" si="56"/>
        <v>0.11923749746944313</v>
      </c>
      <c r="AF197" s="57">
        <f t="shared" si="57"/>
        <v>1.7320508075688774</v>
      </c>
      <c r="AG197" s="53">
        <f t="shared" ref="AG197:AG260" si="66">AVERAGE(P197:Q197)/2</f>
        <v>26.909500000000001</v>
      </c>
      <c r="AH197" s="53">
        <f t="shared" ref="AH197:AH260" si="67">AVERAGE(R197:S197)</f>
        <v>55.262500000000003</v>
      </c>
      <c r="AI197" s="53">
        <f t="shared" ref="AI197:AI260" si="68">AVERAGE(N197:O197)/2</f>
        <v>26.51125</v>
      </c>
      <c r="AJ197" s="53">
        <f t="shared" ref="AJ197:AJ260" si="69">S197/2</f>
        <v>27.762499999999999</v>
      </c>
      <c r="AK197" s="53">
        <f t="shared" ref="AK197:AK260" si="70">MAX(AG197+AF197/2-AJ197, AF197*0.01)</f>
        <v>1.7320508075688773E-2</v>
      </c>
      <c r="AL197" s="53">
        <f t="shared" ref="AL197:AL260" si="71">AI197-AG197+AF197/2</f>
        <v>0.46777540378443783</v>
      </c>
      <c r="AM197" s="53">
        <f t="shared" si="58"/>
        <v>0.27007025529523104</v>
      </c>
      <c r="AN197" s="58">
        <f t="shared" si="59"/>
        <v>0.01</v>
      </c>
    </row>
    <row r="198" spans="1:40">
      <c r="A198" s="103">
        <v>55</v>
      </c>
      <c r="B198" s="93" t="s">
        <v>301</v>
      </c>
      <c r="C198" s="124" t="s">
        <v>301</v>
      </c>
      <c r="D198" s="101">
        <v>1.5</v>
      </c>
      <c r="E198" s="95" t="s">
        <v>74</v>
      </c>
      <c r="F198" s="92">
        <v>54.97</v>
      </c>
      <c r="G198" s="92">
        <v>54.73</v>
      </c>
      <c r="H198" s="92">
        <v>53.99</v>
      </c>
      <c r="I198" s="92">
        <v>53.83</v>
      </c>
      <c r="J198" s="92">
        <v>53.344000000000001</v>
      </c>
      <c r="K198" s="96">
        <v>52.91</v>
      </c>
      <c r="L198" s="100"/>
      <c r="M198" s="95" t="s">
        <v>75</v>
      </c>
      <c r="N198" s="92">
        <v>53.375999999999998</v>
      </c>
      <c r="O198" s="92">
        <v>53.676000000000002</v>
      </c>
      <c r="P198" s="92">
        <v>54.026000000000003</v>
      </c>
      <c r="Q198" s="92">
        <v>54.238</v>
      </c>
      <c r="R198" s="92">
        <v>55</v>
      </c>
      <c r="S198" s="96">
        <v>55.427999999999997</v>
      </c>
      <c r="T198" s="101">
        <v>53.5</v>
      </c>
      <c r="U198" s="139"/>
      <c r="V198" s="57">
        <f t="shared" si="54"/>
        <v>1.299038105676658</v>
      </c>
      <c r="W198" s="53">
        <f t="shared" si="60"/>
        <v>26.954999999999998</v>
      </c>
      <c r="X198" s="53">
        <f t="shared" si="61"/>
        <v>53.126999999999995</v>
      </c>
      <c r="Y198" s="53">
        <f t="shared" si="62"/>
        <v>26.454999999999998</v>
      </c>
      <c r="Z198" s="53">
        <f t="shared" si="63"/>
        <v>27.424999999999997</v>
      </c>
      <c r="AA198" s="53">
        <f t="shared" si="64"/>
        <v>0.17951905283833014</v>
      </c>
      <c r="AB198" s="53">
        <f t="shared" si="65"/>
        <v>0.149519052838329</v>
      </c>
      <c r="AC198" s="53">
        <f t="shared" si="55"/>
        <v>0.10364537348087655</v>
      </c>
      <c r="AD198" s="58">
        <f t="shared" si="56"/>
        <v>8.6324865405187121E-2</v>
      </c>
      <c r="AF198" s="57">
        <f t="shared" si="57"/>
        <v>1.299038105676658</v>
      </c>
      <c r="AG198" s="53">
        <f t="shared" si="66"/>
        <v>27.066000000000003</v>
      </c>
      <c r="AH198" s="53">
        <f t="shared" si="67"/>
        <v>55.213999999999999</v>
      </c>
      <c r="AI198" s="53">
        <f t="shared" si="68"/>
        <v>26.762999999999998</v>
      </c>
      <c r="AJ198" s="53">
        <f t="shared" si="69"/>
        <v>27.713999999999999</v>
      </c>
      <c r="AK198" s="53">
        <f t="shared" si="70"/>
        <v>1.299038105676658E-2</v>
      </c>
      <c r="AL198" s="53">
        <f t="shared" si="71"/>
        <v>0.34651905283832463</v>
      </c>
      <c r="AM198" s="53">
        <f t="shared" si="58"/>
        <v>0.20006286843554086</v>
      </c>
      <c r="AN198" s="58">
        <f t="shared" si="59"/>
        <v>7.4999999999999997E-3</v>
      </c>
    </row>
    <row r="199" spans="1:40">
      <c r="A199" s="103">
        <v>56</v>
      </c>
      <c r="B199" s="93" t="s">
        <v>302</v>
      </c>
      <c r="C199" s="124" t="s">
        <v>303</v>
      </c>
      <c r="D199" s="101">
        <v>5.5</v>
      </c>
      <c r="E199" s="95" t="s">
        <v>74</v>
      </c>
      <c r="F199" s="92">
        <v>55.93</v>
      </c>
      <c r="G199" s="92">
        <v>55.37</v>
      </c>
      <c r="H199" s="92">
        <v>52.35</v>
      </c>
      <c r="I199" s="92">
        <v>52.09</v>
      </c>
      <c r="J199" s="92">
        <v>49.970999999999997</v>
      </c>
      <c r="K199" s="96">
        <v>48.7</v>
      </c>
      <c r="L199" s="100"/>
      <c r="M199" s="95" t="s">
        <v>75</v>
      </c>
      <c r="N199" s="92">
        <v>50.045999999999999</v>
      </c>
      <c r="O199" s="92">
        <v>50.795999999999999</v>
      </c>
      <c r="P199" s="92">
        <v>52.427999999999997</v>
      </c>
      <c r="Q199" s="92">
        <v>52.783000000000001</v>
      </c>
      <c r="R199" s="92">
        <v>56</v>
      </c>
      <c r="S199" s="96">
        <v>57.149000000000001</v>
      </c>
      <c r="T199" s="101">
        <v>50.5</v>
      </c>
      <c r="U199" s="139"/>
      <c r="V199" s="57">
        <f t="shared" si="54"/>
        <v>4.7631397208144124</v>
      </c>
      <c r="W199" s="53">
        <f t="shared" si="60"/>
        <v>26.11</v>
      </c>
      <c r="X199" s="53">
        <f t="shared" si="61"/>
        <v>49.335499999999996</v>
      </c>
      <c r="Y199" s="53">
        <f t="shared" si="62"/>
        <v>24.35</v>
      </c>
      <c r="Z199" s="53">
        <f t="shared" si="63"/>
        <v>27.824999999999999</v>
      </c>
      <c r="AA199" s="53">
        <f t="shared" si="64"/>
        <v>0.66656986040720767</v>
      </c>
      <c r="AB199" s="53">
        <f t="shared" si="65"/>
        <v>0.62156986040720819</v>
      </c>
      <c r="AC199" s="53">
        <f t="shared" si="55"/>
        <v>0.38484428833979262</v>
      </c>
      <c r="AD199" s="58">
        <f t="shared" si="56"/>
        <v>0.35886352622625972</v>
      </c>
      <c r="AF199" s="57">
        <f t="shared" si="57"/>
        <v>4.7631397208144124</v>
      </c>
      <c r="AG199" s="53">
        <f t="shared" si="66"/>
        <v>26.30275</v>
      </c>
      <c r="AH199" s="53">
        <f t="shared" si="67"/>
        <v>56.5745</v>
      </c>
      <c r="AI199" s="53">
        <f t="shared" si="68"/>
        <v>25.2105</v>
      </c>
      <c r="AJ199" s="53">
        <f t="shared" si="69"/>
        <v>28.5745</v>
      </c>
      <c r="AK199" s="53">
        <f t="shared" si="70"/>
        <v>0.1098198604072067</v>
      </c>
      <c r="AL199" s="53">
        <f t="shared" si="71"/>
        <v>1.2893198604072063</v>
      </c>
      <c r="AM199" s="53">
        <f t="shared" si="58"/>
        <v>0.74438916847763115</v>
      </c>
      <c r="AN199" s="58">
        <f t="shared" si="59"/>
        <v>6.3404525968467906E-2</v>
      </c>
    </row>
    <row r="200" spans="1:40">
      <c r="A200" s="103">
        <v>56</v>
      </c>
      <c r="B200" s="93" t="s">
        <v>304</v>
      </c>
      <c r="C200" s="124" t="s">
        <v>304</v>
      </c>
      <c r="D200" s="101">
        <v>4</v>
      </c>
      <c r="E200" s="95" t="s">
        <v>74</v>
      </c>
      <c r="F200" s="92">
        <v>55.94</v>
      </c>
      <c r="G200" s="92">
        <v>55.47</v>
      </c>
      <c r="H200" s="92">
        <v>53.34</v>
      </c>
      <c r="I200" s="92">
        <v>53.11</v>
      </c>
      <c r="J200" s="92">
        <v>51.61</v>
      </c>
      <c r="K200" s="96">
        <v>50.642000000000003</v>
      </c>
      <c r="L200" s="100"/>
      <c r="M200" s="95" t="s">
        <v>75</v>
      </c>
      <c r="N200" s="92">
        <v>51.67</v>
      </c>
      <c r="O200" s="92">
        <v>52.27</v>
      </c>
      <c r="P200" s="92">
        <v>53.402000000000001</v>
      </c>
      <c r="Q200" s="92">
        <v>53.716999999999999</v>
      </c>
      <c r="R200" s="92">
        <v>56</v>
      </c>
      <c r="S200" s="96">
        <v>56.892000000000003</v>
      </c>
      <c r="T200" s="101">
        <v>52</v>
      </c>
      <c r="U200" s="139"/>
      <c r="V200" s="57">
        <f t="shared" si="54"/>
        <v>3.4641016151377548</v>
      </c>
      <c r="W200" s="53">
        <f t="shared" si="60"/>
        <v>26.612500000000001</v>
      </c>
      <c r="X200" s="53">
        <f t="shared" si="61"/>
        <v>51.126000000000005</v>
      </c>
      <c r="Y200" s="53">
        <f t="shared" si="62"/>
        <v>25.321000000000002</v>
      </c>
      <c r="Z200" s="53">
        <f t="shared" si="63"/>
        <v>27.852499999999999</v>
      </c>
      <c r="AA200" s="53">
        <f t="shared" si="64"/>
        <v>0.49205080756888009</v>
      </c>
      <c r="AB200" s="53">
        <f t="shared" si="65"/>
        <v>0.44055080756887821</v>
      </c>
      <c r="AC200" s="53">
        <f t="shared" si="55"/>
        <v>0.28408566620486564</v>
      </c>
      <c r="AD200" s="58">
        <f t="shared" si="56"/>
        <v>0.25435212734159884</v>
      </c>
      <c r="AF200" s="57">
        <f t="shared" si="57"/>
        <v>3.4641016151377548</v>
      </c>
      <c r="AG200" s="53">
        <f t="shared" si="66"/>
        <v>26.77975</v>
      </c>
      <c r="AH200" s="53">
        <f t="shared" si="67"/>
        <v>56.445999999999998</v>
      </c>
      <c r="AI200" s="53">
        <f t="shared" si="68"/>
        <v>25.984999999999999</v>
      </c>
      <c r="AJ200" s="53">
        <f t="shared" si="69"/>
        <v>28.446000000000002</v>
      </c>
      <c r="AK200" s="53">
        <f t="shared" si="70"/>
        <v>6.5800807568876962E-2</v>
      </c>
      <c r="AL200" s="53">
        <f t="shared" si="71"/>
        <v>0.9373008075688769</v>
      </c>
      <c r="AM200" s="53">
        <f t="shared" si="58"/>
        <v>0.54115087356154468</v>
      </c>
      <c r="AN200" s="58">
        <f t="shared" si="59"/>
        <v>3.7990113962785878E-2</v>
      </c>
    </row>
    <row r="201" spans="1:40">
      <c r="A201" s="103">
        <v>56</v>
      </c>
      <c r="B201" s="93" t="s">
        <v>305</v>
      </c>
      <c r="C201" s="124" t="s">
        <v>305</v>
      </c>
      <c r="D201" s="101">
        <v>3</v>
      </c>
      <c r="E201" s="95" t="s">
        <v>74</v>
      </c>
      <c r="F201" s="92">
        <v>55.95</v>
      </c>
      <c r="G201" s="92">
        <v>55.58</v>
      </c>
      <c r="H201" s="92">
        <v>54</v>
      </c>
      <c r="I201" s="92">
        <v>53.79</v>
      </c>
      <c r="J201" s="92">
        <v>52.704000000000001</v>
      </c>
      <c r="K201" s="96">
        <v>51.942999999999998</v>
      </c>
      <c r="L201" s="100"/>
      <c r="M201" s="95" t="s">
        <v>75</v>
      </c>
      <c r="N201" s="92">
        <v>52.752000000000002</v>
      </c>
      <c r="O201" s="92">
        <v>53.252000000000002</v>
      </c>
      <c r="P201" s="92">
        <v>54.051000000000002</v>
      </c>
      <c r="Q201" s="92">
        <v>54.331000000000003</v>
      </c>
      <c r="R201" s="92">
        <v>56</v>
      </c>
      <c r="S201" s="96">
        <v>56.713000000000001</v>
      </c>
      <c r="T201" s="101">
        <v>53</v>
      </c>
      <c r="U201" s="139"/>
      <c r="V201" s="57">
        <f t="shared" si="54"/>
        <v>2.598076211353316</v>
      </c>
      <c r="W201" s="53">
        <f t="shared" si="60"/>
        <v>26.947499999999998</v>
      </c>
      <c r="X201" s="53">
        <f t="shared" si="61"/>
        <v>52.323499999999996</v>
      </c>
      <c r="Y201" s="53">
        <f t="shared" si="62"/>
        <v>25.971499999999999</v>
      </c>
      <c r="Z201" s="53">
        <f t="shared" si="63"/>
        <v>27.8825</v>
      </c>
      <c r="AA201" s="53">
        <f t="shared" si="64"/>
        <v>0.36403810567665573</v>
      </c>
      <c r="AB201" s="53">
        <f t="shared" si="65"/>
        <v>0.32303810567665892</v>
      </c>
      <c r="AC201" s="53">
        <f t="shared" si="55"/>
        <v>0.21017749830769861</v>
      </c>
      <c r="AD201" s="58">
        <f t="shared" si="56"/>
        <v>0.1865061372709258</v>
      </c>
      <c r="AF201" s="57">
        <f t="shared" si="57"/>
        <v>2.598076211353316</v>
      </c>
      <c r="AG201" s="53">
        <f t="shared" si="66"/>
        <v>27.095500000000001</v>
      </c>
      <c r="AH201" s="53">
        <f t="shared" si="67"/>
        <v>56.356499999999997</v>
      </c>
      <c r="AI201" s="53">
        <f t="shared" si="68"/>
        <v>26.501000000000001</v>
      </c>
      <c r="AJ201" s="53">
        <f t="shared" si="69"/>
        <v>28.3565</v>
      </c>
      <c r="AK201" s="53">
        <f t="shared" si="70"/>
        <v>3.8038105676658773E-2</v>
      </c>
      <c r="AL201" s="53">
        <f t="shared" si="71"/>
        <v>0.70453810567665798</v>
      </c>
      <c r="AM201" s="53">
        <f t="shared" si="58"/>
        <v>0.40676526496676746</v>
      </c>
      <c r="AN201" s="58">
        <f t="shared" si="59"/>
        <v>2.1961310551882374E-2</v>
      </c>
    </row>
    <row r="202" spans="1:40">
      <c r="A202" s="103">
        <v>56</v>
      </c>
      <c r="B202" s="93" t="s">
        <v>306</v>
      </c>
      <c r="C202" s="124" t="s">
        <v>306</v>
      </c>
      <c r="D202" s="101">
        <v>2</v>
      </c>
      <c r="E202" s="95" t="s">
        <v>74</v>
      </c>
      <c r="F202" s="92">
        <v>55.96</v>
      </c>
      <c r="G202" s="92">
        <v>55.68</v>
      </c>
      <c r="H202" s="92">
        <v>54.66</v>
      </c>
      <c r="I202" s="92">
        <v>54.48</v>
      </c>
      <c r="J202" s="92">
        <v>53.796999999999997</v>
      </c>
      <c r="K202" s="96">
        <v>53.250999999999998</v>
      </c>
      <c r="L202" s="100"/>
      <c r="M202" s="95" t="s">
        <v>75</v>
      </c>
      <c r="N202" s="92">
        <v>53.835000000000001</v>
      </c>
      <c r="O202" s="92">
        <v>54.21</v>
      </c>
      <c r="P202" s="92">
        <v>54.701000000000001</v>
      </c>
      <c r="Q202" s="92">
        <v>54.936999999999998</v>
      </c>
      <c r="R202" s="92">
        <v>56</v>
      </c>
      <c r="S202" s="96">
        <v>56.524999999999999</v>
      </c>
      <c r="T202" s="101">
        <v>54</v>
      </c>
      <c r="U202" s="139"/>
      <c r="V202" s="57">
        <f t="shared" si="54"/>
        <v>1.7320508075688774</v>
      </c>
      <c r="W202" s="53">
        <f t="shared" si="60"/>
        <v>27.284999999999997</v>
      </c>
      <c r="X202" s="53">
        <f t="shared" si="61"/>
        <v>53.524000000000001</v>
      </c>
      <c r="Y202" s="53">
        <f t="shared" si="62"/>
        <v>26.625499999999999</v>
      </c>
      <c r="Z202" s="53">
        <f t="shared" si="63"/>
        <v>27.91</v>
      </c>
      <c r="AA202" s="53">
        <f t="shared" si="64"/>
        <v>0.24102540378443393</v>
      </c>
      <c r="AB202" s="53">
        <f t="shared" si="65"/>
        <v>0.20652540378444095</v>
      </c>
      <c r="AC202" s="53">
        <f t="shared" si="55"/>
        <v>0.13915608175648117</v>
      </c>
      <c r="AD202" s="58">
        <f t="shared" si="56"/>
        <v>0.11923749746944313</v>
      </c>
      <c r="AF202" s="57">
        <f t="shared" si="57"/>
        <v>1.7320508075688774</v>
      </c>
      <c r="AG202" s="53">
        <f t="shared" si="66"/>
        <v>27.409500000000001</v>
      </c>
      <c r="AH202" s="53">
        <f t="shared" si="67"/>
        <v>56.262500000000003</v>
      </c>
      <c r="AI202" s="53">
        <f t="shared" si="68"/>
        <v>27.01125</v>
      </c>
      <c r="AJ202" s="53">
        <f t="shared" si="69"/>
        <v>28.262499999999999</v>
      </c>
      <c r="AK202" s="53">
        <f t="shared" si="70"/>
        <v>1.7320508075688773E-2</v>
      </c>
      <c r="AL202" s="53">
        <f t="shared" si="71"/>
        <v>0.46777540378443783</v>
      </c>
      <c r="AM202" s="53">
        <f t="shared" si="58"/>
        <v>0.27007025529523104</v>
      </c>
      <c r="AN202" s="58">
        <f t="shared" si="59"/>
        <v>0.01</v>
      </c>
    </row>
    <row r="203" spans="1:40">
      <c r="A203" s="103">
        <v>56</v>
      </c>
      <c r="B203" s="93" t="s">
        <v>307</v>
      </c>
      <c r="C203" s="124" t="s">
        <v>307</v>
      </c>
      <c r="D203" s="101">
        <v>1.5</v>
      </c>
      <c r="E203" s="95" t="s">
        <v>74</v>
      </c>
      <c r="F203" s="92">
        <v>55.97</v>
      </c>
      <c r="G203" s="92">
        <v>55.73</v>
      </c>
      <c r="H203" s="92">
        <v>54.99</v>
      </c>
      <c r="I203" s="92">
        <v>54.83</v>
      </c>
      <c r="J203" s="92">
        <v>54.344000000000001</v>
      </c>
      <c r="K203" s="96">
        <v>53.91</v>
      </c>
      <c r="L203" s="100"/>
      <c r="M203" s="95" t="s">
        <v>75</v>
      </c>
      <c r="N203" s="92">
        <v>54.375999999999998</v>
      </c>
      <c r="O203" s="92">
        <v>54.676000000000002</v>
      </c>
      <c r="P203" s="92">
        <v>55.026000000000003</v>
      </c>
      <c r="Q203" s="92">
        <v>55.238</v>
      </c>
      <c r="R203" s="92">
        <v>56</v>
      </c>
      <c r="S203" s="96">
        <v>56.429000000000002</v>
      </c>
      <c r="T203" s="101">
        <v>54.5</v>
      </c>
      <c r="U203" s="139"/>
      <c r="V203" s="57">
        <f t="shared" si="54"/>
        <v>1.299038105676658</v>
      </c>
      <c r="W203" s="53">
        <f t="shared" si="60"/>
        <v>27.454999999999998</v>
      </c>
      <c r="X203" s="53">
        <f t="shared" si="61"/>
        <v>54.126999999999995</v>
      </c>
      <c r="Y203" s="53">
        <f t="shared" si="62"/>
        <v>26.954999999999998</v>
      </c>
      <c r="Z203" s="53">
        <f t="shared" si="63"/>
        <v>27.924999999999997</v>
      </c>
      <c r="AA203" s="53">
        <f t="shared" si="64"/>
        <v>0.17951905283833014</v>
      </c>
      <c r="AB203" s="53">
        <f t="shared" si="65"/>
        <v>0.149519052838329</v>
      </c>
      <c r="AC203" s="53">
        <f t="shared" si="55"/>
        <v>0.10364537348087655</v>
      </c>
      <c r="AD203" s="58">
        <f t="shared" si="56"/>
        <v>8.6324865405187121E-2</v>
      </c>
      <c r="AF203" s="57">
        <f t="shared" si="57"/>
        <v>1.299038105676658</v>
      </c>
      <c r="AG203" s="53">
        <f t="shared" si="66"/>
        <v>27.566000000000003</v>
      </c>
      <c r="AH203" s="53">
        <f t="shared" si="67"/>
        <v>56.214500000000001</v>
      </c>
      <c r="AI203" s="53">
        <f t="shared" si="68"/>
        <v>27.262999999999998</v>
      </c>
      <c r="AJ203" s="53">
        <f t="shared" si="69"/>
        <v>28.214500000000001</v>
      </c>
      <c r="AK203" s="53">
        <f t="shared" si="70"/>
        <v>1.299038105676658E-2</v>
      </c>
      <c r="AL203" s="53">
        <f t="shared" si="71"/>
        <v>0.34651905283832463</v>
      </c>
      <c r="AM203" s="53">
        <f t="shared" si="58"/>
        <v>0.20006286843554086</v>
      </c>
      <c r="AN203" s="58">
        <f t="shared" si="59"/>
        <v>7.4999999999999997E-3</v>
      </c>
    </row>
    <row r="204" spans="1:40">
      <c r="A204" s="103">
        <v>56</v>
      </c>
      <c r="B204" s="93" t="s">
        <v>308</v>
      </c>
      <c r="C204" s="124" t="s">
        <v>308</v>
      </c>
      <c r="D204" s="101">
        <v>1</v>
      </c>
      <c r="E204" s="95" t="s">
        <v>74</v>
      </c>
      <c r="F204" s="92">
        <v>55.97</v>
      </c>
      <c r="G204" s="92">
        <v>55.79</v>
      </c>
      <c r="H204" s="92">
        <v>55.32</v>
      </c>
      <c r="I204" s="92">
        <v>55.18</v>
      </c>
      <c r="J204" s="92">
        <v>54.890999999999998</v>
      </c>
      <c r="K204" s="96">
        <v>54.567999999999998</v>
      </c>
      <c r="L204" s="100"/>
      <c r="M204" s="95" t="s">
        <v>75</v>
      </c>
      <c r="N204" s="92">
        <v>54.917000000000002</v>
      </c>
      <c r="O204" s="92">
        <v>55.152999999999999</v>
      </c>
      <c r="P204" s="92">
        <v>55.35</v>
      </c>
      <c r="Q204" s="92">
        <v>55.54</v>
      </c>
      <c r="R204" s="92">
        <v>56</v>
      </c>
      <c r="S204" s="96">
        <v>56.334000000000003</v>
      </c>
      <c r="T204" s="101">
        <v>55</v>
      </c>
      <c r="U204" s="139"/>
      <c r="V204" s="57">
        <f t="shared" si="54"/>
        <v>0.86602540378443871</v>
      </c>
      <c r="W204" s="53">
        <f t="shared" si="60"/>
        <v>27.625</v>
      </c>
      <c r="X204" s="53">
        <f t="shared" si="61"/>
        <v>54.729500000000002</v>
      </c>
      <c r="Y204" s="53">
        <f t="shared" si="62"/>
        <v>27.283999999999999</v>
      </c>
      <c r="Z204" s="53">
        <f t="shared" si="63"/>
        <v>27.939999999999998</v>
      </c>
      <c r="AA204" s="53">
        <f t="shared" si="64"/>
        <v>0.11801270189222279</v>
      </c>
      <c r="AB204" s="53">
        <f t="shared" si="65"/>
        <v>9.2012701892218274E-2</v>
      </c>
      <c r="AC204" s="53">
        <f t="shared" si="55"/>
        <v>6.8134665205269881E-2</v>
      </c>
      <c r="AD204" s="58">
        <f t="shared" si="56"/>
        <v>5.3123558206337004E-2</v>
      </c>
      <c r="AF204" s="57">
        <f t="shared" si="57"/>
        <v>0.86602540378443871</v>
      </c>
      <c r="AG204" s="53">
        <f t="shared" si="66"/>
        <v>27.7225</v>
      </c>
      <c r="AH204" s="53">
        <f t="shared" si="67"/>
        <v>56.167000000000002</v>
      </c>
      <c r="AI204" s="53">
        <f t="shared" si="68"/>
        <v>27.517499999999998</v>
      </c>
      <c r="AJ204" s="53">
        <f t="shared" si="69"/>
        <v>28.167000000000002</v>
      </c>
      <c r="AK204" s="53">
        <f t="shared" si="70"/>
        <v>8.6602540378443865E-3</v>
      </c>
      <c r="AL204" s="53">
        <f t="shared" si="71"/>
        <v>0.22801270189221751</v>
      </c>
      <c r="AM204" s="53">
        <f t="shared" si="58"/>
        <v>0.13164319481612566</v>
      </c>
      <c r="AN204" s="58">
        <f t="shared" si="59"/>
        <v>5.0000000000000001E-3</v>
      </c>
    </row>
    <row r="205" spans="1:40">
      <c r="A205" s="103">
        <v>58</v>
      </c>
      <c r="B205" s="93" t="s">
        <v>309</v>
      </c>
      <c r="C205" s="124" t="s">
        <v>309</v>
      </c>
      <c r="D205" s="101">
        <v>4</v>
      </c>
      <c r="E205" s="95" t="s">
        <v>74</v>
      </c>
      <c r="F205" s="92">
        <v>57.94</v>
      </c>
      <c r="G205" s="92">
        <v>57.47</v>
      </c>
      <c r="H205" s="92">
        <v>55.34</v>
      </c>
      <c r="I205" s="92">
        <v>55.11</v>
      </c>
      <c r="J205" s="92">
        <v>53.61</v>
      </c>
      <c r="K205" s="96">
        <v>52.642000000000003</v>
      </c>
      <c r="L205" s="100"/>
      <c r="M205" s="95" t="s">
        <v>75</v>
      </c>
      <c r="N205" s="92">
        <v>53.67</v>
      </c>
      <c r="O205" s="92">
        <v>54.27</v>
      </c>
      <c r="P205" s="92">
        <v>55.402000000000001</v>
      </c>
      <c r="Q205" s="92">
        <v>55.716999999999999</v>
      </c>
      <c r="R205" s="92">
        <v>58</v>
      </c>
      <c r="S205" s="96">
        <v>58.892000000000003</v>
      </c>
      <c r="T205" s="101">
        <v>54</v>
      </c>
      <c r="U205" s="139"/>
      <c r="V205" s="57">
        <f t="shared" si="54"/>
        <v>3.4641016151377548</v>
      </c>
      <c r="W205" s="53">
        <f t="shared" si="60"/>
        <v>27.612500000000001</v>
      </c>
      <c r="X205" s="53">
        <f t="shared" si="61"/>
        <v>53.126000000000005</v>
      </c>
      <c r="Y205" s="53">
        <f t="shared" si="62"/>
        <v>26.321000000000002</v>
      </c>
      <c r="Z205" s="53">
        <f t="shared" si="63"/>
        <v>28.852499999999999</v>
      </c>
      <c r="AA205" s="53">
        <f t="shared" si="64"/>
        <v>0.49205080756888009</v>
      </c>
      <c r="AB205" s="53">
        <f t="shared" si="65"/>
        <v>0.44055080756887821</v>
      </c>
      <c r="AC205" s="53">
        <f t="shared" si="55"/>
        <v>0.28408566620486564</v>
      </c>
      <c r="AD205" s="58">
        <f t="shared" si="56"/>
        <v>0.25435212734159884</v>
      </c>
      <c r="AF205" s="57">
        <f t="shared" si="57"/>
        <v>3.4641016151377548</v>
      </c>
      <c r="AG205" s="53">
        <f t="shared" si="66"/>
        <v>27.77975</v>
      </c>
      <c r="AH205" s="53">
        <f t="shared" si="67"/>
        <v>58.445999999999998</v>
      </c>
      <c r="AI205" s="53">
        <f t="shared" si="68"/>
        <v>26.984999999999999</v>
      </c>
      <c r="AJ205" s="53">
        <f t="shared" si="69"/>
        <v>29.446000000000002</v>
      </c>
      <c r="AK205" s="53">
        <f t="shared" si="70"/>
        <v>6.5800807568876962E-2</v>
      </c>
      <c r="AL205" s="53">
        <f t="shared" si="71"/>
        <v>0.9373008075688769</v>
      </c>
      <c r="AM205" s="53">
        <f t="shared" si="58"/>
        <v>0.54115087356154468</v>
      </c>
      <c r="AN205" s="58">
        <f t="shared" si="59"/>
        <v>3.7990113962785878E-2</v>
      </c>
    </row>
    <row r="206" spans="1:40">
      <c r="A206" s="103">
        <v>58</v>
      </c>
      <c r="B206" s="93" t="s">
        <v>310</v>
      </c>
      <c r="C206" s="124" t="s">
        <v>310</v>
      </c>
      <c r="D206" s="101">
        <v>3</v>
      </c>
      <c r="E206" s="95" t="s">
        <v>74</v>
      </c>
      <c r="F206" s="92">
        <v>57.95</v>
      </c>
      <c r="G206" s="92">
        <v>57.58</v>
      </c>
      <c r="H206" s="92">
        <v>56</v>
      </c>
      <c r="I206" s="92">
        <v>55.79</v>
      </c>
      <c r="J206" s="92">
        <v>54.704000000000001</v>
      </c>
      <c r="K206" s="96">
        <v>53.942999999999998</v>
      </c>
      <c r="L206" s="100"/>
      <c r="M206" s="95" t="s">
        <v>75</v>
      </c>
      <c r="N206" s="92">
        <v>54.752000000000002</v>
      </c>
      <c r="O206" s="92">
        <v>55.252000000000002</v>
      </c>
      <c r="P206" s="92">
        <v>56.051000000000002</v>
      </c>
      <c r="Q206" s="92">
        <v>56.331000000000003</v>
      </c>
      <c r="R206" s="92">
        <v>58</v>
      </c>
      <c r="S206" s="96">
        <v>58.713000000000001</v>
      </c>
      <c r="T206" s="101">
        <v>55</v>
      </c>
      <c r="U206" s="139"/>
      <c r="V206" s="57">
        <f t="shared" si="54"/>
        <v>2.598076211353316</v>
      </c>
      <c r="W206" s="53">
        <f t="shared" si="60"/>
        <v>27.947499999999998</v>
      </c>
      <c r="X206" s="53">
        <f t="shared" si="61"/>
        <v>54.323499999999996</v>
      </c>
      <c r="Y206" s="53">
        <f t="shared" si="62"/>
        <v>26.971499999999999</v>
      </c>
      <c r="Z206" s="53">
        <f t="shared" si="63"/>
        <v>28.8825</v>
      </c>
      <c r="AA206" s="53">
        <f t="shared" si="64"/>
        <v>0.36403810567665573</v>
      </c>
      <c r="AB206" s="53">
        <f t="shared" si="65"/>
        <v>0.32303810567665892</v>
      </c>
      <c r="AC206" s="53">
        <f t="shared" si="55"/>
        <v>0.21017749830769861</v>
      </c>
      <c r="AD206" s="58">
        <f t="shared" si="56"/>
        <v>0.1865061372709258</v>
      </c>
      <c r="AF206" s="57">
        <f t="shared" si="57"/>
        <v>2.598076211353316</v>
      </c>
      <c r="AG206" s="53">
        <f t="shared" si="66"/>
        <v>28.095500000000001</v>
      </c>
      <c r="AH206" s="53">
        <f t="shared" si="67"/>
        <v>58.356499999999997</v>
      </c>
      <c r="AI206" s="53">
        <f t="shared" si="68"/>
        <v>27.501000000000001</v>
      </c>
      <c r="AJ206" s="53">
        <f t="shared" si="69"/>
        <v>29.3565</v>
      </c>
      <c r="AK206" s="53">
        <f t="shared" si="70"/>
        <v>3.8038105676658773E-2</v>
      </c>
      <c r="AL206" s="53">
        <f t="shared" si="71"/>
        <v>0.70453810567665798</v>
      </c>
      <c r="AM206" s="53">
        <f t="shared" si="58"/>
        <v>0.40676526496676746</v>
      </c>
      <c r="AN206" s="58">
        <f t="shared" si="59"/>
        <v>2.1961310551882374E-2</v>
      </c>
    </row>
    <row r="207" spans="1:40">
      <c r="A207" s="103">
        <v>58</v>
      </c>
      <c r="B207" s="93" t="s">
        <v>311</v>
      </c>
      <c r="C207" s="124" t="s">
        <v>311</v>
      </c>
      <c r="D207" s="101">
        <v>2</v>
      </c>
      <c r="E207" s="95" t="s">
        <v>74</v>
      </c>
      <c r="F207" s="92">
        <v>57.96</v>
      </c>
      <c r="G207" s="92">
        <v>57.68</v>
      </c>
      <c r="H207" s="92">
        <v>56.66</v>
      </c>
      <c r="I207" s="92">
        <v>56.48</v>
      </c>
      <c r="J207" s="92">
        <v>55.796999999999997</v>
      </c>
      <c r="K207" s="96">
        <v>55.250999999999998</v>
      </c>
      <c r="L207" s="100"/>
      <c r="M207" s="95" t="s">
        <v>75</v>
      </c>
      <c r="N207" s="92">
        <v>55.835000000000001</v>
      </c>
      <c r="O207" s="92">
        <v>56.21</v>
      </c>
      <c r="P207" s="92">
        <v>56.701000000000001</v>
      </c>
      <c r="Q207" s="92">
        <v>56.936999999999998</v>
      </c>
      <c r="R207" s="92">
        <v>58</v>
      </c>
      <c r="S207" s="96">
        <v>58.524999999999999</v>
      </c>
      <c r="T207" s="101">
        <v>56</v>
      </c>
      <c r="U207" s="139"/>
      <c r="V207" s="57">
        <f t="shared" si="54"/>
        <v>1.7320508075688774</v>
      </c>
      <c r="W207" s="53">
        <f t="shared" si="60"/>
        <v>28.284999999999997</v>
      </c>
      <c r="X207" s="53">
        <f t="shared" si="61"/>
        <v>55.524000000000001</v>
      </c>
      <c r="Y207" s="53">
        <f t="shared" si="62"/>
        <v>27.625499999999999</v>
      </c>
      <c r="Z207" s="53">
        <f t="shared" si="63"/>
        <v>28.91</v>
      </c>
      <c r="AA207" s="53">
        <f t="shared" si="64"/>
        <v>0.24102540378443393</v>
      </c>
      <c r="AB207" s="53">
        <f t="shared" si="65"/>
        <v>0.20652540378444095</v>
      </c>
      <c r="AC207" s="53">
        <f t="shared" si="55"/>
        <v>0.13915608175648117</v>
      </c>
      <c r="AD207" s="58">
        <f t="shared" si="56"/>
        <v>0.11923749746944313</v>
      </c>
      <c r="AF207" s="57">
        <f t="shared" si="57"/>
        <v>1.7320508075688774</v>
      </c>
      <c r="AG207" s="53">
        <f t="shared" si="66"/>
        <v>28.409500000000001</v>
      </c>
      <c r="AH207" s="53">
        <f t="shared" si="67"/>
        <v>58.262500000000003</v>
      </c>
      <c r="AI207" s="53">
        <f t="shared" si="68"/>
        <v>28.01125</v>
      </c>
      <c r="AJ207" s="53">
        <f t="shared" si="69"/>
        <v>29.262499999999999</v>
      </c>
      <c r="AK207" s="53">
        <f t="shared" si="70"/>
        <v>1.7320508075688773E-2</v>
      </c>
      <c r="AL207" s="53">
        <f t="shared" si="71"/>
        <v>0.46777540378443783</v>
      </c>
      <c r="AM207" s="53">
        <f t="shared" si="58"/>
        <v>0.27007025529523104</v>
      </c>
      <c r="AN207" s="58">
        <f t="shared" si="59"/>
        <v>0.01</v>
      </c>
    </row>
    <row r="208" spans="1:40">
      <c r="A208" s="103">
        <v>58</v>
      </c>
      <c r="B208" s="93" t="s">
        <v>312</v>
      </c>
      <c r="C208" s="124" t="s">
        <v>312</v>
      </c>
      <c r="D208" s="101">
        <v>1.5</v>
      </c>
      <c r="E208" s="95" t="s">
        <v>74</v>
      </c>
      <c r="F208" s="92">
        <v>57.97</v>
      </c>
      <c r="G208" s="92">
        <v>57.73</v>
      </c>
      <c r="H208" s="92">
        <v>56.99</v>
      </c>
      <c r="I208" s="92">
        <v>56.83</v>
      </c>
      <c r="J208" s="92">
        <v>56.344000000000001</v>
      </c>
      <c r="K208" s="96">
        <v>55.91</v>
      </c>
      <c r="L208" s="100"/>
      <c r="M208" s="95" t="s">
        <v>75</v>
      </c>
      <c r="N208" s="92">
        <v>56.375999999999998</v>
      </c>
      <c r="O208" s="92">
        <v>56.676000000000002</v>
      </c>
      <c r="P208" s="92">
        <v>57.026000000000003</v>
      </c>
      <c r="Q208" s="92">
        <v>57.238</v>
      </c>
      <c r="R208" s="92">
        <v>58</v>
      </c>
      <c r="S208" s="96">
        <v>58.429000000000002</v>
      </c>
      <c r="T208" s="101">
        <v>56.5</v>
      </c>
      <c r="U208" s="139"/>
      <c r="V208" s="57">
        <f t="shared" si="54"/>
        <v>1.299038105676658</v>
      </c>
      <c r="W208" s="53">
        <f t="shared" si="60"/>
        <v>28.454999999999998</v>
      </c>
      <c r="X208" s="53">
        <f t="shared" si="61"/>
        <v>56.126999999999995</v>
      </c>
      <c r="Y208" s="53">
        <f t="shared" si="62"/>
        <v>27.954999999999998</v>
      </c>
      <c r="Z208" s="53">
        <f t="shared" si="63"/>
        <v>28.924999999999997</v>
      </c>
      <c r="AA208" s="53">
        <f t="shared" si="64"/>
        <v>0.17951905283833014</v>
      </c>
      <c r="AB208" s="53">
        <f t="shared" si="65"/>
        <v>0.149519052838329</v>
      </c>
      <c r="AC208" s="53">
        <f t="shared" si="55"/>
        <v>0.10364537348087655</v>
      </c>
      <c r="AD208" s="58">
        <f t="shared" si="56"/>
        <v>8.6324865405187121E-2</v>
      </c>
      <c r="AF208" s="57">
        <f t="shared" si="57"/>
        <v>1.299038105676658</v>
      </c>
      <c r="AG208" s="53">
        <f t="shared" si="66"/>
        <v>28.566000000000003</v>
      </c>
      <c r="AH208" s="53">
        <f t="shared" si="67"/>
        <v>58.214500000000001</v>
      </c>
      <c r="AI208" s="53">
        <f t="shared" si="68"/>
        <v>28.262999999999998</v>
      </c>
      <c r="AJ208" s="53">
        <f t="shared" si="69"/>
        <v>29.214500000000001</v>
      </c>
      <c r="AK208" s="53">
        <f t="shared" si="70"/>
        <v>1.299038105676658E-2</v>
      </c>
      <c r="AL208" s="53">
        <f t="shared" si="71"/>
        <v>0.34651905283832463</v>
      </c>
      <c r="AM208" s="53">
        <f t="shared" si="58"/>
        <v>0.20006286843554086</v>
      </c>
      <c r="AN208" s="58">
        <f t="shared" si="59"/>
        <v>7.4999999999999997E-3</v>
      </c>
    </row>
    <row r="209" spans="1:40">
      <c r="A209" s="103">
        <v>60</v>
      </c>
      <c r="B209" s="93" t="s">
        <v>313</v>
      </c>
      <c r="C209" s="124" t="s">
        <v>314</v>
      </c>
      <c r="D209" s="101">
        <v>5.5</v>
      </c>
      <c r="E209" s="95" t="s">
        <v>74</v>
      </c>
      <c r="F209" s="92">
        <v>59.93</v>
      </c>
      <c r="G209" s="92">
        <v>59.37</v>
      </c>
      <c r="H209" s="92">
        <v>56.35</v>
      </c>
      <c r="I209" s="92">
        <v>56.09</v>
      </c>
      <c r="J209" s="92">
        <v>53.970999999999997</v>
      </c>
      <c r="K209" s="96">
        <v>52.7</v>
      </c>
      <c r="L209" s="100"/>
      <c r="M209" s="95" t="s">
        <v>75</v>
      </c>
      <c r="N209" s="92">
        <v>54.045999999999999</v>
      </c>
      <c r="O209" s="92">
        <v>54.795999999999999</v>
      </c>
      <c r="P209" s="92">
        <v>56.427999999999997</v>
      </c>
      <c r="Q209" s="92">
        <v>56.783000000000001</v>
      </c>
      <c r="R209" s="92">
        <v>60</v>
      </c>
      <c r="S209" s="96">
        <v>61.149000000000001</v>
      </c>
      <c r="T209" s="101">
        <v>54.5</v>
      </c>
      <c r="U209" s="139"/>
      <c r="V209" s="57">
        <f t="shared" si="54"/>
        <v>4.7631397208144124</v>
      </c>
      <c r="W209" s="53">
        <f t="shared" si="60"/>
        <v>28.11</v>
      </c>
      <c r="X209" s="53">
        <f t="shared" si="61"/>
        <v>53.335499999999996</v>
      </c>
      <c r="Y209" s="53">
        <f t="shared" si="62"/>
        <v>26.35</v>
      </c>
      <c r="Z209" s="53">
        <f t="shared" si="63"/>
        <v>29.824999999999999</v>
      </c>
      <c r="AA209" s="53">
        <f t="shared" si="64"/>
        <v>0.66656986040720767</v>
      </c>
      <c r="AB209" s="53">
        <f t="shared" si="65"/>
        <v>0.62156986040720819</v>
      </c>
      <c r="AC209" s="53">
        <f t="shared" si="55"/>
        <v>0.38484428833979262</v>
      </c>
      <c r="AD209" s="58">
        <f t="shared" si="56"/>
        <v>0.35886352622625972</v>
      </c>
      <c r="AF209" s="57">
        <f t="shared" si="57"/>
        <v>4.7631397208144124</v>
      </c>
      <c r="AG209" s="53">
        <f t="shared" si="66"/>
        <v>28.30275</v>
      </c>
      <c r="AH209" s="53">
        <f t="shared" si="67"/>
        <v>60.5745</v>
      </c>
      <c r="AI209" s="53">
        <f t="shared" si="68"/>
        <v>27.2105</v>
      </c>
      <c r="AJ209" s="53">
        <f t="shared" si="69"/>
        <v>30.5745</v>
      </c>
      <c r="AK209" s="53">
        <f t="shared" si="70"/>
        <v>0.1098198604072067</v>
      </c>
      <c r="AL209" s="53">
        <f t="shared" si="71"/>
        <v>1.2893198604072063</v>
      </c>
      <c r="AM209" s="53">
        <f t="shared" si="58"/>
        <v>0.74438916847763115</v>
      </c>
      <c r="AN209" s="58">
        <f t="shared" si="59"/>
        <v>6.3404525968467906E-2</v>
      </c>
    </row>
    <row r="210" spans="1:40">
      <c r="A210" s="103">
        <v>60</v>
      </c>
      <c r="B210" s="93" t="s">
        <v>315</v>
      </c>
      <c r="C210" s="124" t="s">
        <v>315</v>
      </c>
      <c r="D210" s="101">
        <v>4</v>
      </c>
      <c r="E210" s="95" t="s">
        <v>74</v>
      </c>
      <c r="F210" s="92">
        <v>59.94</v>
      </c>
      <c r="G210" s="92">
        <v>59.47</v>
      </c>
      <c r="H210" s="92">
        <v>57.34</v>
      </c>
      <c r="I210" s="92">
        <v>57.11</v>
      </c>
      <c r="J210" s="92">
        <v>55.61</v>
      </c>
      <c r="K210" s="96">
        <v>54.642000000000003</v>
      </c>
      <c r="L210" s="100"/>
      <c r="M210" s="95" t="s">
        <v>75</v>
      </c>
      <c r="N210" s="92">
        <v>55.67</v>
      </c>
      <c r="O210" s="92">
        <v>56.27</v>
      </c>
      <c r="P210" s="92">
        <v>57.402000000000001</v>
      </c>
      <c r="Q210" s="92">
        <v>57.716999999999999</v>
      </c>
      <c r="R210" s="92">
        <v>60</v>
      </c>
      <c r="S210" s="96">
        <v>60.892000000000003</v>
      </c>
      <c r="T210" s="101">
        <v>56</v>
      </c>
      <c r="U210" s="139"/>
      <c r="V210" s="57">
        <f t="shared" si="54"/>
        <v>3.4641016151377548</v>
      </c>
      <c r="W210" s="53">
        <f t="shared" si="60"/>
        <v>28.612500000000001</v>
      </c>
      <c r="X210" s="53">
        <f t="shared" si="61"/>
        <v>55.126000000000005</v>
      </c>
      <c r="Y210" s="53">
        <f t="shared" si="62"/>
        <v>27.321000000000002</v>
      </c>
      <c r="Z210" s="53">
        <f t="shared" si="63"/>
        <v>29.852499999999999</v>
      </c>
      <c r="AA210" s="53">
        <f t="shared" si="64"/>
        <v>0.49205080756888009</v>
      </c>
      <c r="AB210" s="53">
        <f t="shared" si="65"/>
        <v>0.44055080756887821</v>
      </c>
      <c r="AC210" s="53">
        <f t="shared" si="55"/>
        <v>0.28408566620486564</v>
      </c>
      <c r="AD210" s="58">
        <f t="shared" si="56"/>
        <v>0.25435212734159884</v>
      </c>
      <c r="AF210" s="57">
        <f t="shared" si="57"/>
        <v>3.4641016151377548</v>
      </c>
      <c r="AG210" s="53">
        <f t="shared" si="66"/>
        <v>28.77975</v>
      </c>
      <c r="AH210" s="53">
        <f t="shared" si="67"/>
        <v>60.445999999999998</v>
      </c>
      <c r="AI210" s="53">
        <f t="shared" si="68"/>
        <v>27.984999999999999</v>
      </c>
      <c r="AJ210" s="53">
        <f t="shared" si="69"/>
        <v>30.446000000000002</v>
      </c>
      <c r="AK210" s="53">
        <f t="shared" si="70"/>
        <v>6.5800807568876962E-2</v>
      </c>
      <c r="AL210" s="53">
        <f t="shared" si="71"/>
        <v>0.9373008075688769</v>
      </c>
      <c r="AM210" s="53">
        <f t="shared" si="58"/>
        <v>0.54115087356154468</v>
      </c>
      <c r="AN210" s="58">
        <f t="shared" si="59"/>
        <v>3.7990113962785878E-2</v>
      </c>
    </row>
    <row r="211" spans="1:40">
      <c r="A211" s="103">
        <v>60</v>
      </c>
      <c r="B211" s="93" t="s">
        <v>316</v>
      </c>
      <c r="C211" s="124" t="s">
        <v>316</v>
      </c>
      <c r="D211" s="101">
        <v>3</v>
      </c>
      <c r="E211" s="95" t="s">
        <v>74</v>
      </c>
      <c r="F211" s="92">
        <v>59.95</v>
      </c>
      <c r="G211" s="92">
        <v>59.58</v>
      </c>
      <c r="H211" s="92">
        <v>58</v>
      </c>
      <c r="I211" s="92">
        <v>57.79</v>
      </c>
      <c r="J211" s="92">
        <v>56.704000000000001</v>
      </c>
      <c r="K211" s="96">
        <v>55.942999999999998</v>
      </c>
      <c r="L211" s="100"/>
      <c r="M211" s="95" t="s">
        <v>75</v>
      </c>
      <c r="N211" s="92">
        <v>56.752000000000002</v>
      </c>
      <c r="O211" s="92">
        <v>57.252000000000002</v>
      </c>
      <c r="P211" s="92">
        <v>58.051000000000002</v>
      </c>
      <c r="Q211" s="92">
        <v>58.331000000000003</v>
      </c>
      <c r="R211" s="92">
        <v>60</v>
      </c>
      <c r="S211" s="96">
        <v>60.713000000000001</v>
      </c>
      <c r="T211" s="101">
        <v>57</v>
      </c>
      <c r="U211" s="139"/>
      <c r="V211" s="57">
        <f t="shared" si="54"/>
        <v>2.598076211353316</v>
      </c>
      <c r="W211" s="53">
        <f t="shared" si="60"/>
        <v>28.947499999999998</v>
      </c>
      <c r="X211" s="53">
        <f t="shared" si="61"/>
        <v>56.323499999999996</v>
      </c>
      <c r="Y211" s="53">
        <f t="shared" si="62"/>
        <v>27.971499999999999</v>
      </c>
      <c r="Z211" s="53">
        <f t="shared" si="63"/>
        <v>29.8825</v>
      </c>
      <c r="AA211" s="53">
        <f t="shared" si="64"/>
        <v>0.36403810567665573</v>
      </c>
      <c r="AB211" s="53">
        <f t="shared" si="65"/>
        <v>0.32303810567665892</v>
      </c>
      <c r="AC211" s="53">
        <f t="shared" si="55"/>
        <v>0.21017749830769861</v>
      </c>
      <c r="AD211" s="58">
        <f t="shared" si="56"/>
        <v>0.1865061372709258</v>
      </c>
      <c r="AF211" s="57">
        <f t="shared" si="57"/>
        <v>2.598076211353316</v>
      </c>
      <c r="AG211" s="53">
        <f t="shared" si="66"/>
        <v>29.095500000000001</v>
      </c>
      <c r="AH211" s="53">
        <f t="shared" si="67"/>
        <v>60.356499999999997</v>
      </c>
      <c r="AI211" s="53">
        <f t="shared" si="68"/>
        <v>28.501000000000001</v>
      </c>
      <c r="AJ211" s="53">
        <f t="shared" si="69"/>
        <v>30.3565</v>
      </c>
      <c r="AK211" s="53">
        <f t="shared" si="70"/>
        <v>3.8038105676658773E-2</v>
      </c>
      <c r="AL211" s="53">
        <f t="shared" si="71"/>
        <v>0.70453810567665798</v>
      </c>
      <c r="AM211" s="53">
        <f t="shared" si="58"/>
        <v>0.40676526496676746</v>
      </c>
      <c r="AN211" s="58">
        <f t="shared" si="59"/>
        <v>2.1961310551882374E-2</v>
      </c>
    </row>
    <row r="212" spans="1:40">
      <c r="A212" s="103">
        <v>60</v>
      </c>
      <c r="B212" s="93" t="s">
        <v>317</v>
      </c>
      <c r="C212" s="124" t="s">
        <v>317</v>
      </c>
      <c r="D212" s="101">
        <v>2</v>
      </c>
      <c r="E212" s="95" t="s">
        <v>74</v>
      </c>
      <c r="F212" s="92">
        <v>59.96</v>
      </c>
      <c r="G212" s="92">
        <v>59.68</v>
      </c>
      <c r="H212" s="92">
        <v>58.66</v>
      </c>
      <c r="I212" s="92">
        <v>58.48</v>
      </c>
      <c r="J212" s="92">
        <v>57.796999999999997</v>
      </c>
      <c r="K212" s="96">
        <v>57.250999999999998</v>
      </c>
      <c r="L212" s="100"/>
      <c r="M212" s="95" t="s">
        <v>75</v>
      </c>
      <c r="N212" s="92">
        <v>57.835000000000001</v>
      </c>
      <c r="O212" s="92">
        <v>58.21</v>
      </c>
      <c r="P212" s="92">
        <v>58.701000000000001</v>
      </c>
      <c r="Q212" s="92">
        <v>58.936999999999998</v>
      </c>
      <c r="R212" s="92">
        <v>60</v>
      </c>
      <c r="S212" s="96">
        <v>60.524999999999999</v>
      </c>
      <c r="T212" s="101">
        <v>58</v>
      </c>
      <c r="U212" s="139"/>
      <c r="V212" s="57">
        <f t="shared" si="54"/>
        <v>1.7320508075688774</v>
      </c>
      <c r="W212" s="53">
        <f t="shared" si="60"/>
        <v>29.284999999999997</v>
      </c>
      <c r="X212" s="53">
        <f t="shared" si="61"/>
        <v>57.524000000000001</v>
      </c>
      <c r="Y212" s="53">
        <f t="shared" si="62"/>
        <v>28.625499999999999</v>
      </c>
      <c r="Z212" s="53">
        <f t="shared" si="63"/>
        <v>29.91</v>
      </c>
      <c r="AA212" s="53">
        <f t="shared" si="64"/>
        <v>0.24102540378443393</v>
      </c>
      <c r="AB212" s="53">
        <f t="shared" si="65"/>
        <v>0.20652540378444095</v>
      </c>
      <c r="AC212" s="53">
        <f t="shared" si="55"/>
        <v>0.13915608175648117</v>
      </c>
      <c r="AD212" s="58">
        <f t="shared" si="56"/>
        <v>0.11923749746944313</v>
      </c>
      <c r="AF212" s="57">
        <f t="shared" si="57"/>
        <v>1.7320508075688774</v>
      </c>
      <c r="AG212" s="53">
        <f t="shared" si="66"/>
        <v>29.409500000000001</v>
      </c>
      <c r="AH212" s="53">
        <f t="shared" si="67"/>
        <v>60.262500000000003</v>
      </c>
      <c r="AI212" s="53">
        <f t="shared" si="68"/>
        <v>29.01125</v>
      </c>
      <c r="AJ212" s="53">
        <f t="shared" si="69"/>
        <v>30.262499999999999</v>
      </c>
      <c r="AK212" s="53">
        <f t="shared" si="70"/>
        <v>1.7320508075688773E-2</v>
      </c>
      <c r="AL212" s="53">
        <f t="shared" si="71"/>
        <v>0.46777540378443783</v>
      </c>
      <c r="AM212" s="53">
        <f t="shared" si="58"/>
        <v>0.27007025529523104</v>
      </c>
      <c r="AN212" s="58">
        <f t="shared" si="59"/>
        <v>0.01</v>
      </c>
    </row>
    <row r="213" spans="1:40">
      <c r="A213" s="103">
        <v>60</v>
      </c>
      <c r="B213" s="93" t="s">
        <v>318</v>
      </c>
      <c r="C213" s="124" t="s">
        <v>318</v>
      </c>
      <c r="D213" s="101">
        <v>1.5</v>
      </c>
      <c r="E213" s="95" t="s">
        <v>74</v>
      </c>
      <c r="F213" s="92">
        <v>59.97</v>
      </c>
      <c r="G213" s="92">
        <v>59.73</v>
      </c>
      <c r="H213" s="92">
        <v>58.99</v>
      </c>
      <c r="I213" s="92">
        <v>58.83</v>
      </c>
      <c r="J213" s="92">
        <v>58.344000000000001</v>
      </c>
      <c r="K213" s="96">
        <v>57.91</v>
      </c>
      <c r="L213" s="100"/>
      <c r="M213" s="95" t="s">
        <v>75</v>
      </c>
      <c r="N213" s="92">
        <v>58.375999999999998</v>
      </c>
      <c r="O213" s="92">
        <v>58.676000000000002</v>
      </c>
      <c r="P213" s="92">
        <v>59.026000000000003</v>
      </c>
      <c r="Q213" s="92">
        <v>59.238</v>
      </c>
      <c r="R213" s="92">
        <v>60</v>
      </c>
      <c r="S213" s="96">
        <v>60.427999999999997</v>
      </c>
      <c r="T213" s="101">
        <v>58.5</v>
      </c>
      <c r="U213" s="139"/>
      <c r="V213" s="57">
        <f t="shared" si="54"/>
        <v>1.299038105676658</v>
      </c>
      <c r="W213" s="53">
        <f t="shared" si="60"/>
        <v>29.454999999999998</v>
      </c>
      <c r="X213" s="53">
        <f t="shared" si="61"/>
        <v>58.126999999999995</v>
      </c>
      <c r="Y213" s="53">
        <f t="shared" si="62"/>
        <v>28.954999999999998</v>
      </c>
      <c r="Z213" s="53">
        <f t="shared" si="63"/>
        <v>29.924999999999997</v>
      </c>
      <c r="AA213" s="53">
        <f t="shared" si="64"/>
        <v>0.17951905283833014</v>
      </c>
      <c r="AB213" s="53">
        <f t="shared" si="65"/>
        <v>0.149519052838329</v>
      </c>
      <c r="AC213" s="53">
        <f t="shared" si="55"/>
        <v>0.10364537348087655</v>
      </c>
      <c r="AD213" s="58">
        <f t="shared" si="56"/>
        <v>8.6324865405187121E-2</v>
      </c>
      <c r="AF213" s="57">
        <f t="shared" si="57"/>
        <v>1.299038105676658</v>
      </c>
      <c r="AG213" s="53">
        <f t="shared" si="66"/>
        <v>29.566000000000003</v>
      </c>
      <c r="AH213" s="53">
        <f t="shared" si="67"/>
        <v>60.213999999999999</v>
      </c>
      <c r="AI213" s="53">
        <f t="shared" si="68"/>
        <v>29.262999999999998</v>
      </c>
      <c r="AJ213" s="53">
        <f t="shared" si="69"/>
        <v>30.213999999999999</v>
      </c>
      <c r="AK213" s="53">
        <f t="shared" si="70"/>
        <v>1.299038105676658E-2</v>
      </c>
      <c r="AL213" s="53">
        <f t="shared" si="71"/>
        <v>0.34651905283832463</v>
      </c>
      <c r="AM213" s="53">
        <f t="shared" si="58"/>
        <v>0.20006286843554086</v>
      </c>
      <c r="AN213" s="58">
        <f t="shared" si="59"/>
        <v>7.4999999999999997E-3</v>
      </c>
    </row>
    <row r="214" spans="1:40">
      <c r="A214" s="103">
        <v>60</v>
      </c>
      <c r="B214" s="93" t="s">
        <v>319</v>
      </c>
      <c r="C214" s="124" t="s">
        <v>319</v>
      </c>
      <c r="D214" s="101">
        <v>1</v>
      </c>
      <c r="E214" s="95" t="s">
        <v>74</v>
      </c>
      <c r="F214" s="92">
        <v>59.97</v>
      </c>
      <c r="G214" s="92">
        <v>59.79</v>
      </c>
      <c r="H214" s="92">
        <v>59.32</v>
      </c>
      <c r="I214" s="92">
        <v>59.18</v>
      </c>
      <c r="J214" s="92">
        <v>58.890999999999998</v>
      </c>
      <c r="K214" s="96">
        <v>58.567999999999998</v>
      </c>
      <c r="L214" s="100"/>
      <c r="M214" s="95" t="s">
        <v>75</v>
      </c>
      <c r="N214" s="92">
        <v>58.917000000000002</v>
      </c>
      <c r="O214" s="92">
        <v>59.152999999999999</v>
      </c>
      <c r="P214" s="92">
        <v>59.35</v>
      </c>
      <c r="Q214" s="92">
        <v>59.54</v>
      </c>
      <c r="R214" s="92">
        <v>60</v>
      </c>
      <c r="S214" s="96">
        <v>60.334000000000003</v>
      </c>
      <c r="T214" s="101">
        <v>59</v>
      </c>
      <c r="U214" s="139"/>
      <c r="V214" s="57">
        <f t="shared" si="54"/>
        <v>0.86602540378443871</v>
      </c>
      <c r="W214" s="53">
        <f t="shared" si="60"/>
        <v>29.625</v>
      </c>
      <c r="X214" s="53">
        <f t="shared" si="61"/>
        <v>58.729500000000002</v>
      </c>
      <c r="Y214" s="53">
        <f t="shared" si="62"/>
        <v>29.283999999999999</v>
      </c>
      <c r="Z214" s="53">
        <f t="shared" si="63"/>
        <v>29.939999999999998</v>
      </c>
      <c r="AA214" s="53">
        <f t="shared" si="64"/>
        <v>0.11801270189222279</v>
      </c>
      <c r="AB214" s="53">
        <f t="shared" si="65"/>
        <v>9.2012701892218274E-2</v>
      </c>
      <c r="AC214" s="53">
        <f t="shared" si="55"/>
        <v>6.8134665205269881E-2</v>
      </c>
      <c r="AD214" s="58">
        <f t="shared" si="56"/>
        <v>5.3123558206337004E-2</v>
      </c>
      <c r="AF214" s="57">
        <f t="shared" si="57"/>
        <v>0.86602540378443871</v>
      </c>
      <c r="AG214" s="53">
        <f t="shared" si="66"/>
        <v>29.7225</v>
      </c>
      <c r="AH214" s="53">
        <f t="shared" si="67"/>
        <v>60.167000000000002</v>
      </c>
      <c r="AI214" s="53">
        <f t="shared" si="68"/>
        <v>29.517499999999998</v>
      </c>
      <c r="AJ214" s="53">
        <f t="shared" si="69"/>
        <v>30.167000000000002</v>
      </c>
      <c r="AK214" s="53">
        <f t="shared" si="70"/>
        <v>8.6602540378443865E-3</v>
      </c>
      <c r="AL214" s="53">
        <f t="shared" si="71"/>
        <v>0.22801270189221751</v>
      </c>
      <c r="AM214" s="53">
        <f t="shared" si="58"/>
        <v>0.13164319481612566</v>
      </c>
      <c r="AN214" s="58">
        <f t="shared" si="59"/>
        <v>5.0000000000000001E-3</v>
      </c>
    </row>
    <row r="215" spans="1:40">
      <c r="A215" s="103">
        <v>62</v>
      </c>
      <c r="B215" s="93" t="s">
        <v>320</v>
      </c>
      <c r="C215" s="124" t="s">
        <v>320</v>
      </c>
      <c r="D215" s="101">
        <v>4</v>
      </c>
      <c r="E215" s="95" t="s">
        <v>74</v>
      </c>
      <c r="F215" s="92">
        <v>61.94</v>
      </c>
      <c r="G215" s="92">
        <v>61.47</v>
      </c>
      <c r="H215" s="92">
        <v>59.34</v>
      </c>
      <c r="I215" s="92">
        <v>59.11</v>
      </c>
      <c r="J215" s="92">
        <v>57.61</v>
      </c>
      <c r="K215" s="96">
        <v>56.642000000000003</v>
      </c>
      <c r="L215" s="100"/>
      <c r="M215" s="95" t="s">
        <v>75</v>
      </c>
      <c r="N215" s="92">
        <v>57.67</v>
      </c>
      <c r="O215" s="92">
        <v>58.27</v>
      </c>
      <c r="P215" s="92">
        <v>59.402000000000001</v>
      </c>
      <c r="Q215" s="92">
        <v>59.716999999999999</v>
      </c>
      <c r="R215" s="92">
        <v>62</v>
      </c>
      <c r="S215" s="96">
        <v>62.892000000000003</v>
      </c>
      <c r="T215" s="101">
        <v>58</v>
      </c>
      <c r="U215" s="139"/>
      <c r="V215" s="57">
        <f t="shared" si="54"/>
        <v>3.4641016151377548</v>
      </c>
      <c r="W215" s="53">
        <f t="shared" si="60"/>
        <v>29.612500000000001</v>
      </c>
      <c r="X215" s="53">
        <f t="shared" si="61"/>
        <v>57.126000000000005</v>
      </c>
      <c r="Y215" s="53">
        <f t="shared" si="62"/>
        <v>28.321000000000002</v>
      </c>
      <c r="Z215" s="53">
        <f t="shared" si="63"/>
        <v>30.852499999999999</v>
      </c>
      <c r="AA215" s="53">
        <f t="shared" si="64"/>
        <v>0.49205080756888009</v>
      </c>
      <c r="AB215" s="53">
        <f t="shared" si="65"/>
        <v>0.44055080756887821</v>
      </c>
      <c r="AC215" s="53">
        <f t="shared" si="55"/>
        <v>0.28408566620486564</v>
      </c>
      <c r="AD215" s="58">
        <f t="shared" si="56"/>
        <v>0.25435212734159884</v>
      </c>
      <c r="AF215" s="57">
        <f t="shared" si="57"/>
        <v>3.4641016151377548</v>
      </c>
      <c r="AG215" s="53">
        <f t="shared" si="66"/>
        <v>29.77975</v>
      </c>
      <c r="AH215" s="53">
        <f t="shared" si="67"/>
        <v>62.445999999999998</v>
      </c>
      <c r="AI215" s="53">
        <f t="shared" si="68"/>
        <v>28.984999999999999</v>
      </c>
      <c r="AJ215" s="53">
        <f t="shared" si="69"/>
        <v>31.446000000000002</v>
      </c>
      <c r="AK215" s="53">
        <f t="shared" si="70"/>
        <v>6.5800807568876962E-2</v>
      </c>
      <c r="AL215" s="53">
        <f t="shared" si="71"/>
        <v>0.9373008075688769</v>
      </c>
      <c r="AM215" s="53">
        <f t="shared" si="58"/>
        <v>0.54115087356154468</v>
      </c>
      <c r="AN215" s="58">
        <f t="shared" si="59"/>
        <v>3.7990113962785878E-2</v>
      </c>
    </row>
    <row r="216" spans="1:40">
      <c r="A216" s="103">
        <v>62</v>
      </c>
      <c r="B216" s="93" t="s">
        <v>321</v>
      </c>
      <c r="C216" s="124" t="s">
        <v>321</v>
      </c>
      <c r="D216" s="101">
        <v>3</v>
      </c>
      <c r="E216" s="95" t="s">
        <v>74</v>
      </c>
      <c r="F216" s="92">
        <v>61.95</v>
      </c>
      <c r="G216" s="92">
        <v>61.58</v>
      </c>
      <c r="H216" s="92">
        <v>60</v>
      </c>
      <c r="I216" s="92">
        <v>59.79</v>
      </c>
      <c r="J216" s="92">
        <v>58.704000000000001</v>
      </c>
      <c r="K216" s="96">
        <v>57.942999999999998</v>
      </c>
      <c r="L216" s="100"/>
      <c r="M216" s="95" t="s">
        <v>75</v>
      </c>
      <c r="N216" s="92">
        <v>58.752000000000002</v>
      </c>
      <c r="O216" s="92">
        <v>59.252000000000002</v>
      </c>
      <c r="P216" s="92">
        <v>60.051000000000002</v>
      </c>
      <c r="Q216" s="92">
        <v>60.331000000000003</v>
      </c>
      <c r="R216" s="92">
        <v>62</v>
      </c>
      <c r="S216" s="96">
        <v>62.713000000000001</v>
      </c>
      <c r="T216" s="101">
        <v>59</v>
      </c>
      <c r="U216" s="139"/>
      <c r="V216" s="57">
        <f t="shared" si="54"/>
        <v>2.598076211353316</v>
      </c>
      <c r="W216" s="53">
        <f t="shared" si="60"/>
        <v>29.947499999999998</v>
      </c>
      <c r="X216" s="53">
        <f t="shared" si="61"/>
        <v>58.323499999999996</v>
      </c>
      <c r="Y216" s="53">
        <f t="shared" si="62"/>
        <v>28.971499999999999</v>
      </c>
      <c r="Z216" s="53">
        <f t="shared" si="63"/>
        <v>30.8825</v>
      </c>
      <c r="AA216" s="53">
        <f t="shared" si="64"/>
        <v>0.36403810567665573</v>
      </c>
      <c r="AB216" s="53">
        <f t="shared" si="65"/>
        <v>0.32303810567665892</v>
      </c>
      <c r="AC216" s="53">
        <f t="shared" si="55"/>
        <v>0.21017749830769861</v>
      </c>
      <c r="AD216" s="58">
        <f t="shared" si="56"/>
        <v>0.1865061372709258</v>
      </c>
      <c r="AF216" s="57">
        <f t="shared" si="57"/>
        <v>2.598076211353316</v>
      </c>
      <c r="AG216" s="53">
        <f t="shared" si="66"/>
        <v>30.095500000000001</v>
      </c>
      <c r="AH216" s="53">
        <f t="shared" si="67"/>
        <v>62.356499999999997</v>
      </c>
      <c r="AI216" s="53">
        <f t="shared" si="68"/>
        <v>29.501000000000001</v>
      </c>
      <c r="AJ216" s="53">
        <f t="shared" si="69"/>
        <v>31.3565</v>
      </c>
      <c r="AK216" s="53">
        <f t="shared" si="70"/>
        <v>3.8038105676658773E-2</v>
      </c>
      <c r="AL216" s="53">
        <f t="shared" si="71"/>
        <v>0.70453810567665798</v>
      </c>
      <c r="AM216" s="53">
        <f t="shared" si="58"/>
        <v>0.40676526496676746</v>
      </c>
      <c r="AN216" s="58">
        <f t="shared" si="59"/>
        <v>2.1961310551882374E-2</v>
      </c>
    </row>
    <row r="217" spans="1:40">
      <c r="A217" s="103">
        <v>62</v>
      </c>
      <c r="B217" s="93" t="s">
        <v>322</v>
      </c>
      <c r="C217" s="124" t="s">
        <v>322</v>
      </c>
      <c r="D217" s="101">
        <v>2</v>
      </c>
      <c r="E217" s="95" t="s">
        <v>74</v>
      </c>
      <c r="F217" s="92">
        <v>61.96</v>
      </c>
      <c r="G217" s="92">
        <v>61.68</v>
      </c>
      <c r="H217" s="92">
        <v>60.66</v>
      </c>
      <c r="I217" s="92">
        <v>60.48</v>
      </c>
      <c r="J217" s="92">
        <v>59.796999999999997</v>
      </c>
      <c r="K217" s="96">
        <v>59.250999999999998</v>
      </c>
      <c r="L217" s="100"/>
      <c r="M217" s="95" t="s">
        <v>75</v>
      </c>
      <c r="N217" s="92">
        <v>59.835000000000001</v>
      </c>
      <c r="O217" s="92">
        <v>60.21</v>
      </c>
      <c r="P217" s="92">
        <v>60.701000000000001</v>
      </c>
      <c r="Q217" s="92">
        <v>60.936999999999998</v>
      </c>
      <c r="R217" s="92">
        <v>62</v>
      </c>
      <c r="S217" s="96">
        <v>62.524999999999999</v>
      </c>
      <c r="T217" s="101">
        <v>60</v>
      </c>
      <c r="U217" s="139"/>
      <c r="V217" s="57">
        <f t="shared" si="54"/>
        <v>1.7320508075688774</v>
      </c>
      <c r="W217" s="53">
        <f t="shared" si="60"/>
        <v>30.284999999999997</v>
      </c>
      <c r="X217" s="53">
        <f t="shared" si="61"/>
        <v>59.524000000000001</v>
      </c>
      <c r="Y217" s="53">
        <f t="shared" si="62"/>
        <v>29.625499999999999</v>
      </c>
      <c r="Z217" s="53">
        <f t="shared" si="63"/>
        <v>30.91</v>
      </c>
      <c r="AA217" s="53">
        <f t="shared" si="64"/>
        <v>0.24102540378443393</v>
      </c>
      <c r="AB217" s="53">
        <f t="shared" si="65"/>
        <v>0.20652540378444095</v>
      </c>
      <c r="AC217" s="53">
        <f t="shared" si="55"/>
        <v>0.13915608175648117</v>
      </c>
      <c r="AD217" s="58">
        <f t="shared" si="56"/>
        <v>0.11923749746944313</v>
      </c>
      <c r="AF217" s="57">
        <f t="shared" si="57"/>
        <v>1.7320508075688774</v>
      </c>
      <c r="AG217" s="53">
        <f t="shared" si="66"/>
        <v>30.409500000000001</v>
      </c>
      <c r="AH217" s="53">
        <f t="shared" si="67"/>
        <v>62.262500000000003</v>
      </c>
      <c r="AI217" s="53">
        <f t="shared" si="68"/>
        <v>30.01125</v>
      </c>
      <c r="AJ217" s="53">
        <f t="shared" si="69"/>
        <v>31.262499999999999</v>
      </c>
      <c r="AK217" s="53">
        <f t="shared" si="70"/>
        <v>1.7320508075688773E-2</v>
      </c>
      <c r="AL217" s="53">
        <f t="shared" si="71"/>
        <v>0.46777540378443783</v>
      </c>
      <c r="AM217" s="53">
        <f t="shared" si="58"/>
        <v>0.27007025529523104</v>
      </c>
      <c r="AN217" s="58">
        <f t="shared" si="59"/>
        <v>0.01</v>
      </c>
    </row>
    <row r="218" spans="1:40">
      <c r="A218" s="103">
        <v>62</v>
      </c>
      <c r="B218" s="93" t="s">
        <v>323</v>
      </c>
      <c r="C218" s="124" t="s">
        <v>323</v>
      </c>
      <c r="D218" s="101">
        <v>1.5</v>
      </c>
      <c r="E218" s="95" t="s">
        <v>74</v>
      </c>
      <c r="F218" s="92">
        <v>61.97</v>
      </c>
      <c r="G218" s="92">
        <v>61.73</v>
      </c>
      <c r="H218" s="92">
        <v>60.99</v>
      </c>
      <c r="I218" s="92">
        <v>60.83</v>
      </c>
      <c r="J218" s="92">
        <v>60.344000000000001</v>
      </c>
      <c r="K218" s="96">
        <v>59.91</v>
      </c>
      <c r="L218" s="100"/>
      <c r="M218" s="95" t="s">
        <v>75</v>
      </c>
      <c r="N218" s="92">
        <v>60.375999999999998</v>
      </c>
      <c r="O218" s="92">
        <v>60.676000000000002</v>
      </c>
      <c r="P218" s="92">
        <v>61.026000000000003</v>
      </c>
      <c r="Q218" s="92">
        <v>61.238</v>
      </c>
      <c r="R218" s="92">
        <v>62</v>
      </c>
      <c r="S218" s="96">
        <v>62.429000000000002</v>
      </c>
      <c r="T218" s="101">
        <v>60.5</v>
      </c>
      <c r="U218" s="139"/>
      <c r="V218" s="57">
        <f t="shared" si="54"/>
        <v>1.299038105676658</v>
      </c>
      <c r="W218" s="53">
        <f t="shared" si="60"/>
        <v>30.454999999999998</v>
      </c>
      <c r="X218" s="53">
        <f t="shared" si="61"/>
        <v>60.126999999999995</v>
      </c>
      <c r="Y218" s="53">
        <f t="shared" si="62"/>
        <v>29.954999999999998</v>
      </c>
      <c r="Z218" s="53">
        <f t="shared" si="63"/>
        <v>30.924999999999997</v>
      </c>
      <c r="AA218" s="53">
        <f t="shared" si="64"/>
        <v>0.17951905283833014</v>
      </c>
      <c r="AB218" s="53">
        <f t="shared" si="65"/>
        <v>0.149519052838329</v>
      </c>
      <c r="AC218" s="53">
        <f t="shared" si="55"/>
        <v>0.10364537348087655</v>
      </c>
      <c r="AD218" s="58">
        <f t="shared" si="56"/>
        <v>8.6324865405187121E-2</v>
      </c>
      <c r="AF218" s="57">
        <f t="shared" si="57"/>
        <v>1.299038105676658</v>
      </c>
      <c r="AG218" s="53">
        <f t="shared" si="66"/>
        <v>30.566000000000003</v>
      </c>
      <c r="AH218" s="53">
        <f t="shared" si="67"/>
        <v>62.214500000000001</v>
      </c>
      <c r="AI218" s="53">
        <f t="shared" si="68"/>
        <v>30.262999999999998</v>
      </c>
      <c r="AJ218" s="53">
        <f t="shared" si="69"/>
        <v>31.214500000000001</v>
      </c>
      <c r="AK218" s="53">
        <f t="shared" si="70"/>
        <v>1.299038105676658E-2</v>
      </c>
      <c r="AL218" s="53">
        <f t="shared" si="71"/>
        <v>0.34651905283832463</v>
      </c>
      <c r="AM218" s="53">
        <f t="shared" si="58"/>
        <v>0.20006286843554086</v>
      </c>
      <c r="AN218" s="58">
        <f t="shared" si="59"/>
        <v>7.4999999999999997E-3</v>
      </c>
    </row>
    <row r="219" spans="1:40">
      <c r="A219" s="103">
        <v>63</v>
      </c>
      <c r="B219" s="93" t="s">
        <v>324</v>
      </c>
      <c r="C219" s="124" t="s">
        <v>324</v>
      </c>
      <c r="D219" s="101">
        <v>1.5</v>
      </c>
      <c r="E219" s="95" t="s">
        <v>74</v>
      </c>
      <c r="F219" s="92">
        <v>62.97</v>
      </c>
      <c r="G219" s="92">
        <v>62.73</v>
      </c>
      <c r="H219" s="92">
        <v>61.99</v>
      </c>
      <c r="I219" s="92">
        <v>61.83</v>
      </c>
      <c r="J219" s="92">
        <v>61.344000000000001</v>
      </c>
      <c r="K219" s="96">
        <v>60.91</v>
      </c>
      <c r="L219" s="100"/>
      <c r="M219" s="95" t="s">
        <v>75</v>
      </c>
      <c r="N219" s="92">
        <v>61.375999999999998</v>
      </c>
      <c r="O219" s="92">
        <v>61.676000000000002</v>
      </c>
      <c r="P219" s="92">
        <v>62.026000000000003</v>
      </c>
      <c r="Q219" s="92">
        <v>62.238</v>
      </c>
      <c r="R219" s="92">
        <v>63</v>
      </c>
      <c r="S219" s="96">
        <v>63.429000000000002</v>
      </c>
      <c r="T219" s="101">
        <v>61.5</v>
      </c>
      <c r="U219" s="139"/>
      <c r="V219" s="57">
        <f t="shared" si="54"/>
        <v>1.299038105676658</v>
      </c>
      <c r="W219" s="53">
        <f t="shared" si="60"/>
        <v>30.954999999999998</v>
      </c>
      <c r="X219" s="53">
        <f t="shared" si="61"/>
        <v>61.126999999999995</v>
      </c>
      <c r="Y219" s="53">
        <f t="shared" si="62"/>
        <v>30.454999999999998</v>
      </c>
      <c r="Z219" s="53">
        <f t="shared" si="63"/>
        <v>31.424999999999997</v>
      </c>
      <c r="AA219" s="53">
        <f t="shared" si="64"/>
        <v>0.17951905283833014</v>
      </c>
      <c r="AB219" s="53">
        <f t="shared" si="65"/>
        <v>0.149519052838329</v>
      </c>
      <c r="AC219" s="53">
        <f t="shared" si="55"/>
        <v>0.10364537348087655</v>
      </c>
      <c r="AD219" s="58">
        <f t="shared" si="56"/>
        <v>8.6324865405187121E-2</v>
      </c>
      <c r="AF219" s="57">
        <f t="shared" si="57"/>
        <v>1.299038105676658</v>
      </c>
      <c r="AG219" s="53">
        <f t="shared" si="66"/>
        <v>31.066000000000003</v>
      </c>
      <c r="AH219" s="53">
        <f t="shared" si="67"/>
        <v>63.214500000000001</v>
      </c>
      <c r="AI219" s="53">
        <f t="shared" si="68"/>
        <v>30.762999999999998</v>
      </c>
      <c r="AJ219" s="53">
        <f t="shared" si="69"/>
        <v>31.714500000000001</v>
      </c>
      <c r="AK219" s="53">
        <f t="shared" si="70"/>
        <v>1.299038105676658E-2</v>
      </c>
      <c r="AL219" s="53">
        <f t="shared" si="71"/>
        <v>0.34651905283832463</v>
      </c>
      <c r="AM219" s="53">
        <f t="shared" si="58"/>
        <v>0.20006286843554086</v>
      </c>
      <c r="AN219" s="58">
        <f t="shared" si="59"/>
        <v>7.4999999999999997E-3</v>
      </c>
    </row>
    <row r="220" spans="1:40">
      <c r="A220" s="103">
        <v>64</v>
      </c>
      <c r="B220" s="93" t="s">
        <v>325</v>
      </c>
      <c r="C220" s="124" t="s">
        <v>326</v>
      </c>
      <c r="D220" s="101">
        <v>6</v>
      </c>
      <c r="E220" s="95" t="s">
        <v>74</v>
      </c>
      <c r="F220" s="92">
        <v>63.92</v>
      </c>
      <c r="G220" s="92">
        <v>63.32</v>
      </c>
      <c r="H220" s="92">
        <v>60.02</v>
      </c>
      <c r="I220" s="92">
        <v>59.74</v>
      </c>
      <c r="J220" s="92">
        <v>57.424999999999997</v>
      </c>
      <c r="K220" s="96">
        <v>56.046999999999997</v>
      </c>
      <c r="L220" s="100"/>
      <c r="M220" s="95" t="s">
        <v>75</v>
      </c>
      <c r="N220" s="92">
        <v>57.505000000000003</v>
      </c>
      <c r="O220" s="92">
        <v>58.305</v>
      </c>
      <c r="P220" s="92">
        <v>60.103000000000002</v>
      </c>
      <c r="Q220" s="92">
        <v>60.478000000000002</v>
      </c>
      <c r="R220" s="92">
        <v>64</v>
      </c>
      <c r="S220" s="96">
        <v>65.241</v>
      </c>
      <c r="T220" s="101">
        <v>58</v>
      </c>
      <c r="U220" s="139"/>
      <c r="V220" s="57">
        <f t="shared" si="54"/>
        <v>5.196152422706632</v>
      </c>
      <c r="W220" s="53">
        <f t="shared" si="60"/>
        <v>29.94</v>
      </c>
      <c r="X220" s="53">
        <f t="shared" si="61"/>
        <v>56.735999999999997</v>
      </c>
      <c r="Y220" s="53">
        <f t="shared" si="62"/>
        <v>28.023499999999999</v>
      </c>
      <c r="Z220" s="53">
        <f t="shared" si="63"/>
        <v>31.810000000000002</v>
      </c>
      <c r="AA220" s="53">
        <f t="shared" si="64"/>
        <v>0.72807621135331146</v>
      </c>
      <c r="AB220" s="53">
        <f t="shared" si="65"/>
        <v>0.68157621135331325</v>
      </c>
      <c r="AC220" s="53">
        <f t="shared" si="55"/>
        <v>0.42035499661539721</v>
      </c>
      <c r="AD220" s="58">
        <f t="shared" si="56"/>
        <v>0.39350820909808065</v>
      </c>
      <c r="AF220" s="57">
        <f t="shared" si="57"/>
        <v>5.196152422706632</v>
      </c>
      <c r="AG220" s="53">
        <f t="shared" si="66"/>
        <v>30.145250000000001</v>
      </c>
      <c r="AH220" s="53">
        <f t="shared" si="67"/>
        <v>64.620499999999993</v>
      </c>
      <c r="AI220" s="53">
        <f t="shared" si="68"/>
        <v>28.952500000000001</v>
      </c>
      <c r="AJ220" s="53">
        <f t="shared" si="69"/>
        <v>32.6205</v>
      </c>
      <c r="AK220" s="53">
        <f t="shared" si="70"/>
        <v>0.1228262113533205</v>
      </c>
      <c r="AL220" s="53">
        <f t="shared" si="71"/>
        <v>1.4053262113533158</v>
      </c>
      <c r="AM220" s="53">
        <f t="shared" si="58"/>
        <v>0.8113654664240737</v>
      </c>
      <c r="AN220" s="58">
        <f t="shared" si="59"/>
        <v>7.0913746188381463E-2</v>
      </c>
    </row>
    <row r="221" spans="1:40">
      <c r="A221" s="103">
        <v>64</v>
      </c>
      <c r="B221" s="93" t="s">
        <v>327</v>
      </c>
      <c r="C221" s="124" t="s">
        <v>327</v>
      </c>
      <c r="D221" s="101">
        <v>5.5</v>
      </c>
      <c r="E221" s="95" t="s">
        <v>74</v>
      </c>
      <c r="F221" s="92">
        <v>63.93</v>
      </c>
      <c r="G221" s="92">
        <v>63.37</v>
      </c>
      <c r="H221" s="92">
        <v>60.35</v>
      </c>
      <c r="I221" s="92">
        <v>60.09</v>
      </c>
      <c r="J221" s="92">
        <v>57.970999999999997</v>
      </c>
      <c r="K221" s="96">
        <v>56.7</v>
      </c>
      <c r="L221" s="100"/>
      <c r="M221" s="95" t="s">
        <v>75</v>
      </c>
      <c r="N221" s="92">
        <v>58.045999999999999</v>
      </c>
      <c r="O221" s="92">
        <v>58.795999999999999</v>
      </c>
      <c r="P221" s="92">
        <v>60.427999999999997</v>
      </c>
      <c r="Q221" s="92">
        <v>60.783000000000001</v>
      </c>
      <c r="R221" s="92">
        <v>64</v>
      </c>
      <c r="S221" s="96">
        <v>65.149000000000001</v>
      </c>
      <c r="T221" s="101">
        <v>58.5</v>
      </c>
      <c r="U221" s="139"/>
      <c r="V221" s="57">
        <f t="shared" si="54"/>
        <v>4.7631397208144124</v>
      </c>
      <c r="W221" s="53">
        <f t="shared" si="60"/>
        <v>30.11</v>
      </c>
      <c r="X221" s="53">
        <f t="shared" si="61"/>
        <v>57.335499999999996</v>
      </c>
      <c r="Y221" s="53">
        <f t="shared" si="62"/>
        <v>28.35</v>
      </c>
      <c r="Z221" s="53">
        <f t="shared" si="63"/>
        <v>31.824999999999999</v>
      </c>
      <c r="AA221" s="53">
        <f t="shared" si="64"/>
        <v>0.66656986040720412</v>
      </c>
      <c r="AB221" s="53">
        <f t="shared" si="65"/>
        <v>0.62156986040720819</v>
      </c>
      <c r="AC221" s="53">
        <f t="shared" si="55"/>
        <v>0.38484428833979056</v>
      </c>
      <c r="AD221" s="58">
        <f t="shared" si="56"/>
        <v>0.35886352622625972</v>
      </c>
      <c r="AF221" s="57">
        <f t="shared" si="57"/>
        <v>4.7631397208144124</v>
      </c>
      <c r="AG221" s="53">
        <f t="shared" si="66"/>
        <v>30.30275</v>
      </c>
      <c r="AH221" s="53">
        <f t="shared" si="67"/>
        <v>64.5745</v>
      </c>
      <c r="AI221" s="53">
        <f t="shared" si="68"/>
        <v>29.2105</v>
      </c>
      <c r="AJ221" s="53">
        <f t="shared" si="69"/>
        <v>32.5745</v>
      </c>
      <c r="AK221" s="53">
        <f t="shared" si="70"/>
        <v>0.1098198604072067</v>
      </c>
      <c r="AL221" s="53">
        <f t="shared" si="71"/>
        <v>1.2893198604072063</v>
      </c>
      <c r="AM221" s="53">
        <f t="shared" si="58"/>
        <v>0.74438916847763115</v>
      </c>
      <c r="AN221" s="58">
        <f t="shared" si="59"/>
        <v>6.3404525968467906E-2</v>
      </c>
    </row>
    <row r="222" spans="1:40">
      <c r="A222" s="103">
        <v>64</v>
      </c>
      <c r="B222" s="93" t="s">
        <v>328</v>
      </c>
      <c r="C222" s="124" t="s">
        <v>328</v>
      </c>
      <c r="D222" s="101">
        <v>4</v>
      </c>
      <c r="E222" s="95" t="s">
        <v>74</v>
      </c>
      <c r="F222" s="92">
        <v>63.94</v>
      </c>
      <c r="G222" s="92">
        <v>63.47</v>
      </c>
      <c r="H222" s="92">
        <v>61.34</v>
      </c>
      <c r="I222" s="92">
        <v>61.11</v>
      </c>
      <c r="J222" s="92">
        <v>59.61</v>
      </c>
      <c r="K222" s="96">
        <v>58.642000000000003</v>
      </c>
      <c r="L222" s="100"/>
      <c r="M222" s="95" t="s">
        <v>75</v>
      </c>
      <c r="N222" s="92">
        <v>59.67</v>
      </c>
      <c r="O222" s="92">
        <v>60.27</v>
      </c>
      <c r="P222" s="92">
        <v>61.402000000000001</v>
      </c>
      <c r="Q222" s="92">
        <v>61.716999999999999</v>
      </c>
      <c r="R222" s="92">
        <v>64</v>
      </c>
      <c r="S222" s="96">
        <v>64.891999999999996</v>
      </c>
      <c r="T222" s="101">
        <v>60</v>
      </c>
      <c r="U222" s="139"/>
      <c r="V222" s="57">
        <f t="shared" si="54"/>
        <v>3.4641016151377548</v>
      </c>
      <c r="W222" s="53">
        <f t="shared" si="60"/>
        <v>30.612500000000001</v>
      </c>
      <c r="X222" s="53">
        <f t="shared" si="61"/>
        <v>59.126000000000005</v>
      </c>
      <c r="Y222" s="53">
        <f t="shared" si="62"/>
        <v>29.321000000000002</v>
      </c>
      <c r="Z222" s="53">
        <f t="shared" si="63"/>
        <v>31.852499999999999</v>
      </c>
      <c r="AA222" s="53">
        <f t="shared" si="64"/>
        <v>0.49205080756888009</v>
      </c>
      <c r="AB222" s="53">
        <f t="shared" si="65"/>
        <v>0.44055080756887821</v>
      </c>
      <c r="AC222" s="53">
        <f t="shared" si="55"/>
        <v>0.28408566620486564</v>
      </c>
      <c r="AD222" s="58">
        <f t="shared" si="56"/>
        <v>0.25435212734159884</v>
      </c>
      <c r="AF222" s="57">
        <f t="shared" si="57"/>
        <v>3.4641016151377548</v>
      </c>
      <c r="AG222" s="53">
        <f t="shared" si="66"/>
        <v>30.77975</v>
      </c>
      <c r="AH222" s="53">
        <f t="shared" si="67"/>
        <v>64.445999999999998</v>
      </c>
      <c r="AI222" s="53">
        <f t="shared" si="68"/>
        <v>29.984999999999999</v>
      </c>
      <c r="AJ222" s="53">
        <f t="shared" si="69"/>
        <v>32.445999999999998</v>
      </c>
      <c r="AK222" s="53">
        <f t="shared" si="70"/>
        <v>6.5800807568876962E-2</v>
      </c>
      <c r="AL222" s="53">
        <f t="shared" si="71"/>
        <v>0.9373008075688769</v>
      </c>
      <c r="AM222" s="53">
        <f t="shared" si="58"/>
        <v>0.54115087356154468</v>
      </c>
      <c r="AN222" s="58">
        <f t="shared" si="59"/>
        <v>3.7990113962785878E-2</v>
      </c>
    </row>
    <row r="223" spans="1:40">
      <c r="A223" s="103">
        <v>64</v>
      </c>
      <c r="B223" s="93" t="s">
        <v>329</v>
      </c>
      <c r="C223" s="124" t="s">
        <v>329</v>
      </c>
      <c r="D223" s="101">
        <v>3</v>
      </c>
      <c r="E223" s="95" t="s">
        <v>74</v>
      </c>
      <c r="F223" s="92">
        <v>63.95</v>
      </c>
      <c r="G223" s="92">
        <v>63.58</v>
      </c>
      <c r="H223" s="92">
        <v>62</v>
      </c>
      <c r="I223" s="92">
        <v>61.79</v>
      </c>
      <c r="J223" s="92">
        <v>60.704000000000001</v>
      </c>
      <c r="K223" s="96">
        <v>59.942999999999998</v>
      </c>
      <c r="L223" s="100"/>
      <c r="M223" s="95" t="s">
        <v>75</v>
      </c>
      <c r="N223" s="92">
        <v>60.752000000000002</v>
      </c>
      <c r="O223" s="92">
        <v>61.252000000000002</v>
      </c>
      <c r="P223" s="92">
        <v>62.051000000000002</v>
      </c>
      <c r="Q223" s="92">
        <v>62.331000000000003</v>
      </c>
      <c r="R223" s="92">
        <v>64</v>
      </c>
      <c r="S223" s="96">
        <v>64.712999999999994</v>
      </c>
      <c r="T223" s="101">
        <v>61</v>
      </c>
      <c r="U223" s="139"/>
      <c r="V223" s="57">
        <f t="shared" si="54"/>
        <v>2.598076211353316</v>
      </c>
      <c r="W223" s="53">
        <f t="shared" si="60"/>
        <v>30.947499999999998</v>
      </c>
      <c r="X223" s="53">
        <f t="shared" si="61"/>
        <v>60.323499999999996</v>
      </c>
      <c r="Y223" s="53">
        <f t="shared" si="62"/>
        <v>29.971499999999999</v>
      </c>
      <c r="Z223" s="53">
        <f t="shared" si="63"/>
        <v>31.8825</v>
      </c>
      <c r="AA223" s="53">
        <f t="shared" si="64"/>
        <v>0.36403810567665573</v>
      </c>
      <c r="AB223" s="53">
        <f t="shared" si="65"/>
        <v>0.32303810567665892</v>
      </c>
      <c r="AC223" s="53">
        <f t="shared" si="55"/>
        <v>0.21017749830769861</v>
      </c>
      <c r="AD223" s="58">
        <f t="shared" si="56"/>
        <v>0.1865061372709258</v>
      </c>
      <c r="AF223" s="57">
        <f t="shared" si="57"/>
        <v>2.598076211353316</v>
      </c>
      <c r="AG223" s="53">
        <f t="shared" si="66"/>
        <v>31.095500000000001</v>
      </c>
      <c r="AH223" s="53">
        <f t="shared" si="67"/>
        <v>64.356499999999997</v>
      </c>
      <c r="AI223" s="53">
        <f t="shared" si="68"/>
        <v>30.501000000000001</v>
      </c>
      <c r="AJ223" s="53">
        <f t="shared" si="69"/>
        <v>32.356499999999997</v>
      </c>
      <c r="AK223" s="53">
        <f t="shared" si="70"/>
        <v>3.8038105676662326E-2</v>
      </c>
      <c r="AL223" s="53">
        <f t="shared" si="71"/>
        <v>0.70453810567665798</v>
      </c>
      <c r="AM223" s="53">
        <f t="shared" si="58"/>
        <v>0.40676526496676746</v>
      </c>
      <c r="AN223" s="58">
        <f t="shared" si="59"/>
        <v>2.1961310551884425E-2</v>
      </c>
    </row>
    <row r="224" spans="1:40">
      <c r="A224" s="103">
        <v>64</v>
      </c>
      <c r="B224" s="93" t="s">
        <v>330</v>
      </c>
      <c r="C224" s="124" t="s">
        <v>330</v>
      </c>
      <c r="D224" s="101">
        <v>2</v>
      </c>
      <c r="E224" s="95" t="s">
        <v>74</v>
      </c>
      <c r="F224" s="92">
        <v>63.96</v>
      </c>
      <c r="G224" s="92">
        <v>63.68</v>
      </c>
      <c r="H224" s="92">
        <v>62.66</v>
      </c>
      <c r="I224" s="92">
        <v>62.48</v>
      </c>
      <c r="J224" s="92">
        <v>61.796999999999997</v>
      </c>
      <c r="K224" s="96">
        <v>61.250999999999998</v>
      </c>
      <c r="L224" s="100"/>
      <c r="M224" s="95" t="s">
        <v>75</v>
      </c>
      <c r="N224" s="92">
        <v>61.835000000000001</v>
      </c>
      <c r="O224" s="92">
        <v>62.21</v>
      </c>
      <c r="P224" s="92">
        <v>62.701000000000001</v>
      </c>
      <c r="Q224" s="92">
        <v>62.936999999999998</v>
      </c>
      <c r="R224" s="92">
        <v>64</v>
      </c>
      <c r="S224" s="96">
        <v>64.525000000000006</v>
      </c>
      <c r="T224" s="101">
        <v>62</v>
      </c>
      <c r="U224" s="139"/>
      <c r="V224" s="57">
        <f t="shared" si="54"/>
        <v>1.7320508075688774</v>
      </c>
      <c r="W224" s="53">
        <f t="shared" si="60"/>
        <v>31.284999999999997</v>
      </c>
      <c r="X224" s="53">
        <f t="shared" si="61"/>
        <v>61.524000000000001</v>
      </c>
      <c r="Y224" s="53">
        <f t="shared" si="62"/>
        <v>30.625499999999999</v>
      </c>
      <c r="Z224" s="53">
        <f t="shared" si="63"/>
        <v>31.91</v>
      </c>
      <c r="AA224" s="53">
        <f t="shared" si="64"/>
        <v>0.24102540378443749</v>
      </c>
      <c r="AB224" s="53">
        <f t="shared" si="65"/>
        <v>0.20652540378444095</v>
      </c>
      <c r="AC224" s="53">
        <f t="shared" si="55"/>
        <v>0.13915608175648322</v>
      </c>
      <c r="AD224" s="58">
        <f t="shared" si="56"/>
        <v>0.11923749746944313</v>
      </c>
      <c r="AF224" s="57">
        <f t="shared" si="57"/>
        <v>1.7320508075688774</v>
      </c>
      <c r="AG224" s="53">
        <f t="shared" si="66"/>
        <v>31.409500000000001</v>
      </c>
      <c r="AH224" s="53">
        <f t="shared" si="67"/>
        <v>64.262500000000003</v>
      </c>
      <c r="AI224" s="53">
        <f t="shared" si="68"/>
        <v>31.01125</v>
      </c>
      <c r="AJ224" s="53">
        <f t="shared" si="69"/>
        <v>32.262500000000003</v>
      </c>
      <c r="AK224" s="53">
        <f t="shared" si="70"/>
        <v>1.7320508075688773E-2</v>
      </c>
      <c r="AL224" s="53">
        <f t="shared" si="71"/>
        <v>0.46777540378443783</v>
      </c>
      <c r="AM224" s="53">
        <f t="shared" si="58"/>
        <v>0.27007025529523104</v>
      </c>
      <c r="AN224" s="58">
        <f t="shared" si="59"/>
        <v>0.01</v>
      </c>
    </row>
    <row r="225" spans="1:40">
      <c r="A225" s="103">
        <v>64</v>
      </c>
      <c r="B225" s="93" t="s">
        <v>331</v>
      </c>
      <c r="C225" s="124" t="s">
        <v>331</v>
      </c>
      <c r="D225" s="101">
        <v>1.5</v>
      </c>
      <c r="E225" s="95" t="s">
        <v>74</v>
      </c>
      <c r="F225" s="92">
        <v>63.97</v>
      </c>
      <c r="G225" s="92">
        <v>63.73</v>
      </c>
      <c r="H225" s="92">
        <v>62.99</v>
      </c>
      <c r="I225" s="92">
        <v>62.83</v>
      </c>
      <c r="J225" s="92">
        <v>62.344000000000001</v>
      </c>
      <c r="K225" s="96">
        <v>61.91</v>
      </c>
      <c r="L225" s="100"/>
      <c r="M225" s="95" t="s">
        <v>75</v>
      </c>
      <c r="N225" s="92">
        <v>62.375999999999998</v>
      </c>
      <c r="O225" s="92">
        <v>62.676000000000002</v>
      </c>
      <c r="P225" s="92">
        <v>63.026000000000003</v>
      </c>
      <c r="Q225" s="92">
        <v>63.238</v>
      </c>
      <c r="R225" s="92">
        <v>64</v>
      </c>
      <c r="S225" s="96">
        <v>64.429000000000002</v>
      </c>
      <c r="T225" s="101">
        <v>62.5</v>
      </c>
      <c r="U225" s="139"/>
      <c r="V225" s="57">
        <f t="shared" si="54"/>
        <v>1.299038105676658</v>
      </c>
      <c r="W225" s="53">
        <f t="shared" si="60"/>
        <v>31.454999999999998</v>
      </c>
      <c r="X225" s="53">
        <f t="shared" si="61"/>
        <v>62.126999999999995</v>
      </c>
      <c r="Y225" s="53">
        <f t="shared" si="62"/>
        <v>30.954999999999998</v>
      </c>
      <c r="Z225" s="53">
        <f t="shared" si="63"/>
        <v>31.924999999999997</v>
      </c>
      <c r="AA225" s="53">
        <f t="shared" si="64"/>
        <v>0.17951905283833014</v>
      </c>
      <c r="AB225" s="53">
        <f t="shared" si="65"/>
        <v>0.149519052838329</v>
      </c>
      <c r="AC225" s="53">
        <f t="shared" si="55"/>
        <v>0.10364537348087655</v>
      </c>
      <c r="AD225" s="58">
        <f t="shared" si="56"/>
        <v>8.6324865405187121E-2</v>
      </c>
      <c r="AF225" s="57">
        <f t="shared" si="57"/>
        <v>1.299038105676658</v>
      </c>
      <c r="AG225" s="53">
        <f t="shared" si="66"/>
        <v>31.566000000000003</v>
      </c>
      <c r="AH225" s="53">
        <f t="shared" si="67"/>
        <v>64.214500000000001</v>
      </c>
      <c r="AI225" s="53">
        <f t="shared" si="68"/>
        <v>31.262999999999998</v>
      </c>
      <c r="AJ225" s="53">
        <f t="shared" si="69"/>
        <v>32.214500000000001</v>
      </c>
      <c r="AK225" s="53">
        <f t="shared" si="70"/>
        <v>1.299038105676658E-2</v>
      </c>
      <c r="AL225" s="53">
        <f t="shared" si="71"/>
        <v>0.34651905283832463</v>
      </c>
      <c r="AM225" s="53">
        <f t="shared" si="58"/>
        <v>0.20006286843554086</v>
      </c>
      <c r="AN225" s="58">
        <f t="shared" si="59"/>
        <v>7.4999999999999997E-3</v>
      </c>
    </row>
    <row r="226" spans="1:40">
      <c r="A226" s="103">
        <v>64</v>
      </c>
      <c r="B226" s="93" t="s">
        <v>332</v>
      </c>
      <c r="C226" s="124" t="s">
        <v>332</v>
      </c>
      <c r="D226" s="101">
        <v>1</v>
      </c>
      <c r="E226" s="95" t="s">
        <v>74</v>
      </c>
      <c r="F226" s="92">
        <v>63.97</v>
      </c>
      <c r="G226" s="92">
        <v>63.79</v>
      </c>
      <c r="H226" s="92">
        <v>63.32</v>
      </c>
      <c r="I226" s="92">
        <v>63.18</v>
      </c>
      <c r="J226" s="92">
        <v>62.890999999999998</v>
      </c>
      <c r="K226" s="96">
        <v>62.567999999999998</v>
      </c>
      <c r="L226" s="100"/>
      <c r="M226" s="95" t="s">
        <v>75</v>
      </c>
      <c r="N226" s="92">
        <v>62.917000000000002</v>
      </c>
      <c r="O226" s="92">
        <v>63.152999999999999</v>
      </c>
      <c r="P226" s="92">
        <v>63.35</v>
      </c>
      <c r="Q226" s="92">
        <v>63.54</v>
      </c>
      <c r="R226" s="92">
        <v>64</v>
      </c>
      <c r="S226" s="96">
        <v>64.334000000000003</v>
      </c>
      <c r="T226" s="101">
        <v>63</v>
      </c>
      <c r="U226" s="139"/>
      <c r="V226" s="57">
        <f t="shared" si="54"/>
        <v>0.86602540378443871</v>
      </c>
      <c r="W226" s="53">
        <f t="shared" si="60"/>
        <v>31.625</v>
      </c>
      <c r="X226" s="53">
        <f t="shared" si="61"/>
        <v>62.729500000000002</v>
      </c>
      <c r="Y226" s="53">
        <f t="shared" si="62"/>
        <v>31.283999999999999</v>
      </c>
      <c r="Z226" s="53">
        <f t="shared" si="63"/>
        <v>31.939999999999998</v>
      </c>
      <c r="AA226" s="53">
        <f t="shared" si="64"/>
        <v>0.11801270189221924</v>
      </c>
      <c r="AB226" s="53">
        <f t="shared" si="65"/>
        <v>9.2012701892218274E-2</v>
      </c>
      <c r="AC226" s="53">
        <f t="shared" si="55"/>
        <v>6.8134665205267828E-2</v>
      </c>
      <c r="AD226" s="58">
        <f t="shared" si="56"/>
        <v>5.3123558206337004E-2</v>
      </c>
      <c r="AF226" s="57">
        <f t="shared" si="57"/>
        <v>0.86602540378443871</v>
      </c>
      <c r="AG226" s="53">
        <f t="shared" si="66"/>
        <v>31.7225</v>
      </c>
      <c r="AH226" s="53">
        <f t="shared" si="67"/>
        <v>64.167000000000002</v>
      </c>
      <c r="AI226" s="53">
        <f t="shared" si="68"/>
        <v>31.517499999999998</v>
      </c>
      <c r="AJ226" s="53">
        <f t="shared" si="69"/>
        <v>32.167000000000002</v>
      </c>
      <c r="AK226" s="53">
        <f t="shared" si="70"/>
        <v>8.6602540378443865E-3</v>
      </c>
      <c r="AL226" s="53">
        <f t="shared" si="71"/>
        <v>0.22801270189221751</v>
      </c>
      <c r="AM226" s="53">
        <f t="shared" si="58"/>
        <v>0.13164319481612566</v>
      </c>
      <c r="AN226" s="58">
        <f t="shared" si="59"/>
        <v>5.0000000000000001E-3</v>
      </c>
    </row>
    <row r="227" spans="1:40">
      <c r="A227" s="103">
        <v>65</v>
      </c>
      <c r="B227" s="93" t="s">
        <v>333</v>
      </c>
      <c r="C227" s="124" t="s">
        <v>333</v>
      </c>
      <c r="D227" s="101">
        <v>4</v>
      </c>
      <c r="E227" s="95" t="s">
        <v>74</v>
      </c>
      <c r="F227" s="92">
        <v>64.94</v>
      </c>
      <c r="G227" s="92">
        <v>64.47</v>
      </c>
      <c r="H227" s="92">
        <v>62.34</v>
      </c>
      <c r="I227" s="92">
        <v>62.11</v>
      </c>
      <c r="J227" s="92">
        <v>60.61</v>
      </c>
      <c r="K227" s="96">
        <v>59.642000000000003</v>
      </c>
      <c r="L227" s="100"/>
      <c r="M227" s="95" t="s">
        <v>75</v>
      </c>
      <c r="N227" s="92">
        <v>60.67</v>
      </c>
      <c r="O227" s="92">
        <v>61.27</v>
      </c>
      <c r="P227" s="92">
        <v>62.402000000000001</v>
      </c>
      <c r="Q227" s="92">
        <v>62.716999999999999</v>
      </c>
      <c r="R227" s="92">
        <v>65</v>
      </c>
      <c r="S227" s="96">
        <v>65.891999999999996</v>
      </c>
      <c r="T227" s="101">
        <v>61</v>
      </c>
      <c r="U227" s="139"/>
      <c r="V227" s="57">
        <f t="shared" si="54"/>
        <v>3.4641016151377548</v>
      </c>
      <c r="W227" s="53">
        <f t="shared" si="60"/>
        <v>31.112500000000001</v>
      </c>
      <c r="X227" s="53">
        <f t="shared" si="61"/>
        <v>60.126000000000005</v>
      </c>
      <c r="Y227" s="53">
        <f t="shared" si="62"/>
        <v>29.821000000000002</v>
      </c>
      <c r="Z227" s="53">
        <f t="shared" si="63"/>
        <v>32.352499999999999</v>
      </c>
      <c r="AA227" s="53">
        <f t="shared" si="64"/>
        <v>0.49205080756888009</v>
      </c>
      <c r="AB227" s="53">
        <f t="shared" si="65"/>
        <v>0.44055080756887821</v>
      </c>
      <c r="AC227" s="53">
        <f t="shared" si="55"/>
        <v>0.28408566620486564</v>
      </c>
      <c r="AD227" s="58">
        <f t="shared" si="56"/>
        <v>0.25435212734159884</v>
      </c>
      <c r="AF227" s="57">
        <f t="shared" si="57"/>
        <v>3.4641016151377548</v>
      </c>
      <c r="AG227" s="53">
        <f t="shared" si="66"/>
        <v>31.27975</v>
      </c>
      <c r="AH227" s="53">
        <f t="shared" si="67"/>
        <v>65.445999999999998</v>
      </c>
      <c r="AI227" s="53">
        <f t="shared" si="68"/>
        <v>30.484999999999999</v>
      </c>
      <c r="AJ227" s="53">
        <f t="shared" si="69"/>
        <v>32.945999999999998</v>
      </c>
      <c r="AK227" s="53">
        <f t="shared" si="70"/>
        <v>6.5800807568876962E-2</v>
      </c>
      <c r="AL227" s="53">
        <f t="shared" si="71"/>
        <v>0.9373008075688769</v>
      </c>
      <c r="AM227" s="53">
        <f t="shared" si="58"/>
        <v>0.54115087356154468</v>
      </c>
      <c r="AN227" s="58">
        <f t="shared" si="59"/>
        <v>3.7990113962785878E-2</v>
      </c>
    </row>
    <row r="228" spans="1:40">
      <c r="A228" s="103">
        <v>65</v>
      </c>
      <c r="B228" s="93" t="s">
        <v>334</v>
      </c>
      <c r="C228" s="124" t="s">
        <v>334</v>
      </c>
      <c r="D228" s="101">
        <v>3</v>
      </c>
      <c r="E228" s="95" t="s">
        <v>74</v>
      </c>
      <c r="F228" s="92">
        <v>64.95</v>
      </c>
      <c r="G228" s="92">
        <v>64.58</v>
      </c>
      <c r="H228" s="92">
        <v>63</v>
      </c>
      <c r="I228" s="92">
        <v>62.79</v>
      </c>
      <c r="J228" s="92">
        <v>61.704000000000001</v>
      </c>
      <c r="K228" s="96">
        <v>60.942999999999998</v>
      </c>
      <c r="L228" s="100"/>
      <c r="M228" s="95" t="s">
        <v>75</v>
      </c>
      <c r="N228" s="92">
        <v>61.752000000000002</v>
      </c>
      <c r="O228" s="92">
        <v>62.252000000000002</v>
      </c>
      <c r="P228" s="92">
        <v>63.051000000000002</v>
      </c>
      <c r="Q228" s="92">
        <v>63.331000000000003</v>
      </c>
      <c r="R228" s="92">
        <v>65</v>
      </c>
      <c r="S228" s="96">
        <v>65.712999999999994</v>
      </c>
      <c r="T228" s="101">
        <v>62</v>
      </c>
      <c r="U228" s="139"/>
      <c r="V228" s="57">
        <f t="shared" si="54"/>
        <v>2.598076211353316</v>
      </c>
      <c r="W228" s="53">
        <f t="shared" si="60"/>
        <v>31.447499999999998</v>
      </c>
      <c r="X228" s="53">
        <f t="shared" si="61"/>
        <v>61.323499999999996</v>
      </c>
      <c r="Y228" s="53">
        <f t="shared" si="62"/>
        <v>30.471499999999999</v>
      </c>
      <c r="Z228" s="53">
        <f t="shared" si="63"/>
        <v>32.3825</v>
      </c>
      <c r="AA228" s="53">
        <f t="shared" si="64"/>
        <v>0.36403810567665573</v>
      </c>
      <c r="AB228" s="53">
        <f t="shared" si="65"/>
        <v>0.32303810567665892</v>
      </c>
      <c r="AC228" s="53">
        <f t="shared" si="55"/>
        <v>0.21017749830769861</v>
      </c>
      <c r="AD228" s="58">
        <f t="shared" si="56"/>
        <v>0.1865061372709258</v>
      </c>
      <c r="AF228" s="57">
        <f t="shared" si="57"/>
        <v>2.598076211353316</v>
      </c>
      <c r="AG228" s="53">
        <f t="shared" si="66"/>
        <v>31.595500000000001</v>
      </c>
      <c r="AH228" s="53">
        <f t="shared" si="67"/>
        <v>65.356499999999997</v>
      </c>
      <c r="AI228" s="53">
        <f t="shared" si="68"/>
        <v>31.001000000000001</v>
      </c>
      <c r="AJ228" s="53">
        <f t="shared" si="69"/>
        <v>32.856499999999997</v>
      </c>
      <c r="AK228" s="53">
        <f t="shared" si="70"/>
        <v>3.8038105676662326E-2</v>
      </c>
      <c r="AL228" s="53">
        <f t="shared" si="71"/>
        <v>0.70453810567665798</v>
      </c>
      <c r="AM228" s="53">
        <f t="shared" si="58"/>
        <v>0.40676526496676746</v>
      </c>
      <c r="AN228" s="58">
        <f t="shared" si="59"/>
        <v>2.1961310551884425E-2</v>
      </c>
    </row>
    <row r="229" spans="1:40">
      <c r="A229" s="103">
        <v>65</v>
      </c>
      <c r="B229" s="93" t="s">
        <v>335</v>
      </c>
      <c r="C229" s="124" t="s">
        <v>335</v>
      </c>
      <c r="D229" s="101">
        <v>2</v>
      </c>
      <c r="E229" s="95" t="s">
        <v>74</v>
      </c>
      <c r="F229" s="92">
        <v>64.959999999999994</v>
      </c>
      <c r="G229" s="92">
        <v>64.680000000000007</v>
      </c>
      <c r="H229" s="92">
        <v>63.66</v>
      </c>
      <c r="I229" s="92">
        <v>63.48</v>
      </c>
      <c r="J229" s="92">
        <v>62.796999999999997</v>
      </c>
      <c r="K229" s="96">
        <v>62.250999999999998</v>
      </c>
      <c r="L229" s="100"/>
      <c r="M229" s="95" t="s">
        <v>75</v>
      </c>
      <c r="N229" s="92">
        <v>62.835000000000001</v>
      </c>
      <c r="O229" s="92">
        <v>63.21</v>
      </c>
      <c r="P229" s="92">
        <v>63.701000000000001</v>
      </c>
      <c r="Q229" s="92">
        <v>63.936999999999998</v>
      </c>
      <c r="R229" s="92">
        <v>65</v>
      </c>
      <c r="S229" s="96">
        <v>65.525000000000006</v>
      </c>
      <c r="T229" s="101">
        <v>63</v>
      </c>
      <c r="U229" s="139"/>
      <c r="V229" s="57">
        <f t="shared" si="54"/>
        <v>1.7320508075688774</v>
      </c>
      <c r="W229" s="53">
        <f t="shared" si="60"/>
        <v>31.784999999999997</v>
      </c>
      <c r="X229" s="53">
        <f t="shared" si="61"/>
        <v>62.524000000000001</v>
      </c>
      <c r="Y229" s="53">
        <f t="shared" si="62"/>
        <v>31.125499999999999</v>
      </c>
      <c r="Z229" s="53">
        <f t="shared" si="63"/>
        <v>32.409999999999997</v>
      </c>
      <c r="AA229" s="53">
        <f t="shared" si="64"/>
        <v>0.24102540378444104</v>
      </c>
      <c r="AB229" s="53">
        <f t="shared" si="65"/>
        <v>0.20652540378444095</v>
      </c>
      <c r="AC229" s="53">
        <f t="shared" si="55"/>
        <v>0.13915608175648528</v>
      </c>
      <c r="AD229" s="58">
        <f t="shared" si="56"/>
        <v>0.11923749746944313</v>
      </c>
      <c r="AF229" s="57">
        <f t="shared" si="57"/>
        <v>1.7320508075688774</v>
      </c>
      <c r="AG229" s="53">
        <f t="shared" si="66"/>
        <v>31.909500000000001</v>
      </c>
      <c r="AH229" s="53">
        <f t="shared" si="67"/>
        <v>65.262500000000003</v>
      </c>
      <c r="AI229" s="53">
        <f t="shared" si="68"/>
        <v>31.51125</v>
      </c>
      <c r="AJ229" s="53">
        <f t="shared" si="69"/>
        <v>32.762500000000003</v>
      </c>
      <c r="AK229" s="53">
        <f t="shared" si="70"/>
        <v>1.7320508075688773E-2</v>
      </c>
      <c r="AL229" s="53">
        <f t="shared" si="71"/>
        <v>0.46777540378443783</v>
      </c>
      <c r="AM229" s="53">
        <f t="shared" si="58"/>
        <v>0.27007025529523104</v>
      </c>
      <c r="AN229" s="58">
        <f t="shared" si="59"/>
        <v>0.01</v>
      </c>
    </row>
    <row r="230" spans="1:40">
      <c r="A230" s="103">
        <v>65</v>
      </c>
      <c r="B230" s="93" t="s">
        <v>336</v>
      </c>
      <c r="C230" s="124" t="s">
        <v>336</v>
      </c>
      <c r="D230" s="101">
        <v>1.5</v>
      </c>
      <c r="E230" s="95" t="s">
        <v>74</v>
      </c>
      <c r="F230" s="92">
        <v>64.97</v>
      </c>
      <c r="G230" s="92">
        <v>64.73</v>
      </c>
      <c r="H230" s="92">
        <v>63.99</v>
      </c>
      <c r="I230" s="92">
        <v>63.83</v>
      </c>
      <c r="J230" s="92">
        <v>63.344000000000001</v>
      </c>
      <c r="K230" s="96">
        <v>62.91</v>
      </c>
      <c r="L230" s="100"/>
      <c r="M230" s="95" t="s">
        <v>75</v>
      </c>
      <c r="N230" s="92">
        <v>63.375999999999998</v>
      </c>
      <c r="O230" s="92">
        <v>63.676000000000002</v>
      </c>
      <c r="P230" s="92">
        <v>64.025999999999996</v>
      </c>
      <c r="Q230" s="92">
        <v>64.238</v>
      </c>
      <c r="R230" s="92">
        <v>65</v>
      </c>
      <c r="S230" s="96">
        <v>65.427999999999997</v>
      </c>
      <c r="T230" s="101">
        <v>63.5</v>
      </c>
      <c r="U230" s="139"/>
      <c r="V230" s="57">
        <f t="shared" si="54"/>
        <v>1.299038105676658</v>
      </c>
      <c r="W230" s="53">
        <f t="shared" si="60"/>
        <v>31.954999999999998</v>
      </c>
      <c r="X230" s="53">
        <f t="shared" si="61"/>
        <v>63.126999999999995</v>
      </c>
      <c r="Y230" s="53">
        <f t="shared" si="62"/>
        <v>31.454999999999998</v>
      </c>
      <c r="Z230" s="53">
        <f t="shared" si="63"/>
        <v>32.424999999999997</v>
      </c>
      <c r="AA230" s="53">
        <f t="shared" si="64"/>
        <v>0.17951905283833014</v>
      </c>
      <c r="AB230" s="53">
        <f t="shared" si="65"/>
        <v>0.149519052838329</v>
      </c>
      <c r="AC230" s="53">
        <f t="shared" si="55"/>
        <v>0.10364537348087655</v>
      </c>
      <c r="AD230" s="58">
        <f t="shared" si="56"/>
        <v>8.6324865405187121E-2</v>
      </c>
      <c r="AF230" s="57">
        <f t="shared" si="57"/>
        <v>1.299038105676658</v>
      </c>
      <c r="AG230" s="53">
        <f t="shared" si="66"/>
        <v>32.066000000000003</v>
      </c>
      <c r="AH230" s="53">
        <f t="shared" si="67"/>
        <v>65.213999999999999</v>
      </c>
      <c r="AI230" s="53">
        <f t="shared" si="68"/>
        <v>31.762999999999998</v>
      </c>
      <c r="AJ230" s="53">
        <f t="shared" si="69"/>
        <v>32.713999999999999</v>
      </c>
      <c r="AK230" s="53">
        <f t="shared" si="70"/>
        <v>1.299038105676658E-2</v>
      </c>
      <c r="AL230" s="53">
        <f t="shared" si="71"/>
        <v>0.34651905283832463</v>
      </c>
      <c r="AM230" s="53">
        <f t="shared" si="58"/>
        <v>0.20006286843554086</v>
      </c>
      <c r="AN230" s="58">
        <f t="shared" si="59"/>
        <v>7.4999999999999997E-3</v>
      </c>
    </row>
    <row r="231" spans="1:40">
      <c r="A231" s="103">
        <v>68</v>
      </c>
      <c r="B231" s="93" t="s">
        <v>337</v>
      </c>
      <c r="C231" s="124" t="s">
        <v>337</v>
      </c>
      <c r="D231" s="101">
        <v>6</v>
      </c>
      <c r="E231" s="95" t="s">
        <v>74</v>
      </c>
      <c r="F231" s="92">
        <v>67.92</v>
      </c>
      <c r="G231" s="92">
        <v>67.319999999999993</v>
      </c>
      <c r="H231" s="92">
        <v>64.02</v>
      </c>
      <c r="I231" s="92">
        <v>63.74</v>
      </c>
      <c r="J231" s="92">
        <v>61.424999999999997</v>
      </c>
      <c r="K231" s="96">
        <v>60.046999999999997</v>
      </c>
      <c r="L231" s="100"/>
      <c r="M231" s="95" t="s">
        <v>75</v>
      </c>
      <c r="N231" s="92">
        <v>61.505000000000003</v>
      </c>
      <c r="O231" s="92">
        <v>62.305</v>
      </c>
      <c r="P231" s="92">
        <v>64.102999999999994</v>
      </c>
      <c r="Q231" s="92">
        <v>64.477999999999994</v>
      </c>
      <c r="R231" s="92">
        <v>68</v>
      </c>
      <c r="S231" s="96">
        <v>69.241</v>
      </c>
      <c r="T231" s="101">
        <v>62</v>
      </c>
      <c r="U231" s="139"/>
      <c r="V231" s="57">
        <f t="shared" si="54"/>
        <v>5.196152422706632</v>
      </c>
      <c r="W231" s="53">
        <f t="shared" si="60"/>
        <v>31.939999999999998</v>
      </c>
      <c r="X231" s="53">
        <f t="shared" si="61"/>
        <v>60.735999999999997</v>
      </c>
      <c r="Y231" s="53">
        <f t="shared" si="62"/>
        <v>30.023499999999999</v>
      </c>
      <c r="Z231" s="53">
        <f t="shared" si="63"/>
        <v>33.81</v>
      </c>
      <c r="AA231" s="53">
        <f t="shared" si="64"/>
        <v>0.72807621135331146</v>
      </c>
      <c r="AB231" s="53">
        <f t="shared" si="65"/>
        <v>0.68157621135331681</v>
      </c>
      <c r="AC231" s="53">
        <f t="shared" si="55"/>
        <v>0.42035499661539721</v>
      </c>
      <c r="AD231" s="58">
        <f t="shared" si="56"/>
        <v>0.39350820909808271</v>
      </c>
      <c r="AF231" s="57">
        <f t="shared" si="57"/>
        <v>5.196152422706632</v>
      </c>
      <c r="AG231" s="53">
        <f t="shared" si="66"/>
        <v>32.145249999999997</v>
      </c>
      <c r="AH231" s="53">
        <f t="shared" si="67"/>
        <v>68.620499999999993</v>
      </c>
      <c r="AI231" s="53">
        <f t="shared" si="68"/>
        <v>30.952500000000001</v>
      </c>
      <c r="AJ231" s="53">
        <f t="shared" si="69"/>
        <v>34.6205</v>
      </c>
      <c r="AK231" s="53">
        <f t="shared" si="70"/>
        <v>0.1228262113533134</v>
      </c>
      <c r="AL231" s="53">
        <f t="shared" si="71"/>
        <v>1.4053262113533194</v>
      </c>
      <c r="AM231" s="53">
        <f t="shared" si="58"/>
        <v>0.81136546642407581</v>
      </c>
      <c r="AN231" s="58">
        <f t="shared" si="59"/>
        <v>7.0913746188377355E-2</v>
      </c>
    </row>
    <row r="232" spans="1:40">
      <c r="A232" s="103">
        <v>68</v>
      </c>
      <c r="B232" s="93" t="s">
        <v>338</v>
      </c>
      <c r="C232" s="124" t="s">
        <v>338</v>
      </c>
      <c r="D232" s="101">
        <v>4</v>
      </c>
      <c r="E232" s="95" t="s">
        <v>74</v>
      </c>
      <c r="F232" s="92">
        <v>67.94</v>
      </c>
      <c r="G232" s="92">
        <v>67.47</v>
      </c>
      <c r="H232" s="92">
        <v>65.34</v>
      </c>
      <c r="I232" s="92">
        <v>65.11</v>
      </c>
      <c r="J232" s="92">
        <v>63.61</v>
      </c>
      <c r="K232" s="96">
        <v>62.642000000000003</v>
      </c>
      <c r="L232" s="100"/>
      <c r="M232" s="95" t="s">
        <v>75</v>
      </c>
      <c r="N232" s="92">
        <v>63.67</v>
      </c>
      <c r="O232" s="92">
        <v>64.27</v>
      </c>
      <c r="P232" s="92">
        <v>65.402000000000001</v>
      </c>
      <c r="Q232" s="92">
        <v>65.716999999999999</v>
      </c>
      <c r="R232" s="92">
        <v>68</v>
      </c>
      <c r="S232" s="96">
        <v>68.891999999999996</v>
      </c>
      <c r="T232" s="101">
        <v>64</v>
      </c>
      <c r="U232" s="139"/>
      <c r="V232" s="57">
        <f t="shared" si="54"/>
        <v>3.4641016151377548</v>
      </c>
      <c r="W232" s="53">
        <f t="shared" si="60"/>
        <v>32.612499999999997</v>
      </c>
      <c r="X232" s="53">
        <f t="shared" si="61"/>
        <v>63.126000000000005</v>
      </c>
      <c r="Y232" s="53">
        <f t="shared" si="62"/>
        <v>31.321000000000002</v>
      </c>
      <c r="Z232" s="53">
        <f t="shared" si="63"/>
        <v>33.852499999999999</v>
      </c>
      <c r="AA232" s="53">
        <f t="shared" si="64"/>
        <v>0.49205080756887298</v>
      </c>
      <c r="AB232" s="53">
        <f t="shared" si="65"/>
        <v>0.44055080756888176</v>
      </c>
      <c r="AC232" s="53">
        <f t="shared" si="55"/>
        <v>0.28408566620486153</v>
      </c>
      <c r="AD232" s="58">
        <f t="shared" si="56"/>
        <v>0.2543521273416009</v>
      </c>
      <c r="AF232" s="57">
        <f t="shared" si="57"/>
        <v>3.4641016151377548</v>
      </c>
      <c r="AG232" s="53">
        <f t="shared" si="66"/>
        <v>32.77975</v>
      </c>
      <c r="AH232" s="53">
        <f t="shared" si="67"/>
        <v>68.445999999999998</v>
      </c>
      <c r="AI232" s="53">
        <f t="shared" si="68"/>
        <v>31.984999999999999</v>
      </c>
      <c r="AJ232" s="53">
        <f t="shared" si="69"/>
        <v>34.445999999999998</v>
      </c>
      <c r="AK232" s="53">
        <f t="shared" si="70"/>
        <v>6.5800807568876962E-2</v>
      </c>
      <c r="AL232" s="53">
        <f t="shared" si="71"/>
        <v>0.9373008075688769</v>
      </c>
      <c r="AM232" s="53">
        <f t="shared" si="58"/>
        <v>0.54115087356154468</v>
      </c>
      <c r="AN232" s="58">
        <f t="shared" si="59"/>
        <v>3.7990113962785878E-2</v>
      </c>
    </row>
    <row r="233" spans="1:40">
      <c r="A233" s="103">
        <v>68</v>
      </c>
      <c r="B233" s="93" t="s">
        <v>339</v>
      </c>
      <c r="C233" s="124" t="s">
        <v>339</v>
      </c>
      <c r="D233" s="101">
        <v>3</v>
      </c>
      <c r="E233" s="95" t="s">
        <v>74</v>
      </c>
      <c r="F233" s="92">
        <v>67.95</v>
      </c>
      <c r="G233" s="92">
        <v>67.58</v>
      </c>
      <c r="H233" s="92">
        <v>66</v>
      </c>
      <c r="I233" s="92">
        <v>65.790000000000006</v>
      </c>
      <c r="J233" s="92">
        <v>64.703999999999994</v>
      </c>
      <c r="K233" s="96">
        <v>63.942999999999998</v>
      </c>
      <c r="L233" s="100"/>
      <c r="M233" s="95" t="s">
        <v>75</v>
      </c>
      <c r="N233" s="92">
        <v>64.751999999999995</v>
      </c>
      <c r="O233" s="92">
        <v>65.251999999999995</v>
      </c>
      <c r="P233" s="92">
        <v>66.051000000000002</v>
      </c>
      <c r="Q233" s="92">
        <v>66.331000000000003</v>
      </c>
      <c r="R233" s="92">
        <v>68</v>
      </c>
      <c r="S233" s="96">
        <v>68.712999999999994</v>
      </c>
      <c r="T233" s="101">
        <v>65</v>
      </c>
      <c r="U233" s="139"/>
      <c r="V233" s="57">
        <f t="shared" si="54"/>
        <v>2.598076211353316</v>
      </c>
      <c r="W233" s="53">
        <f t="shared" si="60"/>
        <v>32.947500000000005</v>
      </c>
      <c r="X233" s="53">
        <f t="shared" si="61"/>
        <v>64.323499999999996</v>
      </c>
      <c r="Y233" s="53">
        <f t="shared" si="62"/>
        <v>31.971499999999999</v>
      </c>
      <c r="Z233" s="53">
        <f t="shared" si="63"/>
        <v>33.8825</v>
      </c>
      <c r="AA233" s="53">
        <f t="shared" si="64"/>
        <v>0.36403810567666284</v>
      </c>
      <c r="AB233" s="53">
        <f t="shared" si="65"/>
        <v>0.32303810567665181</v>
      </c>
      <c r="AC233" s="53">
        <f t="shared" si="55"/>
        <v>0.21017749830770271</v>
      </c>
      <c r="AD233" s="58">
        <f t="shared" si="56"/>
        <v>0.18650613727092169</v>
      </c>
      <c r="AF233" s="57">
        <f t="shared" si="57"/>
        <v>2.598076211353316</v>
      </c>
      <c r="AG233" s="53">
        <f t="shared" si="66"/>
        <v>33.095500000000001</v>
      </c>
      <c r="AH233" s="53">
        <f t="shared" si="67"/>
        <v>68.356499999999997</v>
      </c>
      <c r="AI233" s="53">
        <f t="shared" si="68"/>
        <v>32.500999999999998</v>
      </c>
      <c r="AJ233" s="53">
        <f t="shared" si="69"/>
        <v>34.356499999999997</v>
      </c>
      <c r="AK233" s="53">
        <f t="shared" si="70"/>
        <v>3.8038105676662326E-2</v>
      </c>
      <c r="AL233" s="53">
        <f t="shared" si="71"/>
        <v>0.70453810567665442</v>
      </c>
      <c r="AM233" s="53">
        <f t="shared" si="58"/>
        <v>0.40676526496676541</v>
      </c>
      <c r="AN233" s="58">
        <f t="shared" si="59"/>
        <v>2.1961310551884425E-2</v>
      </c>
    </row>
    <row r="234" spans="1:40">
      <c r="A234" s="103">
        <v>68</v>
      </c>
      <c r="B234" s="93" t="s">
        <v>340</v>
      </c>
      <c r="C234" s="124" t="s">
        <v>340</v>
      </c>
      <c r="D234" s="101">
        <v>2</v>
      </c>
      <c r="E234" s="95" t="s">
        <v>74</v>
      </c>
      <c r="F234" s="92">
        <v>67.959999999999994</v>
      </c>
      <c r="G234" s="92">
        <v>67.680000000000007</v>
      </c>
      <c r="H234" s="92">
        <v>66.66</v>
      </c>
      <c r="I234" s="92">
        <v>66.48</v>
      </c>
      <c r="J234" s="92">
        <v>65.796999999999997</v>
      </c>
      <c r="K234" s="96">
        <v>65.251000000000005</v>
      </c>
      <c r="L234" s="100"/>
      <c r="M234" s="95" t="s">
        <v>75</v>
      </c>
      <c r="N234" s="92">
        <v>65.834999999999994</v>
      </c>
      <c r="O234" s="92">
        <v>66.209999999999994</v>
      </c>
      <c r="P234" s="92">
        <v>66.700999999999993</v>
      </c>
      <c r="Q234" s="92">
        <v>66.936999999999998</v>
      </c>
      <c r="R234" s="92">
        <v>68</v>
      </c>
      <c r="S234" s="96">
        <v>68.525000000000006</v>
      </c>
      <c r="T234" s="101">
        <v>66</v>
      </c>
      <c r="U234" s="139"/>
      <c r="V234" s="57">
        <f t="shared" si="54"/>
        <v>1.7320508075688774</v>
      </c>
      <c r="W234" s="53">
        <f t="shared" si="60"/>
        <v>33.284999999999997</v>
      </c>
      <c r="X234" s="53">
        <f t="shared" si="61"/>
        <v>65.524000000000001</v>
      </c>
      <c r="Y234" s="53">
        <f t="shared" si="62"/>
        <v>32.625500000000002</v>
      </c>
      <c r="Z234" s="53">
        <f t="shared" si="63"/>
        <v>33.909999999999997</v>
      </c>
      <c r="AA234" s="53">
        <f t="shared" si="64"/>
        <v>0.24102540378444104</v>
      </c>
      <c r="AB234" s="53">
        <f t="shared" si="65"/>
        <v>0.20652540378444451</v>
      </c>
      <c r="AC234" s="53">
        <f t="shared" si="55"/>
        <v>0.13915608175648528</v>
      </c>
      <c r="AD234" s="58">
        <f t="shared" si="56"/>
        <v>0.11923749746944519</v>
      </c>
      <c r="AF234" s="57">
        <f t="shared" si="57"/>
        <v>1.7320508075688774</v>
      </c>
      <c r="AG234" s="53">
        <f t="shared" si="66"/>
        <v>33.409499999999994</v>
      </c>
      <c r="AH234" s="53">
        <f t="shared" si="67"/>
        <v>68.262500000000003</v>
      </c>
      <c r="AI234" s="53">
        <f t="shared" si="68"/>
        <v>33.011249999999997</v>
      </c>
      <c r="AJ234" s="53">
        <f t="shared" si="69"/>
        <v>34.262500000000003</v>
      </c>
      <c r="AK234" s="53">
        <f t="shared" si="70"/>
        <v>1.7320508075688773E-2</v>
      </c>
      <c r="AL234" s="53">
        <f t="shared" si="71"/>
        <v>0.46777540378444138</v>
      </c>
      <c r="AM234" s="53">
        <f t="shared" si="58"/>
        <v>0.2700702552952331</v>
      </c>
      <c r="AN234" s="58">
        <f t="shared" si="59"/>
        <v>0.01</v>
      </c>
    </row>
    <row r="235" spans="1:40">
      <c r="A235" s="103">
        <v>68</v>
      </c>
      <c r="B235" s="93" t="s">
        <v>341</v>
      </c>
      <c r="C235" s="124" t="s">
        <v>341</v>
      </c>
      <c r="D235" s="101">
        <v>1.5</v>
      </c>
      <c r="E235" s="95" t="s">
        <v>74</v>
      </c>
      <c r="F235" s="92">
        <v>67.97</v>
      </c>
      <c r="G235" s="92">
        <v>67.73</v>
      </c>
      <c r="H235" s="92">
        <v>66.989999999999995</v>
      </c>
      <c r="I235" s="92">
        <v>66.83</v>
      </c>
      <c r="J235" s="92">
        <v>66.343999999999994</v>
      </c>
      <c r="K235" s="96">
        <v>65.91</v>
      </c>
      <c r="L235" s="100"/>
      <c r="M235" s="95" t="s">
        <v>75</v>
      </c>
      <c r="N235" s="92">
        <v>66.376000000000005</v>
      </c>
      <c r="O235" s="92">
        <v>66.676000000000002</v>
      </c>
      <c r="P235" s="92">
        <v>67.025999999999996</v>
      </c>
      <c r="Q235" s="92">
        <v>67.238</v>
      </c>
      <c r="R235" s="92">
        <v>68</v>
      </c>
      <c r="S235" s="96">
        <v>68.429000000000002</v>
      </c>
      <c r="T235" s="101">
        <v>66.5</v>
      </c>
      <c r="U235" s="139"/>
      <c r="V235" s="57">
        <f t="shared" si="54"/>
        <v>1.299038105676658</v>
      </c>
      <c r="W235" s="53">
        <f t="shared" si="60"/>
        <v>33.454999999999998</v>
      </c>
      <c r="X235" s="53">
        <f t="shared" si="61"/>
        <v>66.126999999999995</v>
      </c>
      <c r="Y235" s="53">
        <f t="shared" si="62"/>
        <v>32.954999999999998</v>
      </c>
      <c r="Z235" s="53">
        <f t="shared" si="63"/>
        <v>33.924999999999997</v>
      </c>
      <c r="AA235" s="53">
        <f t="shared" si="64"/>
        <v>0.17951905283833014</v>
      </c>
      <c r="AB235" s="53">
        <f t="shared" si="65"/>
        <v>0.149519052838329</v>
      </c>
      <c r="AC235" s="53">
        <f t="shared" si="55"/>
        <v>0.10364537348087655</v>
      </c>
      <c r="AD235" s="58">
        <f t="shared" si="56"/>
        <v>8.6324865405187121E-2</v>
      </c>
      <c r="AF235" s="57">
        <f t="shared" si="57"/>
        <v>1.299038105676658</v>
      </c>
      <c r="AG235" s="53">
        <f t="shared" si="66"/>
        <v>33.566000000000003</v>
      </c>
      <c r="AH235" s="53">
        <f t="shared" si="67"/>
        <v>68.214500000000001</v>
      </c>
      <c r="AI235" s="53">
        <f t="shared" si="68"/>
        <v>33.263000000000005</v>
      </c>
      <c r="AJ235" s="53">
        <f t="shared" si="69"/>
        <v>34.214500000000001</v>
      </c>
      <c r="AK235" s="53">
        <f t="shared" si="70"/>
        <v>1.299038105676658E-2</v>
      </c>
      <c r="AL235" s="53">
        <f t="shared" si="71"/>
        <v>0.34651905283833173</v>
      </c>
      <c r="AM235" s="53">
        <f t="shared" si="58"/>
        <v>0.20006286843554497</v>
      </c>
      <c r="AN235" s="58">
        <f t="shared" si="59"/>
        <v>7.4999999999999997E-3</v>
      </c>
    </row>
    <row r="236" spans="1:40">
      <c r="A236" s="103">
        <v>68</v>
      </c>
      <c r="B236" s="93" t="s">
        <v>342</v>
      </c>
      <c r="C236" s="124" t="s">
        <v>342</v>
      </c>
      <c r="D236" s="101">
        <v>1</v>
      </c>
      <c r="E236" s="95" t="s">
        <v>74</v>
      </c>
      <c r="F236" s="92">
        <v>67.97</v>
      </c>
      <c r="G236" s="92">
        <v>67.790000000000006</v>
      </c>
      <c r="H236" s="92">
        <v>67.319999999999993</v>
      </c>
      <c r="I236" s="92">
        <v>67.180000000000007</v>
      </c>
      <c r="J236" s="92">
        <v>66.891000000000005</v>
      </c>
      <c r="K236" s="96">
        <v>66.567999999999998</v>
      </c>
      <c r="L236" s="100"/>
      <c r="M236" s="95" t="s">
        <v>75</v>
      </c>
      <c r="N236" s="92">
        <v>66.917000000000002</v>
      </c>
      <c r="O236" s="92">
        <v>67.153000000000006</v>
      </c>
      <c r="P236" s="92">
        <v>67.349999999999994</v>
      </c>
      <c r="Q236" s="92">
        <v>67.540000000000006</v>
      </c>
      <c r="R236" s="92">
        <v>68</v>
      </c>
      <c r="S236" s="96">
        <v>68.334000000000003</v>
      </c>
      <c r="T236" s="101">
        <v>67</v>
      </c>
      <c r="U236" s="139"/>
      <c r="V236" s="57">
        <f t="shared" si="54"/>
        <v>0.86602540378443871</v>
      </c>
      <c r="W236" s="53">
        <f t="shared" si="60"/>
        <v>33.625</v>
      </c>
      <c r="X236" s="53">
        <f t="shared" si="61"/>
        <v>66.729500000000002</v>
      </c>
      <c r="Y236" s="53">
        <f t="shared" si="62"/>
        <v>33.283999999999999</v>
      </c>
      <c r="Z236" s="53">
        <f t="shared" si="63"/>
        <v>33.94</v>
      </c>
      <c r="AA236" s="53">
        <f t="shared" si="64"/>
        <v>0.11801270189221924</v>
      </c>
      <c r="AB236" s="53">
        <f t="shared" si="65"/>
        <v>9.2012701892218274E-2</v>
      </c>
      <c r="AC236" s="53">
        <f t="shared" si="55"/>
        <v>6.8134665205267828E-2</v>
      </c>
      <c r="AD236" s="58">
        <f t="shared" si="56"/>
        <v>5.3123558206337004E-2</v>
      </c>
      <c r="AF236" s="57">
        <f t="shared" si="57"/>
        <v>0.86602540378443871</v>
      </c>
      <c r="AG236" s="53">
        <f t="shared" si="66"/>
        <v>33.722499999999997</v>
      </c>
      <c r="AH236" s="53">
        <f t="shared" si="67"/>
        <v>68.167000000000002</v>
      </c>
      <c r="AI236" s="53">
        <f t="shared" si="68"/>
        <v>33.517499999999998</v>
      </c>
      <c r="AJ236" s="53">
        <f t="shared" si="69"/>
        <v>34.167000000000002</v>
      </c>
      <c r="AK236" s="53">
        <f t="shared" si="70"/>
        <v>8.6602540378443865E-3</v>
      </c>
      <c r="AL236" s="53">
        <f t="shared" si="71"/>
        <v>0.22801270189222106</v>
      </c>
      <c r="AM236" s="53">
        <f t="shared" si="58"/>
        <v>0.13164319481612771</v>
      </c>
      <c r="AN236" s="58">
        <f t="shared" si="59"/>
        <v>5.0000000000000001E-3</v>
      </c>
    </row>
    <row r="237" spans="1:40">
      <c r="A237" s="103">
        <v>70</v>
      </c>
      <c r="B237" s="93" t="s">
        <v>343</v>
      </c>
      <c r="C237" s="124" t="s">
        <v>343</v>
      </c>
      <c r="D237" s="101">
        <v>6</v>
      </c>
      <c r="E237" s="95" t="s">
        <v>74</v>
      </c>
      <c r="F237" s="92">
        <v>69.92</v>
      </c>
      <c r="G237" s="92">
        <v>69.319999999999993</v>
      </c>
      <c r="H237" s="92">
        <v>66.02</v>
      </c>
      <c r="I237" s="92">
        <v>65.739999999999995</v>
      </c>
      <c r="J237" s="92">
        <v>63.424999999999997</v>
      </c>
      <c r="K237" s="96">
        <v>62.046999999999997</v>
      </c>
      <c r="L237" s="100"/>
      <c r="M237" s="95" t="s">
        <v>75</v>
      </c>
      <c r="N237" s="92">
        <v>63.505000000000003</v>
      </c>
      <c r="O237" s="92">
        <v>64.305000000000007</v>
      </c>
      <c r="P237" s="92">
        <v>66.102999999999994</v>
      </c>
      <c r="Q237" s="92">
        <v>66.477999999999994</v>
      </c>
      <c r="R237" s="92">
        <v>70</v>
      </c>
      <c r="S237" s="96">
        <v>71.241</v>
      </c>
      <c r="T237" s="101">
        <v>64</v>
      </c>
      <c r="U237" s="139"/>
      <c r="V237" s="57">
        <f t="shared" si="54"/>
        <v>5.196152422706632</v>
      </c>
      <c r="W237" s="53">
        <f t="shared" si="60"/>
        <v>32.94</v>
      </c>
      <c r="X237" s="53">
        <f t="shared" si="61"/>
        <v>62.735999999999997</v>
      </c>
      <c r="Y237" s="53">
        <f t="shared" si="62"/>
        <v>31.023499999999999</v>
      </c>
      <c r="Z237" s="53">
        <f t="shared" si="63"/>
        <v>34.81</v>
      </c>
      <c r="AA237" s="53">
        <f t="shared" si="64"/>
        <v>0.72807621135331146</v>
      </c>
      <c r="AB237" s="53">
        <f t="shared" si="65"/>
        <v>0.68157621135331681</v>
      </c>
      <c r="AC237" s="53">
        <f t="shared" si="55"/>
        <v>0.42035499661539721</v>
      </c>
      <c r="AD237" s="58">
        <f t="shared" si="56"/>
        <v>0.39350820909808271</v>
      </c>
      <c r="AF237" s="57">
        <f t="shared" si="57"/>
        <v>5.196152422706632</v>
      </c>
      <c r="AG237" s="53">
        <f t="shared" si="66"/>
        <v>33.145249999999997</v>
      </c>
      <c r="AH237" s="53">
        <f t="shared" si="67"/>
        <v>70.620499999999993</v>
      </c>
      <c r="AI237" s="53">
        <f t="shared" si="68"/>
        <v>31.952500000000001</v>
      </c>
      <c r="AJ237" s="53">
        <f t="shared" si="69"/>
        <v>35.6205</v>
      </c>
      <c r="AK237" s="53">
        <f t="shared" si="70"/>
        <v>0.1228262113533134</v>
      </c>
      <c r="AL237" s="53">
        <f t="shared" si="71"/>
        <v>1.4053262113533194</v>
      </c>
      <c r="AM237" s="53">
        <f t="shared" si="58"/>
        <v>0.81136546642407581</v>
      </c>
      <c r="AN237" s="58">
        <f t="shared" si="59"/>
        <v>7.0913746188377355E-2</v>
      </c>
    </row>
    <row r="238" spans="1:40">
      <c r="A238" s="103">
        <v>70</v>
      </c>
      <c r="B238" s="93" t="s">
        <v>344</v>
      </c>
      <c r="C238" s="124" t="s">
        <v>344</v>
      </c>
      <c r="D238" s="101">
        <v>4</v>
      </c>
      <c r="E238" s="95" t="s">
        <v>74</v>
      </c>
      <c r="F238" s="92">
        <v>69.94</v>
      </c>
      <c r="G238" s="92">
        <v>69.47</v>
      </c>
      <c r="H238" s="92">
        <v>67.34</v>
      </c>
      <c r="I238" s="92">
        <v>67.11</v>
      </c>
      <c r="J238" s="92">
        <v>65.61</v>
      </c>
      <c r="K238" s="96">
        <v>64.641999999999996</v>
      </c>
      <c r="L238" s="100"/>
      <c r="M238" s="95" t="s">
        <v>75</v>
      </c>
      <c r="N238" s="92">
        <v>65.67</v>
      </c>
      <c r="O238" s="92">
        <v>66.27</v>
      </c>
      <c r="P238" s="92">
        <v>67.402000000000001</v>
      </c>
      <c r="Q238" s="92">
        <v>67.716999999999999</v>
      </c>
      <c r="R238" s="92">
        <v>70</v>
      </c>
      <c r="S238" s="96">
        <v>70.891999999999996</v>
      </c>
      <c r="T238" s="101">
        <v>66</v>
      </c>
      <c r="U238" s="139"/>
      <c r="V238" s="57">
        <f t="shared" si="54"/>
        <v>3.4641016151377548</v>
      </c>
      <c r="W238" s="53">
        <f t="shared" si="60"/>
        <v>33.612499999999997</v>
      </c>
      <c r="X238" s="53">
        <f t="shared" si="61"/>
        <v>65.126000000000005</v>
      </c>
      <c r="Y238" s="53">
        <f t="shared" si="62"/>
        <v>32.320999999999998</v>
      </c>
      <c r="Z238" s="53">
        <f t="shared" si="63"/>
        <v>34.852499999999999</v>
      </c>
      <c r="AA238" s="53">
        <f t="shared" si="64"/>
        <v>0.49205080756887298</v>
      </c>
      <c r="AB238" s="53">
        <f t="shared" si="65"/>
        <v>0.44055080756887821</v>
      </c>
      <c r="AC238" s="53">
        <f t="shared" si="55"/>
        <v>0.28408566620486153</v>
      </c>
      <c r="AD238" s="58">
        <f t="shared" si="56"/>
        <v>0.25435212734159884</v>
      </c>
      <c r="AF238" s="57">
        <f t="shared" si="57"/>
        <v>3.4641016151377548</v>
      </c>
      <c r="AG238" s="53">
        <f t="shared" si="66"/>
        <v>33.77975</v>
      </c>
      <c r="AH238" s="53">
        <f t="shared" si="67"/>
        <v>70.445999999999998</v>
      </c>
      <c r="AI238" s="53">
        <f t="shared" si="68"/>
        <v>32.984999999999999</v>
      </c>
      <c r="AJ238" s="53">
        <f t="shared" si="69"/>
        <v>35.445999999999998</v>
      </c>
      <c r="AK238" s="53">
        <f t="shared" si="70"/>
        <v>6.5800807568876962E-2</v>
      </c>
      <c r="AL238" s="53">
        <f t="shared" si="71"/>
        <v>0.9373008075688769</v>
      </c>
      <c r="AM238" s="53">
        <f t="shared" si="58"/>
        <v>0.54115087356154468</v>
      </c>
      <c r="AN238" s="58">
        <f t="shared" si="59"/>
        <v>3.7990113962785878E-2</v>
      </c>
    </row>
    <row r="239" spans="1:40">
      <c r="A239" s="103">
        <v>70</v>
      </c>
      <c r="B239" s="93" t="s">
        <v>345</v>
      </c>
      <c r="C239" s="124" t="s">
        <v>345</v>
      </c>
      <c r="D239" s="101">
        <v>3</v>
      </c>
      <c r="E239" s="95" t="s">
        <v>74</v>
      </c>
      <c r="F239" s="92">
        <v>69.95</v>
      </c>
      <c r="G239" s="92">
        <v>69.58</v>
      </c>
      <c r="H239" s="92">
        <v>68</v>
      </c>
      <c r="I239" s="92">
        <v>67.790000000000006</v>
      </c>
      <c r="J239" s="92">
        <v>66.703999999999994</v>
      </c>
      <c r="K239" s="96">
        <v>65.942999999999998</v>
      </c>
      <c r="L239" s="100"/>
      <c r="M239" s="95" t="s">
        <v>75</v>
      </c>
      <c r="N239" s="92">
        <v>66.751999999999995</v>
      </c>
      <c r="O239" s="92">
        <v>67.251999999999995</v>
      </c>
      <c r="P239" s="92">
        <v>68.051000000000002</v>
      </c>
      <c r="Q239" s="92">
        <v>68.331000000000003</v>
      </c>
      <c r="R239" s="92">
        <v>70</v>
      </c>
      <c r="S239" s="96">
        <v>70.712999999999994</v>
      </c>
      <c r="T239" s="101">
        <v>67</v>
      </c>
      <c r="U239" s="139"/>
      <c r="V239" s="57">
        <f t="shared" si="54"/>
        <v>2.598076211353316</v>
      </c>
      <c r="W239" s="53">
        <f t="shared" si="60"/>
        <v>33.947500000000005</v>
      </c>
      <c r="X239" s="53">
        <f t="shared" si="61"/>
        <v>66.323499999999996</v>
      </c>
      <c r="Y239" s="53">
        <f t="shared" si="62"/>
        <v>32.971499999999999</v>
      </c>
      <c r="Z239" s="53">
        <f t="shared" si="63"/>
        <v>34.8825</v>
      </c>
      <c r="AA239" s="53">
        <f t="shared" si="64"/>
        <v>0.36403810567666284</v>
      </c>
      <c r="AB239" s="53">
        <f t="shared" si="65"/>
        <v>0.32303810567665181</v>
      </c>
      <c r="AC239" s="53">
        <f t="shared" si="55"/>
        <v>0.21017749830770271</v>
      </c>
      <c r="AD239" s="58">
        <f t="shared" si="56"/>
        <v>0.18650613727092169</v>
      </c>
      <c r="AF239" s="57">
        <f t="shared" si="57"/>
        <v>2.598076211353316</v>
      </c>
      <c r="AG239" s="53">
        <f t="shared" si="66"/>
        <v>34.095500000000001</v>
      </c>
      <c r="AH239" s="53">
        <f t="shared" si="67"/>
        <v>70.356499999999997</v>
      </c>
      <c r="AI239" s="53">
        <f t="shared" si="68"/>
        <v>33.500999999999998</v>
      </c>
      <c r="AJ239" s="53">
        <f t="shared" si="69"/>
        <v>35.356499999999997</v>
      </c>
      <c r="AK239" s="53">
        <f t="shared" si="70"/>
        <v>3.8038105676662326E-2</v>
      </c>
      <c r="AL239" s="53">
        <f t="shared" si="71"/>
        <v>0.70453810567665442</v>
      </c>
      <c r="AM239" s="53">
        <f t="shared" si="58"/>
        <v>0.40676526496676541</v>
      </c>
      <c r="AN239" s="58">
        <f t="shared" si="59"/>
        <v>2.1961310551884425E-2</v>
      </c>
    </row>
    <row r="240" spans="1:40">
      <c r="A240" s="103">
        <v>70</v>
      </c>
      <c r="B240" s="93" t="s">
        <v>346</v>
      </c>
      <c r="C240" s="124" t="s">
        <v>346</v>
      </c>
      <c r="D240" s="101">
        <v>2</v>
      </c>
      <c r="E240" s="95" t="s">
        <v>74</v>
      </c>
      <c r="F240" s="92">
        <v>69.959999999999994</v>
      </c>
      <c r="G240" s="92">
        <v>69.680000000000007</v>
      </c>
      <c r="H240" s="92">
        <v>68.66</v>
      </c>
      <c r="I240" s="92">
        <v>68.48</v>
      </c>
      <c r="J240" s="92">
        <v>67.796999999999997</v>
      </c>
      <c r="K240" s="96">
        <v>67.251000000000005</v>
      </c>
      <c r="L240" s="100"/>
      <c r="M240" s="95" t="s">
        <v>75</v>
      </c>
      <c r="N240" s="92">
        <v>67.834999999999994</v>
      </c>
      <c r="O240" s="92">
        <v>68.209999999999994</v>
      </c>
      <c r="P240" s="92">
        <v>68.700999999999993</v>
      </c>
      <c r="Q240" s="92">
        <v>68.936999999999998</v>
      </c>
      <c r="R240" s="92">
        <v>70</v>
      </c>
      <c r="S240" s="96">
        <v>70.525000000000006</v>
      </c>
      <c r="T240" s="101">
        <v>68</v>
      </c>
      <c r="U240" s="139"/>
      <c r="V240" s="57">
        <f t="shared" si="54"/>
        <v>1.7320508075688774</v>
      </c>
      <c r="W240" s="53">
        <f t="shared" si="60"/>
        <v>34.284999999999997</v>
      </c>
      <c r="X240" s="53">
        <f t="shared" si="61"/>
        <v>67.524000000000001</v>
      </c>
      <c r="Y240" s="53">
        <f t="shared" si="62"/>
        <v>33.625500000000002</v>
      </c>
      <c r="Z240" s="53">
        <f t="shared" si="63"/>
        <v>34.909999999999997</v>
      </c>
      <c r="AA240" s="53">
        <f t="shared" si="64"/>
        <v>0.24102540378444104</v>
      </c>
      <c r="AB240" s="53">
        <f t="shared" si="65"/>
        <v>0.20652540378444451</v>
      </c>
      <c r="AC240" s="53">
        <f t="shared" si="55"/>
        <v>0.13915608175648528</v>
      </c>
      <c r="AD240" s="58">
        <f t="shared" si="56"/>
        <v>0.11923749746944519</v>
      </c>
      <c r="AF240" s="57">
        <f t="shared" si="57"/>
        <v>1.7320508075688774</v>
      </c>
      <c r="AG240" s="53">
        <f t="shared" si="66"/>
        <v>34.409499999999994</v>
      </c>
      <c r="AH240" s="53">
        <f t="shared" si="67"/>
        <v>70.262500000000003</v>
      </c>
      <c r="AI240" s="53">
        <f t="shared" si="68"/>
        <v>34.011249999999997</v>
      </c>
      <c r="AJ240" s="53">
        <f t="shared" si="69"/>
        <v>35.262500000000003</v>
      </c>
      <c r="AK240" s="53">
        <f t="shared" si="70"/>
        <v>1.7320508075688773E-2</v>
      </c>
      <c r="AL240" s="53">
        <f t="shared" si="71"/>
        <v>0.46777540378444138</v>
      </c>
      <c r="AM240" s="53">
        <f t="shared" si="58"/>
        <v>0.2700702552952331</v>
      </c>
      <c r="AN240" s="58">
        <f t="shared" si="59"/>
        <v>0.01</v>
      </c>
    </row>
    <row r="241" spans="1:40">
      <c r="A241" s="103">
        <v>70</v>
      </c>
      <c r="B241" s="93" t="s">
        <v>347</v>
      </c>
      <c r="C241" s="124" t="s">
        <v>347</v>
      </c>
      <c r="D241" s="101">
        <v>1.5</v>
      </c>
      <c r="E241" s="95" t="s">
        <v>74</v>
      </c>
      <c r="F241" s="92">
        <v>69.97</v>
      </c>
      <c r="G241" s="92">
        <v>69.73</v>
      </c>
      <c r="H241" s="92">
        <v>68.989999999999995</v>
      </c>
      <c r="I241" s="92">
        <v>68.83</v>
      </c>
      <c r="J241" s="92">
        <v>68.343999999999994</v>
      </c>
      <c r="K241" s="96">
        <v>67.91</v>
      </c>
      <c r="L241" s="100"/>
      <c r="M241" s="95" t="s">
        <v>75</v>
      </c>
      <c r="N241" s="92">
        <v>68.376000000000005</v>
      </c>
      <c r="O241" s="92">
        <v>68.676000000000002</v>
      </c>
      <c r="P241" s="92">
        <v>69.025999999999996</v>
      </c>
      <c r="Q241" s="92">
        <v>69.238</v>
      </c>
      <c r="R241" s="92">
        <v>70</v>
      </c>
      <c r="S241" s="96">
        <v>70.427999999999997</v>
      </c>
      <c r="T241" s="101">
        <v>68.5</v>
      </c>
      <c r="U241" s="139"/>
      <c r="V241" s="57">
        <f t="shared" si="54"/>
        <v>1.299038105676658</v>
      </c>
      <c r="W241" s="53">
        <f t="shared" si="60"/>
        <v>34.454999999999998</v>
      </c>
      <c r="X241" s="53">
        <f t="shared" si="61"/>
        <v>68.126999999999995</v>
      </c>
      <c r="Y241" s="53">
        <f t="shared" si="62"/>
        <v>33.954999999999998</v>
      </c>
      <c r="Z241" s="53">
        <f t="shared" si="63"/>
        <v>34.924999999999997</v>
      </c>
      <c r="AA241" s="53">
        <f t="shared" si="64"/>
        <v>0.17951905283833014</v>
      </c>
      <c r="AB241" s="53">
        <f t="shared" si="65"/>
        <v>0.149519052838329</v>
      </c>
      <c r="AC241" s="53">
        <f t="shared" si="55"/>
        <v>0.10364537348087655</v>
      </c>
      <c r="AD241" s="58">
        <f t="shared" si="56"/>
        <v>8.6324865405187121E-2</v>
      </c>
      <c r="AF241" s="57">
        <f t="shared" si="57"/>
        <v>1.299038105676658</v>
      </c>
      <c r="AG241" s="53">
        <f t="shared" si="66"/>
        <v>34.566000000000003</v>
      </c>
      <c r="AH241" s="53">
        <f t="shared" si="67"/>
        <v>70.213999999999999</v>
      </c>
      <c r="AI241" s="53">
        <f t="shared" si="68"/>
        <v>34.263000000000005</v>
      </c>
      <c r="AJ241" s="53">
        <f t="shared" si="69"/>
        <v>35.213999999999999</v>
      </c>
      <c r="AK241" s="53">
        <f t="shared" si="70"/>
        <v>1.299038105676658E-2</v>
      </c>
      <c r="AL241" s="53">
        <f t="shared" si="71"/>
        <v>0.34651905283833173</v>
      </c>
      <c r="AM241" s="53">
        <f t="shared" si="58"/>
        <v>0.20006286843554497</v>
      </c>
      <c r="AN241" s="58">
        <f t="shared" si="59"/>
        <v>7.4999999999999997E-3</v>
      </c>
    </row>
    <row r="242" spans="1:40">
      <c r="A242" s="103">
        <v>72</v>
      </c>
      <c r="B242" s="93" t="s">
        <v>348</v>
      </c>
      <c r="C242" s="124" t="s">
        <v>348</v>
      </c>
      <c r="D242" s="101">
        <v>6</v>
      </c>
      <c r="E242" s="95" t="s">
        <v>74</v>
      </c>
      <c r="F242" s="92">
        <v>71.92</v>
      </c>
      <c r="G242" s="92">
        <v>71.319999999999993</v>
      </c>
      <c r="H242" s="92">
        <v>68.02</v>
      </c>
      <c r="I242" s="92">
        <v>67.739999999999995</v>
      </c>
      <c r="J242" s="92">
        <v>65.424999999999997</v>
      </c>
      <c r="K242" s="96">
        <v>64.046999999999997</v>
      </c>
      <c r="L242" s="100"/>
      <c r="M242" s="95" t="s">
        <v>75</v>
      </c>
      <c r="N242" s="92">
        <v>65.504999999999995</v>
      </c>
      <c r="O242" s="92">
        <v>66.305000000000007</v>
      </c>
      <c r="P242" s="92">
        <v>68.102999999999994</v>
      </c>
      <c r="Q242" s="92">
        <v>68.477999999999994</v>
      </c>
      <c r="R242" s="92">
        <v>72</v>
      </c>
      <c r="S242" s="96">
        <v>73.241</v>
      </c>
      <c r="T242" s="101">
        <v>66</v>
      </c>
      <c r="U242" s="139"/>
      <c r="V242" s="57">
        <f t="shared" si="54"/>
        <v>5.196152422706632</v>
      </c>
      <c r="W242" s="53">
        <f t="shared" si="60"/>
        <v>33.94</v>
      </c>
      <c r="X242" s="53">
        <f t="shared" si="61"/>
        <v>64.73599999999999</v>
      </c>
      <c r="Y242" s="53">
        <f t="shared" si="62"/>
        <v>32.023499999999999</v>
      </c>
      <c r="Z242" s="53">
        <f t="shared" si="63"/>
        <v>35.81</v>
      </c>
      <c r="AA242" s="53">
        <f t="shared" si="64"/>
        <v>0.72807621135331146</v>
      </c>
      <c r="AB242" s="53">
        <f t="shared" si="65"/>
        <v>0.68157621135331681</v>
      </c>
      <c r="AC242" s="53">
        <f t="shared" si="55"/>
        <v>0.42035499661539721</v>
      </c>
      <c r="AD242" s="58">
        <f t="shared" si="56"/>
        <v>0.39350820909808271</v>
      </c>
      <c r="AF242" s="57">
        <f t="shared" si="57"/>
        <v>5.196152422706632</v>
      </c>
      <c r="AG242" s="53">
        <f t="shared" si="66"/>
        <v>34.145249999999997</v>
      </c>
      <c r="AH242" s="53">
        <f t="shared" si="67"/>
        <v>72.620499999999993</v>
      </c>
      <c r="AI242" s="53">
        <f t="shared" si="68"/>
        <v>32.952500000000001</v>
      </c>
      <c r="AJ242" s="53">
        <f t="shared" si="69"/>
        <v>36.6205</v>
      </c>
      <c r="AK242" s="53">
        <f t="shared" si="70"/>
        <v>0.1228262113533134</v>
      </c>
      <c r="AL242" s="53">
        <f t="shared" si="71"/>
        <v>1.4053262113533194</v>
      </c>
      <c r="AM242" s="53">
        <f t="shared" si="58"/>
        <v>0.81136546642407581</v>
      </c>
      <c r="AN242" s="58">
        <f t="shared" si="59"/>
        <v>7.0913746188377355E-2</v>
      </c>
    </row>
    <row r="243" spans="1:40">
      <c r="A243" s="103">
        <v>72</v>
      </c>
      <c r="B243" s="93" t="s">
        <v>349</v>
      </c>
      <c r="C243" s="124" t="s">
        <v>349</v>
      </c>
      <c r="D243" s="101">
        <v>4</v>
      </c>
      <c r="E243" s="95" t="s">
        <v>74</v>
      </c>
      <c r="F243" s="92">
        <v>71.94</v>
      </c>
      <c r="G243" s="92">
        <v>71.47</v>
      </c>
      <c r="H243" s="92">
        <v>69.34</v>
      </c>
      <c r="I243" s="92">
        <v>69.11</v>
      </c>
      <c r="J243" s="92">
        <v>67.61</v>
      </c>
      <c r="K243" s="96">
        <v>66.641999999999996</v>
      </c>
      <c r="L243" s="100"/>
      <c r="M243" s="95" t="s">
        <v>75</v>
      </c>
      <c r="N243" s="92">
        <v>67.67</v>
      </c>
      <c r="O243" s="92">
        <v>68.27</v>
      </c>
      <c r="P243" s="92">
        <v>69.402000000000001</v>
      </c>
      <c r="Q243" s="92">
        <v>69.716999999999999</v>
      </c>
      <c r="R243" s="92">
        <v>72</v>
      </c>
      <c r="S243" s="96">
        <v>72.891999999999996</v>
      </c>
      <c r="T243" s="101">
        <v>68</v>
      </c>
      <c r="U243" s="139"/>
      <c r="V243" s="57">
        <f t="shared" si="54"/>
        <v>3.4641016151377548</v>
      </c>
      <c r="W243" s="53">
        <f t="shared" si="60"/>
        <v>34.612499999999997</v>
      </c>
      <c r="X243" s="53">
        <f t="shared" si="61"/>
        <v>67.126000000000005</v>
      </c>
      <c r="Y243" s="53">
        <f t="shared" si="62"/>
        <v>33.320999999999998</v>
      </c>
      <c r="Z243" s="53">
        <f t="shared" si="63"/>
        <v>35.852499999999999</v>
      </c>
      <c r="AA243" s="53">
        <f t="shared" si="64"/>
        <v>0.49205080756887298</v>
      </c>
      <c r="AB243" s="53">
        <f t="shared" si="65"/>
        <v>0.44055080756887821</v>
      </c>
      <c r="AC243" s="53">
        <f t="shared" si="55"/>
        <v>0.28408566620486153</v>
      </c>
      <c r="AD243" s="58">
        <f t="shared" si="56"/>
        <v>0.25435212734159884</v>
      </c>
      <c r="AF243" s="57">
        <f t="shared" si="57"/>
        <v>3.4641016151377548</v>
      </c>
      <c r="AG243" s="53">
        <f t="shared" si="66"/>
        <v>34.77975</v>
      </c>
      <c r="AH243" s="53">
        <f t="shared" si="67"/>
        <v>72.445999999999998</v>
      </c>
      <c r="AI243" s="53">
        <f t="shared" si="68"/>
        <v>33.984999999999999</v>
      </c>
      <c r="AJ243" s="53">
        <f t="shared" si="69"/>
        <v>36.445999999999998</v>
      </c>
      <c r="AK243" s="53">
        <f t="shared" si="70"/>
        <v>6.5800807568876962E-2</v>
      </c>
      <c r="AL243" s="53">
        <f t="shared" si="71"/>
        <v>0.9373008075688769</v>
      </c>
      <c r="AM243" s="53">
        <f t="shared" si="58"/>
        <v>0.54115087356154468</v>
      </c>
      <c r="AN243" s="58">
        <f t="shared" si="59"/>
        <v>3.7990113962785878E-2</v>
      </c>
    </row>
    <row r="244" spans="1:40">
      <c r="A244" s="103">
        <v>72</v>
      </c>
      <c r="B244" s="93" t="s">
        <v>350</v>
      </c>
      <c r="C244" s="124" t="s">
        <v>350</v>
      </c>
      <c r="D244" s="101">
        <v>3</v>
      </c>
      <c r="E244" s="95" t="s">
        <v>74</v>
      </c>
      <c r="F244" s="92">
        <v>71.95</v>
      </c>
      <c r="G244" s="92">
        <v>71.58</v>
      </c>
      <c r="H244" s="92">
        <v>70</v>
      </c>
      <c r="I244" s="92">
        <v>69.790000000000006</v>
      </c>
      <c r="J244" s="92">
        <v>68.703999999999994</v>
      </c>
      <c r="K244" s="96">
        <v>67.942999999999998</v>
      </c>
      <c r="L244" s="100"/>
      <c r="M244" s="95" t="s">
        <v>75</v>
      </c>
      <c r="N244" s="92">
        <v>68.751999999999995</v>
      </c>
      <c r="O244" s="92">
        <v>69.251999999999995</v>
      </c>
      <c r="P244" s="92">
        <v>70.051000000000002</v>
      </c>
      <c r="Q244" s="92">
        <v>70.331000000000003</v>
      </c>
      <c r="R244" s="92">
        <v>72</v>
      </c>
      <c r="S244" s="96">
        <v>72.712999999999994</v>
      </c>
      <c r="T244" s="101">
        <v>69</v>
      </c>
      <c r="U244" s="139"/>
      <c r="V244" s="57">
        <f t="shared" si="54"/>
        <v>2.598076211353316</v>
      </c>
      <c r="W244" s="53">
        <f t="shared" si="60"/>
        <v>34.947500000000005</v>
      </c>
      <c r="X244" s="53">
        <f t="shared" si="61"/>
        <v>68.323499999999996</v>
      </c>
      <c r="Y244" s="53">
        <f t="shared" si="62"/>
        <v>33.971499999999999</v>
      </c>
      <c r="Z244" s="53">
        <f t="shared" si="63"/>
        <v>35.8825</v>
      </c>
      <c r="AA244" s="53">
        <f t="shared" si="64"/>
        <v>0.36403810567666284</v>
      </c>
      <c r="AB244" s="53">
        <f t="shared" si="65"/>
        <v>0.32303810567665181</v>
      </c>
      <c r="AC244" s="53">
        <f t="shared" si="55"/>
        <v>0.21017749830770271</v>
      </c>
      <c r="AD244" s="58">
        <f t="shared" si="56"/>
        <v>0.18650613727092169</v>
      </c>
      <c r="AF244" s="57">
        <f t="shared" si="57"/>
        <v>2.598076211353316</v>
      </c>
      <c r="AG244" s="53">
        <f t="shared" si="66"/>
        <v>35.095500000000001</v>
      </c>
      <c r="AH244" s="53">
        <f t="shared" si="67"/>
        <v>72.356499999999997</v>
      </c>
      <c r="AI244" s="53">
        <f t="shared" si="68"/>
        <v>34.500999999999998</v>
      </c>
      <c r="AJ244" s="53">
        <f t="shared" si="69"/>
        <v>36.356499999999997</v>
      </c>
      <c r="AK244" s="53">
        <f t="shared" si="70"/>
        <v>3.8038105676662326E-2</v>
      </c>
      <c r="AL244" s="53">
        <f t="shared" si="71"/>
        <v>0.70453810567665442</v>
      </c>
      <c r="AM244" s="53">
        <f t="shared" si="58"/>
        <v>0.40676526496676541</v>
      </c>
      <c r="AN244" s="58">
        <f t="shared" si="59"/>
        <v>2.1961310551884425E-2</v>
      </c>
    </row>
    <row r="245" spans="1:40">
      <c r="A245" s="103">
        <v>72</v>
      </c>
      <c r="B245" s="93" t="s">
        <v>351</v>
      </c>
      <c r="C245" s="124" t="s">
        <v>351</v>
      </c>
      <c r="D245" s="101">
        <v>2</v>
      </c>
      <c r="E245" s="95" t="s">
        <v>74</v>
      </c>
      <c r="F245" s="92">
        <v>71.959999999999994</v>
      </c>
      <c r="G245" s="92">
        <v>71.680000000000007</v>
      </c>
      <c r="H245" s="92">
        <v>70.66</v>
      </c>
      <c r="I245" s="92">
        <v>70.48</v>
      </c>
      <c r="J245" s="92">
        <v>69.796999999999997</v>
      </c>
      <c r="K245" s="96">
        <v>69.251000000000005</v>
      </c>
      <c r="L245" s="100"/>
      <c r="M245" s="95" t="s">
        <v>75</v>
      </c>
      <c r="N245" s="92">
        <v>69.834999999999994</v>
      </c>
      <c r="O245" s="92">
        <v>70.209999999999994</v>
      </c>
      <c r="P245" s="92">
        <v>70.700999999999993</v>
      </c>
      <c r="Q245" s="92">
        <v>70.936999999999998</v>
      </c>
      <c r="R245" s="92">
        <v>72</v>
      </c>
      <c r="S245" s="96">
        <v>72.525000000000006</v>
      </c>
      <c r="T245" s="101">
        <v>70</v>
      </c>
      <c r="U245" s="139"/>
      <c r="V245" s="57">
        <f t="shared" si="54"/>
        <v>1.7320508075688774</v>
      </c>
      <c r="W245" s="53">
        <f t="shared" si="60"/>
        <v>35.284999999999997</v>
      </c>
      <c r="X245" s="53">
        <f t="shared" si="61"/>
        <v>69.524000000000001</v>
      </c>
      <c r="Y245" s="53">
        <f t="shared" si="62"/>
        <v>34.625500000000002</v>
      </c>
      <c r="Z245" s="53">
        <f t="shared" si="63"/>
        <v>35.909999999999997</v>
      </c>
      <c r="AA245" s="53">
        <f t="shared" si="64"/>
        <v>0.24102540378444104</v>
      </c>
      <c r="AB245" s="53">
        <f t="shared" si="65"/>
        <v>0.20652540378444451</v>
      </c>
      <c r="AC245" s="53">
        <f t="shared" si="55"/>
        <v>0.13915608175648528</v>
      </c>
      <c r="AD245" s="58">
        <f t="shared" si="56"/>
        <v>0.11923749746944519</v>
      </c>
      <c r="AF245" s="57">
        <f t="shared" si="57"/>
        <v>1.7320508075688774</v>
      </c>
      <c r="AG245" s="53">
        <f t="shared" si="66"/>
        <v>35.409499999999994</v>
      </c>
      <c r="AH245" s="53">
        <f t="shared" si="67"/>
        <v>72.262500000000003</v>
      </c>
      <c r="AI245" s="53">
        <f t="shared" si="68"/>
        <v>35.011249999999997</v>
      </c>
      <c r="AJ245" s="53">
        <f t="shared" si="69"/>
        <v>36.262500000000003</v>
      </c>
      <c r="AK245" s="53">
        <f t="shared" si="70"/>
        <v>1.7320508075688773E-2</v>
      </c>
      <c r="AL245" s="53">
        <f t="shared" si="71"/>
        <v>0.46777540378444138</v>
      </c>
      <c r="AM245" s="53">
        <f t="shared" si="58"/>
        <v>0.2700702552952331</v>
      </c>
      <c r="AN245" s="58">
        <f t="shared" si="59"/>
        <v>0.01</v>
      </c>
    </row>
    <row r="246" spans="1:40">
      <c r="A246" s="103">
        <v>72</v>
      </c>
      <c r="B246" s="93" t="s">
        <v>352</v>
      </c>
      <c r="C246" s="124" t="s">
        <v>352</v>
      </c>
      <c r="D246" s="101">
        <v>1.5</v>
      </c>
      <c r="E246" s="95" t="s">
        <v>74</v>
      </c>
      <c r="F246" s="92">
        <v>71.97</v>
      </c>
      <c r="G246" s="92">
        <v>71.73</v>
      </c>
      <c r="H246" s="92">
        <v>70.989999999999995</v>
      </c>
      <c r="I246" s="92">
        <v>70.83</v>
      </c>
      <c r="J246" s="92">
        <v>70.343999999999994</v>
      </c>
      <c r="K246" s="96">
        <v>69.91</v>
      </c>
      <c r="L246" s="100"/>
      <c r="M246" s="95" t="s">
        <v>75</v>
      </c>
      <c r="N246" s="92">
        <v>70.376000000000005</v>
      </c>
      <c r="O246" s="92">
        <v>70.676000000000002</v>
      </c>
      <c r="P246" s="92">
        <v>71.025999999999996</v>
      </c>
      <c r="Q246" s="92">
        <v>71.238</v>
      </c>
      <c r="R246" s="92">
        <v>72</v>
      </c>
      <c r="S246" s="96">
        <v>72.429000000000002</v>
      </c>
      <c r="T246" s="101">
        <v>70.5</v>
      </c>
      <c r="U246" s="139"/>
      <c r="V246" s="57">
        <f t="shared" si="54"/>
        <v>1.299038105676658</v>
      </c>
      <c r="W246" s="53">
        <f t="shared" si="60"/>
        <v>35.454999999999998</v>
      </c>
      <c r="X246" s="53">
        <f t="shared" si="61"/>
        <v>70.126999999999995</v>
      </c>
      <c r="Y246" s="53">
        <f t="shared" si="62"/>
        <v>34.954999999999998</v>
      </c>
      <c r="Z246" s="53">
        <f t="shared" si="63"/>
        <v>35.924999999999997</v>
      </c>
      <c r="AA246" s="53">
        <f t="shared" si="64"/>
        <v>0.17951905283833014</v>
      </c>
      <c r="AB246" s="53">
        <f t="shared" si="65"/>
        <v>0.149519052838329</v>
      </c>
      <c r="AC246" s="53">
        <f t="shared" si="55"/>
        <v>0.10364537348087655</v>
      </c>
      <c r="AD246" s="58">
        <f t="shared" si="56"/>
        <v>8.6324865405187121E-2</v>
      </c>
      <c r="AF246" s="57">
        <f t="shared" si="57"/>
        <v>1.299038105676658</v>
      </c>
      <c r="AG246" s="53">
        <f t="shared" si="66"/>
        <v>35.566000000000003</v>
      </c>
      <c r="AH246" s="53">
        <f t="shared" si="67"/>
        <v>72.214500000000001</v>
      </c>
      <c r="AI246" s="53">
        <f t="shared" si="68"/>
        <v>35.263000000000005</v>
      </c>
      <c r="AJ246" s="53">
        <f t="shared" si="69"/>
        <v>36.214500000000001</v>
      </c>
      <c r="AK246" s="53">
        <f t="shared" si="70"/>
        <v>1.299038105676658E-2</v>
      </c>
      <c r="AL246" s="53">
        <f t="shared" si="71"/>
        <v>0.34651905283833173</v>
      </c>
      <c r="AM246" s="53">
        <f t="shared" si="58"/>
        <v>0.20006286843554497</v>
      </c>
      <c r="AN246" s="58">
        <f t="shared" si="59"/>
        <v>7.4999999999999997E-3</v>
      </c>
    </row>
    <row r="247" spans="1:40">
      <c r="A247" s="103">
        <v>72</v>
      </c>
      <c r="B247" s="93" t="s">
        <v>353</v>
      </c>
      <c r="C247" s="124" t="s">
        <v>353</v>
      </c>
      <c r="D247" s="101">
        <v>1</v>
      </c>
      <c r="E247" s="95" t="s">
        <v>74</v>
      </c>
      <c r="F247" s="92">
        <v>71.97</v>
      </c>
      <c r="G247" s="92">
        <v>71.790000000000006</v>
      </c>
      <c r="H247" s="92">
        <v>71.319999999999993</v>
      </c>
      <c r="I247" s="92">
        <v>71.180000000000007</v>
      </c>
      <c r="J247" s="92">
        <v>70.891000000000005</v>
      </c>
      <c r="K247" s="96">
        <v>70.567999999999998</v>
      </c>
      <c r="L247" s="100"/>
      <c r="M247" s="95" t="s">
        <v>75</v>
      </c>
      <c r="N247" s="92">
        <v>70.917000000000002</v>
      </c>
      <c r="O247" s="92">
        <v>71.153000000000006</v>
      </c>
      <c r="P247" s="92">
        <v>71.349999999999994</v>
      </c>
      <c r="Q247" s="92">
        <v>71.540000000000006</v>
      </c>
      <c r="R247" s="92">
        <v>72</v>
      </c>
      <c r="S247" s="96">
        <v>72.334000000000003</v>
      </c>
      <c r="T247" s="101">
        <v>71</v>
      </c>
      <c r="U247" s="139"/>
      <c r="V247" s="57">
        <f t="shared" si="54"/>
        <v>0.86602540378443871</v>
      </c>
      <c r="W247" s="53">
        <f t="shared" si="60"/>
        <v>35.625</v>
      </c>
      <c r="X247" s="53">
        <f t="shared" si="61"/>
        <v>70.729500000000002</v>
      </c>
      <c r="Y247" s="53">
        <f t="shared" si="62"/>
        <v>35.283999999999999</v>
      </c>
      <c r="Z247" s="53">
        <f t="shared" si="63"/>
        <v>35.94</v>
      </c>
      <c r="AA247" s="53">
        <f t="shared" si="64"/>
        <v>0.11801270189221924</v>
      </c>
      <c r="AB247" s="53">
        <f t="shared" si="65"/>
        <v>9.2012701892218274E-2</v>
      </c>
      <c r="AC247" s="53">
        <f t="shared" si="55"/>
        <v>6.8134665205267828E-2</v>
      </c>
      <c r="AD247" s="58">
        <f t="shared" si="56"/>
        <v>5.3123558206337004E-2</v>
      </c>
      <c r="AF247" s="57">
        <f t="shared" si="57"/>
        <v>0.86602540378443871</v>
      </c>
      <c r="AG247" s="53">
        <f t="shared" si="66"/>
        <v>35.722499999999997</v>
      </c>
      <c r="AH247" s="53">
        <f t="shared" si="67"/>
        <v>72.167000000000002</v>
      </c>
      <c r="AI247" s="53">
        <f t="shared" si="68"/>
        <v>35.517499999999998</v>
      </c>
      <c r="AJ247" s="53">
        <f t="shared" si="69"/>
        <v>36.167000000000002</v>
      </c>
      <c r="AK247" s="53">
        <f t="shared" si="70"/>
        <v>8.6602540378443865E-3</v>
      </c>
      <c r="AL247" s="53">
        <f t="shared" si="71"/>
        <v>0.22801270189222106</v>
      </c>
      <c r="AM247" s="53">
        <f t="shared" si="58"/>
        <v>0.13164319481612771</v>
      </c>
      <c r="AN247" s="58">
        <f t="shared" si="59"/>
        <v>5.0000000000000001E-3</v>
      </c>
    </row>
    <row r="248" spans="1:40">
      <c r="A248" s="103">
        <v>75</v>
      </c>
      <c r="B248" s="93" t="s">
        <v>354</v>
      </c>
      <c r="C248" s="124" t="s">
        <v>354</v>
      </c>
      <c r="D248" s="101">
        <v>6</v>
      </c>
      <c r="E248" s="95" t="s">
        <v>74</v>
      </c>
      <c r="F248" s="92">
        <v>74.92</v>
      </c>
      <c r="G248" s="92">
        <v>74.319999999999993</v>
      </c>
      <c r="H248" s="92">
        <v>71.02</v>
      </c>
      <c r="I248" s="92">
        <v>70.739999999999995</v>
      </c>
      <c r="J248" s="92">
        <v>68.424999999999997</v>
      </c>
      <c r="K248" s="96">
        <v>67.046999999999997</v>
      </c>
      <c r="L248" s="100"/>
      <c r="M248" s="95" t="s">
        <v>75</v>
      </c>
      <c r="N248" s="92">
        <v>68.504999999999995</v>
      </c>
      <c r="O248" s="92">
        <v>69.305000000000007</v>
      </c>
      <c r="P248" s="92">
        <v>71.102999999999994</v>
      </c>
      <c r="Q248" s="92">
        <v>71.477999999999994</v>
      </c>
      <c r="R248" s="92">
        <v>75</v>
      </c>
      <c r="S248" s="96">
        <v>76.241</v>
      </c>
      <c r="T248" s="101">
        <v>69</v>
      </c>
      <c r="U248" s="139"/>
      <c r="V248" s="57">
        <f t="shared" si="54"/>
        <v>5.196152422706632</v>
      </c>
      <c r="W248" s="53">
        <f t="shared" si="60"/>
        <v>35.44</v>
      </c>
      <c r="X248" s="53">
        <f t="shared" si="61"/>
        <v>67.73599999999999</v>
      </c>
      <c r="Y248" s="53">
        <f t="shared" si="62"/>
        <v>33.523499999999999</v>
      </c>
      <c r="Z248" s="53">
        <f t="shared" si="63"/>
        <v>37.31</v>
      </c>
      <c r="AA248" s="53">
        <f t="shared" si="64"/>
        <v>0.72807621135331146</v>
      </c>
      <c r="AB248" s="53">
        <f t="shared" si="65"/>
        <v>0.68157621135331681</v>
      </c>
      <c r="AC248" s="53">
        <f t="shared" si="55"/>
        <v>0.42035499661539721</v>
      </c>
      <c r="AD248" s="58">
        <f t="shared" si="56"/>
        <v>0.39350820909808271</v>
      </c>
      <c r="AF248" s="57">
        <f t="shared" si="57"/>
        <v>5.196152422706632</v>
      </c>
      <c r="AG248" s="53">
        <f t="shared" si="66"/>
        <v>35.645249999999997</v>
      </c>
      <c r="AH248" s="53">
        <f t="shared" si="67"/>
        <v>75.620499999999993</v>
      </c>
      <c r="AI248" s="53">
        <f t="shared" si="68"/>
        <v>34.452500000000001</v>
      </c>
      <c r="AJ248" s="53">
        <f t="shared" si="69"/>
        <v>38.1205</v>
      </c>
      <c r="AK248" s="53">
        <f t="shared" si="70"/>
        <v>0.1228262113533134</v>
      </c>
      <c r="AL248" s="53">
        <f t="shared" si="71"/>
        <v>1.4053262113533194</v>
      </c>
      <c r="AM248" s="53">
        <f t="shared" si="58"/>
        <v>0.81136546642407581</v>
      </c>
      <c r="AN248" s="58">
        <f t="shared" si="59"/>
        <v>7.0913746188377355E-2</v>
      </c>
    </row>
    <row r="249" spans="1:40">
      <c r="A249" s="103">
        <v>75</v>
      </c>
      <c r="B249" s="93" t="s">
        <v>355</v>
      </c>
      <c r="C249" s="124" t="s">
        <v>355</v>
      </c>
      <c r="D249" s="101">
        <v>4</v>
      </c>
      <c r="E249" s="95" t="s">
        <v>74</v>
      </c>
      <c r="F249" s="92">
        <v>74.94</v>
      </c>
      <c r="G249" s="92">
        <v>74.47</v>
      </c>
      <c r="H249" s="92">
        <v>72.34</v>
      </c>
      <c r="I249" s="92">
        <v>72.11</v>
      </c>
      <c r="J249" s="92">
        <v>70.61</v>
      </c>
      <c r="K249" s="96">
        <v>69.641999999999996</v>
      </c>
      <c r="L249" s="100"/>
      <c r="M249" s="95" t="s">
        <v>75</v>
      </c>
      <c r="N249" s="92">
        <v>70.67</v>
      </c>
      <c r="O249" s="92">
        <v>71.27</v>
      </c>
      <c r="P249" s="92">
        <v>72.402000000000001</v>
      </c>
      <c r="Q249" s="92">
        <v>72.716999999999999</v>
      </c>
      <c r="R249" s="92">
        <v>75</v>
      </c>
      <c r="S249" s="96">
        <v>75.891999999999996</v>
      </c>
      <c r="T249" s="101">
        <v>71</v>
      </c>
      <c r="U249" s="139"/>
      <c r="V249" s="57">
        <f t="shared" si="54"/>
        <v>3.4641016151377548</v>
      </c>
      <c r="W249" s="53">
        <f t="shared" si="60"/>
        <v>36.112499999999997</v>
      </c>
      <c r="X249" s="53">
        <f t="shared" si="61"/>
        <v>70.126000000000005</v>
      </c>
      <c r="Y249" s="53">
        <f t="shared" si="62"/>
        <v>34.820999999999998</v>
      </c>
      <c r="Z249" s="53">
        <f t="shared" si="63"/>
        <v>37.352499999999999</v>
      </c>
      <c r="AA249" s="53">
        <f t="shared" si="64"/>
        <v>0.49205080756887298</v>
      </c>
      <c r="AB249" s="53">
        <f t="shared" si="65"/>
        <v>0.44055080756887821</v>
      </c>
      <c r="AC249" s="53">
        <f t="shared" si="55"/>
        <v>0.28408566620486153</v>
      </c>
      <c r="AD249" s="58">
        <f t="shared" si="56"/>
        <v>0.25435212734159884</v>
      </c>
      <c r="AF249" s="57">
        <f t="shared" si="57"/>
        <v>3.4641016151377548</v>
      </c>
      <c r="AG249" s="53">
        <f t="shared" si="66"/>
        <v>36.27975</v>
      </c>
      <c r="AH249" s="53">
        <f t="shared" si="67"/>
        <v>75.445999999999998</v>
      </c>
      <c r="AI249" s="53">
        <f t="shared" si="68"/>
        <v>35.484999999999999</v>
      </c>
      <c r="AJ249" s="53">
        <f t="shared" si="69"/>
        <v>37.945999999999998</v>
      </c>
      <c r="AK249" s="53">
        <f t="shared" si="70"/>
        <v>6.5800807568876962E-2</v>
      </c>
      <c r="AL249" s="53">
        <f t="shared" si="71"/>
        <v>0.9373008075688769</v>
      </c>
      <c r="AM249" s="53">
        <f t="shared" si="58"/>
        <v>0.54115087356154468</v>
      </c>
      <c r="AN249" s="58">
        <f t="shared" si="59"/>
        <v>3.7990113962785878E-2</v>
      </c>
    </row>
    <row r="250" spans="1:40">
      <c r="A250" s="103">
        <v>75</v>
      </c>
      <c r="B250" s="93" t="s">
        <v>356</v>
      </c>
      <c r="C250" s="124" t="s">
        <v>356</v>
      </c>
      <c r="D250" s="101">
        <v>3</v>
      </c>
      <c r="E250" s="95" t="s">
        <v>74</v>
      </c>
      <c r="F250" s="92">
        <v>74.95</v>
      </c>
      <c r="G250" s="92">
        <v>74.58</v>
      </c>
      <c r="H250" s="92">
        <v>73</v>
      </c>
      <c r="I250" s="92">
        <v>72.790000000000006</v>
      </c>
      <c r="J250" s="92">
        <v>71.703999999999994</v>
      </c>
      <c r="K250" s="96">
        <v>70.942999999999998</v>
      </c>
      <c r="L250" s="100"/>
      <c r="M250" s="95" t="s">
        <v>75</v>
      </c>
      <c r="N250" s="92">
        <v>71.751999999999995</v>
      </c>
      <c r="O250" s="92">
        <v>72.251999999999995</v>
      </c>
      <c r="P250" s="92">
        <v>73.051000000000002</v>
      </c>
      <c r="Q250" s="92">
        <v>73.331000000000003</v>
      </c>
      <c r="R250" s="92">
        <v>75</v>
      </c>
      <c r="S250" s="96">
        <v>75.712999999999994</v>
      </c>
      <c r="T250" s="101">
        <v>72</v>
      </c>
      <c r="U250" s="139"/>
      <c r="V250" s="57">
        <f t="shared" si="54"/>
        <v>2.598076211353316</v>
      </c>
      <c r="W250" s="53">
        <f t="shared" si="60"/>
        <v>36.447500000000005</v>
      </c>
      <c r="X250" s="53">
        <f t="shared" si="61"/>
        <v>71.323499999999996</v>
      </c>
      <c r="Y250" s="53">
        <f t="shared" si="62"/>
        <v>35.471499999999999</v>
      </c>
      <c r="Z250" s="53">
        <f t="shared" si="63"/>
        <v>37.3825</v>
      </c>
      <c r="AA250" s="53">
        <f t="shared" si="64"/>
        <v>0.36403810567666284</v>
      </c>
      <c r="AB250" s="53">
        <f t="shared" si="65"/>
        <v>0.32303810567665181</v>
      </c>
      <c r="AC250" s="53">
        <f t="shared" si="55"/>
        <v>0.21017749830770271</v>
      </c>
      <c r="AD250" s="58">
        <f t="shared" si="56"/>
        <v>0.18650613727092169</v>
      </c>
      <c r="AF250" s="57">
        <f t="shared" si="57"/>
        <v>2.598076211353316</v>
      </c>
      <c r="AG250" s="53">
        <f t="shared" si="66"/>
        <v>36.595500000000001</v>
      </c>
      <c r="AH250" s="53">
        <f t="shared" si="67"/>
        <v>75.356499999999997</v>
      </c>
      <c r="AI250" s="53">
        <f t="shared" si="68"/>
        <v>36.000999999999998</v>
      </c>
      <c r="AJ250" s="53">
        <f t="shared" si="69"/>
        <v>37.856499999999997</v>
      </c>
      <c r="AK250" s="53">
        <f t="shared" si="70"/>
        <v>3.8038105676662326E-2</v>
      </c>
      <c r="AL250" s="53">
        <f t="shared" si="71"/>
        <v>0.70453810567665442</v>
      </c>
      <c r="AM250" s="53">
        <f t="shared" si="58"/>
        <v>0.40676526496676541</v>
      </c>
      <c r="AN250" s="58">
        <f t="shared" si="59"/>
        <v>2.1961310551884425E-2</v>
      </c>
    </row>
    <row r="251" spans="1:40">
      <c r="A251" s="103">
        <v>75</v>
      </c>
      <c r="B251" s="93" t="s">
        <v>357</v>
      </c>
      <c r="C251" s="124" t="s">
        <v>357</v>
      </c>
      <c r="D251" s="101">
        <v>2</v>
      </c>
      <c r="E251" s="95" t="s">
        <v>74</v>
      </c>
      <c r="F251" s="92">
        <v>74.959999999999994</v>
      </c>
      <c r="G251" s="92">
        <v>74.680000000000007</v>
      </c>
      <c r="H251" s="92">
        <v>73.66</v>
      </c>
      <c r="I251" s="92">
        <v>73.48</v>
      </c>
      <c r="J251" s="92">
        <v>72.796999999999997</v>
      </c>
      <c r="K251" s="96">
        <v>72.251000000000005</v>
      </c>
      <c r="L251" s="100"/>
      <c r="M251" s="95" t="s">
        <v>75</v>
      </c>
      <c r="N251" s="92">
        <v>72.834999999999994</v>
      </c>
      <c r="O251" s="92">
        <v>73.209999999999994</v>
      </c>
      <c r="P251" s="92">
        <v>73.700999999999993</v>
      </c>
      <c r="Q251" s="92">
        <v>73.936999999999998</v>
      </c>
      <c r="R251" s="92">
        <v>75</v>
      </c>
      <c r="S251" s="96">
        <v>75.525000000000006</v>
      </c>
      <c r="T251" s="101">
        <v>73</v>
      </c>
      <c r="U251" s="139"/>
      <c r="V251" s="57">
        <f t="shared" si="54"/>
        <v>1.7320508075688774</v>
      </c>
      <c r="W251" s="53">
        <f t="shared" si="60"/>
        <v>36.784999999999997</v>
      </c>
      <c r="X251" s="53">
        <f t="shared" si="61"/>
        <v>72.524000000000001</v>
      </c>
      <c r="Y251" s="53">
        <f t="shared" si="62"/>
        <v>36.125500000000002</v>
      </c>
      <c r="Z251" s="53">
        <f t="shared" si="63"/>
        <v>37.409999999999997</v>
      </c>
      <c r="AA251" s="53">
        <f t="shared" si="64"/>
        <v>0.24102540378444104</v>
      </c>
      <c r="AB251" s="53">
        <f t="shared" si="65"/>
        <v>0.20652540378444451</v>
      </c>
      <c r="AC251" s="53">
        <f t="shared" si="55"/>
        <v>0.13915608175648528</v>
      </c>
      <c r="AD251" s="58">
        <f t="shared" si="56"/>
        <v>0.11923749746944519</v>
      </c>
      <c r="AF251" s="57">
        <f t="shared" si="57"/>
        <v>1.7320508075688774</v>
      </c>
      <c r="AG251" s="53">
        <f t="shared" si="66"/>
        <v>36.909499999999994</v>
      </c>
      <c r="AH251" s="53">
        <f t="shared" si="67"/>
        <v>75.262500000000003</v>
      </c>
      <c r="AI251" s="53">
        <f t="shared" si="68"/>
        <v>36.511249999999997</v>
      </c>
      <c r="AJ251" s="53">
        <f t="shared" si="69"/>
        <v>37.762500000000003</v>
      </c>
      <c r="AK251" s="53">
        <f t="shared" si="70"/>
        <v>1.7320508075688773E-2</v>
      </c>
      <c r="AL251" s="53">
        <f t="shared" si="71"/>
        <v>0.46777540378444138</v>
      </c>
      <c r="AM251" s="53">
        <f t="shared" si="58"/>
        <v>0.2700702552952331</v>
      </c>
      <c r="AN251" s="58">
        <f t="shared" si="59"/>
        <v>0.01</v>
      </c>
    </row>
    <row r="252" spans="1:40">
      <c r="A252" s="103">
        <v>75</v>
      </c>
      <c r="B252" s="93" t="s">
        <v>358</v>
      </c>
      <c r="C252" s="124" t="s">
        <v>358</v>
      </c>
      <c r="D252" s="101">
        <v>1.5</v>
      </c>
      <c r="E252" s="95" t="s">
        <v>74</v>
      </c>
      <c r="F252" s="92">
        <v>74.97</v>
      </c>
      <c r="G252" s="92">
        <v>74.73</v>
      </c>
      <c r="H252" s="92">
        <v>73.989999999999995</v>
      </c>
      <c r="I252" s="92">
        <v>73.83</v>
      </c>
      <c r="J252" s="92">
        <v>73.343999999999994</v>
      </c>
      <c r="K252" s="96">
        <v>72.91</v>
      </c>
      <c r="L252" s="100"/>
      <c r="M252" s="95" t="s">
        <v>75</v>
      </c>
      <c r="N252" s="92">
        <v>73.376000000000005</v>
      </c>
      <c r="O252" s="92">
        <v>73.676000000000002</v>
      </c>
      <c r="P252" s="92">
        <v>74.025999999999996</v>
      </c>
      <c r="Q252" s="92">
        <v>74.238</v>
      </c>
      <c r="R252" s="92">
        <v>75</v>
      </c>
      <c r="S252" s="96">
        <v>75.427999999999997</v>
      </c>
      <c r="T252" s="101">
        <v>73.5</v>
      </c>
      <c r="U252" s="139"/>
      <c r="V252" s="57">
        <f t="shared" si="54"/>
        <v>1.299038105676658</v>
      </c>
      <c r="W252" s="53">
        <f t="shared" si="60"/>
        <v>36.954999999999998</v>
      </c>
      <c r="X252" s="53">
        <f t="shared" si="61"/>
        <v>73.126999999999995</v>
      </c>
      <c r="Y252" s="53">
        <f t="shared" si="62"/>
        <v>36.454999999999998</v>
      </c>
      <c r="Z252" s="53">
        <f t="shared" si="63"/>
        <v>37.424999999999997</v>
      </c>
      <c r="AA252" s="53">
        <f t="shared" si="64"/>
        <v>0.17951905283833014</v>
      </c>
      <c r="AB252" s="53">
        <f t="shared" si="65"/>
        <v>0.149519052838329</v>
      </c>
      <c r="AC252" s="53">
        <f t="shared" si="55"/>
        <v>0.10364537348087655</v>
      </c>
      <c r="AD252" s="58">
        <f t="shared" si="56"/>
        <v>8.6324865405187121E-2</v>
      </c>
      <c r="AF252" s="57">
        <f t="shared" si="57"/>
        <v>1.299038105676658</v>
      </c>
      <c r="AG252" s="53">
        <f t="shared" si="66"/>
        <v>37.066000000000003</v>
      </c>
      <c r="AH252" s="53">
        <f t="shared" si="67"/>
        <v>75.213999999999999</v>
      </c>
      <c r="AI252" s="53">
        <f t="shared" si="68"/>
        <v>36.763000000000005</v>
      </c>
      <c r="AJ252" s="53">
        <f t="shared" si="69"/>
        <v>37.713999999999999</v>
      </c>
      <c r="AK252" s="53">
        <f t="shared" si="70"/>
        <v>1.299038105676658E-2</v>
      </c>
      <c r="AL252" s="53">
        <f t="shared" si="71"/>
        <v>0.34651905283833173</v>
      </c>
      <c r="AM252" s="53">
        <f t="shared" si="58"/>
        <v>0.20006286843554497</v>
      </c>
      <c r="AN252" s="58">
        <f t="shared" si="59"/>
        <v>7.4999999999999997E-3</v>
      </c>
    </row>
    <row r="253" spans="1:40">
      <c r="A253" s="103">
        <v>76</v>
      </c>
      <c r="B253" s="93" t="s">
        <v>359</v>
      </c>
      <c r="C253" s="124" t="s">
        <v>359</v>
      </c>
      <c r="D253" s="101">
        <v>6</v>
      </c>
      <c r="E253" s="95" t="s">
        <v>74</v>
      </c>
      <c r="F253" s="92">
        <v>75.92</v>
      </c>
      <c r="G253" s="92">
        <v>75.319999999999993</v>
      </c>
      <c r="H253" s="92">
        <v>72.02</v>
      </c>
      <c r="I253" s="92">
        <v>71.739999999999995</v>
      </c>
      <c r="J253" s="92">
        <v>69.424999999999997</v>
      </c>
      <c r="K253" s="96">
        <v>68.046999999999997</v>
      </c>
      <c r="L253" s="100"/>
      <c r="M253" s="95" t="s">
        <v>75</v>
      </c>
      <c r="N253" s="92">
        <v>69.504999999999995</v>
      </c>
      <c r="O253" s="92">
        <v>70.305000000000007</v>
      </c>
      <c r="P253" s="92">
        <v>72.102999999999994</v>
      </c>
      <c r="Q253" s="92">
        <v>72.477999999999994</v>
      </c>
      <c r="R253" s="92">
        <v>76</v>
      </c>
      <c r="S253" s="96">
        <v>77.241</v>
      </c>
      <c r="T253" s="101">
        <v>70</v>
      </c>
      <c r="U253" s="139"/>
      <c r="V253" s="57">
        <f t="shared" si="54"/>
        <v>5.196152422706632</v>
      </c>
      <c r="W253" s="53">
        <f t="shared" si="60"/>
        <v>35.94</v>
      </c>
      <c r="X253" s="53">
        <f t="shared" si="61"/>
        <v>68.73599999999999</v>
      </c>
      <c r="Y253" s="53">
        <f t="shared" si="62"/>
        <v>34.023499999999999</v>
      </c>
      <c r="Z253" s="53">
        <f t="shared" si="63"/>
        <v>37.81</v>
      </c>
      <c r="AA253" s="53">
        <f t="shared" si="64"/>
        <v>0.72807621135331146</v>
      </c>
      <c r="AB253" s="53">
        <f t="shared" si="65"/>
        <v>0.68157621135331681</v>
      </c>
      <c r="AC253" s="53">
        <f t="shared" si="55"/>
        <v>0.42035499661539721</v>
      </c>
      <c r="AD253" s="58">
        <f t="shared" si="56"/>
        <v>0.39350820909808271</v>
      </c>
      <c r="AF253" s="57">
        <f t="shared" si="57"/>
        <v>5.196152422706632</v>
      </c>
      <c r="AG253" s="53">
        <f t="shared" si="66"/>
        <v>36.145249999999997</v>
      </c>
      <c r="AH253" s="53">
        <f t="shared" si="67"/>
        <v>76.620499999999993</v>
      </c>
      <c r="AI253" s="53">
        <f t="shared" si="68"/>
        <v>34.952500000000001</v>
      </c>
      <c r="AJ253" s="53">
        <f t="shared" si="69"/>
        <v>38.6205</v>
      </c>
      <c r="AK253" s="53">
        <f t="shared" si="70"/>
        <v>0.1228262113533134</v>
      </c>
      <c r="AL253" s="53">
        <f t="shared" si="71"/>
        <v>1.4053262113533194</v>
      </c>
      <c r="AM253" s="53">
        <f t="shared" si="58"/>
        <v>0.81136546642407581</v>
      </c>
      <c r="AN253" s="58">
        <f t="shared" si="59"/>
        <v>7.0913746188377355E-2</v>
      </c>
    </row>
    <row r="254" spans="1:40">
      <c r="A254" s="103">
        <v>76</v>
      </c>
      <c r="B254" s="93" t="s">
        <v>360</v>
      </c>
      <c r="C254" s="124" t="s">
        <v>360</v>
      </c>
      <c r="D254" s="101">
        <v>4</v>
      </c>
      <c r="E254" s="95" t="s">
        <v>74</v>
      </c>
      <c r="F254" s="92">
        <v>75.94</v>
      </c>
      <c r="G254" s="92">
        <v>75.47</v>
      </c>
      <c r="H254" s="92">
        <v>73.34</v>
      </c>
      <c r="I254" s="92">
        <v>73.11</v>
      </c>
      <c r="J254" s="92">
        <v>71.61</v>
      </c>
      <c r="K254" s="96">
        <v>70.641999999999996</v>
      </c>
      <c r="L254" s="100"/>
      <c r="M254" s="95" t="s">
        <v>75</v>
      </c>
      <c r="N254" s="92">
        <v>71.67</v>
      </c>
      <c r="O254" s="92">
        <v>72.27</v>
      </c>
      <c r="P254" s="92">
        <v>73.402000000000001</v>
      </c>
      <c r="Q254" s="92">
        <v>73.716999999999999</v>
      </c>
      <c r="R254" s="92">
        <v>76</v>
      </c>
      <c r="S254" s="96">
        <v>76.891999999999996</v>
      </c>
      <c r="T254" s="101">
        <v>72</v>
      </c>
      <c r="U254" s="139"/>
      <c r="V254" s="57">
        <f t="shared" si="54"/>
        <v>3.4641016151377548</v>
      </c>
      <c r="W254" s="53">
        <f t="shared" si="60"/>
        <v>36.612499999999997</v>
      </c>
      <c r="X254" s="53">
        <f t="shared" si="61"/>
        <v>71.126000000000005</v>
      </c>
      <c r="Y254" s="53">
        <f t="shared" si="62"/>
        <v>35.320999999999998</v>
      </c>
      <c r="Z254" s="53">
        <f t="shared" si="63"/>
        <v>37.852499999999999</v>
      </c>
      <c r="AA254" s="53">
        <f t="shared" si="64"/>
        <v>0.49205080756887298</v>
      </c>
      <c r="AB254" s="53">
        <f t="shared" si="65"/>
        <v>0.44055080756887821</v>
      </c>
      <c r="AC254" s="53">
        <f t="shared" si="55"/>
        <v>0.28408566620486153</v>
      </c>
      <c r="AD254" s="58">
        <f t="shared" si="56"/>
        <v>0.25435212734159884</v>
      </c>
      <c r="AF254" s="57">
        <f t="shared" si="57"/>
        <v>3.4641016151377548</v>
      </c>
      <c r="AG254" s="53">
        <f t="shared" si="66"/>
        <v>36.77975</v>
      </c>
      <c r="AH254" s="53">
        <f t="shared" si="67"/>
        <v>76.445999999999998</v>
      </c>
      <c r="AI254" s="53">
        <f t="shared" si="68"/>
        <v>35.984999999999999</v>
      </c>
      <c r="AJ254" s="53">
        <f t="shared" si="69"/>
        <v>38.445999999999998</v>
      </c>
      <c r="AK254" s="53">
        <f t="shared" si="70"/>
        <v>6.5800807568876962E-2</v>
      </c>
      <c r="AL254" s="53">
        <f t="shared" si="71"/>
        <v>0.9373008075688769</v>
      </c>
      <c r="AM254" s="53">
        <f t="shared" si="58"/>
        <v>0.54115087356154468</v>
      </c>
      <c r="AN254" s="58">
        <f t="shared" si="59"/>
        <v>3.7990113962785878E-2</v>
      </c>
    </row>
    <row r="255" spans="1:40">
      <c r="A255" s="103">
        <v>76</v>
      </c>
      <c r="B255" s="93" t="s">
        <v>361</v>
      </c>
      <c r="C255" s="124" t="s">
        <v>361</v>
      </c>
      <c r="D255" s="101">
        <v>3</v>
      </c>
      <c r="E255" s="95" t="s">
        <v>74</v>
      </c>
      <c r="F255" s="92">
        <v>75.95</v>
      </c>
      <c r="G255" s="92">
        <v>75.58</v>
      </c>
      <c r="H255" s="92">
        <v>74</v>
      </c>
      <c r="I255" s="92">
        <v>73.790000000000006</v>
      </c>
      <c r="J255" s="92">
        <v>72.703999999999994</v>
      </c>
      <c r="K255" s="96">
        <v>71.942999999999998</v>
      </c>
      <c r="L255" s="100"/>
      <c r="M255" s="95" t="s">
        <v>75</v>
      </c>
      <c r="N255" s="92">
        <v>72.751999999999995</v>
      </c>
      <c r="O255" s="92">
        <v>73.251999999999995</v>
      </c>
      <c r="P255" s="92">
        <v>74.051000000000002</v>
      </c>
      <c r="Q255" s="92">
        <v>74.331000000000003</v>
      </c>
      <c r="R255" s="92">
        <v>76</v>
      </c>
      <c r="S255" s="96">
        <v>76.712999999999994</v>
      </c>
      <c r="T255" s="101">
        <v>73</v>
      </c>
      <c r="U255" s="139"/>
      <c r="V255" s="57">
        <f t="shared" si="54"/>
        <v>2.598076211353316</v>
      </c>
      <c r="W255" s="53">
        <f t="shared" si="60"/>
        <v>36.947500000000005</v>
      </c>
      <c r="X255" s="53">
        <f t="shared" si="61"/>
        <v>72.323499999999996</v>
      </c>
      <c r="Y255" s="53">
        <f t="shared" si="62"/>
        <v>35.971499999999999</v>
      </c>
      <c r="Z255" s="53">
        <f t="shared" si="63"/>
        <v>37.8825</v>
      </c>
      <c r="AA255" s="53">
        <f t="shared" si="64"/>
        <v>0.36403810567666284</v>
      </c>
      <c r="AB255" s="53">
        <f t="shared" si="65"/>
        <v>0.32303810567665181</v>
      </c>
      <c r="AC255" s="53">
        <f t="shared" si="55"/>
        <v>0.21017749830770271</v>
      </c>
      <c r="AD255" s="58">
        <f t="shared" si="56"/>
        <v>0.18650613727092169</v>
      </c>
      <c r="AF255" s="57">
        <f t="shared" si="57"/>
        <v>2.598076211353316</v>
      </c>
      <c r="AG255" s="53">
        <f t="shared" si="66"/>
        <v>37.095500000000001</v>
      </c>
      <c r="AH255" s="53">
        <f t="shared" si="67"/>
        <v>76.356499999999997</v>
      </c>
      <c r="AI255" s="53">
        <f t="shared" si="68"/>
        <v>36.500999999999998</v>
      </c>
      <c r="AJ255" s="53">
        <f t="shared" si="69"/>
        <v>38.356499999999997</v>
      </c>
      <c r="AK255" s="53">
        <f t="shared" si="70"/>
        <v>3.8038105676662326E-2</v>
      </c>
      <c r="AL255" s="53">
        <f t="shared" si="71"/>
        <v>0.70453810567665442</v>
      </c>
      <c r="AM255" s="53">
        <f t="shared" si="58"/>
        <v>0.40676526496676541</v>
      </c>
      <c r="AN255" s="58">
        <f t="shared" si="59"/>
        <v>2.1961310551884425E-2</v>
      </c>
    </row>
    <row r="256" spans="1:40">
      <c r="A256" s="103">
        <v>76</v>
      </c>
      <c r="B256" s="93" t="s">
        <v>362</v>
      </c>
      <c r="C256" s="124" t="s">
        <v>362</v>
      </c>
      <c r="D256" s="101">
        <v>2</v>
      </c>
      <c r="E256" s="95" t="s">
        <v>74</v>
      </c>
      <c r="F256" s="92">
        <v>75.959999999999994</v>
      </c>
      <c r="G256" s="92">
        <v>75.680000000000007</v>
      </c>
      <c r="H256" s="92">
        <v>74.66</v>
      </c>
      <c r="I256" s="92">
        <v>74.48</v>
      </c>
      <c r="J256" s="92">
        <v>73.796999999999997</v>
      </c>
      <c r="K256" s="96">
        <v>73.251000000000005</v>
      </c>
      <c r="L256" s="100"/>
      <c r="M256" s="95" t="s">
        <v>75</v>
      </c>
      <c r="N256" s="92">
        <v>73.834999999999994</v>
      </c>
      <c r="O256" s="92">
        <v>74.209999999999994</v>
      </c>
      <c r="P256" s="92">
        <v>74.700999999999993</v>
      </c>
      <c r="Q256" s="92">
        <v>74.936999999999998</v>
      </c>
      <c r="R256" s="92">
        <v>76</v>
      </c>
      <c r="S256" s="96">
        <v>76.525000000000006</v>
      </c>
      <c r="T256" s="101">
        <v>74</v>
      </c>
      <c r="U256" s="139"/>
      <c r="V256" s="57">
        <f t="shared" si="54"/>
        <v>1.7320508075688774</v>
      </c>
      <c r="W256" s="53">
        <f t="shared" si="60"/>
        <v>37.284999999999997</v>
      </c>
      <c r="X256" s="53">
        <f t="shared" si="61"/>
        <v>73.524000000000001</v>
      </c>
      <c r="Y256" s="53">
        <f t="shared" si="62"/>
        <v>36.625500000000002</v>
      </c>
      <c r="Z256" s="53">
        <f t="shared" si="63"/>
        <v>37.909999999999997</v>
      </c>
      <c r="AA256" s="53">
        <f t="shared" si="64"/>
        <v>0.24102540378444104</v>
      </c>
      <c r="AB256" s="53">
        <f t="shared" si="65"/>
        <v>0.20652540378444451</v>
      </c>
      <c r="AC256" s="53">
        <f t="shared" si="55"/>
        <v>0.13915608175648528</v>
      </c>
      <c r="AD256" s="58">
        <f t="shared" si="56"/>
        <v>0.11923749746944519</v>
      </c>
      <c r="AF256" s="57">
        <f t="shared" si="57"/>
        <v>1.7320508075688774</v>
      </c>
      <c r="AG256" s="53">
        <f t="shared" si="66"/>
        <v>37.409499999999994</v>
      </c>
      <c r="AH256" s="53">
        <f t="shared" si="67"/>
        <v>76.262500000000003</v>
      </c>
      <c r="AI256" s="53">
        <f t="shared" si="68"/>
        <v>37.011249999999997</v>
      </c>
      <c r="AJ256" s="53">
        <f t="shared" si="69"/>
        <v>38.262500000000003</v>
      </c>
      <c r="AK256" s="53">
        <f t="shared" si="70"/>
        <v>1.7320508075688773E-2</v>
      </c>
      <c r="AL256" s="53">
        <f t="shared" si="71"/>
        <v>0.46777540378444138</v>
      </c>
      <c r="AM256" s="53">
        <f t="shared" si="58"/>
        <v>0.2700702552952331</v>
      </c>
      <c r="AN256" s="58">
        <f t="shared" si="59"/>
        <v>0.01</v>
      </c>
    </row>
    <row r="257" spans="1:40">
      <c r="A257" s="103">
        <v>76</v>
      </c>
      <c r="B257" s="93" t="s">
        <v>363</v>
      </c>
      <c r="C257" s="124" t="s">
        <v>363</v>
      </c>
      <c r="D257" s="101">
        <v>1.5</v>
      </c>
      <c r="E257" s="95" t="s">
        <v>74</v>
      </c>
      <c r="F257" s="92">
        <v>75.97</v>
      </c>
      <c r="G257" s="92">
        <v>75.73</v>
      </c>
      <c r="H257" s="92">
        <v>74.989999999999995</v>
      </c>
      <c r="I257" s="92">
        <v>74.83</v>
      </c>
      <c r="J257" s="92">
        <v>74.343999999999994</v>
      </c>
      <c r="K257" s="96">
        <v>73.91</v>
      </c>
      <c r="L257" s="100"/>
      <c r="M257" s="95" t="s">
        <v>75</v>
      </c>
      <c r="N257" s="92">
        <v>74.376000000000005</v>
      </c>
      <c r="O257" s="92">
        <v>74.676000000000002</v>
      </c>
      <c r="P257" s="92">
        <v>75.025999999999996</v>
      </c>
      <c r="Q257" s="92">
        <v>75.238</v>
      </c>
      <c r="R257" s="92">
        <v>76</v>
      </c>
      <c r="S257" s="96">
        <v>76.429000000000002</v>
      </c>
      <c r="T257" s="101">
        <v>74.5</v>
      </c>
      <c r="U257" s="139"/>
      <c r="V257" s="57">
        <f t="shared" si="54"/>
        <v>1.299038105676658</v>
      </c>
      <c r="W257" s="53">
        <f t="shared" si="60"/>
        <v>37.454999999999998</v>
      </c>
      <c r="X257" s="53">
        <f t="shared" si="61"/>
        <v>74.126999999999995</v>
      </c>
      <c r="Y257" s="53">
        <f t="shared" si="62"/>
        <v>36.954999999999998</v>
      </c>
      <c r="Z257" s="53">
        <f t="shared" si="63"/>
        <v>37.924999999999997</v>
      </c>
      <c r="AA257" s="53">
        <f t="shared" si="64"/>
        <v>0.17951905283833014</v>
      </c>
      <c r="AB257" s="53">
        <f t="shared" si="65"/>
        <v>0.149519052838329</v>
      </c>
      <c r="AC257" s="53">
        <f t="shared" si="55"/>
        <v>0.10364537348087655</v>
      </c>
      <c r="AD257" s="58">
        <f t="shared" si="56"/>
        <v>8.6324865405187121E-2</v>
      </c>
      <c r="AF257" s="57">
        <f t="shared" si="57"/>
        <v>1.299038105676658</v>
      </c>
      <c r="AG257" s="53">
        <f t="shared" si="66"/>
        <v>37.566000000000003</v>
      </c>
      <c r="AH257" s="53">
        <f t="shared" si="67"/>
        <v>76.214500000000001</v>
      </c>
      <c r="AI257" s="53">
        <f t="shared" si="68"/>
        <v>37.263000000000005</v>
      </c>
      <c r="AJ257" s="53">
        <f t="shared" si="69"/>
        <v>38.214500000000001</v>
      </c>
      <c r="AK257" s="53">
        <f t="shared" si="70"/>
        <v>1.299038105676658E-2</v>
      </c>
      <c r="AL257" s="53">
        <f t="shared" si="71"/>
        <v>0.34651905283833173</v>
      </c>
      <c r="AM257" s="53">
        <f t="shared" si="58"/>
        <v>0.20006286843554497</v>
      </c>
      <c r="AN257" s="58">
        <f t="shared" si="59"/>
        <v>7.4999999999999997E-3</v>
      </c>
    </row>
    <row r="258" spans="1:40">
      <c r="A258" s="103">
        <v>76</v>
      </c>
      <c r="B258" s="93" t="s">
        <v>364</v>
      </c>
      <c r="C258" s="124" t="s">
        <v>364</v>
      </c>
      <c r="D258" s="101">
        <v>1</v>
      </c>
      <c r="E258" s="95" t="s">
        <v>74</v>
      </c>
      <c r="F258" s="92">
        <v>75.97</v>
      </c>
      <c r="G258" s="92">
        <v>75.790000000000006</v>
      </c>
      <c r="H258" s="92">
        <v>75.319999999999993</v>
      </c>
      <c r="I258" s="92">
        <v>75.180000000000007</v>
      </c>
      <c r="J258" s="92">
        <v>74.891000000000005</v>
      </c>
      <c r="K258" s="96">
        <v>74.567999999999998</v>
      </c>
      <c r="L258" s="100"/>
      <c r="M258" s="95" t="s">
        <v>75</v>
      </c>
      <c r="N258" s="92">
        <v>74.917000000000002</v>
      </c>
      <c r="O258" s="92">
        <v>75.153000000000006</v>
      </c>
      <c r="P258" s="92">
        <v>75.349999999999994</v>
      </c>
      <c r="Q258" s="92">
        <v>75.540000000000006</v>
      </c>
      <c r="R258" s="92">
        <v>76</v>
      </c>
      <c r="S258" s="96">
        <v>76.334000000000003</v>
      </c>
      <c r="T258" s="101">
        <v>75</v>
      </c>
      <c r="U258" s="139"/>
      <c r="V258" s="57">
        <f t="shared" si="54"/>
        <v>0.86602540378443871</v>
      </c>
      <c r="W258" s="53">
        <f t="shared" si="60"/>
        <v>37.625</v>
      </c>
      <c r="X258" s="53">
        <f t="shared" si="61"/>
        <v>74.729500000000002</v>
      </c>
      <c r="Y258" s="53">
        <f t="shared" si="62"/>
        <v>37.283999999999999</v>
      </c>
      <c r="Z258" s="53">
        <f t="shared" si="63"/>
        <v>37.94</v>
      </c>
      <c r="AA258" s="53">
        <f t="shared" si="64"/>
        <v>0.11801270189221924</v>
      </c>
      <c r="AB258" s="53">
        <f t="shared" si="65"/>
        <v>9.2012701892218274E-2</v>
      </c>
      <c r="AC258" s="53">
        <f t="shared" si="55"/>
        <v>6.8134665205267828E-2</v>
      </c>
      <c r="AD258" s="58">
        <f t="shared" si="56"/>
        <v>5.3123558206337004E-2</v>
      </c>
      <c r="AF258" s="57">
        <f t="shared" si="57"/>
        <v>0.86602540378443871</v>
      </c>
      <c r="AG258" s="53">
        <f t="shared" si="66"/>
        <v>37.722499999999997</v>
      </c>
      <c r="AH258" s="53">
        <f t="shared" si="67"/>
        <v>76.167000000000002</v>
      </c>
      <c r="AI258" s="53">
        <f t="shared" si="68"/>
        <v>37.517499999999998</v>
      </c>
      <c r="AJ258" s="53">
        <f t="shared" si="69"/>
        <v>38.167000000000002</v>
      </c>
      <c r="AK258" s="53">
        <f t="shared" si="70"/>
        <v>8.6602540378443865E-3</v>
      </c>
      <c r="AL258" s="53">
        <f t="shared" si="71"/>
        <v>0.22801270189222106</v>
      </c>
      <c r="AM258" s="53">
        <f t="shared" si="58"/>
        <v>0.13164319481612771</v>
      </c>
      <c r="AN258" s="58">
        <f t="shared" si="59"/>
        <v>5.0000000000000001E-3</v>
      </c>
    </row>
    <row r="259" spans="1:40">
      <c r="A259" s="103">
        <v>78</v>
      </c>
      <c r="B259" s="93" t="s">
        <v>365</v>
      </c>
      <c r="C259" s="124" t="s">
        <v>365</v>
      </c>
      <c r="D259" s="101">
        <v>2</v>
      </c>
      <c r="E259" s="95" t="s">
        <v>74</v>
      </c>
      <c r="F259" s="92">
        <v>77.959999999999994</v>
      </c>
      <c r="G259" s="92">
        <v>77.680000000000007</v>
      </c>
      <c r="H259" s="92">
        <v>76.66</v>
      </c>
      <c r="I259" s="92">
        <v>76.48</v>
      </c>
      <c r="J259" s="92">
        <v>75.796999999999997</v>
      </c>
      <c r="K259" s="96">
        <v>75.251000000000005</v>
      </c>
      <c r="L259" s="100"/>
      <c r="M259" s="95" t="s">
        <v>75</v>
      </c>
      <c r="N259" s="92">
        <v>75.834999999999994</v>
      </c>
      <c r="O259" s="92">
        <v>76.209999999999994</v>
      </c>
      <c r="P259" s="92">
        <v>76.700999999999993</v>
      </c>
      <c r="Q259" s="92">
        <v>76.936999999999998</v>
      </c>
      <c r="R259" s="92">
        <v>78</v>
      </c>
      <c r="S259" s="96">
        <v>78.525000000000006</v>
      </c>
      <c r="T259" s="101">
        <v>76</v>
      </c>
      <c r="U259" s="139"/>
      <c r="V259" s="57">
        <f t="shared" si="54"/>
        <v>1.7320508075688774</v>
      </c>
      <c r="W259" s="53">
        <f t="shared" si="60"/>
        <v>38.284999999999997</v>
      </c>
      <c r="X259" s="53">
        <f t="shared" si="61"/>
        <v>75.524000000000001</v>
      </c>
      <c r="Y259" s="53">
        <f t="shared" si="62"/>
        <v>37.625500000000002</v>
      </c>
      <c r="Z259" s="53">
        <f t="shared" si="63"/>
        <v>38.909999999999997</v>
      </c>
      <c r="AA259" s="53">
        <f t="shared" si="64"/>
        <v>0.24102540378444104</v>
      </c>
      <c r="AB259" s="53">
        <f t="shared" si="65"/>
        <v>0.20652540378444451</v>
      </c>
      <c r="AC259" s="53">
        <f t="shared" si="55"/>
        <v>0.13915608175648528</v>
      </c>
      <c r="AD259" s="58">
        <f t="shared" si="56"/>
        <v>0.11923749746944519</v>
      </c>
      <c r="AF259" s="57">
        <f t="shared" si="57"/>
        <v>1.7320508075688774</v>
      </c>
      <c r="AG259" s="53">
        <f t="shared" si="66"/>
        <v>38.409499999999994</v>
      </c>
      <c r="AH259" s="53">
        <f t="shared" si="67"/>
        <v>78.262500000000003</v>
      </c>
      <c r="AI259" s="53">
        <f t="shared" si="68"/>
        <v>38.011249999999997</v>
      </c>
      <c r="AJ259" s="53">
        <f t="shared" si="69"/>
        <v>39.262500000000003</v>
      </c>
      <c r="AK259" s="53">
        <f t="shared" si="70"/>
        <v>1.7320508075688773E-2</v>
      </c>
      <c r="AL259" s="53">
        <f t="shared" si="71"/>
        <v>0.46777540378444138</v>
      </c>
      <c r="AM259" s="53">
        <f t="shared" si="58"/>
        <v>0.2700702552952331</v>
      </c>
      <c r="AN259" s="58">
        <f t="shared" si="59"/>
        <v>0.01</v>
      </c>
    </row>
    <row r="260" spans="1:40">
      <c r="A260" s="103">
        <v>80</v>
      </c>
      <c r="B260" s="93" t="s">
        <v>366</v>
      </c>
      <c r="C260" s="124" t="s">
        <v>366</v>
      </c>
      <c r="D260" s="101">
        <v>6</v>
      </c>
      <c r="E260" s="95" t="s">
        <v>74</v>
      </c>
      <c r="F260" s="92">
        <v>79.92</v>
      </c>
      <c r="G260" s="92">
        <v>79.319999999999993</v>
      </c>
      <c r="H260" s="92">
        <v>76.02</v>
      </c>
      <c r="I260" s="92">
        <v>75.739999999999995</v>
      </c>
      <c r="J260" s="92">
        <v>73.424999999999997</v>
      </c>
      <c r="K260" s="96">
        <v>72.046999999999997</v>
      </c>
      <c r="L260" s="100"/>
      <c r="M260" s="95" t="s">
        <v>75</v>
      </c>
      <c r="N260" s="92">
        <v>73.504999999999995</v>
      </c>
      <c r="O260" s="92">
        <v>74.305000000000007</v>
      </c>
      <c r="P260" s="92">
        <v>76.102999999999994</v>
      </c>
      <c r="Q260" s="92">
        <v>76.477999999999994</v>
      </c>
      <c r="R260" s="92">
        <v>80</v>
      </c>
      <c r="S260" s="96">
        <v>81.241</v>
      </c>
      <c r="T260" s="101">
        <v>74</v>
      </c>
      <c r="U260" s="139"/>
      <c r="V260" s="57">
        <f t="shared" ref="V260:V323" si="72">D260/2/TAN(phiM/2)</f>
        <v>5.196152422706632</v>
      </c>
      <c r="W260" s="53">
        <f t="shared" si="60"/>
        <v>37.94</v>
      </c>
      <c r="X260" s="53">
        <f t="shared" si="61"/>
        <v>72.73599999999999</v>
      </c>
      <c r="Y260" s="53">
        <f t="shared" si="62"/>
        <v>36.023499999999999</v>
      </c>
      <c r="Z260" s="53">
        <f t="shared" si="63"/>
        <v>39.81</v>
      </c>
      <c r="AA260" s="53">
        <f t="shared" si="64"/>
        <v>0.72807621135331146</v>
      </c>
      <c r="AB260" s="53">
        <f t="shared" si="65"/>
        <v>0.68157621135331681</v>
      </c>
      <c r="AC260" s="53">
        <f t="shared" ref="AC260:AC323" si="73">AA260*TAN(phiM/2)</f>
        <v>0.42035499661539721</v>
      </c>
      <c r="AD260" s="58">
        <f t="shared" ref="AD260:AD323" si="74">AB260*TAN(phiM/2)</f>
        <v>0.39350820909808271</v>
      </c>
      <c r="AF260" s="57">
        <f t="shared" ref="AF260:AF323" si="75">D260/2/TAN(phiM/2)</f>
        <v>5.196152422706632</v>
      </c>
      <c r="AG260" s="53">
        <f t="shared" si="66"/>
        <v>38.145249999999997</v>
      </c>
      <c r="AH260" s="53">
        <f t="shared" si="67"/>
        <v>80.620499999999993</v>
      </c>
      <c r="AI260" s="53">
        <f t="shared" si="68"/>
        <v>36.952500000000001</v>
      </c>
      <c r="AJ260" s="53">
        <f t="shared" si="69"/>
        <v>40.6205</v>
      </c>
      <c r="AK260" s="53">
        <f t="shared" si="70"/>
        <v>0.1228262113533134</v>
      </c>
      <c r="AL260" s="53">
        <f t="shared" si="71"/>
        <v>1.4053262113533194</v>
      </c>
      <c r="AM260" s="53">
        <f t="shared" ref="AM260:AM323" si="76">AL260*TAN(phiM/2)</f>
        <v>0.81136546642407581</v>
      </c>
      <c r="AN260" s="58">
        <f t="shared" ref="AN260:AN323" si="77">AK260*TAN(phiM/2)</f>
        <v>7.0913746188377355E-2</v>
      </c>
    </row>
    <row r="261" spans="1:40">
      <c r="A261" s="103">
        <v>80</v>
      </c>
      <c r="B261" s="93" t="s">
        <v>367</v>
      </c>
      <c r="C261" s="124" t="s">
        <v>367</v>
      </c>
      <c r="D261" s="101">
        <v>4</v>
      </c>
      <c r="E261" s="95" t="s">
        <v>74</v>
      </c>
      <c r="F261" s="92">
        <v>79.94</v>
      </c>
      <c r="G261" s="92">
        <v>79.34</v>
      </c>
      <c r="H261" s="92">
        <v>77.34</v>
      </c>
      <c r="I261" s="92">
        <v>77.11</v>
      </c>
      <c r="J261" s="92">
        <v>75.61</v>
      </c>
      <c r="K261" s="96">
        <v>74.641999999999996</v>
      </c>
      <c r="L261" s="100"/>
      <c r="M261" s="95" t="s">
        <v>75</v>
      </c>
      <c r="N261" s="92">
        <v>75.67</v>
      </c>
      <c r="O261" s="92">
        <v>76.27</v>
      </c>
      <c r="P261" s="92">
        <v>77.402000000000001</v>
      </c>
      <c r="Q261" s="92">
        <v>77.716999999999999</v>
      </c>
      <c r="R261" s="92">
        <v>80</v>
      </c>
      <c r="S261" s="96">
        <v>80.891999999999996</v>
      </c>
      <c r="T261" s="101">
        <v>76</v>
      </c>
      <c r="U261" s="139"/>
      <c r="V261" s="57">
        <f t="shared" si="72"/>
        <v>3.4641016151377548</v>
      </c>
      <c r="W261" s="53">
        <f t="shared" ref="W261:W324" si="78">AVERAGE(H261:I261)/2</f>
        <v>38.612499999999997</v>
      </c>
      <c r="X261" s="53">
        <f t="shared" ref="X261:X324" si="79">AVERAGE(J261:K261)</f>
        <v>75.126000000000005</v>
      </c>
      <c r="Y261" s="53">
        <f t="shared" ref="Y261:Y324" si="80">K261/2</f>
        <v>37.320999999999998</v>
      </c>
      <c r="Z261" s="53">
        <f t="shared" ref="Z261:Z324" si="81">AVERAGE(F261:G261)/2</f>
        <v>39.82</v>
      </c>
      <c r="AA261" s="53">
        <f t="shared" ref="AA261:AA324" si="82">W261+V261/2-Z261</f>
        <v>0.52455080756887185</v>
      </c>
      <c r="AB261" s="53">
        <f t="shared" ref="AB261:AB324" si="83">Y261-W261+V261/2</f>
        <v>0.44055080756887821</v>
      </c>
      <c r="AC261" s="53">
        <f t="shared" si="73"/>
        <v>0.3028495499535237</v>
      </c>
      <c r="AD261" s="58">
        <f t="shared" si="74"/>
        <v>0.25435212734159884</v>
      </c>
      <c r="AF261" s="57">
        <f t="shared" si="75"/>
        <v>3.4641016151377548</v>
      </c>
      <c r="AG261" s="53">
        <f t="shared" ref="AG261:AG324" si="84">AVERAGE(P261:Q261)/2</f>
        <v>38.77975</v>
      </c>
      <c r="AH261" s="53">
        <f t="shared" ref="AH261:AH324" si="85">AVERAGE(R261:S261)</f>
        <v>80.445999999999998</v>
      </c>
      <c r="AI261" s="53">
        <f t="shared" ref="AI261:AI324" si="86">AVERAGE(N261:O261)/2</f>
        <v>37.984999999999999</v>
      </c>
      <c r="AJ261" s="53">
        <f t="shared" ref="AJ261:AJ324" si="87">S261/2</f>
        <v>40.445999999999998</v>
      </c>
      <c r="AK261" s="53">
        <f t="shared" ref="AK261:AK324" si="88">MAX(AG261+AF261/2-AJ261, AF261*0.01)</f>
        <v>6.5800807568876962E-2</v>
      </c>
      <c r="AL261" s="53">
        <f t="shared" ref="AL261:AL324" si="89">AI261-AG261+AF261/2</f>
        <v>0.9373008075688769</v>
      </c>
      <c r="AM261" s="53">
        <f t="shared" si="76"/>
        <v>0.54115087356154468</v>
      </c>
      <c r="AN261" s="58">
        <f t="shared" si="77"/>
        <v>3.7990113962785878E-2</v>
      </c>
    </row>
    <row r="262" spans="1:40">
      <c r="A262" s="103">
        <v>80</v>
      </c>
      <c r="B262" s="93" t="s">
        <v>368</v>
      </c>
      <c r="C262" s="124" t="s">
        <v>368</v>
      </c>
      <c r="D262" s="101">
        <v>3</v>
      </c>
      <c r="E262" s="95" t="s">
        <v>74</v>
      </c>
      <c r="F262" s="92">
        <v>79.95</v>
      </c>
      <c r="G262" s="92">
        <v>79.58</v>
      </c>
      <c r="H262" s="92">
        <v>78</v>
      </c>
      <c r="I262" s="92">
        <v>77.790000000000006</v>
      </c>
      <c r="J262" s="92">
        <v>76.703999999999994</v>
      </c>
      <c r="K262" s="96">
        <v>75.942999999999998</v>
      </c>
      <c r="L262" s="100"/>
      <c r="M262" s="95" t="s">
        <v>75</v>
      </c>
      <c r="N262" s="92">
        <v>76.751999999999995</v>
      </c>
      <c r="O262" s="92">
        <v>77.251999999999995</v>
      </c>
      <c r="P262" s="92">
        <v>78.051000000000002</v>
      </c>
      <c r="Q262" s="92">
        <v>78.331000000000003</v>
      </c>
      <c r="R262" s="92">
        <v>80</v>
      </c>
      <c r="S262" s="96">
        <v>80.712999999999994</v>
      </c>
      <c r="T262" s="101">
        <v>77</v>
      </c>
      <c r="U262" s="139"/>
      <c r="V262" s="57">
        <f t="shared" si="72"/>
        <v>2.598076211353316</v>
      </c>
      <c r="W262" s="53">
        <f t="shared" si="78"/>
        <v>38.947500000000005</v>
      </c>
      <c r="X262" s="53">
        <f t="shared" si="79"/>
        <v>76.323499999999996</v>
      </c>
      <c r="Y262" s="53">
        <f t="shared" si="80"/>
        <v>37.971499999999999</v>
      </c>
      <c r="Z262" s="53">
        <f t="shared" si="81"/>
        <v>39.8825</v>
      </c>
      <c r="AA262" s="53">
        <f t="shared" si="82"/>
        <v>0.36403810567666284</v>
      </c>
      <c r="AB262" s="53">
        <f t="shared" si="83"/>
        <v>0.32303810567665181</v>
      </c>
      <c r="AC262" s="53">
        <f t="shared" si="73"/>
        <v>0.21017749830770271</v>
      </c>
      <c r="AD262" s="58">
        <f t="shared" si="74"/>
        <v>0.18650613727092169</v>
      </c>
      <c r="AF262" s="57">
        <f t="shared" si="75"/>
        <v>2.598076211353316</v>
      </c>
      <c r="AG262" s="53">
        <f t="shared" si="84"/>
        <v>39.095500000000001</v>
      </c>
      <c r="AH262" s="53">
        <f t="shared" si="85"/>
        <v>80.356499999999997</v>
      </c>
      <c r="AI262" s="53">
        <f t="shared" si="86"/>
        <v>38.500999999999998</v>
      </c>
      <c r="AJ262" s="53">
        <f t="shared" si="87"/>
        <v>40.356499999999997</v>
      </c>
      <c r="AK262" s="53">
        <f t="shared" si="88"/>
        <v>3.8038105676662326E-2</v>
      </c>
      <c r="AL262" s="53">
        <f t="shared" si="89"/>
        <v>0.70453810567665442</v>
      </c>
      <c r="AM262" s="53">
        <f t="shared" si="76"/>
        <v>0.40676526496676541</v>
      </c>
      <c r="AN262" s="58">
        <f t="shared" si="77"/>
        <v>2.1961310551884425E-2</v>
      </c>
    </row>
    <row r="263" spans="1:40">
      <c r="A263" s="103">
        <v>80</v>
      </c>
      <c r="B263" s="93" t="s">
        <v>369</v>
      </c>
      <c r="C263" s="124" t="s">
        <v>369</v>
      </c>
      <c r="D263" s="101">
        <v>2</v>
      </c>
      <c r="E263" s="95" t="s">
        <v>74</v>
      </c>
      <c r="F263" s="92">
        <v>79.959999999999994</v>
      </c>
      <c r="G263" s="92">
        <v>79.680000000000007</v>
      </c>
      <c r="H263" s="92">
        <v>78.66</v>
      </c>
      <c r="I263" s="92">
        <v>78.48</v>
      </c>
      <c r="J263" s="92">
        <v>77.796999999999997</v>
      </c>
      <c r="K263" s="96">
        <v>77.251000000000005</v>
      </c>
      <c r="L263" s="100"/>
      <c r="M263" s="95" t="s">
        <v>75</v>
      </c>
      <c r="N263" s="92">
        <v>77.834999999999994</v>
      </c>
      <c r="O263" s="92">
        <v>78.209999999999994</v>
      </c>
      <c r="P263" s="92">
        <v>78.700999999999993</v>
      </c>
      <c r="Q263" s="92">
        <v>78.936999999999998</v>
      </c>
      <c r="R263" s="92">
        <v>80</v>
      </c>
      <c r="S263" s="96">
        <v>80.525000000000006</v>
      </c>
      <c r="T263" s="101">
        <v>78</v>
      </c>
      <c r="U263" s="139"/>
      <c r="V263" s="57">
        <f t="shared" si="72"/>
        <v>1.7320508075688774</v>
      </c>
      <c r="W263" s="53">
        <f t="shared" si="78"/>
        <v>39.284999999999997</v>
      </c>
      <c r="X263" s="53">
        <f t="shared" si="79"/>
        <v>77.524000000000001</v>
      </c>
      <c r="Y263" s="53">
        <f t="shared" si="80"/>
        <v>38.625500000000002</v>
      </c>
      <c r="Z263" s="53">
        <f t="shared" si="81"/>
        <v>39.909999999999997</v>
      </c>
      <c r="AA263" s="53">
        <f t="shared" si="82"/>
        <v>0.24102540378444104</v>
      </c>
      <c r="AB263" s="53">
        <f t="shared" si="83"/>
        <v>0.20652540378444451</v>
      </c>
      <c r="AC263" s="53">
        <f t="shared" si="73"/>
        <v>0.13915608175648528</v>
      </c>
      <c r="AD263" s="58">
        <f t="shared" si="74"/>
        <v>0.11923749746944519</v>
      </c>
      <c r="AF263" s="57">
        <f t="shared" si="75"/>
        <v>1.7320508075688774</v>
      </c>
      <c r="AG263" s="53">
        <f t="shared" si="84"/>
        <v>39.409499999999994</v>
      </c>
      <c r="AH263" s="53">
        <f t="shared" si="85"/>
        <v>80.262500000000003</v>
      </c>
      <c r="AI263" s="53">
        <f t="shared" si="86"/>
        <v>39.011249999999997</v>
      </c>
      <c r="AJ263" s="53">
        <f t="shared" si="87"/>
        <v>40.262500000000003</v>
      </c>
      <c r="AK263" s="53">
        <f t="shared" si="88"/>
        <v>1.7320508075688773E-2</v>
      </c>
      <c r="AL263" s="53">
        <f t="shared" si="89"/>
        <v>0.46777540378444138</v>
      </c>
      <c r="AM263" s="53">
        <f t="shared" si="76"/>
        <v>0.2700702552952331</v>
      </c>
      <c r="AN263" s="58">
        <f t="shared" si="77"/>
        <v>0.01</v>
      </c>
    </row>
    <row r="264" spans="1:40">
      <c r="A264" s="103">
        <v>80</v>
      </c>
      <c r="B264" s="93" t="s">
        <v>370</v>
      </c>
      <c r="C264" s="124" t="s">
        <v>370</v>
      </c>
      <c r="D264" s="101">
        <v>1.5</v>
      </c>
      <c r="E264" s="95" t="s">
        <v>74</v>
      </c>
      <c r="F264" s="92">
        <v>79.97</v>
      </c>
      <c r="G264" s="92">
        <v>79.73</v>
      </c>
      <c r="H264" s="92">
        <v>78.989999999999995</v>
      </c>
      <c r="I264" s="92">
        <v>78.83</v>
      </c>
      <c r="J264" s="92">
        <v>78.343999999999994</v>
      </c>
      <c r="K264" s="96">
        <v>77.91</v>
      </c>
      <c r="L264" s="100"/>
      <c r="M264" s="95" t="s">
        <v>75</v>
      </c>
      <c r="N264" s="92">
        <v>78.376000000000005</v>
      </c>
      <c r="O264" s="92">
        <v>78.676000000000002</v>
      </c>
      <c r="P264" s="92">
        <v>79.025999999999996</v>
      </c>
      <c r="Q264" s="92">
        <v>79.238</v>
      </c>
      <c r="R264" s="92">
        <v>80</v>
      </c>
      <c r="S264" s="96">
        <v>80.427999999999997</v>
      </c>
      <c r="T264" s="101">
        <v>78.5</v>
      </c>
      <c r="U264" s="139"/>
      <c r="V264" s="57">
        <f t="shared" si="72"/>
        <v>1.299038105676658</v>
      </c>
      <c r="W264" s="53">
        <f t="shared" si="78"/>
        <v>39.454999999999998</v>
      </c>
      <c r="X264" s="53">
        <f t="shared" si="79"/>
        <v>78.126999999999995</v>
      </c>
      <c r="Y264" s="53">
        <f t="shared" si="80"/>
        <v>38.954999999999998</v>
      </c>
      <c r="Z264" s="53">
        <f t="shared" si="81"/>
        <v>39.924999999999997</v>
      </c>
      <c r="AA264" s="53">
        <f t="shared" si="82"/>
        <v>0.17951905283833014</v>
      </c>
      <c r="AB264" s="53">
        <f t="shared" si="83"/>
        <v>0.149519052838329</v>
      </c>
      <c r="AC264" s="53">
        <f t="shared" si="73"/>
        <v>0.10364537348087655</v>
      </c>
      <c r="AD264" s="58">
        <f t="shared" si="74"/>
        <v>8.6324865405187121E-2</v>
      </c>
      <c r="AF264" s="57">
        <f t="shared" si="75"/>
        <v>1.299038105676658</v>
      </c>
      <c r="AG264" s="53">
        <f t="shared" si="84"/>
        <v>39.566000000000003</v>
      </c>
      <c r="AH264" s="53">
        <f t="shared" si="85"/>
        <v>80.213999999999999</v>
      </c>
      <c r="AI264" s="53">
        <f t="shared" si="86"/>
        <v>39.263000000000005</v>
      </c>
      <c r="AJ264" s="53">
        <f t="shared" si="87"/>
        <v>40.213999999999999</v>
      </c>
      <c r="AK264" s="53">
        <f t="shared" si="88"/>
        <v>1.299038105676658E-2</v>
      </c>
      <c r="AL264" s="53">
        <f t="shared" si="89"/>
        <v>0.34651905283833173</v>
      </c>
      <c r="AM264" s="53">
        <f t="shared" si="76"/>
        <v>0.20006286843554497</v>
      </c>
      <c r="AN264" s="58">
        <f t="shared" si="77"/>
        <v>7.4999999999999997E-3</v>
      </c>
    </row>
    <row r="265" spans="1:40">
      <c r="A265" s="103">
        <v>80</v>
      </c>
      <c r="B265" s="93" t="s">
        <v>371</v>
      </c>
      <c r="C265" s="124" t="s">
        <v>371</v>
      </c>
      <c r="D265" s="101">
        <v>1</v>
      </c>
      <c r="E265" s="95" t="s">
        <v>74</v>
      </c>
      <c r="F265" s="92">
        <v>79.97</v>
      </c>
      <c r="G265" s="92">
        <v>79.790000000000006</v>
      </c>
      <c r="H265" s="92">
        <v>79.319999999999993</v>
      </c>
      <c r="I265" s="92">
        <v>79.180000000000007</v>
      </c>
      <c r="J265" s="92">
        <v>78.891000000000005</v>
      </c>
      <c r="K265" s="96">
        <v>78.567999999999998</v>
      </c>
      <c r="L265" s="100"/>
      <c r="M265" s="95" t="s">
        <v>75</v>
      </c>
      <c r="N265" s="92">
        <v>78.917000000000002</v>
      </c>
      <c r="O265" s="92">
        <v>79.153000000000006</v>
      </c>
      <c r="P265" s="92">
        <v>79.349999999999994</v>
      </c>
      <c r="Q265" s="92">
        <v>79.540000000000006</v>
      </c>
      <c r="R265" s="92">
        <v>80</v>
      </c>
      <c r="S265" s="96">
        <v>80.334000000000003</v>
      </c>
      <c r="T265" s="101">
        <v>79</v>
      </c>
      <c r="U265" s="139"/>
      <c r="V265" s="57">
        <f t="shared" si="72"/>
        <v>0.86602540378443871</v>
      </c>
      <c r="W265" s="53">
        <f t="shared" si="78"/>
        <v>39.625</v>
      </c>
      <c r="X265" s="53">
        <f t="shared" si="79"/>
        <v>78.729500000000002</v>
      </c>
      <c r="Y265" s="53">
        <f t="shared" si="80"/>
        <v>39.283999999999999</v>
      </c>
      <c r="Z265" s="53">
        <f t="shared" si="81"/>
        <v>39.94</v>
      </c>
      <c r="AA265" s="53">
        <f t="shared" si="82"/>
        <v>0.11801270189221924</v>
      </c>
      <c r="AB265" s="53">
        <f t="shared" si="83"/>
        <v>9.2012701892218274E-2</v>
      </c>
      <c r="AC265" s="53">
        <f t="shared" si="73"/>
        <v>6.8134665205267828E-2</v>
      </c>
      <c r="AD265" s="58">
        <f t="shared" si="74"/>
        <v>5.3123558206337004E-2</v>
      </c>
      <c r="AF265" s="57">
        <f t="shared" si="75"/>
        <v>0.86602540378443871</v>
      </c>
      <c r="AG265" s="53">
        <f t="shared" si="84"/>
        <v>39.722499999999997</v>
      </c>
      <c r="AH265" s="53">
        <f t="shared" si="85"/>
        <v>80.167000000000002</v>
      </c>
      <c r="AI265" s="53">
        <f t="shared" si="86"/>
        <v>39.517499999999998</v>
      </c>
      <c r="AJ265" s="53">
        <f t="shared" si="87"/>
        <v>40.167000000000002</v>
      </c>
      <c r="AK265" s="53">
        <f t="shared" si="88"/>
        <v>8.6602540378443865E-3</v>
      </c>
      <c r="AL265" s="53">
        <f t="shared" si="89"/>
        <v>0.22801270189222106</v>
      </c>
      <c r="AM265" s="53">
        <f t="shared" si="76"/>
        <v>0.13164319481612771</v>
      </c>
      <c r="AN265" s="58">
        <f t="shared" si="77"/>
        <v>5.0000000000000001E-3</v>
      </c>
    </row>
    <row r="266" spans="1:40">
      <c r="A266" s="103">
        <v>82</v>
      </c>
      <c r="B266" s="93" t="s">
        <v>372</v>
      </c>
      <c r="C266" s="124" t="s">
        <v>372</v>
      </c>
      <c r="D266" s="101">
        <v>2</v>
      </c>
      <c r="E266" s="95" t="s">
        <v>74</v>
      </c>
      <c r="F266" s="92">
        <v>81.96</v>
      </c>
      <c r="G266" s="92">
        <v>81.680000000000007</v>
      </c>
      <c r="H266" s="92">
        <v>80.66</v>
      </c>
      <c r="I266" s="92">
        <v>80.48</v>
      </c>
      <c r="J266" s="92">
        <v>79.796999999999997</v>
      </c>
      <c r="K266" s="96">
        <v>79.251000000000005</v>
      </c>
      <c r="L266" s="100"/>
      <c r="M266" s="95" t="s">
        <v>75</v>
      </c>
      <c r="N266" s="92">
        <v>79.834999999999994</v>
      </c>
      <c r="O266" s="92">
        <v>80.209999999999994</v>
      </c>
      <c r="P266" s="92">
        <v>80.700999999999993</v>
      </c>
      <c r="Q266" s="92">
        <v>80.936999999999998</v>
      </c>
      <c r="R266" s="92">
        <v>82</v>
      </c>
      <c r="S266" s="96">
        <v>82.525000000000006</v>
      </c>
      <c r="T266" s="101">
        <v>80</v>
      </c>
      <c r="U266" s="139"/>
      <c r="V266" s="57">
        <f t="shared" si="72"/>
        <v>1.7320508075688774</v>
      </c>
      <c r="W266" s="53">
        <f t="shared" si="78"/>
        <v>40.284999999999997</v>
      </c>
      <c r="X266" s="53">
        <f t="shared" si="79"/>
        <v>79.524000000000001</v>
      </c>
      <c r="Y266" s="53">
        <f t="shared" si="80"/>
        <v>39.625500000000002</v>
      </c>
      <c r="Z266" s="53">
        <f t="shared" si="81"/>
        <v>40.909999999999997</v>
      </c>
      <c r="AA266" s="53">
        <f t="shared" si="82"/>
        <v>0.24102540378444104</v>
      </c>
      <c r="AB266" s="53">
        <f t="shared" si="83"/>
        <v>0.20652540378444451</v>
      </c>
      <c r="AC266" s="53">
        <f t="shared" si="73"/>
        <v>0.13915608175648528</v>
      </c>
      <c r="AD266" s="58">
        <f t="shared" si="74"/>
        <v>0.11923749746944519</v>
      </c>
      <c r="AF266" s="57">
        <f t="shared" si="75"/>
        <v>1.7320508075688774</v>
      </c>
      <c r="AG266" s="53">
        <f t="shared" si="84"/>
        <v>40.409499999999994</v>
      </c>
      <c r="AH266" s="53">
        <f t="shared" si="85"/>
        <v>82.262500000000003</v>
      </c>
      <c r="AI266" s="53">
        <f t="shared" si="86"/>
        <v>40.011249999999997</v>
      </c>
      <c r="AJ266" s="53">
        <f t="shared" si="87"/>
        <v>41.262500000000003</v>
      </c>
      <c r="AK266" s="53">
        <f t="shared" si="88"/>
        <v>1.7320508075688773E-2</v>
      </c>
      <c r="AL266" s="53">
        <f t="shared" si="89"/>
        <v>0.46777540378444138</v>
      </c>
      <c r="AM266" s="53">
        <f t="shared" si="76"/>
        <v>0.2700702552952331</v>
      </c>
      <c r="AN266" s="58">
        <f t="shared" si="77"/>
        <v>0.01</v>
      </c>
    </row>
    <row r="267" spans="1:40">
      <c r="A267" s="103">
        <v>85</v>
      </c>
      <c r="B267" s="93" t="s">
        <v>373</v>
      </c>
      <c r="C267" s="124" t="s">
        <v>373</v>
      </c>
      <c r="D267" s="101">
        <v>6</v>
      </c>
      <c r="E267" s="95" t="s">
        <v>74</v>
      </c>
      <c r="F267" s="92">
        <v>84.92</v>
      </c>
      <c r="G267" s="92">
        <v>84.32</v>
      </c>
      <c r="H267" s="92">
        <v>81.02</v>
      </c>
      <c r="I267" s="92">
        <v>80.739999999999995</v>
      </c>
      <c r="J267" s="92">
        <v>78.424999999999997</v>
      </c>
      <c r="K267" s="96">
        <v>77.046999999999997</v>
      </c>
      <c r="L267" s="100"/>
      <c r="M267" s="95" t="s">
        <v>75</v>
      </c>
      <c r="N267" s="92">
        <v>78.504999999999995</v>
      </c>
      <c r="O267" s="92">
        <v>79.305000000000007</v>
      </c>
      <c r="P267" s="92">
        <v>81.102999999999994</v>
      </c>
      <c r="Q267" s="92">
        <v>81.477999999999994</v>
      </c>
      <c r="R267" s="92">
        <v>85</v>
      </c>
      <c r="S267" s="96">
        <v>86.241</v>
      </c>
      <c r="T267" s="101">
        <v>79</v>
      </c>
      <c r="U267" s="139"/>
      <c r="V267" s="57">
        <f t="shared" si="72"/>
        <v>5.196152422706632</v>
      </c>
      <c r="W267" s="53">
        <f t="shared" si="78"/>
        <v>40.44</v>
      </c>
      <c r="X267" s="53">
        <f t="shared" si="79"/>
        <v>77.73599999999999</v>
      </c>
      <c r="Y267" s="53">
        <f t="shared" si="80"/>
        <v>38.523499999999999</v>
      </c>
      <c r="Z267" s="53">
        <f t="shared" si="81"/>
        <v>42.31</v>
      </c>
      <c r="AA267" s="53">
        <f t="shared" si="82"/>
        <v>0.72807621135331146</v>
      </c>
      <c r="AB267" s="53">
        <f t="shared" si="83"/>
        <v>0.68157621135331681</v>
      </c>
      <c r="AC267" s="53">
        <f t="shared" si="73"/>
        <v>0.42035499661539721</v>
      </c>
      <c r="AD267" s="58">
        <f t="shared" si="74"/>
        <v>0.39350820909808271</v>
      </c>
      <c r="AF267" s="57">
        <f t="shared" si="75"/>
        <v>5.196152422706632</v>
      </c>
      <c r="AG267" s="53">
        <f t="shared" si="84"/>
        <v>40.645249999999997</v>
      </c>
      <c r="AH267" s="53">
        <f t="shared" si="85"/>
        <v>85.620499999999993</v>
      </c>
      <c r="AI267" s="53">
        <f t="shared" si="86"/>
        <v>39.452500000000001</v>
      </c>
      <c r="AJ267" s="53">
        <f t="shared" si="87"/>
        <v>43.1205</v>
      </c>
      <c r="AK267" s="53">
        <f t="shared" si="88"/>
        <v>0.1228262113533134</v>
      </c>
      <c r="AL267" s="53">
        <f t="shared" si="89"/>
        <v>1.4053262113533194</v>
      </c>
      <c r="AM267" s="53">
        <f t="shared" si="76"/>
        <v>0.81136546642407581</v>
      </c>
      <c r="AN267" s="58">
        <f t="shared" si="77"/>
        <v>7.0913746188377355E-2</v>
      </c>
    </row>
    <row r="268" spans="1:40">
      <c r="A268" s="103">
        <v>85</v>
      </c>
      <c r="B268" s="93" t="s">
        <v>374</v>
      </c>
      <c r="C268" s="124" t="s">
        <v>374</v>
      </c>
      <c r="D268" s="101">
        <v>4</v>
      </c>
      <c r="E268" s="95" t="s">
        <v>74</v>
      </c>
      <c r="F268" s="92">
        <v>84.94</v>
      </c>
      <c r="G268" s="92">
        <v>84.47</v>
      </c>
      <c r="H268" s="92">
        <v>82.34</v>
      </c>
      <c r="I268" s="92">
        <v>82.11</v>
      </c>
      <c r="J268" s="92">
        <v>80.61</v>
      </c>
      <c r="K268" s="96">
        <v>79.641999999999996</v>
      </c>
      <c r="L268" s="100"/>
      <c r="M268" s="95" t="s">
        <v>75</v>
      </c>
      <c r="N268" s="92">
        <v>80.67</v>
      </c>
      <c r="O268" s="92">
        <v>81.27</v>
      </c>
      <c r="P268" s="92">
        <v>82.402000000000001</v>
      </c>
      <c r="Q268" s="92">
        <v>82.716999999999999</v>
      </c>
      <c r="R268" s="92">
        <v>85</v>
      </c>
      <c r="S268" s="96">
        <v>85.891999999999996</v>
      </c>
      <c r="T268" s="101">
        <v>81</v>
      </c>
      <c r="U268" s="139"/>
      <c r="V268" s="57">
        <f t="shared" si="72"/>
        <v>3.4641016151377548</v>
      </c>
      <c r="W268" s="53">
        <f t="shared" si="78"/>
        <v>41.112499999999997</v>
      </c>
      <c r="X268" s="53">
        <f t="shared" si="79"/>
        <v>80.126000000000005</v>
      </c>
      <c r="Y268" s="53">
        <f t="shared" si="80"/>
        <v>39.820999999999998</v>
      </c>
      <c r="Z268" s="53">
        <f t="shared" si="81"/>
        <v>42.352499999999999</v>
      </c>
      <c r="AA268" s="53">
        <f t="shared" si="82"/>
        <v>0.49205080756887298</v>
      </c>
      <c r="AB268" s="53">
        <f t="shared" si="83"/>
        <v>0.44055080756887821</v>
      </c>
      <c r="AC268" s="53">
        <f t="shared" si="73"/>
        <v>0.28408566620486153</v>
      </c>
      <c r="AD268" s="58">
        <f t="shared" si="74"/>
        <v>0.25435212734159884</v>
      </c>
      <c r="AF268" s="57">
        <f t="shared" si="75"/>
        <v>3.4641016151377548</v>
      </c>
      <c r="AG268" s="53">
        <f t="shared" si="84"/>
        <v>41.27975</v>
      </c>
      <c r="AH268" s="53">
        <f t="shared" si="85"/>
        <v>85.445999999999998</v>
      </c>
      <c r="AI268" s="53">
        <f t="shared" si="86"/>
        <v>40.484999999999999</v>
      </c>
      <c r="AJ268" s="53">
        <f t="shared" si="87"/>
        <v>42.945999999999998</v>
      </c>
      <c r="AK268" s="53">
        <f t="shared" si="88"/>
        <v>6.5800807568876962E-2</v>
      </c>
      <c r="AL268" s="53">
        <f t="shared" si="89"/>
        <v>0.9373008075688769</v>
      </c>
      <c r="AM268" s="53">
        <f t="shared" si="76"/>
        <v>0.54115087356154468</v>
      </c>
      <c r="AN268" s="58">
        <f t="shared" si="77"/>
        <v>3.7990113962785878E-2</v>
      </c>
    </row>
    <row r="269" spans="1:40">
      <c r="A269" s="103">
        <v>85</v>
      </c>
      <c r="B269" s="93" t="s">
        <v>375</v>
      </c>
      <c r="C269" s="124" t="s">
        <v>375</v>
      </c>
      <c r="D269" s="101">
        <v>3</v>
      </c>
      <c r="E269" s="95" t="s">
        <v>74</v>
      </c>
      <c r="F269" s="92">
        <v>84.95</v>
      </c>
      <c r="G269" s="92">
        <v>84.58</v>
      </c>
      <c r="H269" s="92">
        <v>83</v>
      </c>
      <c r="I269" s="92">
        <v>82.79</v>
      </c>
      <c r="J269" s="92">
        <v>81.703999999999994</v>
      </c>
      <c r="K269" s="96">
        <v>80.942999999999998</v>
      </c>
      <c r="L269" s="100"/>
      <c r="M269" s="95" t="s">
        <v>75</v>
      </c>
      <c r="N269" s="92">
        <v>81.751999999999995</v>
      </c>
      <c r="O269" s="92">
        <v>82.251999999999995</v>
      </c>
      <c r="P269" s="92">
        <v>83.051000000000002</v>
      </c>
      <c r="Q269" s="92">
        <v>83.331000000000003</v>
      </c>
      <c r="R269" s="92">
        <v>85</v>
      </c>
      <c r="S269" s="96">
        <v>85.712999999999994</v>
      </c>
      <c r="T269" s="101">
        <v>82</v>
      </c>
      <c r="U269" s="139"/>
      <c r="V269" s="57">
        <f t="shared" si="72"/>
        <v>2.598076211353316</v>
      </c>
      <c r="W269" s="53">
        <f t="shared" si="78"/>
        <v>41.447500000000005</v>
      </c>
      <c r="X269" s="53">
        <f t="shared" si="79"/>
        <v>81.323499999999996</v>
      </c>
      <c r="Y269" s="53">
        <f t="shared" si="80"/>
        <v>40.471499999999999</v>
      </c>
      <c r="Z269" s="53">
        <f t="shared" si="81"/>
        <v>42.3825</v>
      </c>
      <c r="AA269" s="53">
        <f t="shared" si="82"/>
        <v>0.36403810567666284</v>
      </c>
      <c r="AB269" s="53">
        <f t="shared" si="83"/>
        <v>0.32303810567665181</v>
      </c>
      <c r="AC269" s="53">
        <f t="shared" si="73"/>
        <v>0.21017749830770271</v>
      </c>
      <c r="AD269" s="58">
        <f t="shared" si="74"/>
        <v>0.18650613727092169</v>
      </c>
      <c r="AF269" s="57">
        <f t="shared" si="75"/>
        <v>2.598076211353316</v>
      </c>
      <c r="AG269" s="53">
        <f t="shared" si="84"/>
        <v>41.595500000000001</v>
      </c>
      <c r="AH269" s="53">
        <f t="shared" si="85"/>
        <v>85.356499999999997</v>
      </c>
      <c r="AI269" s="53">
        <f t="shared" si="86"/>
        <v>41.000999999999998</v>
      </c>
      <c r="AJ269" s="53">
        <f t="shared" si="87"/>
        <v>42.856499999999997</v>
      </c>
      <c r="AK269" s="53">
        <f t="shared" si="88"/>
        <v>3.8038105676662326E-2</v>
      </c>
      <c r="AL269" s="53">
        <f t="shared" si="89"/>
        <v>0.70453810567665442</v>
      </c>
      <c r="AM269" s="53">
        <f t="shared" si="76"/>
        <v>0.40676526496676541</v>
      </c>
      <c r="AN269" s="58">
        <f t="shared" si="77"/>
        <v>2.1961310551884425E-2</v>
      </c>
    </row>
    <row r="270" spans="1:40">
      <c r="A270" s="103">
        <v>85</v>
      </c>
      <c r="B270" s="93" t="s">
        <v>376</v>
      </c>
      <c r="C270" s="124" t="s">
        <v>376</v>
      </c>
      <c r="D270" s="101">
        <v>2</v>
      </c>
      <c r="E270" s="95" t="s">
        <v>74</v>
      </c>
      <c r="F270" s="92">
        <v>84.96</v>
      </c>
      <c r="G270" s="92">
        <v>84.68</v>
      </c>
      <c r="H270" s="92">
        <v>83.66</v>
      </c>
      <c r="I270" s="92">
        <v>83.48</v>
      </c>
      <c r="J270" s="92">
        <v>82.796999999999997</v>
      </c>
      <c r="K270" s="96">
        <v>82.251000000000005</v>
      </c>
      <c r="L270" s="100"/>
      <c r="M270" s="95" t="s">
        <v>75</v>
      </c>
      <c r="N270" s="92">
        <v>82.834999999999994</v>
      </c>
      <c r="O270" s="92">
        <v>83.21</v>
      </c>
      <c r="P270" s="92">
        <v>83.700999999999993</v>
      </c>
      <c r="Q270" s="92">
        <v>83.936999999999998</v>
      </c>
      <c r="R270" s="92">
        <v>85</v>
      </c>
      <c r="S270" s="96">
        <v>85.525000000000006</v>
      </c>
      <c r="T270" s="101">
        <v>83</v>
      </c>
      <c r="U270" s="139"/>
      <c r="V270" s="57">
        <f t="shared" si="72"/>
        <v>1.7320508075688774</v>
      </c>
      <c r="W270" s="53">
        <f t="shared" si="78"/>
        <v>41.784999999999997</v>
      </c>
      <c r="X270" s="53">
        <f t="shared" si="79"/>
        <v>82.524000000000001</v>
      </c>
      <c r="Y270" s="53">
        <f t="shared" si="80"/>
        <v>41.125500000000002</v>
      </c>
      <c r="Z270" s="53">
        <f t="shared" si="81"/>
        <v>42.41</v>
      </c>
      <c r="AA270" s="53">
        <f t="shared" si="82"/>
        <v>0.24102540378444104</v>
      </c>
      <c r="AB270" s="53">
        <f t="shared" si="83"/>
        <v>0.20652540378444451</v>
      </c>
      <c r="AC270" s="53">
        <f t="shared" si="73"/>
        <v>0.13915608175648528</v>
      </c>
      <c r="AD270" s="58">
        <f t="shared" si="74"/>
        <v>0.11923749746944519</v>
      </c>
      <c r="AF270" s="57">
        <f t="shared" si="75"/>
        <v>1.7320508075688774</v>
      </c>
      <c r="AG270" s="53">
        <f t="shared" si="84"/>
        <v>41.909499999999994</v>
      </c>
      <c r="AH270" s="53">
        <f t="shared" si="85"/>
        <v>85.262500000000003</v>
      </c>
      <c r="AI270" s="53">
        <f t="shared" si="86"/>
        <v>41.511249999999997</v>
      </c>
      <c r="AJ270" s="53">
        <f t="shared" si="87"/>
        <v>42.762500000000003</v>
      </c>
      <c r="AK270" s="53">
        <f t="shared" si="88"/>
        <v>1.7320508075688773E-2</v>
      </c>
      <c r="AL270" s="53">
        <f t="shared" si="89"/>
        <v>0.46777540378444138</v>
      </c>
      <c r="AM270" s="53">
        <f t="shared" si="76"/>
        <v>0.2700702552952331</v>
      </c>
      <c r="AN270" s="58">
        <f t="shared" si="77"/>
        <v>0.01</v>
      </c>
    </row>
    <row r="271" spans="1:40">
      <c r="A271" s="103">
        <v>85</v>
      </c>
      <c r="B271" s="93" t="s">
        <v>377</v>
      </c>
      <c r="C271" s="124" t="s">
        <v>377</v>
      </c>
      <c r="D271" s="101">
        <v>1.5</v>
      </c>
      <c r="E271" s="95" t="s">
        <v>74</v>
      </c>
      <c r="F271" s="92">
        <v>84.97</v>
      </c>
      <c r="G271" s="92">
        <v>84.73</v>
      </c>
      <c r="H271" s="92">
        <v>83.99</v>
      </c>
      <c r="I271" s="92">
        <v>83.83</v>
      </c>
      <c r="J271" s="92">
        <v>83.343999999999994</v>
      </c>
      <c r="K271" s="96">
        <v>82.91</v>
      </c>
      <c r="L271" s="100"/>
      <c r="M271" s="95" t="s">
        <v>75</v>
      </c>
      <c r="N271" s="92">
        <v>83.376000000000005</v>
      </c>
      <c r="O271" s="92">
        <v>83.676000000000002</v>
      </c>
      <c r="P271" s="92">
        <v>84.025999999999996</v>
      </c>
      <c r="Q271" s="92">
        <v>84.238</v>
      </c>
      <c r="R271" s="92">
        <v>85</v>
      </c>
      <c r="S271" s="96">
        <v>85.429000000000002</v>
      </c>
      <c r="T271" s="101">
        <v>83.5</v>
      </c>
      <c r="U271" s="139"/>
      <c r="V271" s="57">
        <f t="shared" si="72"/>
        <v>1.299038105676658</v>
      </c>
      <c r="W271" s="53">
        <f t="shared" si="78"/>
        <v>41.954999999999998</v>
      </c>
      <c r="X271" s="53">
        <f t="shared" si="79"/>
        <v>83.126999999999995</v>
      </c>
      <c r="Y271" s="53">
        <f t="shared" si="80"/>
        <v>41.454999999999998</v>
      </c>
      <c r="Z271" s="53">
        <f t="shared" si="81"/>
        <v>42.424999999999997</v>
      </c>
      <c r="AA271" s="53">
        <f t="shared" si="82"/>
        <v>0.17951905283833014</v>
      </c>
      <c r="AB271" s="53">
        <f t="shared" si="83"/>
        <v>0.149519052838329</v>
      </c>
      <c r="AC271" s="53">
        <f t="shared" si="73"/>
        <v>0.10364537348087655</v>
      </c>
      <c r="AD271" s="58">
        <f t="shared" si="74"/>
        <v>8.6324865405187121E-2</v>
      </c>
      <c r="AF271" s="57">
        <f t="shared" si="75"/>
        <v>1.299038105676658</v>
      </c>
      <c r="AG271" s="53">
        <f t="shared" si="84"/>
        <v>42.066000000000003</v>
      </c>
      <c r="AH271" s="53">
        <f t="shared" si="85"/>
        <v>85.214500000000001</v>
      </c>
      <c r="AI271" s="53">
        <f t="shared" si="86"/>
        <v>41.763000000000005</v>
      </c>
      <c r="AJ271" s="53">
        <f t="shared" si="87"/>
        <v>42.714500000000001</v>
      </c>
      <c r="AK271" s="53">
        <f t="shared" si="88"/>
        <v>1.299038105676658E-2</v>
      </c>
      <c r="AL271" s="53">
        <f t="shared" si="89"/>
        <v>0.34651905283833173</v>
      </c>
      <c r="AM271" s="53">
        <f t="shared" si="76"/>
        <v>0.20006286843554497</v>
      </c>
      <c r="AN271" s="58">
        <f t="shared" si="77"/>
        <v>7.4999999999999997E-3</v>
      </c>
    </row>
    <row r="272" spans="1:40">
      <c r="A272" s="103">
        <v>90</v>
      </c>
      <c r="B272" s="93" t="s">
        <v>378</v>
      </c>
      <c r="C272" s="124" t="s">
        <v>378</v>
      </c>
      <c r="D272" s="101">
        <v>6</v>
      </c>
      <c r="E272" s="95" t="s">
        <v>74</v>
      </c>
      <c r="F272" s="92">
        <v>89.92</v>
      </c>
      <c r="G272" s="92">
        <v>89.32</v>
      </c>
      <c r="H272" s="92">
        <v>86.02</v>
      </c>
      <c r="I272" s="92">
        <v>85.74</v>
      </c>
      <c r="J272" s="92">
        <v>83.424999999999997</v>
      </c>
      <c r="K272" s="96">
        <v>82.046999999999997</v>
      </c>
      <c r="L272" s="100"/>
      <c r="M272" s="95" t="s">
        <v>75</v>
      </c>
      <c r="N272" s="92">
        <v>83.504999999999995</v>
      </c>
      <c r="O272" s="92">
        <v>84.305000000000007</v>
      </c>
      <c r="P272" s="92">
        <v>86.102999999999994</v>
      </c>
      <c r="Q272" s="92">
        <v>86.477999999999994</v>
      </c>
      <c r="R272" s="92">
        <v>90</v>
      </c>
      <c r="S272" s="96">
        <v>91.241</v>
      </c>
      <c r="T272" s="101">
        <v>84</v>
      </c>
      <c r="U272" s="139"/>
      <c r="V272" s="57">
        <f t="shared" si="72"/>
        <v>5.196152422706632</v>
      </c>
      <c r="W272" s="53">
        <f t="shared" si="78"/>
        <v>42.94</v>
      </c>
      <c r="X272" s="53">
        <f t="shared" si="79"/>
        <v>82.73599999999999</v>
      </c>
      <c r="Y272" s="53">
        <f t="shared" si="80"/>
        <v>41.023499999999999</v>
      </c>
      <c r="Z272" s="53">
        <f t="shared" si="81"/>
        <v>44.81</v>
      </c>
      <c r="AA272" s="53">
        <f t="shared" si="82"/>
        <v>0.72807621135331146</v>
      </c>
      <c r="AB272" s="53">
        <f t="shared" si="83"/>
        <v>0.68157621135331681</v>
      </c>
      <c r="AC272" s="53">
        <f t="shared" si="73"/>
        <v>0.42035499661539721</v>
      </c>
      <c r="AD272" s="58">
        <f t="shared" si="74"/>
        <v>0.39350820909808271</v>
      </c>
      <c r="AF272" s="57">
        <f t="shared" si="75"/>
        <v>5.196152422706632</v>
      </c>
      <c r="AG272" s="53">
        <f t="shared" si="84"/>
        <v>43.145249999999997</v>
      </c>
      <c r="AH272" s="53">
        <f t="shared" si="85"/>
        <v>90.620499999999993</v>
      </c>
      <c r="AI272" s="53">
        <f t="shared" si="86"/>
        <v>41.952500000000001</v>
      </c>
      <c r="AJ272" s="53">
        <f t="shared" si="87"/>
        <v>45.6205</v>
      </c>
      <c r="AK272" s="53">
        <f t="shared" si="88"/>
        <v>0.1228262113533134</v>
      </c>
      <c r="AL272" s="53">
        <f t="shared" si="89"/>
        <v>1.4053262113533194</v>
      </c>
      <c r="AM272" s="53">
        <f t="shared" si="76"/>
        <v>0.81136546642407581</v>
      </c>
      <c r="AN272" s="58">
        <f t="shared" si="77"/>
        <v>7.0913746188377355E-2</v>
      </c>
    </row>
    <row r="273" spans="1:40">
      <c r="A273" s="103">
        <v>90</v>
      </c>
      <c r="B273" s="93" t="s">
        <v>379</v>
      </c>
      <c r="C273" s="124" t="s">
        <v>379</v>
      </c>
      <c r="D273" s="101">
        <v>4</v>
      </c>
      <c r="E273" s="95" t="s">
        <v>74</v>
      </c>
      <c r="F273" s="92">
        <v>89.94</v>
      </c>
      <c r="G273" s="92">
        <v>89.47</v>
      </c>
      <c r="H273" s="92">
        <v>87.34</v>
      </c>
      <c r="I273" s="92">
        <v>87.11</v>
      </c>
      <c r="J273" s="92">
        <v>85.61</v>
      </c>
      <c r="K273" s="96">
        <v>84.641999999999996</v>
      </c>
      <c r="L273" s="100"/>
      <c r="M273" s="95" t="s">
        <v>75</v>
      </c>
      <c r="N273" s="92">
        <v>85.67</v>
      </c>
      <c r="O273" s="92">
        <v>86.27</v>
      </c>
      <c r="P273" s="92">
        <v>87.402000000000001</v>
      </c>
      <c r="Q273" s="92">
        <v>87.716999999999999</v>
      </c>
      <c r="R273" s="92">
        <v>90</v>
      </c>
      <c r="S273" s="96">
        <v>90.891999999999996</v>
      </c>
      <c r="T273" s="101">
        <v>86</v>
      </c>
      <c r="U273" s="139"/>
      <c r="V273" s="57">
        <f t="shared" si="72"/>
        <v>3.4641016151377548</v>
      </c>
      <c r="W273" s="53">
        <f t="shared" si="78"/>
        <v>43.612499999999997</v>
      </c>
      <c r="X273" s="53">
        <f t="shared" si="79"/>
        <v>85.126000000000005</v>
      </c>
      <c r="Y273" s="53">
        <f t="shared" si="80"/>
        <v>42.320999999999998</v>
      </c>
      <c r="Z273" s="53">
        <f t="shared" si="81"/>
        <v>44.852499999999999</v>
      </c>
      <c r="AA273" s="53">
        <f t="shared" si="82"/>
        <v>0.49205080756887298</v>
      </c>
      <c r="AB273" s="53">
        <f t="shared" si="83"/>
        <v>0.44055080756887821</v>
      </c>
      <c r="AC273" s="53">
        <f t="shared" si="73"/>
        <v>0.28408566620486153</v>
      </c>
      <c r="AD273" s="58">
        <f t="shared" si="74"/>
        <v>0.25435212734159884</v>
      </c>
      <c r="AF273" s="57">
        <f t="shared" si="75"/>
        <v>3.4641016151377548</v>
      </c>
      <c r="AG273" s="53">
        <f t="shared" si="84"/>
        <v>43.77975</v>
      </c>
      <c r="AH273" s="53">
        <f t="shared" si="85"/>
        <v>90.445999999999998</v>
      </c>
      <c r="AI273" s="53">
        <f t="shared" si="86"/>
        <v>42.984999999999999</v>
      </c>
      <c r="AJ273" s="53">
        <f t="shared" si="87"/>
        <v>45.445999999999998</v>
      </c>
      <c r="AK273" s="53">
        <f t="shared" si="88"/>
        <v>6.5800807568876962E-2</v>
      </c>
      <c r="AL273" s="53">
        <f t="shared" si="89"/>
        <v>0.9373008075688769</v>
      </c>
      <c r="AM273" s="53">
        <f t="shared" si="76"/>
        <v>0.54115087356154468</v>
      </c>
      <c r="AN273" s="58">
        <f t="shared" si="77"/>
        <v>3.7990113962785878E-2</v>
      </c>
    </row>
    <row r="274" spans="1:40">
      <c r="A274" s="103">
        <v>90</v>
      </c>
      <c r="B274" s="93" t="s">
        <v>380</v>
      </c>
      <c r="C274" s="124" t="s">
        <v>380</v>
      </c>
      <c r="D274" s="101">
        <v>3</v>
      </c>
      <c r="E274" s="95" t="s">
        <v>74</v>
      </c>
      <c r="F274" s="92">
        <v>89.95</v>
      </c>
      <c r="G274" s="92">
        <v>89.58</v>
      </c>
      <c r="H274" s="92">
        <v>88</v>
      </c>
      <c r="I274" s="92">
        <v>87.79</v>
      </c>
      <c r="J274" s="92">
        <v>86.703999999999994</v>
      </c>
      <c r="K274" s="96">
        <v>85.942999999999998</v>
      </c>
      <c r="L274" s="100"/>
      <c r="M274" s="95" t="s">
        <v>75</v>
      </c>
      <c r="N274" s="92">
        <v>86.751999999999995</v>
      </c>
      <c r="O274" s="92">
        <v>87.251999999999995</v>
      </c>
      <c r="P274" s="92">
        <v>88.051000000000002</v>
      </c>
      <c r="Q274" s="92">
        <v>88.331000000000003</v>
      </c>
      <c r="R274" s="92">
        <v>90</v>
      </c>
      <c r="S274" s="96">
        <v>90.712999999999994</v>
      </c>
      <c r="T274" s="101">
        <v>87</v>
      </c>
      <c r="U274" s="139"/>
      <c r="V274" s="57">
        <f t="shared" si="72"/>
        <v>2.598076211353316</v>
      </c>
      <c r="W274" s="53">
        <f t="shared" si="78"/>
        <v>43.947500000000005</v>
      </c>
      <c r="X274" s="53">
        <f t="shared" si="79"/>
        <v>86.323499999999996</v>
      </c>
      <c r="Y274" s="53">
        <f t="shared" si="80"/>
        <v>42.971499999999999</v>
      </c>
      <c r="Z274" s="53">
        <f t="shared" si="81"/>
        <v>44.8825</v>
      </c>
      <c r="AA274" s="53">
        <f t="shared" si="82"/>
        <v>0.36403810567666284</v>
      </c>
      <c r="AB274" s="53">
        <f t="shared" si="83"/>
        <v>0.32303810567665181</v>
      </c>
      <c r="AC274" s="53">
        <f t="shared" si="73"/>
        <v>0.21017749830770271</v>
      </c>
      <c r="AD274" s="58">
        <f t="shared" si="74"/>
        <v>0.18650613727092169</v>
      </c>
      <c r="AF274" s="57">
        <f t="shared" si="75"/>
        <v>2.598076211353316</v>
      </c>
      <c r="AG274" s="53">
        <f t="shared" si="84"/>
        <v>44.095500000000001</v>
      </c>
      <c r="AH274" s="53">
        <f t="shared" si="85"/>
        <v>90.356499999999997</v>
      </c>
      <c r="AI274" s="53">
        <f t="shared" si="86"/>
        <v>43.500999999999998</v>
      </c>
      <c r="AJ274" s="53">
        <f t="shared" si="87"/>
        <v>45.356499999999997</v>
      </c>
      <c r="AK274" s="53">
        <f t="shared" si="88"/>
        <v>3.8038105676662326E-2</v>
      </c>
      <c r="AL274" s="53">
        <f t="shared" si="89"/>
        <v>0.70453810567665442</v>
      </c>
      <c r="AM274" s="53">
        <f t="shared" si="76"/>
        <v>0.40676526496676541</v>
      </c>
      <c r="AN274" s="58">
        <f t="shared" si="77"/>
        <v>2.1961310551884425E-2</v>
      </c>
    </row>
    <row r="275" spans="1:40">
      <c r="A275" s="103">
        <v>90</v>
      </c>
      <c r="B275" s="93" t="s">
        <v>381</v>
      </c>
      <c r="C275" s="124" t="s">
        <v>381</v>
      </c>
      <c r="D275" s="101">
        <v>2</v>
      </c>
      <c r="E275" s="95" t="s">
        <v>74</v>
      </c>
      <c r="F275" s="92">
        <v>89.96</v>
      </c>
      <c r="G275" s="92">
        <v>89.68</v>
      </c>
      <c r="H275" s="92">
        <v>88.66</v>
      </c>
      <c r="I275" s="92">
        <v>88.48</v>
      </c>
      <c r="J275" s="92">
        <v>87.796999999999997</v>
      </c>
      <c r="K275" s="96">
        <v>87.251000000000005</v>
      </c>
      <c r="L275" s="100"/>
      <c r="M275" s="95" t="s">
        <v>75</v>
      </c>
      <c r="N275" s="92">
        <v>87.834999999999994</v>
      </c>
      <c r="O275" s="92">
        <v>88.21</v>
      </c>
      <c r="P275" s="92">
        <v>88.700999999999993</v>
      </c>
      <c r="Q275" s="92">
        <v>88.936999999999998</v>
      </c>
      <c r="R275" s="92">
        <v>90</v>
      </c>
      <c r="S275" s="96">
        <v>90.525000000000006</v>
      </c>
      <c r="T275" s="101">
        <v>88</v>
      </c>
      <c r="U275" s="139"/>
      <c r="V275" s="57">
        <f t="shared" si="72"/>
        <v>1.7320508075688774</v>
      </c>
      <c r="W275" s="53">
        <f t="shared" si="78"/>
        <v>44.284999999999997</v>
      </c>
      <c r="X275" s="53">
        <f t="shared" si="79"/>
        <v>87.524000000000001</v>
      </c>
      <c r="Y275" s="53">
        <f t="shared" si="80"/>
        <v>43.625500000000002</v>
      </c>
      <c r="Z275" s="53">
        <f t="shared" si="81"/>
        <v>44.91</v>
      </c>
      <c r="AA275" s="53">
        <f t="shared" si="82"/>
        <v>0.24102540378444104</v>
      </c>
      <c r="AB275" s="53">
        <f t="shared" si="83"/>
        <v>0.20652540378444451</v>
      </c>
      <c r="AC275" s="53">
        <f t="shared" si="73"/>
        <v>0.13915608175648528</v>
      </c>
      <c r="AD275" s="58">
        <f t="shared" si="74"/>
        <v>0.11923749746944519</v>
      </c>
      <c r="AF275" s="57">
        <f t="shared" si="75"/>
        <v>1.7320508075688774</v>
      </c>
      <c r="AG275" s="53">
        <f t="shared" si="84"/>
        <v>44.409499999999994</v>
      </c>
      <c r="AH275" s="53">
        <f t="shared" si="85"/>
        <v>90.262500000000003</v>
      </c>
      <c r="AI275" s="53">
        <f t="shared" si="86"/>
        <v>44.011249999999997</v>
      </c>
      <c r="AJ275" s="53">
        <f t="shared" si="87"/>
        <v>45.262500000000003</v>
      </c>
      <c r="AK275" s="53">
        <f t="shared" si="88"/>
        <v>1.7320508075688773E-2</v>
      </c>
      <c r="AL275" s="53">
        <f t="shared" si="89"/>
        <v>0.46777540378444138</v>
      </c>
      <c r="AM275" s="53">
        <f t="shared" si="76"/>
        <v>0.2700702552952331</v>
      </c>
      <c r="AN275" s="58">
        <f t="shared" si="77"/>
        <v>0.01</v>
      </c>
    </row>
    <row r="276" spans="1:40">
      <c r="A276" s="103">
        <v>90</v>
      </c>
      <c r="B276" s="93" t="s">
        <v>382</v>
      </c>
      <c r="C276" s="124" t="s">
        <v>382</v>
      </c>
      <c r="D276" s="101">
        <v>1.5</v>
      </c>
      <c r="E276" s="95" t="s">
        <v>74</v>
      </c>
      <c r="F276" s="92">
        <v>89.97</v>
      </c>
      <c r="G276" s="92">
        <v>89.73</v>
      </c>
      <c r="H276" s="92">
        <v>88.99</v>
      </c>
      <c r="I276" s="92">
        <v>88.83</v>
      </c>
      <c r="J276" s="92">
        <v>88.343999999999994</v>
      </c>
      <c r="K276" s="96">
        <v>87.91</v>
      </c>
      <c r="L276" s="100"/>
      <c r="M276" s="95" t="s">
        <v>75</v>
      </c>
      <c r="N276" s="92">
        <v>88.376000000000005</v>
      </c>
      <c r="O276" s="92">
        <v>88.676000000000002</v>
      </c>
      <c r="P276" s="92">
        <v>89.025999999999996</v>
      </c>
      <c r="Q276" s="92">
        <v>89.238</v>
      </c>
      <c r="R276" s="92">
        <v>90</v>
      </c>
      <c r="S276" s="96">
        <v>90.429000000000002</v>
      </c>
      <c r="T276" s="101">
        <v>88.5</v>
      </c>
      <c r="U276" s="139"/>
      <c r="V276" s="57">
        <f t="shared" si="72"/>
        <v>1.299038105676658</v>
      </c>
      <c r="W276" s="53">
        <f t="shared" si="78"/>
        <v>44.454999999999998</v>
      </c>
      <c r="X276" s="53">
        <f t="shared" si="79"/>
        <v>88.126999999999995</v>
      </c>
      <c r="Y276" s="53">
        <f t="shared" si="80"/>
        <v>43.954999999999998</v>
      </c>
      <c r="Z276" s="53">
        <f t="shared" si="81"/>
        <v>44.924999999999997</v>
      </c>
      <c r="AA276" s="53">
        <f t="shared" si="82"/>
        <v>0.17951905283833014</v>
      </c>
      <c r="AB276" s="53">
        <f t="shared" si="83"/>
        <v>0.149519052838329</v>
      </c>
      <c r="AC276" s="53">
        <f t="shared" si="73"/>
        <v>0.10364537348087655</v>
      </c>
      <c r="AD276" s="58">
        <f t="shared" si="74"/>
        <v>8.6324865405187121E-2</v>
      </c>
      <c r="AF276" s="57">
        <f t="shared" si="75"/>
        <v>1.299038105676658</v>
      </c>
      <c r="AG276" s="53">
        <f t="shared" si="84"/>
        <v>44.566000000000003</v>
      </c>
      <c r="AH276" s="53">
        <f t="shared" si="85"/>
        <v>90.214500000000001</v>
      </c>
      <c r="AI276" s="53">
        <f t="shared" si="86"/>
        <v>44.263000000000005</v>
      </c>
      <c r="AJ276" s="53">
        <f t="shared" si="87"/>
        <v>45.214500000000001</v>
      </c>
      <c r="AK276" s="53">
        <f t="shared" si="88"/>
        <v>1.299038105676658E-2</v>
      </c>
      <c r="AL276" s="53">
        <f t="shared" si="89"/>
        <v>0.34651905283833173</v>
      </c>
      <c r="AM276" s="53">
        <f t="shared" si="76"/>
        <v>0.20006286843554497</v>
      </c>
      <c r="AN276" s="58">
        <f t="shared" si="77"/>
        <v>7.4999999999999997E-3</v>
      </c>
    </row>
    <row r="277" spans="1:40">
      <c r="A277" s="103">
        <v>95</v>
      </c>
      <c r="B277" s="93" t="s">
        <v>383</v>
      </c>
      <c r="C277" s="124" t="s">
        <v>383</v>
      </c>
      <c r="D277" s="101">
        <v>6</v>
      </c>
      <c r="E277" s="95" t="s">
        <v>74</v>
      </c>
      <c r="F277" s="92">
        <v>94.92</v>
      </c>
      <c r="G277" s="92">
        <v>94.32</v>
      </c>
      <c r="H277" s="92">
        <v>91.02</v>
      </c>
      <c r="I277" s="92">
        <v>90.72</v>
      </c>
      <c r="J277" s="92">
        <v>88.424999999999997</v>
      </c>
      <c r="K277" s="96">
        <v>87.027000000000001</v>
      </c>
      <c r="L277" s="100"/>
      <c r="M277" s="95" t="s">
        <v>75</v>
      </c>
      <c r="N277" s="92">
        <v>88.504999999999995</v>
      </c>
      <c r="O277" s="92">
        <v>89.305000000000007</v>
      </c>
      <c r="P277" s="92">
        <v>91.102999999999994</v>
      </c>
      <c r="Q277" s="92">
        <v>91.503</v>
      </c>
      <c r="R277" s="92">
        <v>95</v>
      </c>
      <c r="S277" s="96">
        <v>96.266000000000005</v>
      </c>
      <c r="T277" s="101">
        <v>89</v>
      </c>
      <c r="U277" s="139"/>
      <c r="V277" s="57">
        <f t="shared" si="72"/>
        <v>5.196152422706632</v>
      </c>
      <c r="W277" s="53">
        <f t="shared" si="78"/>
        <v>45.435000000000002</v>
      </c>
      <c r="X277" s="53">
        <f t="shared" si="79"/>
        <v>87.725999999999999</v>
      </c>
      <c r="Y277" s="53">
        <f t="shared" si="80"/>
        <v>43.513500000000001</v>
      </c>
      <c r="Z277" s="53">
        <f t="shared" si="81"/>
        <v>47.31</v>
      </c>
      <c r="AA277" s="53">
        <f t="shared" si="82"/>
        <v>0.72307621135331601</v>
      </c>
      <c r="AB277" s="53">
        <f t="shared" si="83"/>
        <v>0.67657621135331425</v>
      </c>
      <c r="AC277" s="53">
        <f t="shared" si="73"/>
        <v>0.4174682452694517</v>
      </c>
      <c r="AD277" s="58">
        <f t="shared" si="74"/>
        <v>0.39062145775213308</v>
      </c>
      <c r="AF277" s="57">
        <f t="shared" si="75"/>
        <v>5.196152422706632</v>
      </c>
      <c r="AG277" s="53">
        <f t="shared" si="84"/>
        <v>45.651499999999999</v>
      </c>
      <c r="AH277" s="53">
        <f t="shared" si="85"/>
        <v>95.63300000000001</v>
      </c>
      <c r="AI277" s="53">
        <f t="shared" si="86"/>
        <v>44.452500000000001</v>
      </c>
      <c r="AJ277" s="53">
        <f t="shared" si="87"/>
        <v>48.133000000000003</v>
      </c>
      <c r="AK277" s="53">
        <f t="shared" si="88"/>
        <v>0.11657621135331198</v>
      </c>
      <c r="AL277" s="53">
        <f t="shared" si="89"/>
        <v>1.3990762113533179</v>
      </c>
      <c r="AM277" s="53">
        <f t="shared" si="76"/>
        <v>0.80775702724163978</v>
      </c>
      <c r="AN277" s="58">
        <f t="shared" si="77"/>
        <v>6.7305307005941367E-2</v>
      </c>
    </row>
    <row r="278" spans="1:40">
      <c r="A278" s="103">
        <v>95</v>
      </c>
      <c r="B278" s="93" t="s">
        <v>384</v>
      </c>
      <c r="C278" s="124" t="s">
        <v>384</v>
      </c>
      <c r="D278" s="101">
        <v>4</v>
      </c>
      <c r="E278" s="95" t="s">
        <v>74</v>
      </c>
      <c r="F278" s="92">
        <v>94.94</v>
      </c>
      <c r="G278" s="92">
        <v>94.47</v>
      </c>
      <c r="H278" s="92">
        <v>92.34</v>
      </c>
      <c r="I278" s="92">
        <v>92.09</v>
      </c>
      <c r="J278" s="92">
        <v>90.61</v>
      </c>
      <c r="K278" s="96">
        <v>89.628</v>
      </c>
      <c r="L278" s="100"/>
      <c r="M278" s="95" t="s">
        <v>75</v>
      </c>
      <c r="N278" s="92">
        <v>90.67</v>
      </c>
      <c r="O278" s="92">
        <v>91.27</v>
      </c>
      <c r="P278" s="92">
        <v>92.402000000000001</v>
      </c>
      <c r="Q278" s="92">
        <v>92.736999999999995</v>
      </c>
      <c r="R278" s="92">
        <v>95</v>
      </c>
      <c r="S278" s="96">
        <v>95.912000000000006</v>
      </c>
      <c r="T278" s="101">
        <v>91</v>
      </c>
      <c r="U278" s="139"/>
      <c r="V278" s="57">
        <f t="shared" si="72"/>
        <v>3.4641016151377548</v>
      </c>
      <c r="W278" s="53">
        <f t="shared" si="78"/>
        <v>46.107500000000002</v>
      </c>
      <c r="X278" s="53">
        <f t="shared" si="79"/>
        <v>90.119</v>
      </c>
      <c r="Y278" s="53">
        <f t="shared" si="80"/>
        <v>44.814</v>
      </c>
      <c r="Z278" s="53">
        <f t="shared" si="81"/>
        <v>47.352499999999999</v>
      </c>
      <c r="AA278" s="53">
        <f t="shared" si="82"/>
        <v>0.48705080756887753</v>
      </c>
      <c r="AB278" s="53">
        <f t="shared" si="83"/>
        <v>0.43855080756887577</v>
      </c>
      <c r="AC278" s="53">
        <f t="shared" si="73"/>
        <v>0.28119891485891607</v>
      </c>
      <c r="AD278" s="58">
        <f t="shared" si="74"/>
        <v>0.25319742680321816</v>
      </c>
      <c r="AF278" s="57">
        <f t="shared" si="75"/>
        <v>3.4641016151377548</v>
      </c>
      <c r="AG278" s="53">
        <f t="shared" si="84"/>
        <v>46.284750000000003</v>
      </c>
      <c r="AH278" s="53">
        <f t="shared" si="85"/>
        <v>95.456000000000003</v>
      </c>
      <c r="AI278" s="53">
        <f t="shared" si="86"/>
        <v>45.484999999999999</v>
      </c>
      <c r="AJ278" s="53">
        <f t="shared" si="87"/>
        <v>47.956000000000003</v>
      </c>
      <c r="AK278" s="53">
        <f t="shared" si="88"/>
        <v>6.0800807568874404E-2</v>
      </c>
      <c r="AL278" s="53">
        <f t="shared" si="89"/>
        <v>0.93230080756887435</v>
      </c>
      <c r="AM278" s="53">
        <f t="shared" si="76"/>
        <v>0.53826412221559505</v>
      </c>
      <c r="AN278" s="58">
        <f t="shared" si="77"/>
        <v>3.5103362616836269E-2</v>
      </c>
    </row>
    <row r="279" spans="1:40">
      <c r="A279" s="103">
        <v>95</v>
      </c>
      <c r="B279" s="93" t="s">
        <v>385</v>
      </c>
      <c r="C279" s="124" t="s">
        <v>385</v>
      </c>
      <c r="D279" s="101">
        <v>3</v>
      </c>
      <c r="E279" s="95" t="s">
        <v>74</v>
      </c>
      <c r="F279" s="92">
        <v>94.95</v>
      </c>
      <c r="G279" s="92">
        <v>94.58</v>
      </c>
      <c r="H279" s="92">
        <v>93</v>
      </c>
      <c r="I279" s="92">
        <v>92.78</v>
      </c>
      <c r="J279" s="92">
        <v>91.703999999999994</v>
      </c>
      <c r="K279" s="96">
        <v>90.930999999999997</v>
      </c>
      <c r="L279" s="100"/>
      <c r="M279" s="95" t="s">
        <v>75</v>
      </c>
      <c r="N279" s="92">
        <v>91.751999999999995</v>
      </c>
      <c r="O279" s="92">
        <v>92.251999999999995</v>
      </c>
      <c r="P279" s="92">
        <v>93.051000000000002</v>
      </c>
      <c r="Q279" s="92">
        <v>93.350999999999999</v>
      </c>
      <c r="R279" s="92">
        <v>95</v>
      </c>
      <c r="S279" s="96">
        <v>95.733000000000004</v>
      </c>
      <c r="T279" s="101">
        <v>92</v>
      </c>
      <c r="U279" s="139"/>
      <c r="V279" s="57">
        <f t="shared" si="72"/>
        <v>2.598076211353316</v>
      </c>
      <c r="W279" s="53">
        <f t="shared" si="78"/>
        <v>46.445</v>
      </c>
      <c r="X279" s="53">
        <f t="shared" si="79"/>
        <v>91.317499999999995</v>
      </c>
      <c r="Y279" s="53">
        <f t="shared" si="80"/>
        <v>45.465499999999999</v>
      </c>
      <c r="Z279" s="53">
        <f t="shared" si="81"/>
        <v>47.3825</v>
      </c>
      <c r="AA279" s="53">
        <f t="shared" si="82"/>
        <v>0.36153810567665801</v>
      </c>
      <c r="AB279" s="53">
        <f t="shared" si="83"/>
        <v>0.31953810567665641</v>
      </c>
      <c r="AC279" s="53">
        <f t="shared" si="73"/>
        <v>0.20873412263472585</v>
      </c>
      <c r="AD279" s="58">
        <f t="shared" si="74"/>
        <v>0.18448541132876065</v>
      </c>
      <c r="AF279" s="57">
        <f t="shared" si="75"/>
        <v>2.598076211353316</v>
      </c>
      <c r="AG279" s="53">
        <f t="shared" si="84"/>
        <v>46.600499999999997</v>
      </c>
      <c r="AH279" s="53">
        <f t="shared" si="85"/>
        <v>95.366500000000002</v>
      </c>
      <c r="AI279" s="53">
        <f t="shared" si="86"/>
        <v>46.000999999999998</v>
      </c>
      <c r="AJ279" s="53">
        <f t="shared" si="87"/>
        <v>47.866500000000002</v>
      </c>
      <c r="AK279" s="53">
        <f t="shared" si="88"/>
        <v>3.3038105676652663E-2</v>
      </c>
      <c r="AL279" s="53">
        <f t="shared" si="89"/>
        <v>0.69953810567665897</v>
      </c>
      <c r="AM279" s="53">
        <f t="shared" si="76"/>
        <v>0.40387851362081989</v>
      </c>
      <c r="AN279" s="58">
        <f t="shared" si="77"/>
        <v>1.9074559205930718E-2</v>
      </c>
    </row>
    <row r="280" spans="1:40">
      <c r="A280" s="103">
        <v>95</v>
      </c>
      <c r="B280" s="93" t="s">
        <v>386</v>
      </c>
      <c r="C280" s="124" t="s">
        <v>386</v>
      </c>
      <c r="D280" s="101">
        <v>2</v>
      </c>
      <c r="E280" s="95" t="s">
        <v>74</v>
      </c>
      <c r="F280" s="92">
        <v>94.96</v>
      </c>
      <c r="G280" s="92">
        <v>94.68</v>
      </c>
      <c r="H280" s="92">
        <v>93.66</v>
      </c>
      <c r="I280" s="92">
        <v>93.47</v>
      </c>
      <c r="J280" s="92">
        <v>92.796999999999997</v>
      </c>
      <c r="K280" s="96">
        <v>92.241</v>
      </c>
      <c r="L280" s="100"/>
      <c r="M280" s="95" t="s">
        <v>75</v>
      </c>
      <c r="N280" s="92">
        <v>92.834999999999994</v>
      </c>
      <c r="O280" s="92">
        <v>93.21</v>
      </c>
      <c r="P280" s="92">
        <v>93.700999999999993</v>
      </c>
      <c r="Q280" s="92">
        <v>93.950999999999993</v>
      </c>
      <c r="R280" s="92">
        <v>95</v>
      </c>
      <c r="S280" s="96">
        <v>95.539000000000001</v>
      </c>
      <c r="T280" s="101">
        <v>93</v>
      </c>
      <c r="U280" s="139"/>
      <c r="V280" s="57">
        <f t="shared" si="72"/>
        <v>1.7320508075688774</v>
      </c>
      <c r="W280" s="53">
        <f t="shared" si="78"/>
        <v>46.782499999999999</v>
      </c>
      <c r="X280" s="53">
        <f t="shared" si="79"/>
        <v>92.519000000000005</v>
      </c>
      <c r="Y280" s="53">
        <f t="shared" si="80"/>
        <v>46.1205</v>
      </c>
      <c r="Z280" s="53">
        <f t="shared" si="81"/>
        <v>47.41</v>
      </c>
      <c r="AA280" s="53">
        <f t="shared" si="82"/>
        <v>0.23852540378444331</v>
      </c>
      <c r="AB280" s="53">
        <f t="shared" si="83"/>
        <v>0.20402540378443967</v>
      </c>
      <c r="AC280" s="53">
        <f t="shared" si="73"/>
        <v>0.13771270608351252</v>
      </c>
      <c r="AD280" s="58">
        <f t="shared" si="74"/>
        <v>0.11779412179646832</v>
      </c>
      <c r="AF280" s="57">
        <f t="shared" si="75"/>
        <v>1.7320508075688774</v>
      </c>
      <c r="AG280" s="53">
        <f t="shared" si="84"/>
        <v>46.912999999999997</v>
      </c>
      <c r="AH280" s="53">
        <f t="shared" si="85"/>
        <v>95.269499999999994</v>
      </c>
      <c r="AI280" s="53">
        <f t="shared" si="86"/>
        <v>46.511249999999997</v>
      </c>
      <c r="AJ280" s="53">
        <f t="shared" si="87"/>
        <v>47.769500000000001</v>
      </c>
      <c r="AK280" s="53">
        <f t="shared" si="88"/>
        <v>1.7320508075688773E-2</v>
      </c>
      <c r="AL280" s="53">
        <f t="shared" si="89"/>
        <v>0.46427540378443888</v>
      </c>
      <c r="AM280" s="53">
        <f t="shared" si="76"/>
        <v>0.26804952935306797</v>
      </c>
      <c r="AN280" s="58">
        <f t="shared" si="77"/>
        <v>0.01</v>
      </c>
    </row>
    <row r="281" spans="1:40">
      <c r="A281" s="103">
        <v>95</v>
      </c>
      <c r="B281" s="93" t="s">
        <v>387</v>
      </c>
      <c r="C281" s="124" t="s">
        <v>387</v>
      </c>
      <c r="D281" s="101">
        <v>1.5</v>
      </c>
      <c r="E281" s="95" t="s">
        <v>74</v>
      </c>
      <c r="F281" s="92">
        <v>94.97</v>
      </c>
      <c r="G281" s="92">
        <v>94.73</v>
      </c>
      <c r="H281" s="92">
        <v>93.99</v>
      </c>
      <c r="I281" s="92">
        <v>93.81</v>
      </c>
      <c r="J281" s="92">
        <v>93.343999999999994</v>
      </c>
      <c r="K281" s="96">
        <v>92.89</v>
      </c>
      <c r="L281" s="100"/>
      <c r="M281" s="95" t="s">
        <v>75</v>
      </c>
      <c r="N281" s="92">
        <v>93.376000000000005</v>
      </c>
      <c r="O281" s="92">
        <v>93.676000000000002</v>
      </c>
      <c r="P281" s="92">
        <v>94.025999999999996</v>
      </c>
      <c r="Q281" s="92">
        <v>94.262</v>
      </c>
      <c r="R281" s="92">
        <v>95</v>
      </c>
      <c r="S281" s="96">
        <v>95.453000000000003</v>
      </c>
      <c r="T281" s="101">
        <v>93.5</v>
      </c>
      <c r="U281" s="139"/>
      <c r="V281" s="57">
        <f t="shared" si="72"/>
        <v>1.299038105676658</v>
      </c>
      <c r="W281" s="53">
        <f t="shared" si="78"/>
        <v>46.95</v>
      </c>
      <c r="X281" s="53">
        <f t="shared" si="79"/>
        <v>93.11699999999999</v>
      </c>
      <c r="Y281" s="53">
        <f t="shared" si="80"/>
        <v>46.445</v>
      </c>
      <c r="Z281" s="53">
        <f t="shared" si="81"/>
        <v>47.424999999999997</v>
      </c>
      <c r="AA281" s="53">
        <f t="shared" si="82"/>
        <v>0.17451905283833469</v>
      </c>
      <c r="AB281" s="53">
        <f t="shared" si="83"/>
        <v>0.14451905283832644</v>
      </c>
      <c r="AC281" s="53">
        <f t="shared" si="73"/>
        <v>0.10075862213493104</v>
      </c>
      <c r="AD281" s="58">
        <f t="shared" si="74"/>
        <v>8.3438114059237511E-2</v>
      </c>
      <c r="AF281" s="57">
        <f t="shared" si="75"/>
        <v>1.299038105676658</v>
      </c>
      <c r="AG281" s="53">
        <f t="shared" si="84"/>
        <v>47.072000000000003</v>
      </c>
      <c r="AH281" s="53">
        <f t="shared" si="85"/>
        <v>95.226500000000001</v>
      </c>
      <c r="AI281" s="53">
        <f t="shared" si="86"/>
        <v>46.763000000000005</v>
      </c>
      <c r="AJ281" s="53">
        <f t="shared" si="87"/>
        <v>47.726500000000001</v>
      </c>
      <c r="AK281" s="53">
        <f t="shared" si="88"/>
        <v>1.299038105676658E-2</v>
      </c>
      <c r="AL281" s="53">
        <f t="shared" si="89"/>
        <v>0.3405190528383315</v>
      </c>
      <c r="AM281" s="53">
        <f t="shared" si="76"/>
        <v>0.19659876682040708</v>
      </c>
      <c r="AN281" s="58">
        <f t="shared" si="77"/>
        <v>7.4999999999999997E-3</v>
      </c>
    </row>
    <row r="282" spans="1:40">
      <c r="A282" s="103">
        <v>100</v>
      </c>
      <c r="B282" s="93" t="s">
        <v>388</v>
      </c>
      <c r="C282" s="124" t="s">
        <v>388</v>
      </c>
      <c r="D282" s="101">
        <v>6</v>
      </c>
      <c r="E282" s="95" t="s">
        <v>74</v>
      </c>
      <c r="F282" s="92">
        <v>99.92</v>
      </c>
      <c r="G282" s="92">
        <v>99.32</v>
      </c>
      <c r="H282" s="92">
        <v>96.02</v>
      </c>
      <c r="I282" s="92">
        <v>95.72</v>
      </c>
      <c r="J282" s="92">
        <v>93.424999999999997</v>
      </c>
      <c r="K282" s="96">
        <v>92.027000000000001</v>
      </c>
      <c r="L282" s="100"/>
      <c r="M282" s="95" t="s">
        <v>75</v>
      </c>
      <c r="N282" s="92">
        <v>93.504999999999995</v>
      </c>
      <c r="O282" s="92">
        <v>94.305000000000007</v>
      </c>
      <c r="P282" s="92">
        <v>96.102999999999994</v>
      </c>
      <c r="Q282" s="92">
        <v>96.503</v>
      </c>
      <c r="R282" s="92">
        <v>100</v>
      </c>
      <c r="S282" s="96">
        <v>101.27</v>
      </c>
      <c r="T282" s="101">
        <v>94</v>
      </c>
      <c r="U282" s="139"/>
      <c r="V282" s="57">
        <f t="shared" si="72"/>
        <v>5.196152422706632</v>
      </c>
      <c r="W282" s="53">
        <f t="shared" si="78"/>
        <v>47.935000000000002</v>
      </c>
      <c r="X282" s="53">
        <f t="shared" si="79"/>
        <v>92.725999999999999</v>
      </c>
      <c r="Y282" s="53">
        <f t="shared" si="80"/>
        <v>46.013500000000001</v>
      </c>
      <c r="Z282" s="53">
        <f t="shared" si="81"/>
        <v>49.81</v>
      </c>
      <c r="AA282" s="53">
        <f t="shared" si="82"/>
        <v>0.72307621135331601</v>
      </c>
      <c r="AB282" s="53">
        <f t="shared" si="83"/>
        <v>0.67657621135331425</v>
      </c>
      <c r="AC282" s="53">
        <f t="shared" si="73"/>
        <v>0.4174682452694517</v>
      </c>
      <c r="AD282" s="58">
        <f t="shared" si="74"/>
        <v>0.39062145775213308</v>
      </c>
      <c r="AF282" s="57">
        <f t="shared" si="75"/>
        <v>5.196152422706632</v>
      </c>
      <c r="AG282" s="53">
        <f t="shared" si="84"/>
        <v>48.151499999999999</v>
      </c>
      <c r="AH282" s="53">
        <f t="shared" si="85"/>
        <v>100.63499999999999</v>
      </c>
      <c r="AI282" s="53">
        <f t="shared" si="86"/>
        <v>46.952500000000001</v>
      </c>
      <c r="AJ282" s="53">
        <f t="shared" si="87"/>
        <v>50.634999999999998</v>
      </c>
      <c r="AK282" s="53">
        <f t="shared" si="88"/>
        <v>0.11457621135331664</v>
      </c>
      <c r="AL282" s="53">
        <f t="shared" si="89"/>
        <v>1.3990762113533179</v>
      </c>
      <c r="AM282" s="53">
        <f t="shared" si="76"/>
        <v>0.80775702724163978</v>
      </c>
      <c r="AN282" s="58">
        <f t="shared" si="77"/>
        <v>6.6150606467564807E-2</v>
      </c>
    </row>
    <row r="283" spans="1:40">
      <c r="A283" s="103">
        <v>100</v>
      </c>
      <c r="B283" s="93" t="s">
        <v>389</v>
      </c>
      <c r="C283" s="124" t="s">
        <v>389</v>
      </c>
      <c r="D283" s="101">
        <v>4</v>
      </c>
      <c r="E283" s="95" t="s">
        <v>74</v>
      </c>
      <c r="F283" s="92">
        <v>99.94</v>
      </c>
      <c r="G283" s="92">
        <v>99.47</v>
      </c>
      <c r="H283" s="92">
        <v>97.34</v>
      </c>
      <c r="I283" s="92">
        <v>97.09</v>
      </c>
      <c r="J283" s="92">
        <v>95.61</v>
      </c>
      <c r="K283" s="96">
        <v>94.628</v>
      </c>
      <c r="L283" s="100"/>
      <c r="M283" s="95" t="s">
        <v>75</v>
      </c>
      <c r="N283" s="92">
        <v>95.67</v>
      </c>
      <c r="O283" s="92">
        <v>96.27</v>
      </c>
      <c r="P283" s="92">
        <v>97.402000000000001</v>
      </c>
      <c r="Q283" s="92">
        <v>97.736999999999995</v>
      </c>
      <c r="R283" s="92">
        <v>100</v>
      </c>
      <c r="S283" s="96">
        <v>100.91</v>
      </c>
      <c r="T283" s="101">
        <v>96</v>
      </c>
      <c r="U283" s="139"/>
      <c r="V283" s="57">
        <f t="shared" si="72"/>
        <v>3.4641016151377548</v>
      </c>
      <c r="W283" s="53">
        <f t="shared" si="78"/>
        <v>48.607500000000002</v>
      </c>
      <c r="X283" s="53">
        <f t="shared" si="79"/>
        <v>95.119</v>
      </c>
      <c r="Y283" s="53">
        <f t="shared" si="80"/>
        <v>47.314</v>
      </c>
      <c r="Z283" s="53">
        <f t="shared" si="81"/>
        <v>49.852499999999999</v>
      </c>
      <c r="AA283" s="53">
        <f t="shared" si="82"/>
        <v>0.48705080756887753</v>
      </c>
      <c r="AB283" s="53">
        <f t="shared" si="83"/>
        <v>0.43855080756887577</v>
      </c>
      <c r="AC283" s="53">
        <f t="shared" si="73"/>
        <v>0.28119891485891607</v>
      </c>
      <c r="AD283" s="58">
        <f t="shared" si="74"/>
        <v>0.25319742680321816</v>
      </c>
      <c r="AF283" s="57">
        <f t="shared" si="75"/>
        <v>3.4641016151377548</v>
      </c>
      <c r="AG283" s="53">
        <f t="shared" si="84"/>
        <v>48.784750000000003</v>
      </c>
      <c r="AH283" s="53">
        <f t="shared" si="85"/>
        <v>100.455</v>
      </c>
      <c r="AI283" s="53">
        <f t="shared" si="86"/>
        <v>47.984999999999999</v>
      </c>
      <c r="AJ283" s="53">
        <f t="shared" si="87"/>
        <v>50.454999999999998</v>
      </c>
      <c r="AK283" s="53">
        <f t="shared" si="88"/>
        <v>6.1800807568879179E-2</v>
      </c>
      <c r="AL283" s="53">
        <f t="shared" si="89"/>
        <v>0.93230080756887435</v>
      </c>
      <c r="AM283" s="53">
        <f t="shared" si="76"/>
        <v>0.53826412221559505</v>
      </c>
      <c r="AN283" s="58">
        <f t="shared" si="77"/>
        <v>3.5680712886028657E-2</v>
      </c>
    </row>
    <row r="284" spans="1:40">
      <c r="A284" s="103">
        <v>100</v>
      </c>
      <c r="B284" s="93" t="s">
        <v>390</v>
      </c>
      <c r="C284" s="124" t="s">
        <v>390</v>
      </c>
      <c r="D284" s="101">
        <v>3</v>
      </c>
      <c r="E284" s="95" t="s">
        <v>74</v>
      </c>
      <c r="F284" s="92">
        <v>99.95</v>
      </c>
      <c r="G284" s="92">
        <v>99.58</v>
      </c>
      <c r="H284" s="92">
        <v>98</v>
      </c>
      <c r="I284" s="92">
        <v>97.78</v>
      </c>
      <c r="J284" s="92">
        <v>96.703999999999994</v>
      </c>
      <c r="K284" s="96">
        <v>95.930999999999997</v>
      </c>
      <c r="L284" s="100"/>
      <c r="M284" s="95" t="s">
        <v>75</v>
      </c>
      <c r="N284" s="92">
        <v>96.751999999999995</v>
      </c>
      <c r="O284" s="92">
        <v>97.251999999999995</v>
      </c>
      <c r="P284" s="92">
        <v>98.051000000000002</v>
      </c>
      <c r="Q284" s="92">
        <v>98.350999999999999</v>
      </c>
      <c r="R284" s="92">
        <v>100</v>
      </c>
      <c r="S284" s="96">
        <v>100.73</v>
      </c>
      <c r="T284" s="101">
        <v>97</v>
      </c>
      <c r="U284" s="139"/>
      <c r="V284" s="57">
        <f t="shared" si="72"/>
        <v>2.598076211353316</v>
      </c>
      <c r="W284" s="53">
        <f t="shared" si="78"/>
        <v>48.945</v>
      </c>
      <c r="X284" s="53">
        <f t="shared" si="79"/>
        <v>96.317499999999995</v>
      </c>
      <c r="Y284" s="53">
        <f t="shared" si="80"/>
        <v>47.965499999999999</v>
      </c>
      <c r="Z284" s="53">
        <f t="shared" si="81"/>
        <v>49.8825</v>
      </c>
      <c r="AA284" s="53">
        <f t="shared" si="82"/>
        <v>0.36153810567665801</v>
      </c>
      <c r="AB284" s="53">
        <f t="shared" si="83"/>
        <v>0.31953810567665641</v>
      </c>
      <c r="AC284" s="53">
        <f t="shared" si="73"/>
        <v>0.20873412263472585</v>
      </c>
      <c r="AD284" s="58">
        <f t="shared" si="74"/>
        <v>0.18448541132876065</v>
      </c>
      <c r="AF284" s="57">
        <f t="shared" si="75"/>
        <v>2.598076211353316</v>
      </c>
      <c r="AG284" s="53">
        <f t="shared" si="84"/>
        <v>49.100499999999997</v>
      </c>
      <c r="AH284" s="53">
        <f t="shared" si="85"/>
        <v>100.36500000000001</v>
      </c>
      <c r="AI284" s="53">
        <f t="shared" si="86"/>
        <v>48.500999999999998</v>
      </c>
      <c r="AJ284" s="53">
        <f t="shared" si="87"/>
        <v>50.365000000000002</v>
      </c>
      <c r="AK284" s="53">
        <f t="shared" si="88"/>
        <v>3.4538105676652719E-2</v>
      </c>
      <c r="AL284" s="53">
        <f t="shared" si="89"/>
        <v>0.69953810567665897</v>
      </c>
      <c r="AM284" s="53">
        <f t="shared" si="76"/>
        <v>0.40387851362081989</v>
      </c>
      <c r="AN284" s="58">
        <f t="shared" si="77"/>
        <v>1.9940584609715189E-2</v>
      </c>
    </row>
    <row r="285" spans="1:40">
      <c r="A285" s="103">
        <v>100</v>
      </c>
      <c r="B285" s="93" t="s">
        <v>391</v>
      </c>
      <c r="C285" s="124" t="s">
        <v>391</v>
      </c>
      <c r="D285" s="101">
        <v>2</v>
      </c>
      <c r="E285" s="95" t="s">
        <v>74</v>
      </c>
      <c r="F285" s="92">
        <v>99.96</v>
      </c>
      <c r="G285" s="92">
        <v>99.68</v>
      </c>
      <c r="H285" s="92">
        <v>98.66</v>
      </c>
      <c r="I285" s="92">
        <v>98.47</v>
      </c>
      <c r="J285" s="92">
        <v>97.796999999999997</v>
      </c>
      <c r="K285" s="96">
        <v>97.241</v>
      </c>
      <c r="L285" s="100"/>
      <c r="M285" s="95" t="s">
        <v>75</v>
      </c>
      <c r="N285" s="92">
        <v>97.834999999999994</v>
      </c>
      <c r="O285" s="92">
        <v>98.21</v>
      </c>
      <c r="P285" s="92">
        <v>98.700999999999993</v>
      </c>
      <c r="Q285" s="92">
        <v>98.950999999999993</v>
      </c>
      <c r="R285" s="92">
        <v>100</v>
      </c>
      <c r="S285" s="96">
        <v>100.54</v>
      </c>
      <c r="T285" s="101">
        <v>98</v>
      </c>
      <c r="U285" s="139"/>
      <c r="V285" s="57">
        <f t="shared" si="72"/>
        <v>1.7320508075688774</v>
      </c>
      <c r="W285" s="53">
        <f t="shared" si="78"/>
        <v>49.282499999999999</v>
      </c>
      <c r="X285" s="53">
        <f t="shared" si="79"/>
        <v>97.519000000000005</v>
      </c>
      <c r="Y285" s="53">
        <f t="shared" si="80"/>
        <v>48.6205</v>
      </c>
      <c r="Z285" s="53">
        <f t="shared" si="81"/>
        <v>49.91</v>
      </c>
      <c r="AA285" s="53">
        <f t="shared" si="82"/>
        <v>0.23852540378444331</v>
      </c>
      <c r="AB285" s="53">
        <f t="shared" si="83"/>
        <v>0.20402540378443967</v>
      </c>
      <c r="AC285" s="53">
        <f t="shared" si="73"/>
        <v>0.13771270608351252</v>
      </c>
      <c r="AD285" s="58">
        <f t="shared" si="74"/>
        <v>0.11779412179646832</v>
      </c>
      <c r="AF285" s="57">
        <f t="shared" si="75"/>
        <v>1.7320508075688774</v>
      </c>
      <c r="AG285" s="53">
        <f t="shared" si="84"/>
        <v>49.412999999999997</v>
      </c>
      <c r="AH285" s="53">
        <f t="shared" si="85"/>
        <v>100.27000000000001</v>
      </c>
      <c r="AI285" s="53">
        <f t="shared" si="86"/>
        <v>49.011249999999997</v>
      </c>
      <c r="AJ285" s="53">
        <f t="shared" si="87"/>
        <v>50.27</v>
      </c>
      <c r="AK285" s="53">
        <f t="shared" si="88"/>
        <v>1.7320508075688773E-2</v>
      </c>
      <c r="AL285" s="53">
        <f t="shared" si="89"/>
        <v>0.46427540378443888</v>
      </c>
      <c r="AM285" s="53">
        <f t="shared" si="76"/>
        <v>0.26804952935306797</v>
      </c>
      <c r="AN285" s="58">
        <f t="shared" si="77"/>
        <v>0.01</v>
      </c>
    </row>
    <row r="286" spans="1:40">
      <c r="A286" s="103">
        <v>100</v>
      </c>
      <c r="B286" s="93" t="s">
        <v>392</v>
      </c>
      <c r="C286" s="124" t="s">
        <v>392</v>
      </c>
      <c r="D286" s="101">
        <v>1.5</v>
      </c>
      <c r="E286" s="95" t="s">
        <v>74</v>
      </c>
      <c r="F286" s="92">
        <v>99.97</v>
      </c>
      <c r="G286" s="92">
        <v>99.73</v>
      </c>
      <c r="H286" s="92">
        <v>98.99</v>
      </c>
      <c r="I286" s="92">
        <v>98.81</v>
      </c>
      <c r="J286" s="92">
        <v>98.343999999999994</v>
      </c>
      <c r="K286" s="96">
        <v>97.89</v>
      </c>
      <c r="L286" s="100"/>
      <c r="M286" s="95" t="s">
        <v>75</v>
      </c>
      <c r="N286" s="92">
        <v>98.376000000000005</v>
      </c>
      <c r="O286" s="92">
        <v>98.676000000000002</v>
      </c>
      <c r="P286" s="92">
        <v>99.025999999999996</v>
      </c>
      <c r="Q286" s="92">
        <v>99.262</v>
      </c>
      <c r="R286" s="92">
        <v>100</v>
      </c>
      <c r="S286" s="96">
        <v>100.45</v>
      </c>
      <c r="T286" s="101">
        <v>98.5</v>
      </c>
      <c r="U286" s="139"/>
      <c r="V286" s="57">
        <f t="shared" si="72"/>
        <v>1.299038105676658</v>
      </c>
      <c r="W286" s="53">
        <f t="shared" si="78"/>
        <v>49.45</v>
      </c>
      <c r="X286" s="53">
        <f t="shared" si="79"/>
        <v>98.11699999999999</v>
      </c>
      <c r="Y286" s="53">
        <f t="shared" si="80"/>
        <v>48.945</v>
      </c>
      <c r="Z286" s="53">
        <f t="shared" si="81"/>
        <v>49.924999999999997</v>
      </c>
      <c r="AA286" s="53">
        <f t="shared" si="82"/>
        <v>0.17451905283833469</v>
      </c>
      <c r="AB286" s="53">
        <f t="shared" si="83"/>
        <v>0.14451905283832644</v>
      </c>
      <c r="AC286" s="53">
        <f t="shared" si="73"/>
        <v>0.10075862213493104</v>
      </c>
      <c r="AD286" s="58">
        <f t="shared" si="74"/>
        <v>8.3438114059237511E-2</v>
      </c>
      <c r="AF286" s="57">
        <f t="shared" si="75"/>
        <v>1.299038105676658</v>
      </c>
      <c r="AG286" s="53">
        <f t="shared" si="84"/>
        <v>49.572000000000003</v>
      </c>
      <c r="AH286" s="53">
        <f t="shared" si="85"/>
        <v>100.22499999999999</v>
      </c>
      <c r="AI286" s="53">
        <f t="shared" si="86"/>
        <v>49.263000000000005</v>
      </c>
      <c r="AJ286" s="53">
        <f t="shared" si="87"/>
        <v>50.225000000000001</v>
      </c>
      <c r="AK286" s="53">
        <f t="shared" si="88"/>
        <v>1.299038105676658E-2</v>
      </c>
      <c r="AL286" s="53">
        <f t="shared" si="89"/>
        <v>0.3405190528383315</v>
      </c>
      <c r="AM286" s="53">
        <f t="shared" si="76"/>
        <v>0.19659876682040708</v>
      </c>
      <c r="AN286" s="58">
        <f t="shared" si="77"/>
        <v>7.4999999999999997E-3</v>
      </c>
    </row>
    <row r="287" spans="1:40">
      <c r="A287" s="103">
        <v>105</v>
      </c>
      <c r="B287" s="93" t="s">
        <v>393</v>
      </c>
      <c r="C287" s="124" t="s">
        <v>393</v>
      </c>
      <c r="D287" s="101">
        <v>6</v>
      </c>
      <c r="E287" s="95" t="s">
        <v>74</v>
      </c>
      <c r="F287" s="92">
        <v>104.9</v>
      </c>
      <c r="G287" s="92">
        <v>104.3</v>
      </c>
      <c r="H287" s="92">
        <v>101</v>
      </c>
      <c r="I287" s="92">
        <v>100.7</v>
      </c>
      <c r="J287" s="92">
        <v>98.424999999999997</v>
      </c>
      <c r="K287" s="96">
        <v>97.027000000000001</v>
      </c>
      <c r="L287" s="100"/>
      <c r="M287" s="95" t="s">
        <v>75</v>
      </c>
      <c r="N287" s="92">
        <v>98.504999999999995</v>
      </c>
      <c r="O287" s="92">
        <v>99.305000000000007</v>
      </c>
      <c r="P287" s="92">
        <v>101.1</v>
      </c>
      <c r="Q287" s="92">
        <v>101.5</v>
      </c>
      <c r="R287" s="92">
        <v>105</v>
      </c>
      <c r="S287" s="96">
        <v>106.27</v>
      </c>
      <c r="T287" s="101">
        <v>99</v>
      </c>
      <c r="U287" s="139"/>
      <c r="V287" s="57">
        <f t="shared" si="72"/>
        <v>5.196152422706632</v>
      </c>
      <c r="W287" s="53">
        <f t="shared" si="78"/>
        <v>50.424999999999997</v>
      </c>
      <c r="X287" s="53">
        <f t="shared" si="79"/>
        <v>97.725999999999999</v>
      </c>
      <c r="Y287" s="53">
        <f t="shared" si="80"/>
        <v>48.513500000000001</v>
      </c>
      <c r="Z287" s="53">
        <f t="shared" si="81"/>
        <v>52.3</v>
      </c>
      <c r="AA287" s="53">
        <f t="shared" si="82"/>
        <v>0.72307621135331601</v>
      </c>
      <c r="AB287" s="53">
        <f t="shared" si="83"/>
        <v>0.68657621135331937</v>
      </c>
      <c r="AC287" s="53">
        <f t="shared" si="73"/>
        <v>0.4174682452694517</v>
      </c>
      <c r="AD287" s="58">
        <f t="shared" si="74"/>
        <v>0.39639496044403233</v>
      </c>
      <c r="AF287" s="57">
        <f t="shared" si="75"/>
        <v>5.196152422706632</v>
      </c>
      <c r="AG287" s="53">
        <f t="shared" si="84"/>
        <v>50.65</v>
      </c>
      <c r="AH287" s="53">
        <f t="shared" si="85"/>
        <v>105.63499999999999</v>
      </c>
      <c r="AI287" s="53">
        <f t="shared" si="86"/>
        <v>49.452500000000001</v>
      </c>
      <c r="AJ287" s="53">
        <f t="shared" si="87"/>
        <v>53.134999999999998</v>
      </c>
      <c r="AK287" s="53">
        <f t="shared" si="88"/>
        <v>0.11307621135331658</v>
      </c>
      <c r="AL287" s="53">
        <f t="shared" si="89"/>
        <v>1.400576211353318</v>
      </c>
      <c r="AM287" s="53">
        <f t="shared" si="76"/>
        <v>0.80862305264542433</v>
      </c>
      <c r="AN287" s="58">
        <f t="shared" si="77"/>
        <v>6.5284581063780336E-2</v>
      </c>
    </row>
    <row r="288" spans="1:40">
      <c r="A288" s="103">
        <v>105</v>
      </c>
      <c r="B288" s="93" t="s">
        <v>394</v>
      </c>
      <c r="C288" s="124" t="s">
        <v>394</v>
      </c>
      <c r="D288" s="101">
        <v>4</v>
      </c>
      <c r="E288" s="95" t="s">
        <v>74</v>
      </c>
      <c r="F288" s="92">
        <v>104.9</v>
      </c>
      <c r="G288" s="92">
        <v>104.5</v>
      </c>
      <c r="H288" s="92">
        <v>102.3</v>
      </c>
      <c r="I288" s="92">
        <v>102.1</v>
      </c>
      <c r="J288" s="92">
        <v>100.61</v>
      </c>
      <c r="K288" s="96">
        <v>99.628</v>
      </c>
      <c r="L288" s="100"/>
      <c r="M288" s="95" t="s">
        <v>75</v>
      </c>
      <c r="N288" s="92">
        <v>100.67</v>
      </c>
      <c r="O288" s="92">
        <v>101.27</v>
      </c>
      <c r="P288" s="92">
        <v>102.4</v>
      </c>
      <c r="Q288" s="92">
        <v>102.74</v>
      </c>
      <c r="R288" s="92">
        <v>105</v>
      </c>
      <c r="S288" s="96">
        <v>105.91</v>
      </c>
      <c r="T288" s="101">
        <v>101</v>
      </c>
      <c r="U288" s="139"/>
      <c r="V288" s="57">
        <f t="shared" si="72"/>
        <v>3.4641016151377548</v>
      </c>
      <c r="W288" s="53">
        <f t="shared" si="78"/>
        <v>51.099999999999994</v>
      </c>
      <c r="X288" s="53">
        <f t="shared" si="79"/>
        <v>100.119</v>
      </c>
      <c r="Y288" s="53">
        <f t="shared" si="80"/>
        <v>49.814</v>
      </c>
      <c r="Z288" s="53">
        <f t="shared" si="81"/>
        <v>52.35</v>
      </c>
      <c r="AA288" s="53">
        <f t="shared" si="82"/>
        <v>0.48205080756886787</v>
      </c>
      <c r="AB288" s="53">
        <f t="shared" si="83"/>
        <v>0.44605080756888316</v>
      </c>
      <c r="AC288" s="53">
        <f t="shared" si="73"/>
        <v>0.27831216351296234</v>
      </c>
      <c r="AD288" s="58">
        <f t="shared" si="74"/>
        <v>0.25752755382214465</v>
      </c>
      <c r="AF288" s="57">
        <f t="shared" si="75"/>
        <v>3.4641016151377548</v>
      </c>
      <c r="AG288" s="53">
        <f t="shared" si="84"/>
        <v>51.284999999999997</v>
      </c>
      <c r="AH288" s="53">
        <f t="shared" si="85"/>
        <v>105.455</v>
      </c>
      <c r="AI288" s="53">
        <f t="shared" si="86"/>
        <v>50.484999999999999</v>
      </c>
      <c r="AJ288" s="53">
        <f t="shared" si="87"/>
        <v>52.954999999999998</v>
      </c>
      <c r="AK288" s="53">
        <f t="shared" si="88"/>
        <v>6.2050807568873267E-2</v>
      </c>
      <c r="AL288" s="53">
        <f t="shared" si="89"/>
        <v>0.93205080756888026</v>
      </c>
      <c r="AM288" s="53">
        <f t="shared" si="76"/>
        <v>0.53811978464830101</v>
      </c>
      <c r="AN288" s="58">
        <f t="shared" si="77"/>
        <v>3.5825050453322647E-2</v>
      </c>
    </row>
    <row r="289" spans="1:40">
      <c r="A289" s="103">
        <v>105</v>
      </c>
      <c r="B289" s="93" t="s">
        <v>395</v>
      </c>
      <c r="C289" s="124" t="s">
        <v>395</v>
      </c>
      <c r="D289" s="101">
        <v>3</v>
      </c>
      <c r="E289" s="95" t="s">
        <v>74</v>
      </c>
      <c r="F289" s="92">
        <v>105</v>
      </c>
      <c r="G289" s="92">
        <v>104.6</v>
      </c>
      <c r="H289" s="92">
        <v>103</v>
      </c>
      <c r="I289" s="92">
        <v>102.8</v>
      </c>
      <c r="J289" s="92">
        <v>101.7</v>
      </c>
      <c r="K289" s="96">
        <v>100.93</v>
      </c>
      <c r="L289" s="100"/>
      <c r="M289" s="95" t="s">
        <v>75</v>
      </c>
      <c r="N289" s="92">
        <v>101.75</v>
      </c>
      <c r="O289" s="92">
        <v>102.25</v>
      </c>
      <c r="P289" s="92">
        <v>103.05</v>
      </c>
      <c r="Q289" s="92">
        <v>103.35</v>
      </c>
      <c r="R289" s="92">
        <v>105</v>
      </c>
      <c r="S289" s="96">
        <v>105.73</v>
      </c>
      <c r="T289" s="101">
        <v>102</v>
      </c>
      <c r="U289" s="139"/>
      <c r="V289" s="57">
        <f t="shared" si="72"/>
        <v>2.598076211353316</v>
      </c>
      <c r="W289" s="53">
        <f t="shared" si="78"/>
        <v>51.45</v>
      </c>
      <c r="X289" s="53">
        <f t="shared" si="79"/>
        <v>101.315</v>
      </c>
      <c r="Y289" s="53">
        <f t="shared" si="80"/>
        <v>50.465000000000003</v>
      </c>
      <c r="Z289" s="53">
        <f t="shared" si="81"/>
        <v>52.4</v>
      </c>
      <c r="AA289" s="53">
        <f t="shared" si="82"/>
        <v>0.34903810567666227</v>
      </c>
      <c r="AB289" s="53">
        <f t="shared" si="83"/>
        <v>0.31403810567665857</v>
      </c>
      <c r="AC289" s="53">
        <f t="shared" si="73"/>
        <v>0.20151724426985798</v>
      </c>
      <c r="AD289" s="58">
        <f t="shared" si="74"/>
        <v>0.18130998484821895</v>
      </c>
      <c r="AF289" s="57">
        <f t="shared" si="75"/>
        <v>2.598076211353316</v>
      </c>
      <c r="AG289" s="53">
        <f t="shared" si="84"/>
        <v>51.599999999999994</v>
      </c>
      <c r="AH289" s="53">
        <f t="shared" si="85"/>
        <v>105.36500000000001</v>
      </c>
      <c r="AI289" s="53">
        <f t="shared" si="86"/>
        <v>51</v>
      </c>
      <c r="AJ289" s="53">
        <f t="shared" si="87"/>
        <v>52.865000000000002</v>
      </c>
      <c r="AK289" s="53">
        <f t="shared" si="88"/>
        <v>3.4038105676650332E-2</v>
      </c>
      <c r="AL289" s="53">
        <f t="shared" si="89"/>
        <v>0.69903810567666369</v>
      </c>
      <c r="AM289" s="53">
        <f t="shared" si="76"/>
        <v>0.40358983848622781</v>
      </c>
      <c r="AN289" s="58">
        <f t="shared" si="77"/>
        <v>1.9651909475118998E-2</v>
      </c>
    </row>
    <row r="290" spans="1:40">
      <c r="A290" s="103">
        <v>105</v>
      </c>
      <c r="B290" s="93" t="s">
        <v>396</v>
      </c>
      <c r="C290" s="124" t="s">
        <v>396</v>
      </c>
      <c r="D290" s="101">
        <v>2</v>
      </c>
      <c r="E290" s="95" t="s">
        <v>74</v>
      </c>
      <c r="F290" s="92">
        <v>105</v>
      </c>
      <c r="G290" s="92">
        <v>104.7</v>
      </c>
      <c r="H290" s="92">
        <v>103.7</v>
      </c>
      <c r="I290" s="92">
        <v>103.5</v>
      </c>
      <c r="J290" s="92">
        <v>102.8</v>
      </c>
      <c r="K290" s="96">
        <v>102.24</v>
      </c>
      <c r="L290" s="100"/>
      <c r="M290" s="95" t="s">
        <v>75</v>
      </c>
      <c r="N290" s="92">
        <v>102.84</v>
      </c>
      <c r="O290" s="92">
        <v>103.21</v>
      </c>
      <c r="P290" s="92">
        <v>103.7</v>
      </c>
      <c r="Q290" s="92">
        <v>103.95</v>
      </c>
      <c r="R290" s="92">
        <v>105</v>
      </c>
      <c r="S290" s="96">
        <v>105.54</v>
      </c>
      <c r="T290" s="101">
        <v>103</v>
      </c>
      <c r="U290" s="139"/>
      <c r="V290" s="57">
        <f t="shared" si="72"/>
        <v>1.7320508075688774</v>
      </c>
      <c r="W290" s="53">
        <f t="shared" si="78"/>
        <v>51.8</v>
      </c>
      <c r="X290" s="53">
        <f t="shared" si="79"/>
        <v>102.52</v>
      </c>
      <c r="Y290" s="53">
        <f t="shared" si="80"/>
        <v>51.12</v>
      </c>
      <c r="Z290" s="53">
        <f t="shared" si="81"/>
        <v>52.424999999999997</v>
      </c>
      <c r="AA290" s="53">
        <f t="shared" si="82"/>
        <v>0.24102540378444104</v>
      </c>
      <c r="AB290" s="53">
        <f t="shared" si="83"/>
        <v>0.18602540378443899</v>
      </c>
      <c r="AC290" s="53">
        <f t="shared" si="73"/>
        <v>0.13915608175648528</v>
      </c>
      <c r="AD290" s="58">
        <f t="shared" si="74"/>
        <v>0.10740181695105468</v>
      </c>
      <c r="AF290" s="57">
        <f t="shared" si="75"/>
        <v>1.7320508075688774</v>
      </c>
      <c r="AG290" s="53">
        <f t="shared" si="84"/>
        <v>51.912500000000001</v>
      </c>
      <c r="AH290" s="53">
        <f t="shared" si="85"/>
        <v>105.27000000000001</v>
      </c>
      <c r="AI290" s="53">
        <f t="shared" si="86"/>
        <v>51.512500000000003</v>
      </c>
      <c r="AJ290" s="53">
        <f t="shared" si="87"/>
        <v>52.77</v>
      </c>
      <c r="AK290" s="53">
        <f t="shared" si="88"/>
        <v>1.7320508075688773E-2</v>
      </c>
      <c r="AL290" s="53">
        <f t="shared" si="89"/>
        <v>0.46602540378444013</v>
      </c>
      <c r="AM290" s="53">
        <f t="shared" si="76"/>
        <v>0.26905989232415051</v>
      </c>
      <c r="AN290" s="58">
        <f t="shared" si="77"/>
        <v>0.01</v>
      </c>
    </row>
    <row r="291" spans="1:40">
      <c r="A291" s="103">
        <v>105</v>
      </c>
      <c r="B291" s="93" t="s">
        <v>397</v>
      </c>
      <c r="C291" s="124" t="s">
        <v>397</v>
      </c>
      <c r="D291" s="101">
        <v>1.5</v>
      </c>
      <c r="E291" s="95" t="s">
        <v>74</v>
      </c>
      <c r="F291" s="92">
        <v>105</v>
      </c>
      <c r="G291" s="92">
        <v>104.7</v>
      </c>
      <c r="H291" s="92">
        <v>104</v>
      </c>
      <c r="I291" s="92">
        <v>103.8</v>
      </c>
      <c r="J291" s="92">
        <v>103.34</v>
      </c>
      <c r="K291" s="96">
        <v>102.89</v>
      </c>
      <c r="L291" s="100"/>
      <c r="M291" s="95" t="s">
        <v>75</v>
      </c>
      <c r="N291" s="92">
        <v>103.38</v>
      </c>
      <c r="O291" s="92">
        <v>103.68</v>
      </c>
      <c r="P291" s="92">
        <v>104.03</v>
      </c>
      <c r="Q291" s="92">
        <v>104.26</v>
      </c>
      <c r="R291" s="92">
        <v>105</v>
      </c>
      <c r="S291" s="96">
        <v>105.45</v>
      </c>
      <c r="T291" s="101">
        <v>103.5</v>
      </c>
      <c r="U291" s="139"/>
      <c r="V291" s="57">
        <f t="shared" si="72"/>
        <v>1.299038105676658</v>
      </c>
      <c r="W291" s="53">
        <f t="shared" si="78"/>
        <v>51.95</v>
      </c>
      <c r="X291" s="53">
        <f t="shared" si="79"/>
        <v>103.11500000000001</v>
      </c>
      <c r="Y291" s="53">
        <f t="shared" si="80"/>
        <v>51.445</v>
      </c>
      <c r="Z291" s="53">
        <f t="shared" si="81"/>
        <v>52.424999999999997</v>
      </c>
      <c r="AA291" s="53">
        <f t="shared" si="82"/>
        <v>0.17451905283833469</v>
      </c>
      <c r="AB291" s="53">
        <f t="shared" si="83"/>
        <v>0.14451905283832644</v>
      </c>
      <c r="AC291" s="53">
        <f t="shared" si="73"/>
        <v>0.10075862213493104</v>
      </c>
      <c r="AD291" s="58">
        <f t="shared" si="74"/>
        <v>8.3438114059237511E-2</v>
      </c>
      <c r="AF291" s="57">
        <f t="shared" si="75"/>
        <v>1.299038105676658</v>
      </c>
      <c r="AG291" s="53">
        <f t="shared" si="84"/>
        <v>52.072500000000005</v>
      </c>
      <c r="AH291" s="53">
        <f t="shared" si="85"/>
        <v>105.22499999999999</v>
      </c>
      <c r="AI291" s="53">
        <f t="shared" si="86"/>
        <v>51.765000000000001</v>
      </c>
      <c r="AJ291" s="53">
        <f t="shared" si="87"/>
        <v>52.725000000000001</v>
      </c>
      <c r="AK291" s="53">
        <f t="shared" si="88"/>
        <v>1.299038105676658E-2</v>
      </c>
      <c r="AL291" s="53">
        <f t="shared" si="89"/>
        <v>0.34201905283832446</v>
      </c>
      <c r="AM291" s="53">
        <f t="shared" si="76"/>
        <v>0.19746479222418745</v>
      </c>
      <c r="AN291" s="58">
        <f t="shared" si="77"/>
        <v>7.4999999999999997E-3</v>
      </c>
    </row>
    <row r="292" spans="1:40">
      <c r="A292" s="103">
        <v>110</v>
      </c>
      <c r="B292" s="93" t="s">
        <v>398</v>
      </c>
      <c r="C292" s="124" t="s">
        <v>398</v>
      </c>
      <c r="D292" s="101">
        <v>6</v>
      </c>
      <c r="E292" s="95" t="s">
        <v>74</v>
      </c>
      <c r="F292" s="92">
        <v>109.9</v>
      </c>
      <c r="G292" s="92">
        <v>109.3</v>
      </c>
      <c r="H292" s="92">
        <v>106</v>
      </c>
      <c r="I292" s="92">
        <v>105.7</v>
      </c>
      <c r="J292" s="92">
        <v>103.43</v>
      </c>
      <c r="K292" s="96">
        <v>102.03</v>
      </c>
      <c r="L292" s="100"/>
      <c r="M292" s="95" t="s">
        <v>75</v>
      </c>
      <c r="N292" s="92">
        <v>103.51</v>
      </c>
      <c r="O292" s="92">
        <v>104.31</v>
      </c>
      <c r="P292" s="92">
        <v>106.1</v>
      </c>
      <c r="Q292" s="92">
        <v>106.5</v>
      </c>
      <c r="R292" s="92">
        <v>110</v>
      </c>
      <c r="S292" s="96">
        <v>111.27</v>
      </c>
      <c r="T292" s="101">
        <v>104</v>
      </c>
      <c r="U292" s="139"/>
      <c r="V292" s="57">
        <f t="shared" si="72"/>
        <v>5.196152422706632</v>
      </c>
      <c r="W292" s="53">
        <f t="shared" si="78"/>
        <v>52.924999999999997</v>
      </c>
      <c r="X292" s="53">
        <f t="shared" si="79"/>
        <v>102.73</v>
      </c>
      <c r="Y292" s="53">
        <f t="shared" si="80"/>
        <v>51.015000000000001</v>
      </c>
      <c r="Z292" s="53">
        <f t="shared" si="81"/>
        <v>54.8</v>
      </c>
      <c r="AA292" s="53">
        <f t="shared" si="82"/>
        <v>0.72307621135331601</v>
      </c>
      <c r="AB292" s="53">
        <f t="shared" si="83"/>
        <v>0.68807621135331942</v>
      </c>
      <c r="AC292" s="53">
        <f t="shared" si="73"/>
        <v>0.4174682452694517</v>
      </c>
      <c r="AD292" s="58">
        <f t="shared" si="74"/>
        <v>0.39726098584781677</v>
      </c>
      <c r="AF292" s="57">
        <f t="shared" si="75"/>
        <v>5.196152422706632</v>
      </c>
      <c r="AG292" s="53">
        <f t="shared" si="84"/>
        <v>53.15</v>
      </c>
      <c r="AH292" s="53">
        <f t="shared" si="85"/>
        <v>110.63499999999999</v>
      </c>
      <c r="AI292" s="53">
        <f t="shared" si="86"/>
        <v>51.954999999999998</v>
      </c>
      <c r="AJ292" s="53">
        <f t="shared" si="87"/>
        <v>55.634999999999998</v>
      </c>
      <c r="AK292" s="53">
        <f t="shared" si="88"/>
        <v>0.11307621135331658</v>
      </c>
      <c r="AL292" s="53">
        <f t="shared" si="89"/>
        <v>1.4030762113533157</v>
      </c>
      <c r="AM292" s="53">
        <f t="shared" si="76"/>
        <v>0.81006642831839704</v>
      </c>
      <c r="AN292" s="58">
        <f t="shared" si="77"/>
        <v>6.5284581063780336E-2</v>
      </c>
    </row>
    <row r="293" spans="1:40">
      <c r="A293" s="103">
        <v>110</v>
      </c>
      <c r="B293" s="93" t="s">
        <v>399</v>
      </c>
      <c r="C293" s="124" t="s">
        <v>399</v>
      </c>
      <c r="D293" s="101">
        <v>4</v>
      </c>
      <c r="E293" s="95" t="s">
        <v>74</v>
      </c>
      <c r="F293" s="92">
        <v>109.9</v>
      </c>
      <c r="G293" s="92">
        <v>109.5</v>
      </c>
      <c r="H293" s="92">
        <v>107.3</v>
      </c>
      <c r="I293" s="92">
        <v>107.1</v>
      </c>
      <c r="J293" s="92">
        <v>105.61</v>
      </c>
      <c r="K293" s="96">
        <v>104.63</v>
      </c>
      <c r="L293" s="100"/>
      <c r="M293" s="95" t="s">
        <v>75</v>
      </c>
      <c r="N293" s="92">
        <v>105.67</v>
      </c>
      <c r="O293" s="92">
        <v>106.27</v>
      </c>
      <c r="P293" s="92">
        <v>107.4</v>
      </c>
      <c r="Q293" s="92">
        <v>107.74</v>
      </c>
      <c r="R293" s="92">
        <v>110</v>
      </c>
      <c r="S293" s="96">
        <v>110.91</v>
      </c>
      <c r="T293" s="101">
        <v>106</v>
      </c>
      <c r="U293" s="139"/>
      <c r="V293" s="57">
        <f t="shared" si="72"/>
        <v>3.4641016151377548</v>
      </c>
      <c r="W293" s="53">
        <f t="shared" si="78"/>
        <v>53.599999999999994</v>
      </c>
      <c r="X293" s="53">
        <f t="shared" si="79"/>
        <v>105.12</v>
      </c>
      <c r="Y293" s="53">
        <f t="shared" si="80"/>
        <v>52.314999999999998</v>
      </c>
      <c r="Z293" s="53">
        <f t="shared" si="81"/>
        <v>54.85</v>
      </c>
      <c r="AA293" s="53">
        <f t="shared" si="82"/>
        <v>0.48205080756886787</v>
      </c>
      <c r="AB293" s="53">
        <f t="shared" si="83"/>
        <v>0.44705080756888083</v>
      </c>
      <c r="AC293" s="53">
        <f t="shared" si="73"/>
        <v>0.27831216351296234</v>
      </c>
      <c r="AD293" s="58">
        <f t="shared" si="74"/>
        <v>0.25810490409133291</v>
      </c>
      <c r="AF293" s="57">
        <f t="shared" si="75"/>
        <v>3.4641016151377548</v>
      </c>
      <c r="AG293" s="53">
        <f t="shared" si="84"/>
        <v>53.784999999999997</v>
      </c>
      <c r="AH293" s="53">
        <f t="shared" si="85"/>
        <v>110.455</v>
      </c>
      <c r="AI293" s="53">
        <f t="shared" si="86"/>
        <v>52.984999999999999</v>
      </c>
      <c r="AJ293" s="53">
        <f t="shared" si="87"/>
        <v>55.454999999999998</v>
      </c>
      <c r="AK293" s="53">
        <f t="shared" si="88"/>
        <v>6.2050807568873267E-2</v>
      </c>
      <c r="AL293" s="53">
        <f t="shared" si="89"/>
        <v>0.93205080756888026</v>
      </c>
      <c r="AM293" s="53">
        <f t="shared" si="76"/>
        <v>0.53811978464830101</v>
      </c>
      <c r="AN293" s="58">
        <f t="shared" si="77"/>
        <v>3.5825050453322647E-2</v>
      </c>
    </row>
    <row r="294" spans="1:40">
      <c r="A294" s="103">
        <v>110</v>
      </c>
      <c r="B294" s="93" t="s">
        <v>400</v>
      </c>
      <c r="C294" s="124" t="s">
        <v>400</v>
      </c>
      <c r="D294" s="101">
        <v>3</v>
      </c>
      <c r="E294" s="95" t="s">
        <v>74</v>
      </c>
      <c r="F294" s="92">
        <v>110</v>
      </c>
      <c r="G294" s="92">
        <v>109.6</v>
      </c>
      <c r="H294" s="92">
        <v>108</v>
      </c>
      <c r="I294" s="92">
        <v>107.8</v>
      </c>
      <c r="J294" s="92">
        <v>106.7</v>
      </c>
      <c r="K294" s="96">
        <v>105.93</v>
      </c>
      <c r="L294" s="100"/>
      <c r="M294" s="95" t="s">
        <v>75</v>
      </c>
      <c r="N294" s="92">
        <v>106.75</v>
      </c>
      <c r="O294" s="92">
        <v>107.25</v>
      </c>
      <c r="P294" s="92">
        <v>108.05</v>
      </c>
      <c r="Q294" s="92">
        <v>108.35</v>
      </c>
      <c r="R294" s="92">
        <v>110</v>
      </c>
      <c r="S294" s="96">
        <v>110.73</v>
      </c>
      <c r="T294" s="101">
        <v>107</v>
      </c>
      <c r="U294" s="139"/>
      <c r="V294" s="57">
        <f t="shared" si="72"/>
        <v>2.598076211353316</v>
      </c>
      <c r="W294" s="53">
        <f t="shared" si="78"/>
        <v>53.95</v>
      </c>
      <c r="X294" s="53">
        <f t="shared" si="79"/>
        <v>106.315</v>
      </c>
      <c r="Y294" s="53">
        <f t="shared" si="80"/>
        <v>52.965000000000003</v>
      </c>
      <c r="Z294" s="53">
        <f t="shared" si="81"/>
        <v>54.9</v>
      </c>
      <c r="AA294" s="53">
        <f t="shared" si="82"/>
        <v>0.34903810567666227</v>
      </c>
      <c r="AB294" s="53">
        <f t="shared" si="83"/>
        <v>0.31403810567665857</v>
      </c>
      <c r="AC294" s="53">
        <f t="shared" si="73"/>
        <v>0.20151724426985798</v>
      </c>
      <c r="AD294" s="58">
        <f t="shared" si="74"/>
        <v>0.18130998484821895</v>
      </c>
      <c r="AF294" s="57">
        <f t="shared" si="75"/>
        <v>2.598076211353316</v>
      </c>
      <c r="AG294" s="53">
        <f t="shared" si="84"/>
        <v>54.099999999999994</v>
      </c>
      <c r="AH294" s="53">
        <f t="shared" si="85"/>
        <v>110.36500000000001</v>
      </c>
      <c r="AI294" s="53">
        <f t="shared" si="86"/>
        <v>53.5</v>
      </c>
      <c r="AJ294" s="53">
        <f t="shared" si="87"/>
        <v>55.365000000000002</v>
      </c>
      <c r="AK294" s="53">
        <f t="shared" si="88"/>
        <v>3.4038105676650332E-2</v>
      </c>
      <c r="AL294" s="53">
        <f t="shared" si="89"/>
        <v>0.69903810567666369</v>
      </c>
      <c r="AM294" s="53">
        <f t="shared" si="76"/>
        <v>0.40358983848622781</v>
      </c>
      <c r="AN294" s="58">
        <f t="shared" si="77"/>
        <v>1.9651909475118998E-2</v>
      </c>
    </row>
    <row r="295" spans="1:40">
      <c r="A295" s="103">
        <v>110</v>
      </c>
      <c r="B295" s="93" t="s">
        <v>401</v>
      </c>
      <c r="C295" s="124" t="s">
        <v>401</v>
      </c>
      <c r="D295" s="101">
        <v>2</v>
      </c>
      <c r="E295" s="95" t="s">
        <v>74</v>
      </c>
      <c r="F295" s="92">
        <v>110</v>
      </c>
      <c r="G295" s="92">
        <v>109.7</v>
      </c>
      <c r="H295" s="92">
        <v>108.7</v>
      </c>
      <c r="I295" s="92">
        <v>108.5</v>
      </c>
      <c r="J295" s="92">
        <v>107.8</v>
      </c>
      <c r="K295" s="96">
        <v>107.24</v>
      </c>
      <c r="L295" s="100"/>
      <c r="M295" s="95" t="s">
        <v>75</v>
      </c>
      <c r="N295" s="92">
        <v>107.84</v>
      </c>
      <c r="O295" s="92">
        <v>108.21</v>
      </c>
      <c r="P295" s="92">
        <v>108.7</v>
      </c>
      <c r="Q295" s="92">
        <v>108.95</v>
      </c>
      <c r="R295" s="92">
        <v>110</v>
      </c>
      <c r="S295" s="96">
        <v>110.54</v>
      </c>
      <c r="T295" s="101">
        <v>108</v>
      </c>
      <c r="U295" s="139"/>
      <c r="V295" s="57">
        <f t="shared" si="72"/>
        <v>1.7320508075688774</v>
      </c>
      <c r="W295" s="53">
        <f t="shared" si="78"/>
        <v>54.3</v>
      </c>
      <c r="X295" s="53">
        <f t="shared" si="79"/>
        <v>107.52</v>
      </c>
      <c r="Y295" s="53">
        <f t="shared" si="80"/>
        <v>53.62</v>
      </c>
      <c r="Z295" s="53">
        <f t="shared" si="81"/>
        <v>54.924999999999997</v>
      </c>
      <c r="AA295" s="53">
        <f t="shared" si="82"/>
        <v>0.24102540378444104</v>
      </c>
      <c r="AB295" s="53">
        <f t="shared" si="83"/>
        <v>0.18602540378443899</v>
      </c>
      <c r="AC295" s="53">
        <f t="shared" si="73"/>
        <v>0.13915608175648528</v>
      </c>
      <c r="AD295" s="58">
        <f t="shared" si="74"/>
        <v>0.10740181695105468</v>
      </c>
      <c r="AF295" s="57">
        <f t="shared" si="75"/>
        <v>1.7320508075688774</v>
      </c>
      <c r="AG295" s="53">
        <f t="shared" si="84"/>
        <v>54.412500000000001</v>
      </c>
      <c r="AH295" s="53">
        <f t="shared" si="85"/>
        <v>110.27000000000001</v>
      </c>
      <c r="AI295" s="53">
        <f t="shared" si="86"/>
        <v>54.012500000000003</v>
      </c>
      <c r="AJ295" s="53">
        <f t="shared" si="87"/>
        <v>55.27</v>
      </c>
      <c r="AK295" s="53">
        <f t="shared" si="88"/>
        <v>1.7320508075688773E-2</v>
      </c>
      <c r="AL295" s="53">
        <f t="shared" si="89"/>
        <v>0.46602540378444013</v>
      </c>
      <c r="AM295" s="53">
        <f t="shared" si="76"/>
        <v>0.26905989232415051</v>
      </c>
      <c r="AN295" s="58">
        <f t="shared" si="77"/>
        <v>0.01</v>
      </c>
    </row>
    <row r="296" spans="1:40">
      <c r="A296" s="103">
        <v>110</v>
      </c>
      <c r="B296" s="93" t="s">
        <v>402</v>
      </c>
      <c r="C296" s="124" t="s">
        <v>402</v>
      </c>
      <c r="D296" s="101">
        <v>1.5</v>
      </c>
      <c r="E296" s="95" t="s">
        <v>74</v>
      </c>
      <c r="F296" s="92">
        <v>110</v>
      </c>
      <c r="G296" s="92">
        <v>109.7</v>
      </c>
      <c r="H296" s="92">
        <v>109</v>
      </c>
      <c r="I296" s="92">
        <v>108.8</v>
      </c>
      <c r="J296" s="92">
        <v>108.34</v>
      </c>
      <c r="K296" s="96">
        <v>107.89</v>
      </c>
      <c r="L296" s="100"/>
      <c r="M296" s="95" t="s">
        <v>75</v>
      </c>
      <c r="N296" s="92">
        <v>108.38</v>
      </c>
      <c r="O296" s="92">
        <v>108.68</v>
      </c>
      <c r="P296" s="92">
        <v>109.03</v>
      </c>
      <c r="Q296" s="92">
        <v>109.26</v>
      </c>
      <c r="R296" s="92">
        <v>110</v>
      </c>
      <c r="S296" s="96">
        <v>110.45</v>
      </c>
      <c r="T296" s="101">
        <v>108.5</v>
      </c>
      <c r="U296" s="139"/>
      <c r="V296" s="57">
        <f t="shared" si="72"/>
        <v>1.299038105676658</v>
      </c>
      <c r="W296" s="53">
        <f t="shared" si="78"/>
        <v>54.45</v>
      </c>
      <c r="X296" s="53">
        <f t="shared" si="79"/>
        <v>108.11500000000001</v>
      </c>
      <c r="Y296" s="53">
        <f t="shared" si="80"/>
        <v>53.945</v>
      </c>
      <c r="Z296" s="53">
        <f t="shared" si="81"/>
        <v>54.924999999999997</v>
      </c>
      <c r="AA296" s="53">
        <f t="shared" si="82"/>
        <v>0.17451905283833469</v>
      </c>
      <c r="AB296" s="53">
        <f t="shared" si="83"/>
        <v>0.14451905283832644</v>
      </c>
      <c r="AC296" s="53">
        <f t="shared" si="73"/>
        <v>0.10075862213493104</v>
      </c>
      <c r="AD296" s="58">
        <f t="shared" si="74"/>
        <v>8.3438114059237511E-2</v>
      </c>
      <c r="AF296" s="57">
        <f t="shared" si="75"/>
        <v>1.299038105676658</v>
      </c>
      <c r="AG296" s="53">
        <f t="shared" si="84"/>
        <v>54.572500000000005</v>
      </c>
      <c r="AH296" s="53">
        <f t="shared" si="85"/>
        <v>110.22499999999999</v>
      </c>
      <c r="AI296" s="53">
        <f t="shared" si="86"/>
        <v>54.265000000000001</v>
      </c>
      <c r="AJ296" s="53">
        <f t="shared" si="87"/>
        <v>55.225000000000001</v>
      </c>
      <c r="AK296" s="53">
        <f t="shared" si="88"/>
        <v>1.299038105676658E-2</v>
      </c>
      <c r="AL296" s="53">
        <f t="shared" si="89"/>
        <v>0.34201905283832446</v>
      </c>
      <c r="AM296" s="53">
        <f t="shared" si="76"/>
        <v>0.19746479222418745</v>
      </c>
      <c r="AN296" s="58">
        <f t="shared" si="77"/>
        <v>7.4999999999999997E-3</v>
      </c>
    </row>
    <row r="297" spans="1:40">
      <c r="A297" s="103">
        <v>115</v>
      </c>
      <c r="B297" s="93" t="s">
        <v>403</v>
      </c>
      <c r="C297" s="124" t="s">
        <v>403</v>
      </c>
      <c r="D297" s="101">
        <v>6</v>
      </c>
      <c r="E297" s="95" t="s">
        <v>74</v>
      </c>
      <c r="F297" s="92">
        <v>114.9</v>
      </c>
      <c r="G297" s="92">
        <v>114.3</v>
      </c>
      <c r="H297" s="92">
        <v>111</v>
      </c>
      <c r="I297" s="92">
        <v>110.7</v>
      </c>
      <c r="J297" s="92">
        <v>108.43</v>
      </c>
      <c r="K297" s="96">
        <v>107.03</v>
      </c>
      <c r="L297" s="100"/>
      <c r="M297" s="95" t="s">
        <v>75</v>
      </c>
      <c r="N297" s="92">
        <v>108.51</v>
      </c>
      <c r="O297" s="92">
        <v>109.31</v>
      </c>
      <c r="P297" s="92">
        <v>111.1</v>
      </c>
      <c r="Q297" s="92">
        <v>111.5</v>
      </c>
      <c r="R297" s="92">
        <v>115</v>
      </c>
      <c r="S297" s="96">
        <v>116.27</v>
      </c>
      <c r="T297" s="101">
        <v>109</v>
      </c>
      <c r="U297" s="139"/>
      <c r="V297" s="57">
        <f t="shared" si="72"/>
        <v>5.196152422706632</v>
      </c>
      <c r="W297" s="53">
        <f t="shared" si="78"/>
        <v>55.424999999999997</v>
      </c>
      <c r="X297" s="53">
        <f t="shared" si="79"/>
        <v>107.73</v>
      </c>
      <c r="Y297" s="53">
        <f t="shared" si="80"/>
        <v>53.515000000000001</v>
      </c>
      <c r="Z297" s="53">
        <f t="shared" si="81"/>
        <v>57.3</v>
      </c>
      <c r="AA297" s="53">
        <f t="shared" si="82"/>
        <v>0.72307621135331601</v>
      </c>
      <c r="AB297" s="53">
        <f t="shared" si="83"/>
        <v>0.68807621135331942</v>
      </c>
      <c r="AC297" s="53">
        <f t="shared" si="73"/>
        <v>0.4174682452694517</v>
      </c>
      <c r="AD297" s="58">
        <f t="shared" si="74"/>
        <v>0.39726098584781677</v>
      </c>
      <c r="AF297" s="57">
        <f t="shared" si="75"/>
        <v>5.196152422706632</v>
      </c>
      <c r="AG297" s="53">
        <f t="shared" si="84"/>
        <v>55.65</v>
      </c>
      <c r="AH297" s="53">
        <f t="shared" si="85"/>
        <v>115.63499999999999</v>
      </c>
      <c r="AI297" s="53">
        <f t="shared" si="86"/>
        <v>54.454999999999998</v>
      </c>
      <c r="AJ297" s="53">
        <f t="shared" si="87"/>
        <v>58.134999999999998</v>
      </c>
      <c r="AK297" s="53">
        <f t="shared" si="88"/>
        <v>0.11307621135331658</v>
      </c>
      <c r="AL297" s="53">
        <f t="shared" si="89"/>
        <v>1.4030762113533157</v>
      </c>
      <c r="AM297" s="53">
        <f t="shared" si="76"/>
        <v>0.81006642831839704</v>
      </c>
      <c r="AN297" s="58">
        <f t="shared" si="77"/>
        <v>6.5284581063780336E-2</v>
      </c>
    </row>
    <row r="298" spans="1:40">
      <c r="A298" s="103">
        <v>115</v>
      </c>
      <c r="B298" s="93" t="s">
        <v>404</v>
      </c>
      <c r="C298" s="124" t="s">
        <v>404</v>
      </c>
      <c r="D298" s="101">
        <v>4</v>
      </c>
      <c r="E298" s="95" t="s">
        <v>74</v>
      </c>
      <c r="F298" s="92">
        <v>114.9</v>
      </c>
      <c r="G298" s="92">
        <v>114.5</v>
      </c>
      <c r="H298" s="92">
        <v>112.3</v>
      </c>
      <c r="I298" s="92">
        <v>112.1</v>
      </c>
      <c r="J298" s="92">
        <v>110.61</v>
      </c>
      <c r="K298" s="96">
        <v>109.63</v>
      </c>
      <c r="L298" s="100"/>
      <c r="M298" s="95" t="s">
        <v>75</v>
      </c>
      <c r="N298" s="92">
        <v>110.67</v>
      </c>
      <c r="O298" s="92">
        <v>111.27</v>
      </c>
      <c r="P298" s="92">
        <v>112.4</v>
      </c>
      <c r="Q298" s="92">
        <v>112.74</v>
      </c>
      <c r="R298" s="92">
        <v>115</v>
      </c>
      <c r="S298" s="96">
        <v>115.91</v>
      </c>
      <c r="T298" s="101">
        <v>111</v>
      </c>
      <c r="U298" s="139"/>
      <c r="V298" s="57">
        <f t="shared" si="72"/>
        <v>3.4641016151377548</v>
      </c>
      <c r="W298" s="53">
        <f t="shared" si="78"/>
        <v>56.099999999999994</v>
      </c>
      <c r="X298" s="53">
        <f t="shared" si="79"/>
        <v>110.12</v>
      </c>
      <c r="Y298" s="53">
        <f t="shared" si="80"/>
        <v>54.814999999999998</v>
      </c>
      <c r="Z298" s="53">
        <f t="shared" si="81"/>
        <v>57.35</v>
      </c>
      <c r="AA298" s="53">
        <f t="shared" si="82"/>
        <v>0.48205080756886787</v>
      </c>
      <c r="AB298" s="53">
        <f t="shared" si="83"/>
        <v>0.44705080756888083</v>
      </c>
      <c r="AC298" s="53">
        <f t="shared" si="73"/>
        <v>0.27831216351296234</v>
      </c>
      <c r="AD298" s="58">
        <f t="shared" si="74"/>
        <v>0.25810490409133291</v>
      </c>
      <c r="AF298" s="57">
        <f t="shared" si="75"/>
        <v>3.4641016151377548</v>
      </c>
      <c r="AG298" s="53">
        <f t="shared" si="84"/>
        <v>56.284999999999997</v>
      </c>
      <c r="AH298" s="53">
        <f t="shared" si="85"/>
        <v>115.455</v>
      </c>
      <c r="AI298" s="53">
        <f t="shared" si="86"/>
        <v>55.484999999999999</v>
      </c>
      <c r="AJ298" s="53">
        <f t="shared" si="87"/>
        <v>57.954999999999998</v>
      </c>
      <c r="AK298" s="53">
        <f t="shared" si="88"/>
        <v>6.2050807568873267E-2</v>
      </c>
      <c r="AL298" s="53">
        <f t="shared" si="89"/>
        <v>0.93205080756888026</v>
      </c>
      <c r="AM298" s="53">
        <f t="shared" si="76"/>
        <v>0.53811978464830101</v>
      </c>
      <c r="AN298" s="58">
        <f t="shared" si="77"/>
        <v>3.5825050453322647E-2</v>
      </c>
    </row>
    <row r="299" spans="1:40">
      <c r="A299" s="103">
        <v>115</v>
      </c>
      <c r="B299" s="93" t="s">
        <v>405</v>
      </c>
      <c r="C299" s="124" t="s">
        <v>405</v>
      </c>
      <c r="D299" s="101">
        <v>3</v>
      </c>
      <c r="E299" s="95" t="s">
        <v>74</v>
      </c>
      <c r="F299" s="92">
        <v>115</v>
      </c>
      <c r="G299" s="92">
        <v>114.6</v>
      </c>
      <c r="H299" s="92">
        <v>113</v>
      </c>
      <c r="I299" s="92">
        <v>112.8</v>
      </c>
      <c r="J299" s="92">
        <v>111.7</v>
      </c>
      <c r="K299" s="96">
        <v>110.93</v>
      </c>
      <c r="L299" s="100"/>
      <c r="M299" s="95" t="s">
        <v>75</v>
      </c>
      <c r="N299" s="92">
        <v>111.75</v>
      </c>
      <c r="O299" s="92">
        <v>112.25</v>
      </c>
      <c r="P299" s="92">
        <v>113.05</v>
      </c>
      <c r="Q299" s="92">
        <v>113.35</v>
      </c>
      <c r="R299" s="92">
        <v>115</v>
      </c>
      <c r="S299" s="96">
        <v>115.73</v>
      </c>
      <c r="T299" s="101">
        <v>112</v>
      </c>
      <c r="U299" s="139"/>
      <c r="V299" s="57">
        <f t="shared" si="72"/>
        <v>2.598076211353316</v>
      </c>
      <c r="W299" s="53">
        <f t="shared" si="78"/>
        <v>56.45</v>
      </c>
      <c r="X299" s="53">
        <f t="shared" si="79"/>
        <v>111.315</v>
      </c>
      <c r="Y299" s="53">
        <f t="shared" si="80"/>
        <v>55.465000000000003</v>
      </c>
      <c r="Z299" s="53">
        <f t="shared" si="81"/>
        <v>57.4</v>
      </c>
      <c r="AA299" s="53">
        <f t="shared" si="82"/>
        <v>0.34903810567666227</v>
      </c>
      <c r="AB299" s="53">
        <f t="shared" si="83"/>
        <v>0.31403810567665857</v>
      </c>
      <c r="AC299" s="53">
        <f t="shared" si="73"/>
        <v>0.20151724426985798</v>
      </c>
      <c r="AD299" s="58">
        <f t="shared" si="74"/>
        <v>0.18130998484821895</v>
      </c>
      <c r="AF299" s="57">
        <f t="shared" si="75"/>
        <v>2.598076211353316</v>
      </c>
      <c r="AG299" s="53">
        <f t="shared" si="84"/>
        <v>56.599999999999994</v>
      </c>
      <c r="AH299" s="53">
        <f t="shared" si="85"/>
        <v>115.36500000000001</v>
      </c>
      <c r="AI299" s="53">
        <f t="shared" si="86"/>
        <v>56</v>
      </c>
      <c r="AJ299" s="53">
        <f t="shared" si="87"/>
        <v>57.865000000000002</v>
      </c>
      <c r="AK299" s="53">
        <f t="shared" si="88"/>
        <v>3.4038105676650332E-2</v>
      </c>
      <c r="AL299" s="53">
        <f t="shared" si="89"/>
        <v>0.69903810567666369</v>
      </c>
      <c r="AM299" s="53">
        <f t="shared" si="76"/>
        <v>0.40358983848622781</v>
      </c>
      <c r="AN299" s="58">
        <f t="shared" si="77"/>
        <v>1.9651909475118998E-2</v>
      </c>
    </row>
    <row r="300" spans="1:40">
      <c r="A300" s="103">
        <v>115</v>
      </c>
      <c r="B300" s="93" t="s">
        <v>406</v>
      </c>
      <c r="C300" s="124" t="s">
        <v>406</v>
      </c>
      <c r="D300" s="101">
        <v>2</v>
      </c>
      <c r="E300" s="95" t="s">
        <v>74</v>
      </c>
      <c r="F300" s="92">
        <v>115</v>
      </c>
      <c r="G300" s="92">
        <v>114.7</v>
      </c>
      <c r="H300" s="92">
        <v>113.7</v>
      </c>
      <c r="I300" s="92">
        <v>113.5</v>
      </c>
      <c r="J300" s="92">
        <v>112.8</v>
      </c>
      <c r="K300" s="96">
        <v>112.24</v>
      </c>
      <c r="L300" s="100"/>
      <c r="M300" s="95" t="s">
        <v>75</v>
      </c>
      <c r="N300" s="92">
        <v>112.84</v>
      </c>
      <c r="O300" s="92">
        <v>113.21</v>
      </c>
      <c r="P300" s="92">
        <v>113.7</v>
      </c>
      <c r="Q300" s="92">
        <v>113.95</v>
      </c>
      <c r="R300" s="92">
        <v>115</v>
      </c>
      <c r="S300" s="96">
        <v>115.54</v>
      </c>
      <c r="T300" s="101">
        <v>113</v>
      </c>
      <c r="U300" s="139"/>
      <c r="V300" s="57">
        <f t="shared" si="72"/>
        <v>1.7320508075688774</v>
      </c>
      <c r="W300" s="53">
        <f t="shared" si="78"/>
        <v>56.8</v>
      </c>
      <c r="X300" s="53">
        <f t="shared" si="79"/>
        <v>112.52</v>
      </c>
      <c r="Y300" s="53">
        <f t="shared" si="80"/>
        <v>56.12</v>
      </c>
      <c r="Z300" s="53">
        <f t="shared" si="81"/>
        <v>57.424999999999997</v>
      </c>
      <c r="AA300" s="53">
        <f t="shared" si="82"/>
        <v>0.24102540378444104</v>
      </c>
      <c r="AB300" s="53">
        <f t="shared" si="83"/>
        <v>0.18602540378443899</v>
      </c>
      <c r="AC300" s="53">
        <f t="shared" si="73"/>
        <v>0.13915608175648528</v>
      </c>
      <c r="AD300" s="58">
        <f t="shared" si="74"/>
        <v>0.10740181695105468</v>
      </c>
      <c r="AF300" s="57">
        <f t="shared" si="75"/>
        <v>1.7320508075688774</v>
      </c>
      <c r="AG300" s="53">
        <f t="shared" si="84"/>
        <v>56.912500000000001</v>
      </c>
      <c r="AH300" s="53">
        <f t="shared" si="85"/>
        <v>115.27000000000001</v>
      </c>
      <c r="AI300" s="53">
        <f t="shared" si="86"/>
        <v>56.512500000000003</v>
      </c>
      <c r="AJ300" s="53">
        <f t="shared" si="87"/>
        <v>57.77</v>
      </c>
      <c r="AK300" s="53">
        <f t="shared" si="88"/>
        <v>1.7320508075688773E-2</v>
      </c>
      <c r="AL300" s="53">
        <f t="shared" si="89"/>
        <v>0.46602540378444013</v>
      </c>
      <c r="AM300" s="53">
        <f t="shared" si="76"/>
        <v>0.26905989232415051</v>
      </c>
      <c r="AN300" s="58">
        <f t="shared" si="77"/>
        <v>0.01</v>
      </c>
    </row>
    <row r="301" spans="1:40">
      <c r="A301" s="103">
        <v>115</v>
      </c>
      <c r="B301" s="93" t="s">
        <v>407</v>
      </c>
      <c r="C301" s="124" t="s">
        <v>407</v>
      </c>
      <c r="D301" s="101">
        <v>1.5</v>
      </c>
      <c r="E301" s="95" t="s">
        <v>74</v>
      </c>
      <c r="F301" s="92">
        <v>115</v>
      </c>
      <c r="G301" s="92">
        <v>114.7</v>
      </c>
      <c r="H301" s="92">
        <v>114</v>
      </c>
      <c r="I301" s="92">
        <v>113.8</v>
      </c>
      <c r="J301" s="92">
        <v>113.34</v>
      </c>
      <c r="K301" s="96">
        <v>112.89</v>
      </c>
      <c r="L301" s="100"/>
      <c r="M301" s="95" t="s">
        <v>75</v>
      </c>
      <c r="N301" s="92">
        <v>113.38</v>
      </c>
      <c r="O301" s="92">
        <v>113.68</v>
      </c>
      <c r="P301" s="92">
        <v>114.03</v>
      </c>
      <c r="Q301" s="92">
        <v>114.26</v>
      </c>
      <c r="R301" s="92">
        <v>115</v>
      </c>
      <c r="S301" s="96">
        <v>115.45</v>
      </c>
      <c r="T301" s="101">
        <v>113.5</v>
      </c>
      <c r="U301" s="139"/>
      <c r="V301" s="57">
        <f t="shared" si="72"/>
        <v>1.299038105676658</v>
      </c>
      <c r="W301" s="53">
        <f t="shared" si="78"/>
        <v>56.95</v>
      </c>
      <c r="X301" s="53">
        <f t="shared" si="79"/>
        <v>113.11500000000001</v>
      </c>
      <c r="Y301" s="53">
        <f t="shared" si="80"/>
        <v>56.445</v>
      </c>
      <c r="Z301" s="53">
        <f t="shared" si="81"/>
        <v>57.424999999999997</v>
      </c>
      <c r="AA301" s="53">
        <f t="shared" si="82"/>
        <v>0.17451905283833469</v>
      </c>
      <c r="AB301" s="53">
        <f t="shared" si="83"/>
        <v>0.14451905283832644</v>
      </c>
      <c r="AC301" s="53">
        <f t="shared" si="73"/>
        <v>0.10075862213493104</v>
      </c>
      <c r="AD301" s="58">
        <f t="shared" si="74"/>
        <v>8.3438114059237511E-2</v>
      </c>
      <c r="AF301" s="57">
        <f t="shared" si="75"/>
        <v>1.299038105676658</v>
      </c>
      <c r="AG301" s="53">
        <f t="shared" si="84"/>
        <v>57.072500000000005</v>
      </c>
      <c r="AH301" s="53">
        <f t="shared" si="85"/>
        <v>115.22499999999999</v>
      </c>
      <c r="AI301" s="53">
        <f t="shared" si="86"/>
        <v>56.765000000000001</v>
      </c>
      <c r="AJ301" s="53">
        <f t="shared" si="87"/>
        <v>57.725000000000001</v>
      </c>
      <c r="AK301" s="53">
        <f t="shared" si="88"/>
        <v>1.299038105676658E-2</v>
      </c>
      <c r="AL301" s="53">
        <f t="shared" si="89"/>
        <v>0.34201905283832446</v>
      </c>
      <c r="AM301" s="53">
        <f t="shared" si="76"/>
        <v>0.19746479222418745</v>
      </c>
      <c r="AN301" s="58">
        <f t="shared" si="77"/>
        <v>7.4999999999999997E-3</v>
      </c>
    </row>
    <row r="302" spans="1:40">
      <c r="A302" s="103">
        <v>120</v>
      </c>
      <c r="B302" s="93" t="s">
        <v>408</v>
      </c>
      <c r="C302" s="124" t="s">
        <v>408</v>
      </c>
      <c r="D302" s="101">
        <v>6</v>
      </c>
      <c r="E302" s="95" t="s">
        <v>74</v>
      </c>
      <c r="F302" s="92">
        <v>119.9</v>
      </c>
      <c r="G302" s="92">
        <v>119.3</v>
      </c>
      <c r="H302" s="92">
        <v>116</v>
      </c>
      <c r="I302" s="92">
        <v>115.7</v>
      </c>
      <c r="J302" s="92">
        <v>113.43</v>
      </c>
      <c r="K302" s="96">
        <v>112.03</v>
      </c>
      <c r="L302" s="100"/>
      <c r="M302" s="95" t="s">
        <v>75</v>
      </c>
      <c r="N302" s="92">
        <v>113.51</v>
      </c>
      <c r="O302" s="92">
        <v>114.31</v>
      </c>
      <c r="P302" s="92">
        <v>116.1</v>
      </c>
      <c r="Q302" s="92">
        <v>116.5</v>
      </c>
      <c r="R302" s="92">
        <v>120</v>
      </c>
      <c r="S302" s="96">
        <v>121.27</v>
      </c>
      <c r="T302" s="101">
        <v>114</v>
      </c>
      <c r="U302" s="139"/>
      <c r="V302" s="57">
        <f t="shared" si="72"/>
        <v>5.196152422706632</v>
      </c>
      <c r="W302" s="53">
        <f t="shared" si="78"/>
        <v>57.924999999999997</v>
      </c>
      <c r="X302" s="53">
        <f t="shared" si="79"/>
        <v>112.73</v>
      </c>
      <c r="Y302" s="53">
        <f t="shared" si="80"/>
        <v>56.015000000000001</v>
      </c>
      <c r="Z302" s="53">
        <f t="shared" si="81"/>
        <v>59.8</v>
      </c>
      <c r="AA302" s="53">
        <f t="shared" si="82"/>
        <v>0.72307621135331601</v>
      </c>
      <c r="AB302" s="53">
        <f t="shared" si="83"/>
        <v>0.68807621135331942</v>
      </c>
      <c r="AC302" s="53">
        <f t="shared" si="73"/>
        <v>0.4174682452694517</v>
      </c>
      <c r="AD302" s="58">
        <f t="shared" si="74"/>
        <v>0.39726098584781677</v>
      </c>
      <c r="AF302" s="57">
        <f t="shared" si="75"/>
        <v>5.196152422706632</v>
      </c>
      <c r="AG302" s="53">
        <f t="shared" si="84"/>
        <v>58.15</v>
      </c>
      <c r="AH302" s="53">
        <f t="shared" si="85"/>
        <v>120.63499999999999</v>
      </c>
      <c r="AI302" s="53">
        <f t="shared" si="86"/>
        <v>56.954999999999998</v>
      </c>
      <c r="AJ302" s="53">
        <f t="shared" si="87"/>
        <v>60.634999999999998</v>
      </c>
      <c r="AK302" s="53">
        <f t="shared" si="88"/>
        <v>0.11307621135331658</v>
      </c>
      <c r="AL302" s="53">
        <f t="shared" si="89"/>
        <v>1.4030762113533157</v>
      </c>
      <c r="AM302" s="53">
        <f t="shared" si="76"/>
        <v>0.81006642831839704</v>
      </c>
      <c r="AN302" s="58">
        <f t="shared" si="77"/>
        <v>6.5284581063780336E-2</v>
      </c>
    </row>
    <row r="303" spans="1:40">
      <c r="A303" s="103">
        <v>120</v>
      </c>
      <c r="B303" s="93" t="s">
        <v>409</v>
      </c>
      <c r="C303" s="124" t="s">
        <v>409</v>
      </c>
      <c r="D303" s="101">
        <v>4</v>
      </c>
      <c r="E303" s="95" t="s">
        <v>74</v>
      </c>
      <c r="F303" s="92">
        <v>119.9</v>
      </c>
      <c r="G303" s="92">
        <v>119.5</v>
      </c>
      <c r="H303" s="92">
        <v>117.3</v>
      </c>
      <c r="I303" s="92">
        <v>117.1</v>
      </c>
      <c r="J303" s="92">
        <v>115.61</v>
      </c>
      <c r="K303" s="96">
        <v>114.63</v>
      </c>
      <c r="L303" s="100"/>
      <c r="M303" s="95" t="s">
        <v>75</v>
      </c>
      <c r="N303" s="92">
        <v>115.67</v>
      </c>
      <c r="O303" s="92">
        <v>116.27</v>
      </c>
      <c r="P303" s="92">
        <v>117.4</v>
      </c>
      <c r="Q303" s="92">
        <v>117.74</v>
      </c>
      <c r="R303" s="92">
        <v>120</v>
      </c>
      <c r="S303" s="96">
        <v>120.91</v>
      </c>
      <c r="T303" s="101">
        <v>116</v>
      </c>
      <c r="U303" s="139"/>
      <c r="V303" s="57">
        <f t="shared" si="72"/>
        <v>3.4641016151377548</v>
      </c>
      <c r="W303" s="53">
        <f t="shared" si="78"/>
        <v>58.599999999999994</v>
      </c>
      <c r="X303" s="53">
        <f t="shared" si="79"/>
        <v>115.12</v>
      </c>
      <c r="Y303" s="53">
        <f t="shared" si="80"/>
        <v>57.314999999999998</v>
      </c>
      <c r="Z303" s="53">
        <f t="shared" si="81"/>
        <v>59.85</v>
      </c>
      <c r="AA303" s="53">
        <f t="shared" si="82"/>
        <v>0.48205080756886787</v>
      </c>
      <c r="AB303" s="53">
        <f t="shared" si="83"/>
        <v>0.44705080756888083</v>
      </c>
      <c r="AC303" s="53">
        <f t="shared" si="73"/>
        <v>0.27831216351296234</v>
      </c>
      <c r="AD303" s="58">
        <f t="shared" si="74"/>
        <v>0.25810490409133291</v>
      </c>
      <c r="AF303" s="57">
        <f t="shared" si="75"/>
        <v>3.4641016151377548</v>
      </c>
      <c r="AG303" s="53">
        <f t="shared" si="84"/>
        <v>58.784999999999997</v>
      </c>
      <c r="AH303" s="53">
        <f t="shared" si="85"/>
        <v>120.455</v>
      </c>
      <c r="AI303" s="53">
        <f t="shared" si="86"/>
        <v>57.984999999999999</v>
      </c>
      <c r="AJ303" s="53">
        <f t="shared" si="87"/>
        <v>60.454999999999998</v>
      </c>
      <c r="AK303" s="53">
        <f t="shared" si="88"/>
        <v>6.2050807568873267E-2</v>
      </c>
      <c r="AL303" s="53">
        <f t="shared" si="89"/>
        <v>0.93205080756888026</v>
      </c>
      <c r="AM303" s="53">
        <f t="shared" si="76"/>
        <v>0.53811978464830101</v>
      </c>
      <c r="AN303" s="58">
        <f t="shared" si="77"/>
        <v>3.5825050453322647E-2</v>
      </c>
    </row>
    <row r="304" spans="1:40">
      <c r="A304" s="103">
        <v>120</v>
      </c>
      <c r="B304" s="93" t="s">
        <v>410</v>
      </c>
      <c r="C304" s="124" t="s">
        <v>410</v>
      </c>
      <c r="D304" s="101">
        <v>3</v>
      </c>
      <c r="E304" s="95" t="s">
        <v>74</v>
      </c>
      <c r="F304" s="92">
        <v>120</v>
      </c>
      <c r="G304" s="92">
        <v>119.6</v>
      </c>
      <c r="H304" s="92">
        <v>118</v>
      </c>
      <c r="I304" s="92">
        <v>117.8</v>
      </c>
      <c r="J304" s="92">
        <v>116.7</v>
      </c>
      <c r="K304" s="96">
        <v>115.93</v>
      </c>
      <c r="L304" s="100"/>
      <c r="M304" s="95" t="s">
        <v>75</v>
      </c>
      <c r="N304" s="92">
        <v>116.75</v>
      </c>
      <c r="O304" s="92">
        <v>117.25</v>
      </c>
      <c r="P304" s="92">
        <v>118.05</v>
      </c>
      <c r="Q304" s="92">
        <v>118.35</v>
      </c>
      <c r="R304" s="92">
        <v>120</v>
      </c>
      <c r="S304" s="96">
        <v>120.73</v>
      </c>
      <c r="T304" s="101">
        <v>117</v>
      </c>
      <c r="U304" s="139"/>
      <c r="V304" s="57">
        <f t="shared" si="72"/>
        <v>2.598076211353316</v>
      </c>
      <c r="W304" s="53">
        <f t="shared" si="78"/>
        <v>58.95</v>
      </c>
      <c r="X304" s="53">
        <f t="shared" si="79"/>
        <v>116.315</v>
      </c>
      <c r="Y304" s="53">
        <f t="shared" si="80"/>
        <v>57.965000000000003</v>
      </c>
      <c r="Z304" s="53">
        <f t="shared" si="81"/>
        <v>59.9</v>
      </c>
      <c r="AA304" s="53">
        <f t="shared" si="82"/>
        <v>0.34903810567666227</v>
      </c>
      <c r="AB304" s="53">
        <f t="shared" si="83"/>
        <v>0.31403810567665857</v>
      </c>
      <c r="AC304" s="53">
        <f t="shared" si="73"/>
        <v>0.20151724426985798</v>
      </c>
      <c r="AD304" s="58">
        <f t="shared" si="74"/>
        <v>0.18130998484821895</v>
      </c>
      <c r="AF304" s="57">
        <f t="shared" si="75"/>
        <v>2.598076211353316</v>
      </c>
      <c r="AG304" s="53">
        <f t="shared" si="84"/>
        <v>59.099999999999994</v>
      </c>
      <c r="AH304" s="53">
        <f t="shared" si="85"/>
        <v>120.36500000000001</v>
      </c>
      <c r="AI304" s="53">
        <f t="shared" si="86"/>
        <v>58.5</v>
      </c>
      <c r="AJ304" s="53">
        <f t="shared" si="87"/>
        <v>60.365000000000002</v>
      </c>
      <c r="AK304" s="53">
        <f t="shared" si="88"/>
        <v>3.4038105676650332E-2</v>
      </c>
      <c r="AL304" s="53">
        <f t="shared" si="89"/>
        <v>0.69903810567666369</v>
      </c>
      <c r="AM304" s="53">
        <f t="shared" si="76"/>
        <v>0.40358983848622781</v>
      </c>
      <c r="AN304" s="58">
        <f t="shared" si="77"/>
        <v>1.9651909475118998E-2</v>
      </c>
    </row>
    <row r="305" spans="1:40">
      <c r="A305" s="103">
        <v>120</v>
      </c>
      <c r="B305" s="93" t="s">
        <v>411</v>
      </c>
      <c r="C305" s="124" t="s">
        <v>411</v>
      </c>
      <c r="D305" s="101">
        <v>2</v>
      </c>
      <c r="E305" s="95" t="s">
        <v>74</v>
      </c>
      <c r="F305" s="92">
        <v>120</v>
      </c>
      <c r="G305" s="92">
        <v>119.7</v>
      </c>
      <c r="H305" s="92">
        <v>118.7</v>
      </c>
      <c r="I305" s="92">
        <v>118.5</v>
      </c>
      <c r="J305" s="92">
        <v>117.8</v>
      </c>
      <c r="K305" s="96">
        <v>117.24</v>
      </c>
      <c r="L305" s="100"/>
      <c r="M305" s="95" t="s">
        <v>75</v>
      </c>
      <c r="N305" s="92">
        <v>117.84</v>
      </c>
      <c r="O305" s="92">
        <v>118.21</v>
      </c>
      <c r="P305" s="92">
        <v>118.7</v>
      </c>
      <c r="Q305" s="92">
        <v>118.95</v>
      </c>
      <c r="R305" s="92">
        <v>120</v>
      </c>
      <c r="S305" s="96">
        <v>120.54</v>
      </c>
      <c r="T305" s="101">
        <v>118</v>
      </c>
      <c r="U305" s="139"/>
      <c r="V305" s="57">
        <f t="shared" si="72"/>
        <v>1.7320508075688774</v>
      </c>
      <c r="W305" s="53">
        <f t="shared" si="78"/>
        <v>59.3</v>
      </c>
      <c r="X305" s="53">
        <f t="shared" si="79"/>
        <v>117.52</v>
      </c>
      <c r="Y305" s="53">
        <f t="shared" si="80"/>
        <v>58.62</v>
      </c>
      <c r="Z305" s="53">
        <f t="shared" si="81"/>
        <v>59.924999999999997</v>
      </c>
      <c r="AA305" s="53">
        <f t="shared" si="82"/>
        <v>0.24102540378444104</v>
      </c>
      <c r="AB305" s="53">
        <f t="shared" si="83"/>
        <v>0.18602540378443899</v>
      </c>
      <c r="AC305" s="53">
        <f t="shared" si="73"/>
        <v>0.13915608175648528</v>
      </c>
      <c r="AD305" s="58">
        <f t="shared" si="74"/>
        <v>0.10740181695105468</v>
      </c>
      <c r="AF305" s="57">
        <f t="shared" si="75"/>
        <v>1.7320508075688774</v>
      </c>
      <c r="AG305" s="53">
        <f t="shared" si="84"/>
        <v>59.412500000000001</v>
      </c>
      <c r="AH305" s="53">
        <f t="shared" si="85"/>
        <v>120.27000000000001</v>
      </c>
      <c r="AI305" s="53">
        <f t="shared" si="86"/>
        <v>59.012500000000003</v>
      </c>
      <c r="AJ305" s="53">
        <f t="shared" si="87"/>
        <v>60.27</v>
      </c>
      <c r="AK305" s="53">
        <f t="shared" si="88"/>
        <v>1.7320508075688773E-2</v>
      </c>
      <c r="AL305" s="53">
        <f t="shared" si="89"/>
        <v>0.46602540378444013</v>
      </c>
      <c r="AM305" s="53">
        <f t="shared" si="76"/>
        <v>0.26905989232415051</v>
      </c>
      <c r="AN305" s="58">
        <f t="shared" si="77"/>
        <v>0.01</v>
      </c>
    </row>
    <row r="306" spans="1:40">
      <c r="A306" s="103">
        <v>120</v>
      </c>
      <c r="B306" s="93" t="s">
        <v>412</v>
      </c>
      <c r="C306" s="124" t="s">
        <v>412</v>
      </c>
      <c r="D306" s="101">
        <v>1.5</v>
      </c>
      <c r="E306" s="95" t="s">
        <v>74</v>
      </c>
      <c r="F306" s="92">
        <v>120</v>
      </c>
      <c r="G306" s="92">
        <v>119.7</v>
      </c>
      <c r="H306" s="92">
        <v>119</v>
      </c>
      <c r="I306" s="92">
        <v>118.8</v>
      </c>
      <c r="J306" s="92">
        <v>118.34</v>
      </c>
      <c r="K306" s="96">
        <v>117.89</v>
      </c>
      <c r="L306" s="100"/>
      <c r="M306" s="95" t="s">
        <v>75</v>
      </c>
      <c r="N306" s="92">
        <v>118.38</v>
      </c>
      <c r="O306" s="92">
        <v>118.68</v>
      </c>
      <c r="P306" s="92">
        <v>119.03</v>
      </c>
      <c r="Q306" s="92">
        <v>119.26</v>
      </c>
      <c r="R306" s="92">
        <v>120</v>
      </c>
      <c r="S306" s="96">
        <v>120.45</v>
      </c>
      <c r="T306" s="101">
        <v>118.5</v>
      </c>
      <c r="U306" s="139"/>
      <c r="V306" s="57">
        <f t="shared" si="72"/>
        <v>1.299038105676658</v>
      </c>
      <c r="W306" s="53">
        <f t="shared" si="78"/>
        <v>59.45</v>
      </c>
      <c r="X306" s="53">
        <f t="shared" si="79"/>
        <v>118.11500000000001</v>
      </c>
      <c r="Y306" s="53">
        <f t="shared" si="80"/>
        <v>58.945</v>
      </c>
      <c r="Z306" s="53">
        <f t="shared" si="81"/>
        <v>59.924999999999997</v>
      </c>
      <c r="AA306" s="53">
        <f t="shared" si="82"/>
        <v>0.17451905283833469</v>
      </c>
      <c r="AB306" s="53">
        <f t="shared" si="83"/>
        <v>0.14451905283832644</v>
      </c>
      <c r="AC306" s="53">
        <f t="shared" si="73"/>
        <v>0.10075862213493104</v>
      </c>
      <c r="AD306" s="58">
        <f t="shared" si="74"/>
        <v>8.3438114059237511E-2</v>
      </c>
      <c r="AF306" s="57">
        <f t="shared" si="75"/>
        <v>1.299038105676658</v>
      </c>
      <c r="AG306" s="53">
        <f t="shared" si="84"/>
        <v>59.572500000000005</v>
      </c>
      <c r="AH306" s="53">
        <f t="shared" si="85"/>
        <v>120.22499999999999</v>
      </c>
      <c r="AI306" s="53">
        <f t="shared" si="86"/>
        <v>59.265000000000001</v>
      </c>
      <c r="AJ306" s="53">
        <f t="shared" si="87"/>
        <v>60.225000000000001</v>
      </c>
      <c r="AK306" s="53">
        <f t="shared" si="88"/>
        <v>1.299038105676658E-2</v>
      </c>
      <c r="AL306" s="53">
        <f t="shared" si="89"/>
        <v>0.34201905283832446</v>
      </c>
      <c r="AM306" s="53">
        <f t="shared" si="76"/>
        <v>0.19746479222418745</v>
      </c>
      <c r="AN306" s="58">
        <f t="shared" si="77"/>
        <v>7.4999999999999997E-3</v>
      </c>
    </row>
    <row r="307" spans="1:40">
      <c r="A307" s="103">
        <v>125</v>
      </c>
      <c r="B307" s="93" t="s">
        <v>413</v>
      </c>
      <c r="C307" s="124" t="s">
        <v>413</v>
      </c>
      <c r="D307" s="101">
        <v>8</v>
      </c>
      <c r="E307" s="95" t="s">
        <v>74</v>
      </c>
      <c r="F307" s="92">
        <v>124.9</v>
      </c>
      <c r="G307" s="92">
        <v>124.2</v>
      </c>
      <c r="H307" s="92">
        <v>119.7</v>
      </c>
      <c r="I307" s="92">
        <v>119.4</v>
      </c>
      <c r="J307" s="92">
        <v>116.24</v>
      </c>
      <c r="K307" s="96">
        <v>114.44</v>
      </c>
      <c r="L307" s="100"/>
      <c r="M307" s="95" t="s">
        <v>75</v>
      </c>
      <c r="N307" s="92">
        <v>116.34</v>
      </c>
      <c r="O307" s="92">
        <v>117.34</v>
      </c>
      <c r="P307" s="92">
        <v>119.8</v>
      </c>
      <c r="Q307" s="92">
        <v>120.25</v>
      </c>
      <c r="R307" s="92">
        <v>125</v>
      </c>
      <c r="S307" s="96">
        <v>126.61</v>
      </c>
      <c r="T307" s="101">
        <v>117</v>
      </c>
      <c r="U307" s="139"/>
      <c r="V307" s="57">
        <f t="shared" si="72"/>
        <v>6.9282032302755097</v>
      </c>
      <c r="W307" s="53">
        <f t="shared" si="78"/>
        <v>59.775000000000006</v>
      </c>
      <c r="X307" s="53">
        <f t="shared" si="79"/>
        <v>115.34</v>
      </c>
      <c r="Y307" s="53">
        <f t="shared" si="80"/>
        <v>57.22</v>
      </c>
      <c r="Z307" s="53">
        <f t="shared" si="81"/>
        <v>62.275000000000006</v>
      </c>
      <c r="AA307" s="53">
        <f t="shared" si="82"/>
        <v>0.96410161513775705</v>
      </c>
      <c r="AB307" s="53">
        <f t="shared" si="83"/>
        <v>0.90910161513774801</v>
      </c>
      <c r="AC307" s="53">
        <f t="shared" si="73"/>
        <v>0.556624327025937</v>
      </c>
      <c r="AD307" s="58">
        <f t="shared" si="74"/>
        <v>0.52487006222050236</v>
      </c>
      <c r="AF307" s="57">
        <f t="shared" si="75"/>
        <v>6.9282032302755097</v>
      </c>
      <c r="AG307" s="53">
        <f t="shared" si="84"/>
        <v>60.012500000000003</v>
      </c>
      <c r="AH307" s="53">
        <f t="shared" si="85"/>
        <v>125.80500000000001</v>
      </c>
      <c r="AI307" s="53">
        <f t="shared" si="86"/>
        <v>58.42</v>
      </c>
      <c r="AJ307" s="53">
        <f t="shared" si="87"/>
        <v>63.305</v>
      </c>
      <c r="AK307" s="53">
        <f t="shared" si="88"/>
        <v>0.17160161513776018</v>
      </c>
      <c r="AL307" s="53">
        <f t="shared" si="89"/>
        <v>1.8716016151377537</v>
      </c>
      <c r="AM307" s="53">
        <f t="shared" si="76"/>
        <v>1.0805696963155205</v>
      </c>
      <c r="AN307" s="58">
        <f t="shared" si="77"/>
        <v>9.9074238693160385E-2</v>
      </c>
    </row>
    <row r="308" spans="1:40">
      <c r="A308" s="103">
        <v>125</v>
      </c>
      <c r="B308" s="93" t="s">
        <v>414</v>
      </c>
      <c r="C308" s="124" t="s">
        <v>414</v>
      </c>
      <c r="D308" s="101">
        <v>6</v>
      </c>
      <c r="E308" s="95" t="s">
        <v>74</v>
      </c>
      <c r="F308" s="92">
        <v>124.9</v>
      </c>
      <c r="G308" s="92">
        <v>124.3</v>
      </c>
      <c r="H308" s="92">
        <v>121</v>
      </c>
      <c r="I308" s="92">
        <v>120.7</v>
      </c>
      <c r="J308" s="92">
        <v>118.43</v>
      </c>
      <c r="K308" s="96">
        <v>117.03</v>
      </c>
      <c r="L308" s="100"/>
      <c r="M308" s="95" t="s">
        <v>75</v>
      </c>
      <c r="N308" s="92">
        <v>118.51</v>
      </c>
      <c r="O308" s="92">
        <v>119.31</v>
      </c>
      <c r="P308" s="92">
        <v>121.1</v>
      </c>
      <c r="Q308" s="92">
        <v>121.5</v>
      </c>
      <c r="R308" s="92">
        <v>125</v>
      </c>
      <c r="S308" s="96">
        <v>126.27</v>
      </c>
      <c r="T308" s="101">
        <v>119</v>
      </c>
      <c r="U308" s="139"/>
      <c r="V308" s="57">
        <f t="shared" si="72"/>
        <v>5.196152422706632</v>
      </c>
      <c r="W308" s="53">
        <f t="shared" si="78"/>
        <v>60.424999999999997</v>
      </c>
      <c r="X308" s="53">
        <f t="shared" si="79"/>
        <v>117.73</v>
      </c>
      <c r="Y308" s="53">
        <f t="shared" si="80"/>
        <v>58.515000000000001</v>
      </c>
      <c r="Z308" s="53">
        <f t="shared" si="81"/>
        <v>62.3</v>
      </c>
      <c r="AA308" s="53">
        <f t="shared" si="82"/>
        <v>0.72307621135331601</v>
      </c>
      <c r="AB308" s="53">
        <f t="shared" si="83"/>
        <v>0.68807621135331942</v>
      </c>
      <c r="AC308" s="53">
        <f t="shared" si="73"/>
        <v>0.4174682452694517</v>
      </c>
      <c r="AD308" s="58">
        <f t="shared" si="74"/>
        <v>0.39726098584781677</v>
      </c>
      <c r="AF308" s="57">
        <f t="shared" si="75"/>
        <v>5.196152422706632</v>
      </c>
      <c r="AG308" s="53">
        <f t="shared" si="84"/>
        <v>60.65</v>
      </c>
      <c r="AH308" s="53">
        <f t="shared" si="85"/>
        <v>125.63499999999999</v>
      </c>
      <c r="AI308" s="53">
        <f t="shared" si="86"/>
        <v>59.454999999999998</v>
      </c>
      <c r="AJ308" s="53">
        <f t="shared" si="87"/>
        <v>63.134999999999998</v>
      </c>
      <c r="AK308" s="53">
        <f t="shared" si="88"/>
        <v>0.11307621135331658</v>
      </c>
      <c r="AL308" s="53">
        <f t="shared" si="89"/>
        <v>1.4030762113533157</v>
      </c>
      <c r="AM308" s="53">
        <f t="shared" si="76"/>
        <v>0.81006642831839704</v>
      </c>
      <c r="AN308" s="58">
        <f t="shared" si="77"/>
        <v>6.5284581063780336E-2</v>
      </c>
    </row>
    <row r="309" spans="1:40">
      <c r="A309" s="103">
        <v>125</v>
      </c>
      <c r="B309" s="93" t="s">
        <v>415</v>
      </c>
      <c r="C309" s="124" t="s">
        <v>415</v>
      </c>
      <c r="D309" s="101">
        <v>4</v>
      </c>
      <c r="E309" s="95" t="s">
        <v>74</v>
      </c>
      <c r="F309" s="92">
        <v>124.9</v>
      </c>
      <c r="G309" s="92">
        <v>124.5</v>
      </c>
      <c r="H309" s="92">
        <v>122.3</v>
      </c>
      <c r="I309" s="92">
        <v>122.1</v>
      </c>
      <c r="J309" s="92">
        <v>120.61</v>
      </c>
      <c r="K309" s="96">
        <v>119.63</v>
      </c>
      <c r="L309" s="100"/>
      <c r="M309" s="95" t="s">
        <v>75</v>
      </c>
      <c r="N309" s="92">
        <v>120.67</v>
      </c>
      <c r="O309" s="92">
        <v>121.27</v>
      </c>
      <c r="P309" s="92">
        <v>122.4</v>
      </c>
      <c r="Q309" s="92">
        <v>122.74</v>
      </c>
      <c r="R309" s="92">
        <v>125</v>
      </c>
      <c r="S309" s="96">
        <v>125.91</v>
      </c>
      <c r="T309" s="101">
        <v>121</v>
      </c>
      <c r="U309" s="139"/>
      <c r="V309" s="57">
        <f t="shared" si="72"/>
        <v>3.4641016151377548</v>
      </c>
      <c r="W309" s="53">
        <f t="shared" si="78"/>
        <v>61.099999999999994</v>
      </c>
      <c r="X309" s="53">
        <f t="shared" si="79"/>
        <v>120.12</v>
      </c>
      <c r="Y309" s="53">
        <f t="shared" si="80"/>
        <v>59.814999999999998</v>
      </c>
      <c r="Z309" s="53">
        <f t="shared" si="81"/>
        <v>62.35</v>
      </c>
      <c r="AA309" s="53">
        <f t="shared" si="82"/>
        <v>0.48205080756886787</v>
      </c>
      <c r="AB309" s="53">
        <f t="shared" si="83"/>
        <v>0.44705080756888083</v>
      </c>
      <c r="AC309" s="53">
        <f t="shared" si="73"/>
        <v>0.27831216351296234</v>
      </c>
      <c r="AD309" s="58">
        <f t="shared" si="74"/>
        <v>0.25810490409133291</v>
      </c>
      <c r="AF309" s="57">
        <f t="shared" si="75"/>
        <v>3.4641016151377548</v>
      </c>
      <c r="AG309" s="53">
        <f t="shared" si="84"/>
        <v>61.284999999999997</v>
      </c>
      <c r="AH309" s="53">
        <f t="shared" si="85"/>
        <v>125.455</v>
      </c>
      <c r="AI309" s="53">
        <f t="shared" si="86"/>
        <v>60.484999999999999</v>
      </c>
      <c r="AJ309" s="53">
        <f t="shared" si="87"/>
        <v>62.954999999999998</v>
      </c>
      <c r="AK309" s="53">
        <f t="shared" si="88"/>
        <v>6.2050807568873267E-2</v>
      </c>
      <c r="AL309" s="53">
        <f t="shared" si="89"/>
        <v>0.93205080756888026</v>
      </c>
      <c r="AM309" s="53">
        <f t="shared" si="76"/>
        <v>0.53811978464830101</v>
      </c>
      <c r="AN309" s="58">
        <f t="shared" si="77"/>
        <v>3.5825050453322647E-2</v>
      </c>
    </row>
    <row r="310" spans="1:40">
      <c r="A310" s="103">
        <v>125</v>
      </c>
      <c r="B310" s="93" t="s">
        <v>416</v>
      </c>
      <c r="C310" s="124" t="s">
        <v>416</v>
      </c>
      <c r="D310" s="101">
        <v>3</v>
      </c>
      <c r="E310" s="95" t="s">
        <v>74</v>
      </c>
      <c r="F310" s="92">
        <v>125</v>
      </c>
      <c r="G310" s="92">
        <v>124.6</v>
      </c>
      <c r="H310" s="92">
        <v>123</v>
      </c>
      <c r="I310" s="92">
        <v>122.8</v>
      </c>
      <c r="J310" s="92">
        <v>121.7</v>
      </c>
      <c r="K310" s="96">
        <v>120.93</v>
      </c>
      <c r="L310" s="100"/>
      <c r="M310" s="95" t="s">
        <v>75</v>
      </c>
      <c r="N310" s="92">
        <v>121.75</v>
      </c>
      <c r="O310" s="92">
        <v>122.25</v>
      </c>
      <c r="P310" s="92">
        <v>123.05</v>
      </c>
      <c r="Q310" s="92">
        <v>123.35</v>
      </c>
      <c r="R310" s="92">
        <v>125</v>
      </c>
      <c r="S310" s="96">
        <v>125.73</v>
      </c>
      <c r="T310" s="101">
        <v>122</v>
      </c>
      <c r="U310" s="139"/>
      <c r="V310" s="57">
        <f t="shared" si="72"/>
        <v>2.598076211353316</v>
      </c>
      <c r="W310" s="53">
        <f t="shared" si="78"/>
        <v>61.45</v>
      </c>
      <c r="X310" s="53">
        <f t="shared" si="79"/>
        <v>121.315</v>
      </c>
      <c r="Y310" s="53">
        <f t="shared" si="80"/>
        <v>60.465000000000003</v>
      </c>
      <c r="Z310" s="53">
        <f t="shared" si="81"/>
        <v>62.4</v>
      </c>
      <c r="AA310" s="53">
        <f t="shared" si="82"/>
        <v>0.34903810567666227</v>
      </c>
      <c r="AB310" s="53">
        <f t="shared" si="83"/>
        <v>0.31403810567665857</v>
      </c>
      <c r="AC310" s="53">
        <f t="shared" si="73"/>
        <v>0.20151724426985798</v>
      </c>
      <c r="AD310" s="58">
        <f t="shared" si="74"/>
        <v>0.18130998484821895</v>
      </c>
      <c r="AF310" s="57">
        <f t="shared" si="75"/>
        <v>2.598076211353316</v>
      </c>
      <c r="AG310" s="53">
        <f t="shared" si="84"/>
        <v>61.599999999999994</v>
      </c>
      <c r="AH310" s="53">
        <f t="shared" si="85"/>
        <v>125.36500000000001</v>
      </c>
      <c r="AI310" s="53">
        <f t="shared" si="86"/>
        <v>61</v>
      </c>
      <c r="AJ310" s="53">
        <f t="shared" si="87"/>
        <v>62.865000000000002</v>
      </c>
      <c r="AK310" s="53">
        <f t="shared" si="88"/>
        <v>3.4038105676650332E-2</v>
      </c>
      <c r="AL310" s="53">
        <f t="shared" si="89"/>
        <v>0.69903810567666369</v>
      </c>
      <c r="AM310" s="53">
        <f t="shared" si="76"/>
        <v>0.40358983848622781</v>
      </c>
      <c r="AN310" s="58">
        <f t="shared" si="77"/>
        <v>1.9651909475118998E-2</v>
      </c>
    </row>
    <row r="311" spans="1:40">
      <c r="A311" s="103">
        <v>125</v>
      </c>
      <c r="B311" s="93" t="s">
        <v>417</v>
      </c>
      <c r="C311" s="124" t="s">
        <v>417</v>
      </c>
      <c r="D311" s="101">
        <v>2</v>
      </c>
      <c r="E311" s="95" t="s">
        <v>74</v>
      </c>
      <c r="F311" s="92">
        <v>125</v>
      </c>
      <c r="G311" s="92">
        <v>124.7</v>
      </c>
      <c r="H311" s="92">
        <v>123.7</v>
      </c>
      <c r="I311" s="92">
        <v>123.5</v>
      </c>
      <c r="J311" s="92">
        <v>122.8</v>
      </c>
      <c r="K311" s="96">
        <v>122.24</v>
      </c>
      <c r="L311" s="100"/>
      <c r="M311" s="95" t="s">
        <v>75</v>
      </c>
      <c r="N311" s="92">
        <v>122.84</v>
      </c>
      <c r="O311" s="92">
        <v>123.21</v>
      </c>
      <c r="P311" s="92">
        <v>123.7</v>
      </c>
      <c r="Q311" s="92">
        <v>123.95</v>
      </c>
      <c r="R311" s="92">
        <v>125</v>
      </c>
      <c r="S311" s="96">
        <v>125.54</v>
      </c>
      <c r="T311" s="101">
        <v>123</v>
      </c>
      <c r="U311" s="139"/>
      <c r="V311" s="57">
        <f t="shared" si="72"/>
        <v>1.7320508075688774</v>
      </c>
      <c r="W311" s="53">
        <f t="shared" si="78"/>
        <v>61.8</v>
      </c>
      <c r="X311" s="53">
        <f t="shared" si="79"/>
        <v>122.52</v>
      </c>
      <c r="Y311" s="53">
        <f t="shared" si="80"/>
        <v>61.12</v>
      </c>
      <c r="Z311" s="53">
        <f t="shared" si="81"/>
        <v>62.424999999999997</v>
      </c>
      <c r="AA311" s="53">
        <f t="shared" si="82"/>
        <v>0.24102540378444104</v>
      </c>
      <c r="AB311" s="53">
        <f t="shared" si="83"/>
        <v>0.18602540378443899</v>
      </c>
      <c r="AC311" s="53">
        <f t="shared" si="73"/>
        <v>0.13915608175648528</v>
      </c>
      <c r="AD311" s="58">
        <f t="shared" si="74"/>
        <v>0.10740181695105468</v>
      </c>
      <c r="AF311" s="57">
        <f t="shared" si="75"/>
        <v>1.7320508075688774</v>
      </c>
      <c r="AG311" s="53">
        <f t="shared" si="84"/>
        <v>61.912500000000001</v>
      </c>
      <c r="AH311" s="53">
        <f t="shared" si="85"/>
        <v>125.27000000000001</v>
      </c>
      <c r="AI311" s="53">
        <f t="shared" si="86"/>
        <v>61.512500000000003</v>
      </c>
      <c r="AJ311" s="53">
        <f t="shared" si="87"/>
        <v>62.77</v>
      </c>
      <c r="AK311" s="53">
        <f t="shared" si="88"/>
        <v>1.7320508075688773E-2</v>
      </c>
      <c r="AL311" s="53">
        <f t="shared" si="89"/>
        <v>0.46602540378444013</v>
      </c>
      <c r="AM311" s="53">
        <f t="shared" si="76"/>
        <v>0.26905989232415051</v>
      </c>
      <c r="AN311" s="58">
        <f t="shared" si="77"/>
        <v>0.01</v>
      </c>
    </row>
    <row r="312" spans="1:40">
      <c r="A312" s="103">
        <v>125</v>
      </c>
      <c r="B312" s="93" t="s">
        <v>418</v>
      </c>
      <c r="C312" s="124" t="s">
        <v>418</v>
      </c>
      <c r="D312" s="101">
        <v>1.5</v>
      </c>
      <c r="E312" s="95" t="s">
        <v>74</v>
      </c>
      <c r="F312" s="92">
        <v>125</v>
      </c>
      <c r="G312" s="92">
        <v>124.7</v>
      </c>
      <c r="H312" s="92">
        <v>124</v>
      </c>
      <c r="I312" s="92">
        <v>123.8</v>
      </c>
      <c r="J312" s="92">
        <v>123.34</v>
      </c>
      <c r="K312" s="96">
        <v>122.89</v>
      </c>
      <c r="L312" s="100"/>
      <c r="M312" s="95" t="s">
        <v>75</v>
      </c>
      <c r="N312" s="92">
        <v>123.38</v>
      </c>
      <c r="O312" s="92">
        <v>123.68</v>
      </c>
      <c r="P312" s="92">
        <v>124.03</v>
      </c>
      <c r="Q312" s="92">
        <v>124.26</v>
      </c>
      <c r="R312" s="92">
        <v>125</v>
      </c>
      <c r="S312" s="96">
        <v>125.45</v>
      </c>
      <c r="T312" s="101">
        <v>123.5</v>
      </c>
      <c r="U312" s="139"/>
      <c r="V312" s="57">
        <f t="shared" si="72"/>
        <v>1.299038105676658</v>
      </c>
      <c r="W312" s="53">
        <f t="shared" si="78"/>
        <v>61.95</v>
      </c>
      <c r="X312" s="53">
        <f t="shared" si="79"/>
        <v>123.11500000000001</v>
      </c>
      <c r="Y312" s="53">
        <f t="shared" si="80"/>
        <v>61.445</v>
      </c>
      <c r="Z312" s="53">
        <f t="shared" si="81"/>
        <v>62.424999999999997</v>
      </c>
      <c r="AA312" s="53">
        <f t="shared" si="82"/>
        <v>0.17451905283833469</v>
      </c>
      <c r="AB312" s="53">
        <f t="shared" si="83"/>
        <v>0.14451905283832644</v>
      </c>
      <c r="AC312" s="53">
        <f t="shared" si="73"/>
        <v>0.10075862213493104</v>
      </c>
      <c r="AD312" s="58">
        <f t="shared" si="74"/>
        <v>8.3438114059237511E-2</v>
      </c>
      <c r="AF312" s="57">
        <f t="shared" si="75"/>
        <v>1.299038105676658</v>
      </c>
      <c r="AG312" s="53">
        <f t="shared" si="84"/>
        <v>62.072500000000005</v>
      </c>
      <c r="AH312" s="53">
        <f t="shared" si="85"/>
        <v>125.22499999999999</v>
      </c>
      <c r="AI312" s="53">
        <f t="shared" si="86"/>
        <v>61.765000000000001</v>
      </c>
      <c r="AJ312" s="53">
        <f t="shared" si="87"/>
        <v>62.725000000000001</v>
      </c>
      <c r="AK312" s="53">
        <f t="shared" si="88"/>
        <v>1.299038105676658E-2</v>
      </c>
      <c r="AL312" s="53">
        <f t="shared" si="89"/>
        <v>0.34201905283832446</v>
      </c>
      <c r="AM312" s="53">
        <f t="shared" si="76"/>
        <v>0.19746479222418745</v>
      </c>
      <c r="AN312" s="58">
        <f t="shared" si="77"/>
        <v>7.4999999999999997E-3</v>
      </c>
    </row>
    <row r="313" spans="1:40">
      <c r="A313" s="103">
        <v>130</v>
      </c>
      <c r="B313" s="93" t="s">
        <v>419</v>
      </c>
      <c r="C313" s="124" t="s">
        <v>419</v>
      </c>
      <c r="D313" s="101">
        <v>8</v>
      </c>
      <c r="E313" s="95" t="s">
        <v>74</v>
      </c>
      <c r="F313" s="92">
        <v>129.9</v>
      </c>
      <c r="G313" s="92">
        <v>129.19999999999999</v>
      </c>
      <c r="H313" s="92">
        <v>124.7</v>
      </c>
      <c r="I313" s="92">
        <v>124.4</v>
      </c>
      <c r="J313" s="92">
        <v>121.24</v>
      </c>
      <c r="K313" s="96">
        <v>119.44</v>
      </c>
      <c r="L313" s="100"/>
      <c r="M313" s="95" t="s">
        <v>75</v>
      </c>
      <c r="N313" s="92">
        <v>121.34</v>
      </c>
      <c r="O313" s="92">
        <v>122.34</v>
      </c>
      <c r="P313" s="92">
        <v>124.8</v>
      </c>
      <c r="Q313" s="92">
        <v>125.25</v>
      </c>
      <c r="R313" s="92">
        <v>130</v>
      </c>
      <c r="S313" s="96">
        <v>131.61000000000001</v>
      </c>
      <c r="T313" s="101">
        <v>122</v>
      </c>
      <c r="U313" s="139"/>
      <c r="V313" s="57">
        <f t="shared" si="72"/>
        <v>6.9282032302755097</v>
      </c>
      <c r="W313" s="53">
        <f t="shared" si="78"/>
        <v>62.275000000000006</v>
      </c>
      <c r="X313" s="53">
        <f t="shared" si="79"/>
        <v>120.34</v>
      </c>
      <c r="Y313" s="53">
        <f t="shared" si="80"/>
        <v>59.72</v>
      </c>
      <c r="Z313" s="53">
        <f t="shared" si="81"/>
        <v>64.775000000000006</v>
      </c>
      <c r="AA313" s="53">
        <f t="shared" si="82"/>
        <v>0.96410161513774995</v>
      </c>
      <c r="AB313" s="53">
        <f t="shared" si="83"/>
        <v>0.90910161513774801</v>
      </c>
      <c r="AC313" s="53">
        <f t="shared" si="73"/>
        <v>0.5566243270259329</v>
      </c>
      <c r="AD313" s="58">
        <f t="shared" si="74"/>
        <v>0.52487006222050236</v>
      </c>
      <c r="AF313" s="57">
        <f t="shared" si="75"/>
        <v>6.9282032302755097</v>
      </c>
      <c r="AG313" s="53">
        <f t="shared" si="84"/>
        <v>62.512500000000003</v>
      </c>
      <c r="AH313" s="53">
        <f t="shared" si="85"/>
        <v>130.80500000000001</v>
      </c>
      <c r="AI313" s="53">
        <f t="shared" si="86"/>
        <v>60.92</v>
      </c>
      <c r="AJ313" s="53">
        <f t="shared" si="87"/>
        <v>65.805000000000007</v>
      </c>
      <c r="AK313" s="53">
        <f t="shared" si="88"/>
        <v>0.17160161513774597</v>
      </c>
      <c r="AL313" s="53">
        <f t="shared" si="89"/>
        <v>1.8716016151377537</v>
      </c>
      <c r="AM313" s="53">
        <f t="shared" si="76"/>
        <v>1.0805696963155205</v>
      </c>
      <c r="AN313" s="58">
        <f t="shared" si="77"/>
        <v>9.9074238693152183E-2</v>
      </c>
    </row>
    <row r="314" spans="1:40">
      <c r="A314" s="103">
        <v>130</v>
      </c>
      <c r="B314" s="93" t="s">
        <v>420</v>
      </c>
      <c r="C314" s="124" t="s">
        <v>420</v>
      </c>
      <c r="D314" s="101">
        <v>6</v>
      </c>
      <c r="E314" s="95" t="s">
        <v>74</v>
      </c>
      <c r="F314" s="92">
        <v>129.9</v>
      </c>
      <c r="G314" s="92">
        <v>129.30000000000001</v>
      </c>
      <c r="H314" s="92">
        <v>126</v>
      </c>
      <c r="I314" s="92">
        <v>125.7</v>
      </c>
      <c r="J314" s="92">
        <v>123.43</v>
      </c>
      <c r="K314" s="96">
        <v>122.03</v>
      </c>
      <c r="L314" s="100"/>
      <c r="M314" s="95" t="s">
        <v>75</v>
      </c>
      <c r="N314" s="92">
        <v>123.51</v>
      </c>
      <c r="O314" s="92">
        <v>124.31</v>
      </c>
      <c r="P314" s="92">
        <v>126.1</v>
      </c>
      <c r="Q314" s="92">
        <v>126.5</v>
      </c>
      <c r="R314" s="92">
        <v>130</v>
      </c>
      <c r="S314" s="96">
        <v>131.27000000000001</v>
      </c>
      <c r="T314" s="101">
        <v>124</v>
      </c>
      <c r="U314" s="139"/>
      <c r="V314" s="57">
        <f t="shared" si="72"/>
        <v>5.196152422706632</v>
      </c>
      <c r="W314" s="53">
        <f t="shared" si="78"/>
        <v>62.924999999999997</v>
      </c>
      <c r="X314" s="53">
        <f t="shared" si="79"/>
        <v>122.73</v>
      </c>
      <c r="Y314" s="53">
        <f t="shared" si="80"/>
        <v>61.015000000000001</v>
      </c>
      <c r="Z314" s="53">
        <f t="shared" si="81"/>
        <v>64.800000000000011</v>
      </c>
      <c r="AA314" s="53">
        <f t="shared" si="82"/>
        <v>0.7230762113533018</v>
      </c>
      <c r="AB314" s="53">
        <f t="shared" si="83"/>
        <v>0.68807621135331942</v>
      </c>
      <c r="AC314" s="53">
        <f t="shared" si="73"/>
        <v>0.41746824526944348</v>
      </c>
      <c r="AD314" s="58">
        <f t="shared" si="74"/>
        <v>0.39726098584781677</v>
      </c>
      <c r="AF314" s="57">
        <f t="shared" si="75"/>
        <v>5.196152422706632</v>
      </c>
      <c r="AG314" s="53">
        <f t="shared" si="84"/>
        <v>63.15</v>
      </c>
      <c r="AH314" s="53">
        <f t="shared" si="85"/>
        <v>130.63499999999999</v>
      </c>
      <c r="AI314" s="53">
        <f t="shared" si="86"/>
        <v>61.954999999999998</v>
      </c>
      <c r="AJ314" s="53">
        <f t="shared" si="87"/>
        <v>65.635000000000005</v>
      </c>
      <c r="AK314" s="53">
        <f t="shared" si="88"/>
        <v>0.11307621135331658</v>
      </c>
      <c r="AL314" s="53">
        <f t="shared" si="89"/>
        <v>1.4030762113533157</v>
      </c>
      <c r="AM314" s="53">
        <f t="shared" si="76"/>
        <v>0.81006642831839704</v>
      </c>
      <c r="AN314" s="58">
        <f t="shared" si="77"/>
        <v>6.5284581063780336E-2</v>
      </c>
    </row>
    <row r="315" spans="1:40">
      <c r="A315" s="103">
        <v>130</v>
      </c>
      <c r="B315" s="93" t="s">
        <v>421</v>
      </c>
      <c r="C315" s="124" t="s">
        <v>421</v>
      </c>
      <c r="D315" s="101">
        <v>4</v>
      </c>
      <c r="E315" s="95" t="s">
        <v>74</v>
      </c>
      <c r="F315" s="92">
        <v>129.9</v>
      </c>
      <c r="G315" s="92">
        <v>129.5</v>
      </c>
      <c r="H315" s="92">
        <v>127.3</v>
      </c>
      <c r="I315" s="92">
        <v>127.1</v>
      </c>
      <c r="J315" s="92">
        <v>125.61</v>
      </c>
      <c r="K315" s="96">
        <v>124.63</v>
      </c>
      <c r="L315" s="100"/>
      <c r="M315" s="95" t="s">
        <v>75</v>
      </c>
      <c r="N315" s="92">
        <v>125.67</v>
      </c>
      <c r="O315" s="92">
        <v>126.27</v>
      </c>
      <c r="P315" s="92">
        <v>127.4</v>
      </c>
      <c r="Q315" s="92">
        <v>127.74</v>
      </c>
      <c r="R315" s="92">
        <v>130</v>
      </c>
      <c r="S315" s="96">
        <v>130.91</v>
      </c>
      <c r="T315" s="101">
        <v>126</v>
      </c>
      <c r="U315" s="139"/>
      <c r="V315" s="57">
        <f t="shared" si="72"/>
        <v>3.4641016151377548</v>
      </c>
      <c r="W315" s="53">
        <f t="shared" si="78"/>
        <v>63.599999999999994</v>
      </c>
      <c r="X315" s="53">
        <f t="shared" si="79"/>
        <v>125.12</v>
      </c>
      <c r="Y315" s="53">
        <f t="shared" si="80"/>
        <v>62.314999999999998</v>
      </c>
      <c r="Z315" s="53">
        <f t="shared" si="81"/>
        <v>64.849999999999994</v>
      </c>
      <c r="AA315" s="53">
        <f t="shared" si="82"/>
        <v>0.48205080756888208</v>
      </c>
      <c r="AB315" s="53">
        <f t="shared" si="83"/>
        <v>0.44705080756888083</v>
      </c>
      <c r="AC315" s="53">
        <f t="shared" si="73"/>
        <v>0.27831216351297056</v>
      </c>
      <c r="AD315" s="58">
        <f t="shared" si="74"/>
        <v>0.25810490409133291</v>
      </c>
      <c r="AF315" s="57">
        <f t="shared" si="75"/>
        <v>3.4641016151377548</v>
      </c>
      <c r="AG315" s="53">
        <f t="shared" si="84"/>
        <v>63.784999999999997</v>
      </c>
      <c r="AH315" s="53">
        <f t="shared" si="85"/>
        <v>130.45499999999998</v>
      </c>
      <c r="AI315" s="53">
        <f t="shared" si="86"/>
        <v>62.984999999999999</v>
      </c>
      <c r="AJ315" s="53">
        <f t="shared" si="87"/>
        <v>65.454999999999998</v>
      </c>
      <c r="AK315" s="53">
        <f t="shared" si="88"/>
        <v>6.2050807568880373E-2</v>
      </c>
      <c r="AL315" s="53">
        <f t="shared" si="89"/>
        <v>0.93205080756888026</v>
      </c>
      <c r="AM315" s="53">
        <f t="shared" si="76"/>
        <v>0.53811978464830101</v>
      </c>
      <c r="AN315" s="58">
        <f t="shared" si="77"/>
        <v>3.5825050453326748E-2</v>
      </c>
    </row>
    <row r="316" spans="1:40">
      <c r="A316" s="103">
        <v>130</v>
      </c>
      <c r="B316" s="93" t="s">
        <v>422</v>
      </c>
      <c r="C316" s="124" t="s">
        <v>422</v>
      </c>
      <c r="D316" s="101">
        <v>3</v>
      </c>
      <c r="E316" s="95" t="s">
        <v>74</v>
      </c>
      <c r="F316" s="92">
        <v>130</v>
      </c>
      <c r="G316" s="92">
        <v>129.6</v>
      </c>
      <c r="H316" s="92">
        <v>128</v>
      </c>
      <c r="I316" s="92">
        <v>127.8</v>
      </c>
      <c r="J316" s="92">
        <v>126.7</v>
      </c>
      <c r="K316" s="96">
        <v>125.93</v>
      </c>
      <c r="L316" s="100"/>
      <c r="M316" s="95" t="s">
        <v>75</v>
      </c>
      <c r="N316" s="92">
        <v>126.75</v>
      </c>
      <c r="O316" s="92">
        <v>127.25</v>
      </c>
      <c r="P316" s="92">
        <v>128.05000000000001</v>
      </c>
      <c r="Q316" s="92">
        <v>128.35</v>
      </c>
      <c r="R316" s="92">
        <v>130</v>
      </c>
      <c r="S316" s="96">
        <v>130.72999999999999</v>
      </c>
      <c r="T316" s="101">
        <v>127</v>
      </c>
      <c r="U316" s="139"/>
      <c r="V316" s="57">
        <f t="shared" si="72"/>
        <v>2.598076211353316</v>
      </c>
      <c r="W316" s="53">
        <f t="shared" si="78"/>
        <v>63.95</v>
      </c>
      <c r="X316" s="53">
        <f t="shared" si="79"/>
        <v>126.315</v>
      </c>
      <c r="Y316" s="53">
        <f t="shared" si="80"/>
        <v>62.965000000000003</v>
      </c>
      <c r="Z316" s="53">
        <f t="shared" si="81"/>
        <v>64.900000000000006</v>
      </c>
      <c r="AA316" s="53">
        <f t="shared" si="82"/>
        <v>0.34903810567665516</v>
      </c>
      <c r="AB316" s="53">
        <f t="shared" si="83"/>
        <v>0.31403810567665857</v>
      </c>
      <c r="AC316" s="53">
        <f t="shared" si="73"/>
        <v>0.2015172442698539</v>
      </c>
      <c r="AD316" s="58">
        <f t="shared" si="74"/>
        <v>0.18130998484821895</v>
      </c>
      <c r="AF316" s="57">
        <f t="shared" si="75"/>
        <v>2.598076211353316</v>
      </c>
      <c r="AG316" s="53">
        <f t="shared" si="84"/>
        <v>64.099999999999994</v>
      </c>
      <c r="AH316" s="53">
        <f t="shared" si="85"/>
        <v>130.36500000000001</v>
      </c>
      <c r="AI316" s="53">
        <f t="shared" si="86"/>
        <v>63.5</v>
      </c>
      <c r="AJ316" s="53">
        <f t="shared" si="87"/>
        <v>65.364999999999995</v>
      </c>
      <c r="AK316" s="53">
        <f t="shared" si="88"/>
        <v>3.4038105676657437E-2</v>
      </c>
      <c r="AL316" s="53">
        <f t="shared" si="89"/>
        <v>0.69903810567666369</v>
      </c>
      <c r="AM316" s="53">
        <f t="shared" si="76"/>
        <v>0.40358983848622781</v>
      </c>
      <c r="AN316" s="58">
        <f t="shared" si="77"/>
        <v>1.9651909475123099E-2</v>
      </c>
    </row>
    <row r="317" spans="1:40">
      <c r="A317" s="103">
        <v>130</v>
      </c>
      <c r="B317" s="93" t="s">
        <v>423</v>
      </c>
      <c r="C317" s="124" t="s">
        <v>423</v>
      </c>
      <c r="D317" s="101">
        <v>2</v>
      </c>
      <c r="E317" s="95" t="s">
        <v>74</v>
      </c>
      <c r="F317" s="92">
        <v>130</v>
      </c>
      <c r="G317" s="92">
        <v>129.69999999999999</v>
      </c>
      <c r="H317" s="92">
        <v>128.69999999999999</v>
      </c>
      <c r="I317" s="92">
        <v>128.5</v>
      </c>
      <c r="J317" s="92">
        <v>127.8</v>
      </c>
      <c r="K317" s="96">
        <v>127.24</v>
      </c>
      <c r="L317" s="100"/>
      <c r="M317" s="95" t="s">
        <v>75</v>
      </c>
      <c r="N317" s="92">
        <v>127.84</v>
      </c>
      <c r="O317" s="92">
        <v>128.21</v>
      </c>
      <c r="P317" s="92">
        <v>128.69999999999999</v>
      </c>
      <c r="Q317" s="92">
        <v>128.94999999999999</v>
      </c>
      <c r="R317" s="92">
        <v>130</v>
      </c>
      <c r="S317" s="96">
        <v>130.54</v>
      </c>
      <c r="T317" s="101">
        <v>128</v>
      </c>
      <c r="U317" s="139"/>
      <c r="V317" s="57">
        <f t="shared" si="72"/>
        <v>1.7320508075688774</v>
      </c>
      <c r="W317" s="53">
        <f t="shared" si="78"/>
        <v>64.3</v>
      </c>
      <c r="X317" s="53">
        <f t="shared" si="79"/>
        <v>127.52</v>
      </c>
      <c r="Y317" s="53">
        <f t="shared" si="80"/>
        <v>63.62</v>
      </c>
      <c r="Z317" s="53">
        <f t="shared" si="81"/>
        <v>64.924999999999997</v>
      </c>
      <c r="AA317" s="53">
        <f t="shared" si="82"/>
        <v>0.24102540378443393</v>
      </c>
      <c r="AB317" s="53">
        <f t="shared" si="83"/>
        <v>0.18602540378443899</v>
      </c>
      <c r="AC317" s="53">
        <f t="shared" si="73"/>
        <v>0.13915608175648117</v>
      </c>
      <c r="AD317" s="58">
        <f t="shared" si="74"/>
        <v>0.10740181695105468</v>
      </c>
      <c r="AF317" s="57">
        <f t="shared" si="75"/>
        <v>1.7320508075688774</v>
      </c>
      <c r="AG317" s="53">
        <f t="shared" si="84"/>
        <v>64.412499999999994</v>
      </c>
      <c r="AH317" s="53">
        <f t="shared" si="85"/>
        <v>130.26999999999998</v>
      </c>
      <c r="AI317" s="53">
        <f t="shared" si="86"/>
        <v>64.012500000000003</v>
      </c>
      <c r="AJ317" s="53">
        <f t="shared" si="87"/>
        <v>65.27</v>
      </c>
      <c r="AK317" s="53">
        <f t="shared" si="88"/>
        <v>1.7320508075688773E-2</v>
      </c>
      <c r="AL317" s="53">
        <f t="shared" si="89"/>
        <v>0.46602540378444723</v>
      </c>
      <c r="AM317" s="53">
        <f t="shared" si="76"/>
        <v>0.26905989232415461</v>
      </c>
      <c r="AN317" s="58">
        <f t="shared" si="77"/>
        <v>0.01</v>
      </c>
    </row>
    <row r="318" spans="1:40">
      <c r="A318" s="103">
        <v>130</v>
      </c>
      <c r="B318" s="93" t="s">
        <v>424</v>
      </c>
      <c r="C318" s="124" t="s">
        <v>424</v>
      </c>
      <c r="D318" s="101">
        <v>1.5</v>
      </c>
      <c r="E318" s="95" t="s">
        <v>74</v>
      </c>
      <c r="F318" s="92">
        <v>130</v>
      </c>
      <c r="G318" s="92">
        <v>129.69999999999999</v>
      </c>
      <c r="H318" s="92">
        <v>129</v>
      </c>
      <c r="I318" s="92">
        <v>128.80000000000001</v>
      </c>
      <c r="J318" s="92">
        <v>128.34</v>
      </c>
      <c r="K318" s="96">
        <v>127.89</v>
      </c>
      <c r="L318" s="100"/>
      <c r="M318" s="95" t="s">
        <v>75</v>
      </c>
      <c r="N318" s="92">
        <v>128.38</v>
      </c>
      <c r="O318" s="92">
        <v>128.68</v>
      </c>
      <c r="P318" s="92">
        <v>129.03</v>
      </c>
      <c r="Q318" s="92">
        <v>129.26</v>
      </c>
      <c r="R318" s="92">
        <v>130</v>
      </c>
      <c r="S318" s="96">
        <v>130.44999999999999</v>
      </c>
      <c r="T318" s="101">
        <v>128.5</v>
      </c>
      <c r="U318" s="139"/>
      <c r="V318" s="57">
        <f t="shared" si="72"/>
        <v>1.299038105676658</v>
      </c>
      <c r="W318" s="53">
        <f t="shared" si="78"/>
        <v>64.45</v>
      </c>
      <c r="X318" s="53">
        <f t="shared" si="79"/>
        <v>128.11500000000001</v>
      </c>
      <c r="Y318" s="53">
        <f t="shared" si="80"/>
        <v>63.945</v>
      </c>
      <c r="Z318" s="53">
        <f t="shared" si="81"/>
        <v>64.924999999999997</v>
      </c>
      <c r="AA318" s="53">
        <f t="shared" si="82"/>
        <v>0.17451905283833469</v>
      </c>
      <c r="AB318" s="53">
        <f t="shared" si="83"/>
        <v>0.14451905283832644</v>
      </c>
      <c r="AC318" s="53">
        <f t="shared" si="73"/>
        <v>0.10075862213493104</v>
      </c>
      <c r="AD318" s="58">
        <f t="shared" si="74"/>
        <v>8.3438114059237511E-2</v>
      </c>
      <c r="AF318" s="57">
        <f t="shared" si="75"/>
        <v>1.299038105676658</v>
      </c>
      <c r="AG318" s="53">
        <f t="shared" si="84"/>
        <v>64.572499999999991</v>
      </c>
      <c r="AH318" s="53">
        <f t="shared" si="85"/>
        <v>130.22499999999999</v>
      </c>
      <c r="AI318" s="53">
        <f t="shared" si="86"/>
        <v>64.265000000000001</v>
      </c>
      <c r="AJ318" s="53">
        <f t="shared" si="87"/>
        <v>65.224999999999994</v>
      </c>
      <c r="AK318" s="53">
        <f t="shared" si="88"/>
        <v>1.299038105676658E-2</v>
      </c>
      <c r="AL318" s="53">
        <f t="shared" si="89"/>
        <v>0.34201905283833867</v>
      </c>
      <c r="AM318" s="53">
        <f t="shared" si="76"/>
        <v>0.19746479222419566</v>
      </c>
      <c r="AN318" s="58">
        <f t="shared" si="77"/>
        <v>7.4999999999999997E-3</v>
      </c>
    </row>
    <row r="319" spans="1:40">
      <c r="A319" s="103">
        <v>135</v>
      </c>
      <c r="B319" s="93" t="s">
        <v>425</v>
      </c>
      <c r="C319" s="124" t="s">
        <v>425</v>
      </c>
      <c r="D319" s="101">
        <v>6</v>
      </c>
      <c r="E319" s="95" t="s">
        <v>74</v>
      </c>
      <c r="F319" s="92">
        <v>134.9</v>
      </c>
      <c r="G319" s="92">
        <v>134.30000000000001</v>
      </c>
      <c r="H319" s="92">
        <v>131</v>
      </c>
      <c r="I319" s="92">
        <v>130.69999999999999</v>
      </c>
      <c r="J319" s="92">
        <v>128.43</v>
      </c>
      <c r="K319" s="96">
        <v>127.03</v>
      </c>
      <c r="L319" s="100"/>
      <c r="M319" s="95" t="s">
        <v>75</v>
      </c>
      <c r="N319" s="92">
        <v>128.51</v>
      </c>
      <c r="O319" s="92">
        <v>129.31</v>
      </c>
      <c r="P319" s="92">
        <v>131.1</v>
      </c>
      <c r="Q319" s="92">
        <v>131.5</v>
      </c>
      <c r="R319" s="92">
        <v>135</v>
      </c>
      <c r="S319" s="96">
        <v>136.27000000000001</v>
      </c>
      <c r="T319" s="101">
        <v>129</v>
      </c>
      <c r="U319" s="139"/>
      <c r="V319" s="57">
        <f t="shared" si="72"/>
        <v>5.196152422706632</v>
      </c>
      <c r="W319" s="53">
        <f t="shared" si="78"/>
        <v>65.424999999999997</v>
      </c>
      <c r="X319" s="53">
        <f t="shared" si="79"/>
        <v>127.73</v>
      </c>
      <c r="Y319" s="53">
        <f t="shared" si="80"/>
        <v>63.515000000000001</v>
      </c>
      <c r="Z319" s="53">
        <f t="shared" si="81"/>
        <v>67.300000000000011</v>
      </c>
      <c r="AA319" s="53">
        <f t="shared" si="82"/>
        <v>0.7230762113533018</v>
      </c>
      <c r="AB319" s="53">
        <f t="shared" si="83"/>
        <v>0.68807621135331942</v>
      </c>
      <c r="AC319" s="53">
        <f t="shared" si="73"/>
        <v>0.41746824526944348</v>
      </c>
      <c r="AD319" s="58">
        <f t="shared" si="74"/>
        <v>0.39726098584781677</v>
      </c>
      <c r="AF319" s="57">
        <f t="shared" si="75"/>
        <v>5.196152422706632</v>
      </c>
      <c r="AG319" s="53">
        <f t="shared" si="84"/>
        <v>65.650000000000006</v>
      </c>
      <c r="AH319" s="53">
        <f t="shared" si="85"/>
        <v>135.63499999999999</v>
      </c>
      <c r="AI319" s="53">
        <f t="shared" si="86"/>
        <v>64.454999999999998</v>
      </c>
      <c r="AJ319" s="53">
        <f t="shared" si="87"/>
        <v>68.135000000000005</v>
      </c>
      <c r="AK319" s="53">
        <f t="shared" si="88"/>
        <v>0.11307621135331658</v>
      </c>
      <c r="AL319" s="53">
        <f t="shared" si="89"/>
        <v>1.4030762113533086</v>
      </c>
      <c r="AM319" s="53">
        <f t="shared" si="76"/>
        <v>0.81006642831839293</v>
      </c>
      <c r="AN319" s="58">
        <f t="shared" si="77"/>
        <v>6.5284581063780336E-2</v>
      </c>
    </row>
    <row r="320" spans="1:40">
      <c r="A320" s="103">
        <v>135</v>
      </c>
      <c r="B320" s="93" t="s">
        <v>426</v>
      </c>
      <c r="C320" s="124" t="s">
        <v>426</v>
      </c>
      <c r="D320" s="101">
        <v>4</v>
      </c>
      <c r="E320" s="95" t="s">
        <v>74</v>
      </c>
      <c r="F320" s="92">
        <v>134.9</v>
      </c>
      <c r="G320" s="92">
        <v>134.5</v>
      </c>
      <c r="H320" s="92">
        <v>132.30000000000001</v>
      </c>
      <c r="I320" s="92">
        <v>132.1</v>
      </c>
      <c r="J320" s="92">
        <v>130.61000000000001</v>
      </c>
      <c r="K320" s="96">
        <v>129.63</v>
      </c>
      <c r="L320" s="100"/>
      <c r="M320" s="95" t="s">
        <v>75</v>
      </c>
      <c r="N320" s="92">
        <v>130.66999999999999</v>
      </c>
      <c r="O320" s="92">
        <v>131.27000000000001</v>
      </c>
      <c r="P320" s="92">
        <v>132.4</v>
      </c>
      <c r="Q320" s="92">
        <v>132.74</v>
      </c>
      <c r="R320" s="92">
        <v>135</v>
      </c>
      <c r="S320" s="96">
        <v>135.91</v>
      </c>
      <c r="T320" s="101">
        <v>131</v>
      </c>
      <c r="U320" s="139"/>
      <c r="V320" s="57">
        <f t="shared" si="72"/>
        <v>3.4641016151377548</v>
      </c>
      <c r="W320" s="53">
        <f t="shared" si="78"/>
        <v>66.099999999999994</v>
      </c>
      <c r="X320" s="53">
        <f t="shared" si="79"/>
        <v>130.12</v>
      </c>
      <c r="Y320" s="53">
        <f t="shared" si="80"/>
        <v>64.814999999999998</v>
      </c>
      <c r="Z320" s="53">
        <f t="shared" si="81"/>
        <v>67.349999999999994</v>
      </c>
      <c r="AA320" s="53">
        <f t="shared" si="82"/>
        <v>0.48205080756888208</v>
      </c>
      <c r="AB320" s="53">
        <f t="shared" si="83"/>
        <v>0.44705080756888083</v>
      </c>
      <c r="AC320" s="53">
        <f t="shared" si="73"/>
        <v>0.27831216351297056</v>
      </c>
      <c r="AD320" s="58">
        <f t="shared" si="74"/>
        <v>0.25810490409133291</v>
      </c>
      <c r="AF320" s="57">
        <f t="shared" si="75"/>
        <v>3.4641016151377548</v>
      </c>
      <c r="AG320" s="53">
        <f t="shared" si="84"/>
        <v>66.284999999999997</v>
      </c>
      <c r="AH320" s="53">
        <f t="shared" si="85"/>
        <v>135.45499999999998</v>
      </c>
      <c r="AI320" s="53">
        <f t="shared" si="86"/>
        <v>65.484999999999999</v>
      </c>
      <c r="AJ320" s="53">
        <f t="shared" si="87"/>
        <v>67.954999999999998</v>
      </c>
      <c r="AK320" s="53">
        <f t="shared" si="88"/>
        <v>6.2050807568880373E-2</v>
      </c>
      <c r="AL320" s="53">
        <f t="shared" si="89"/>
        <v>0.93205080756888026</v>
      </c>
      <c r="AM320" s="53">
        <f t="shared" si="76"/>
        <v>0.53811978464830101</v>
      </c>
      <c r="AN320" s="58">
        <f t="shared" si="77"/>
        <v>3.5825050453326748E-2</v>
      </c>
    </row>
    <row r="321" spans="1:40">
      <c r="A321" s="103">
        <v>135</v>
      </c>
      <c r="B321" s="93" t="s">
        <v>427</v>
      </c>
      <c r="C321" s="124" t="s">
        <v>427</v>
      </c>
      <c r="D321" s="101">
        <v>3</v>
      </c>
      <c r="E321" s="95" t="s">
        <v>74</v>
      </c>
      <c r="F321" s="92">
        <v>135</v>
      </c>
      <c r="G321" s="92">
        <v>134.6</v>
      </c>
      <c r="H321" s="92">
        <v>133</v>
      </c>
      <c r="I321" s="92">
        <v>132.80000000000001</v>
      </c>
      <c r="J321" s="92">
        <v>131.69999999999999</v>
      </c>
      <c r="K321" s="96">
        <v>130.93</v>
      </c>
      <c r="L321" s="100"/>
      <c r="M321" s="95" t="s">
        <v>75</v>
      </c>
      <c r="N321" s="92">
        <v>131.75</v>
      </c>
      <c r="O321" s="92">
        <v>132.25</v>
      </c>
      <c r="P321" s="92">
        <v>133.05000000000001</v>
      </c>
      <c r="Q321" s="92">
        <v>133.35</v>
      </c>
      <c r="R321" s="92">
        <v>135</v>
      </c>
      <c r="S321" s="96">
        <v>135.72999999999999</v>
      </c>
      <c r="T321" s="101">
        <v>132</v>
      </c>
      <c r="U321" s="139"/>
      <c r="V321" s="57">
        <f t="shared" si="72"/>
        <v>2.598076211353316</v>
      </c>
      <c r="W321" s="53">
        <f t="shared" si="78"/>
        <v>66.45</v>
      </c>
      <c r="X321" s="53">
        <f t="shared" si="79"/>
        <v>131.315</v>
      </c>
      <c r="Y321" s="53">
        <f t="shared" si="80"/>
        <v>65.465000000000003</v>
      </c>
      <c r="Z321" s="53">
        <f t="shared" si="81"/>
        <v>67.400000000000006</v>
      </c>
      <c r="AA321" s="53">
        <f t="shared" si="82"/>
        <v>0.34903810567665516</v>
      </c>
      <c r="AB321" s="53">
        <f t="shared" si="83"/>
        <v>0.31403810567665857</v>
      </c>
      <c r="AC321" s="53">
        <f t="shared" si="73"/>
        <v>0.2015172442698539</v>
      </c>
      <c r="AD321" s="58">
        <f t="shared" si="74"/>
        <v>0.18130998484821895</v>
      </c>
      <c r="AF321" s="57">
        <f t="shared" si="75"/>
        <v>2.598076211353316</v>
      </c>
      <c r="AG321" s="53">
        <f t="shared" si="84"/>
        <v>66.599999999999994</v>
      </c>
      <c r="AH321" s="53">
        <f t="shared" si="85"/>
        <v>135.36500000000001</v>
      </c>
      <c r="AI321" s="53">
        <f t="shared" si="86"/>
        <v>66</v>
      </c>
      <c r="AJ321" s="53">
        <f t="shared" si="87"/>
        <v>67.864999999999995</v>
      </c>
      <c r="AK321" s="53">
        <f t="shared" si="88"/>
        <v>3.4038105676657437E-2</v>
      </c>
      <c r="AL321" s="53">
        <f t="shared" si="89"/>
        <v>0.69903810567666369</v>
      </c>
      <c r="AM321" s="53">
        <f t="shared" si="76"/>
        <v>0.40358983848622781</v>
      </c>
      <c r="AN321" s="58">
        <f t="shared" si="77"/>
        <v>1.9651909475123099E-2</v>
      </c>
    </row>
    <row r="322" spans="1:40">
      <c r="A322" s="103">
        <v>135</v>
      </c>
      <c r="B322" s="93" t="s">
        <v>428</v>
      </c>
      <c r="C322" s="124" t="s">
        <v>428</v>
      </c>
      <c r="D322" s="101">
        <v>2</v>
      </c>
      <c r="E322" s="95" t="s">
        <v>74</v>
      </c>
      <c r="F322" s="92">
        <v>135</v>
      </c>
      <c r="G322" s="92">
        <v>134.69999999999999</v>
      </c>
      <c r="H322" s="92">
        <v>133.69999999999999</v>
      </c>
      <c r="I322" s="92">
        <v>133.5</v>
      </c>
      <c r="J322" s="92">
        <v>132.80000000000001</v>
      </c>
      <c r="K322" s="96">
        <v>132.24</v>
      </c>
      <c r="L322" s="100"/>
      <c r="M322" s="95" t="s">
        <v>75</v>
      </c>
      <c r="N322" s="92">
        <v>132.84</v>
      </c>
      <c r="O322" s="92">
        <v>133.21</v>
      </c>
      <c r="P322" s="92">
        <v>133.69999999999999</v>
      </c>
      <c r="Q322" s="92">
        <v>133.94999999999999</v>
      </c>
      <c r="R322" s="92">
        <v>135</v>
      </c>
      <c r="S322" s="96">
        <v>135.54</v>
      </c>
      <c r="T322" s="101">
        <v>133</v>
      </c>
      <c r="U322" s="139"/>
      <c r="V322" s="57">
        <f t="shared" si="72"/>
        <v>1.7320508075688774</v>
      </c>
      <c r="W322" s="53">
        <f t="shared" si="78"/>
        <v>66.8</v>
      </c>
      <c r="X322" s="53">
        <f t="shared" si="79"/>
        <v>132.52000000000001</v>
      </c>
      <c r="Y322" s="53">
        <f t="shared" si="80"/>
        <v>66.12</v>
      </c>
      <c r="Z322" s="53">
        <f t="shared" si="81"/>
        <v>67.424999999999997</v>
      </c>
      <c r="AA322" s="53">
        <f t="shared" si="82"/>
        <v>0.24102540378443393</v>
      </c>
      <c r="AB322" s="53">
        <f t="shared" si="83"/>
        <v>0.1860254037844461</v>
      </c>
      <c r="AC322" s="53">
        <f t="shared" si="73"/>
        <v>0.13915608175648117</v>
      </c>
      <c r="AD322" s="58">
        <f t="shared" si="74"/>
        <v>0.10740181695105877</v>
      </c>
      <c r="AF322" s="57">
        <f t="shared" si="75"/>
        <v>1.7320508075688774</v>
      </c>
      <c r="AG322" s="53">
        <f t="shared" si="84"/>
        <v>66.912499999999994</v>
      </c>
      <c r="AH322" s="53">
        <f t="shared" si="85"/>
        <v>135.26999999999998</v>
      </c>
      <c r="AI322" s="53">
        <f t="shared" si="86"/>
        <v>66.512500000000003</v>
      </c>
      <c r="AJ322" s="53">
        <f t="shared" si="87"/>
        <v>67.77</v>
      </c>
      <c r="AK322" s="53">
        <f t="shared" si="88"/>
        <v>1.7320508075688773E-2</v>
      </c>
      <c r="AL322" s="53">
        <f t="shared" si="89"/>
        <v>0.46602540378444723</v>
      </c>
      <c r="AM322" s="53">
        <f t="shared" si="76"/>
        <v>0.26905989232415461</v>
      </c>
      <c r="AN322" s="58">
        <f t="shared" si="77"/>
        <v>0.01</v>
      </c>
    </row>
    <row r="323" spans="1:40">
      <c r="A323" s="103">
        <v>135</v>
      </c>
      <c r="B323" s="93" t="s">
        <v>429</v>
      </c>
      <c r="C323" s="124" t="s">
        <v>429</v>
      </c>
      <c r="D323" s="101">
        <v>1.5</v>
      </c>
      <c r="E323" s="95" t="s">
        <v>74</v>
      </c>
      <c r="F323" s="92">
        <v>135</v>
      </c>
      <c r="G323" s="92">
        <v>134.69999999999999</v>
      </c>
      <c r="H323" s="92">
        <v>134</v>
      </c>
      <c r="I323" s="92">
        <v>133.80000000000001</v>
      </c>
      <c r="J323" s="92">
        <v>133.34</v>
      </c>
      <c r="K323" s="96">
        <v>132.88999999999999</v>
      </c>
      <c r="L323" s="100"/>
      <c r="M323" s="95" t="s">
        <v>75</v>
      </c>
      <c r="N323" s="92">
        <v>133.38</v>
      </c>
      <c r="O323" s="92">
        <v>133.68</v>
      </c>
      <c r="P323" s="92">
        <v>134.03</v>
      </c>
      <c r="Q323" s="92">
        <v>134.26</v>
      </c>
      <c r="R323" s="92">
        <v>135</v>
      </c>
      <c r="S323" s="96">
        <v>135.44999999999999</v>
      </c>
      <c r="T323" s="101">
        <v>133.5</v>
      </c>
      <c r="U323" s="139"/>
      <c r="V323" s="57">
        <f t="shared" si="72"/>
        <v>1.299038105676658</v>
      </c>
      <c r="W323" s="53">
        <f t="shared" si="78"/>
        <v>66.95</v>
      </c>
      <c r="X323" s="53">
        <f t="shared" si="79"/>
        <v>133.11500000000001</v>
      </c>
      <c r="Y323" s="53">
        <f t="shared" si="80"/>
        <v>66.444999999999993</v>
      </c>
      <c r="Z323" s="53">
        <f t="shared" si="81"/>
        <v>67.424999999999997</v>
      </c>
      <c r="AA323" s="53">
        <f t="shared" si="82"/>
        <v>0.17451905283833469</v>
      </c>
      <c r="AB323" s="53">
        <f t="shared" si="83"/>
        <v>0.14451905283831934</v>
      </c>
      <c r="AC323" s="53">
        <f t="shared" si="73"/>
        <v>0.10075862213493104</v>
      </c>
      <c r="AD323" s="58">
        <f t="shared" si="74"/>
        <v>8.3438114059233418E-2</v>
      </c>
      <c r="AF323" s="57">
        <f t="shared" si="75"/>
        <v>1.299038105676658</v>
      </c>
      <c r="AG323" s="53">
        <f t="shared" si="84"/>
        <v>67.072499999999991</v>
      </c>
      <c r="AH323" s="53">
        <f t="shared" si="85"/>
        <v>135.22499999999999</v>
      </c>
      <c r="AI323" s="53">
        <f t="shared" si="86"/>
        <v>66.765000000000001</v>
      </c>
      <c r="AJ323" s="53">
        <f t="shared" si="87"/>
        <v>67.724999999999994</v>
      </c>
      <c r="AK323" s="53">
        <f t="shared" si="88"/>
        <v>1.299038105676658E-2</v>
      </c>
      <c r="AL323" s="53">
        <f t="shared" si="89"/>
        <v>0.34201905283833867</v>
      </c>
      <c r="AM323" s="53">
        <f t="shared" si="76"/>
        <v>0.19746479222419566</v>
      </c>
      <c r="AN323" s="58">
        <f t="shared" si="77"/>
        <v>7.4999999999999997E-3</v>
      </c>
    </row>
    <row r="324" spans="1:40">
      <c r="A324" s="103">
        <v>140</v>
      </c>
      <c r="B324" s="93" t="s">
        <v>430</v>
      </c>
      <c r="C324" s="124" t="s">
        <v>430</v>
      </c>
      <c r="D324" s="101">
        <v>8</v>
      </c>
      <c r="E324" s="95" t="s">
        <v>74</v>
      </c>
      <c r="F324" s="92">
        <v>139.9</v>
      </c>
      <c r="G324" s="92">
        <v>139.19999999999999</v>
      </c>
      <c r="H324" s="92">
        <v>134.69999999999999</v>
      </c>
      <c r="I324" s="92">
        <v>134.4</v>
      </c>
      <c r="J324" s="92">
        <v>131.24</v>
      </c>
      <c r="K324" s="96">
        <v>129.44</v>
      </c>
      <c r="L324" s="100"/>
      <c r="M324" s="95" t="s">
        <v>75</v>
      </c>
      <c r="N324" s="92">
        <v>131.34</v>
      </c>
      <c r="O324" s="92">
        <v>132.34</v>
      </c>
      <c r="P324" s="92">
        <v>134.80000000000001</v>
      </c>
      <c r="Q324" s="92">
        <v>135.25</v>
      </c>
      <c r="R324" s="92">
        <v>140</v>
      </c>
      <c r="S324" s="96">
        <v>141.61000000000001</v>
      </c>
      <c r="T324" s="101">
        <v>132</v>
      </c>
      <c r="U324" s="139"/>
      <c r="V324" s="57">
        <f t="shared" ref="V324:V387" si="90">D324/2/TAN(phiM/2)</f>
        <v>6.9282032302755097</v>
      </c>
      <c r="W324" s="53">
        <f t="shared" si="78"/>
        <v>67.275000000000006</v>
      </c>
      <c r="X324" s="53">
        <f t="shared" si="79"/>
        <v>130.34</v>
      </c>
      <c r="Y324" s="53">
        <f t="shared" si="80"/>
        <v>64.72</v>
      </c>
      <c r="Z324" s="53">
        <f t="shared" si="81"/>
        <v>69.775000000000006</v>
      </c>
      <c r="AA324" s="53">
        <f t="shared" si="82"/>
        <v>0.96410161513774995</v>
      </c>
      <c r="AB324" s="53">
        <f t="shared" si="83"/>
        <v>0.90910161513774801</v>
      </c>
      <c r="AC324" s="53">
        <f t="shared" ref="AC324:AC387" si="91">AA324*TAN(phiM/2)</f>
        <v>0.5566243270259329</v>
      </c>
      <c r="AD324" s="58">
        <f t="shared" ref="AD324:AD387" si="92">AB324*TAN(phiM/2)</f>
        <v>0.52487006222050236</v>
      </c>
      <c r="AF324" s="57">
        <f t="shared" ref="AF324:AF387" si="93">D324/2/TAN(phiM/2)</f>
        <v>6.9282032302755097</v>
      </c>
      <c r="AG324" s="53">
        <f t="shared" si="84"/>
        <v>67.512500000000003</v>
      </c>
      <c r="AH324" s="53">
        <f t="shared" si="85"/>
        <v>140.80500000000001</v>
      </c>
      <c r="AI324" s="53">
        <f t="shared" si="86"/>
        <v>65.92</v>
      </c>
      <c r="AJ324" s="53">
        <f t="shared" si="87"/>
        <v>70.805000000000007</v>
      </c>
      <c r="AK324" s="53">
        <f t="shared" si="88"/>
        <v>0.17160161513774597</v>
      </c>
      <c r="AL324" s="53">
        <f t="shared" si="89"/>
        <v>1.8716016151377537</v>
      </c>
      <c r="AM324" s="53">
        <f t="shared" ref="AM324:AM387" si="94">AL324*TAN(phiM/2)</f>
        <v>1.0805696963155205</v>
      </c>
      <c r="AN324" s="58">
        <f t="shared" ref="AN324:AN387" si="95">AK324*TAN(phiM/2)</f>
        <v>9.9074238693152183E-2</v>
      </c>
    </row>
    <row r="325" spans="1:40">
      <c r="A325" s="103">
        <v>140</v>
      </c>
      <c r="B325" s="93" t="s">
        <v>431</v>
      </c>
      <c r="C325" s="124" t="s">
        <v>431</v>
      </c>
      <c r="D325" s="101">
        <v>6</v>
      </c>
      <c r="E325" s="95" t="s">
        <v>74</v>
      </c>
      <c r="F325" s="92">
        <v>139.9</v>
      </c>
      <c r="G325" s="92">
        <v>139.30000000000001</v>
      </c>
      <c r="H325" s="92">
        <v>136</v>
      </c>
      <c r="I325" s="92">
        <v>135.69999999999999</v>
      </c>
      <c r="J325" s="92">
        <v>133.43</v>
      </c>
      <c r="K325" s="96">
        <v>132.03</v>
      </c>
      <c r="L325" s="100"/>
      <c r="M325" s="95" t="s">
        <v>75</v>
      </c>
      <c r="N325" s="92">
        <v>133.51</v>
      </c>
      <c r="O325" s="92">
        <v>134.31</v>
      </c>
      <c r="P325" s="92">
        <v>136.1</v>
      </c>
      <c r="Q325" s="92">
        <v>136.5</v>
      </c>
      <c r="R325" s="92">
        <v>140</v>
      </c>
      <c r="S325" s="96">
        <v>141.27000000000001</v>
      </c>
      <c r="T325" s="101">
        <v>134</v>
      </c>
      <c r="U325" s="139"/>
      <c r="V325" s="57">
        <f t="shared" si="90"/>
        <v>5.196152422706632</v>
      </c>
      <c r="W325" s="53">
        <f t="shared" ref="W325:W388" si="96">AVERAGE(H325:I325)/2</f>
        <v>67.924999999999997</v>
      </c>
      <c r="X325" s="53">
        <f t="shared" ref="X325:X388" si="97">AVERAGE(J325:K325)</f>
        <v>132.73000000000002</v>
      </c>
      <c r="Y325" s="53">
        <f t="shared" ref="Y325:Y388" si="98">K325/2</f>
        <v>66.015000000000001</v>
      </c>
      <c r="Z325" s="53">
        <f t="shared" ref="Z325:Z388" si="99">AVERAGE(F325:G325)/2</f>
        <v>69.800000000000011</v>
      </c>
      <c r="AA325" s="53">
        <f t="shared" ref="AA325:AA388" si="100">W325+V325/2-Z325</f>
        <v>0.7230762113533018</v>
      </c>
      <c r="AB325" s="53">
        <f t="shared" ref="AB325:AB388" si="101">Y325-W325+V325/2</f>
        <v>0.68807621135331942</v>
      </c>
      <c r="AC325" s="53">
        <f t="shared" si="91"/>
        <v>0.41746824526944348</v>
      </c>
      <c r="AD325" s="58">
        <f t="shared" si="92"/>
        <v>0.39726098584781677</v>
      </c>
      <c r="AF325" s="57">
        <f t="shared" si="93"/>
        <v>5.196152422706632</v>
      </c>
      <c r="AG325" s="53">
        <f t="shared" ref="AG325:AG388" si="102">AVERAGE(P325:Q325)/2</f>
        <v>68.150000000000006</v>
      </c>
      <c r="AH325" s="53">
        <f t="shared" ref="AH325:AH388" si="103">AVERAGE(R325:S325)</f>
        <v>140.63499999999999</v>
      </c>
      <c r="AI325" s="53">
        <f t="shared" ref="AI325:AI388" si="104">AVERAGE(N325:O325)/2</f>
        <v>66.954999999999998</v>
      </c>
      <c r="AJ325" s="53">
        <f t="shared" ref="AJ325:AJ388" si="105">S325/2</f>
        <v>70.635000000000005</v>
      </c>
      <c r="AK325" s="53">
        <f t="shared" ref="AK325:AK388" si="106">MAX(AG325+AF325/2-AJ325, AF325*0.01)</f>
        <v>0.11307621135331658</v>
      </c>
      <c r="AL325" s="53">
        <f t="shared" ref="AL325:AL388" si="107">AI325-AG325+AF325/2</f>
        <v>1.4030762113533086</v>
      </c>
      <c r="AM325" s="53">
        <f t="shared" si="94"/>
        <v>0.81006642831839293</v>
      </c>
      <c r="AN325" s="58">
        <f t="shared" si="95"/>
        <v>6.5284581063780336E-2</v>
      </c>
    </row>
    <row r="326" spans="1:40">
      <c r="A326" s="103">
        <v>140</v>
      </c>
      <c r="B326" s="93" t="s">
        <v>432</v>
      </c>
      <c r="C326" s="124" t="s">
        <v>432</v>
      </c>
      <c r="D326" s="101">
        <v>4</v>
      </c>
      <c r="E326" s="95" t="s">
        <v>74</v>
      </c>
      <c r="F326" s="92">
        <v>139.9</v>
      </c>
      <c r="G326" s="92">
        <v>139.5</v>
      </c>
      <c r="H326" s="92">
        <v>137.30000000000001</v>
      </c>
      <c r="I326" s="92">
        <v>137.1</v>
      </c>
      <c r="J326" s="92">
        <v>135.61000000000001</v>
      </c>
      <c r="K326" s="96">
        <v>134.63</v>
      </c>
      <c r="L326" s="100"/>
      <c r="M326" s="95" t="s">
        <v>75</v>
      </c>
      <c r="N326" s="92">
        <v>135.66999999999999</v>
      </c>
      <c r="O326" s="92">
        <v>136.27000000000001</v>
      </c>
      <c r="P326" s="92">
        <v>137.4</v>
      </c>
      <c r="Q326" s="92">
        <v>137.74</v>
      </c>
      <c r="R326" s="92">
        <v>140</v>
      </c>
      <c r="S326" s="96">
        <v>140.91</v>
      </c>
      <c r="T326" s="101">
        <v>136</v>
      </c>
      <c r="U326" s="139"/>
      <c r="V326" s="57">
        <f t="shared" si="90"/>
        <v>3.4641016151377548</v>
      </c>
      <c r="W326" s="53">
        <f t="shared" si="96"/>
        <v>68.599999999999994</v>
      </c>
      <c r="X326" s="53">
        <f t="shared" si="97"/>
        <v>135.12</v>
      </c>
      <c r="Y326" s="53">
        <f t="shared" si="98"/>
        <v>67.314999999999998</v>
      </c>
      <c r="Z326" s="53">
        <f t="shared" si="99"/>
        <v>69.849999999999994</v>
      </c>
      <c r="AA326" s="53">
        <f t="shared" si="100"/>
        <v>0.48205080756888208</v>
      </c>
      <c r="AB326" s="53">
        <f t="shared" si="101"/>
        <v>0.44705080756888083</v>
      </c>
      <c r="AC326" s="53">
        <f t="shared" si="91"/>
        <v>0.27831216351297056</v>
      </c>
      <c r="AD326" s="58">
        <f t="shared" si="92"/>
        <v>0.25810490409133291</v>
      </c>
      <c r="AF326" s="57">
        <f t="shared" si="93"/>
        <v>3.4641016151377548</v>
      </c>
      <c r="AG326" s="53">
        <f t="shared" si="102"/>
        <v>68.784999999999997</v>
      </c>
      <c r="AH326" s="53">
        <f t="shared" si="103"/>
        <v>140.45499999999998</v>
      </c>
      <c r="AI326" s="53">
        <f t="shared" si="104"/>
        <v>67.984999999999999</v>
      </c>
      <c r="AJ326" s="53">
        <f t="shared" si="105"/>
        <v>70.454999999999998</v>
      </c>
      <c r="AK326" s="53">
        <f t="shared" si="106"/>
        <v>6.2050807568880373E-2</v>
      </c>
      <c r="AL326" s="53">
        <f t="shared" si="107"/>
        <v>0.93205080756888026</v>
      </c>
      <c r="AM326" s="53">
        <f t="shared" si="94"/>
        <v>0.53811978464830101</v>
      </c>
      <c r="AN326" s="58">
        <f t="shared" si="95"/>
        <v>3.5825050453326748E-2</v>
      </c>
    </row>
    <row r="327" spans="1:40">
      <c r="A327" s="103">
        <v>140</v>
      </c>
      <c r="B327" s="93" t="s">
        <v>433</v>
      </c>
      <c r="C327" s="124" t="s">
        <v>433</v>
      </c>
      <c r="D327" s="101">
        <v>3</v>
      </c>
      <c r="E327" s="95" t="s">
        <v>74</v>
      </c>
      <c r="F327" s="92">
        <v>140</v>
      </c>
      <c r="G327" s="92">
        <v>139.6</v>
      </c>
      <c r="H327" s="92">
        <v>138</v>
      </c>
      <c r="I327" s="92">
        <v>137.80000000000001</v>
      </c>
      <c r="J327" s="92">
        <v>136.69999999999999</v>
      </c>
      <c r="K327" s="96">
        <v>135.93</v>
      </c>
      <c r="L327" s="100"/>
      <c r="M327" s="95" t="s">
        <v>75</v>
      </c>
      <c r="N327" s="92">
        <v>136.75</v>
      </c>
      <c r="O327" s="92">
        <v>137.25</v>
      </c>
      <c r="P327" s="92">
        <v>138.05000000000001</v>
      </c>
      <c r="Q327" s="92">
        <v>138.35</v>
      </c>
      <c r="R327" s="92">
        <v>140</v>
      </c>
      <c r="S327" s="96">
        <v>140.72999999999999</v>
      </c>
      <c r="T327" s="101">
        <v>137</v>
      </c>
      <c r="U327" s="139"/>
      <c r="V327" s="57">
        <f t="shared" si="90"/>
        <v>2.598076211353316</v>
      </c>
      <c r="W327" s="53">
        <f t="shared" si="96"/>
        <v>68.95</v>
      </c>
      <c r="X327" s="53">
        <f t="shared" si="97"/>
        <v>136.315</v>
      </c>
      <c r="Y327" s="53">
        <f t="shared" si="98"/>
        <v>67.965000000000003</v>
      </c>
      <c r="Z327" s="53">
        <f t="shared" si="99"/>
        <v>69.900000000000006</v>
      </c>
      <c r="AA327" s="53">
        <f t="shared" si="100"/>
        <v>0.34903810567665516</v>
      </c>
      <c r="AB327" s="53">
        <f t="shared" si="101"/>
        <v>0.31403810567665857</v>
      </c>
      <c r="AC327" s="53">
        <f t="shared" si="91"/>
        <v>0.2015172442698539</v>
      </c>
      <c r="AD327" s="58">
        <f t="shared" si="92"/>
        <v>0.18130998484821895</v>
      </c>
      <c r="AF327" s="57">
        <f t="shared" si="93"/>
        <v>2.598076211353316</v>
      </c>
      <c r="AG327" s="53">
        <f t="shared" si="102"/>
        <v>69.099999999999994</v>
      </c>
      <c r="AH327" s="53">
        <f t="shared" si="103"/>
        <v>140.36500000000001</v>
      </c>
      <c r="AI327" s="53">
        <f t="shared" si="104"/>
        <v>68.5</v>
      </c>
      <c r="AJ327" s="53">
        <f t="shared" si="105"/>
        <v>70.364999999999995</v>
      </c>
      <c r="AK327" s="53">
        <f t="shared" si="106"/>
        <v>3.4038105676657437E-2</v>
      </c>
      <c r="AL327" s="53">
        <f t="shared" si="107"/>
        <v>0.69903810567666369</v>
      </c>
      <c r="AM327" s="53">
        <f t="shared" si="94"/>
        <v>0.40358983848622781</v>
      </c>
      <c r="AN327" s="58">
        <f t="shared" si="95"/>
        <v>1.9651909475123099E-2</v>
      </c>
    </row>
    <row r="328" spans="1:40">
      <c r="A328" s="103">
        <v>140</v>
      </c>
      <c r="B328" s="93" t="s">
        <v>434</v>
      </c>
      <c r="C328" s="124" t="s">
        <v>434</v>
      </c>
      <c r="D328" s="101">
        <v>2</v>
      </c>
      <c r="E328" s="95" t="s">
        <v>74</v>
      </c>
      <c r="F328" s="92">
        <v>140</v>
      </c>
      <c r="G328" s="92">
        <v>139.69999999999999</v>
      </c>
      <c r="H328" s="92">
        <v>138.69999999999999</v>
      </c>
      <c r="I328" s="92">
        <v>138.5</v>
      </c>
      <c r="J328" s="92">
        <v>137.80000000000001</v>
      </c>
      <c r="K328" s="96">
        <v>137.24</v>
      </c>
      <c r="L328" s="100"/>
      <c r="M328" s="95" t="s">
        <v>75</v>
      </c>
      <c r="N328" s="92">
        <v>137.84</v>
      </c>
      <c r="O328" s="92">
        <v>138.21</v>
      </c>
      <c r="P328" s="92">
        <v>138.69999999999999</v>
      </c>
      <c r="Q328" s="92">
        <v>138.94999999999999</v>
      </c>
      <c r="R328" s="92">
        <v>140</v>
      </c>
      <c r="S328" s="96">
        <v>140.54</v>
      </c>
      <c r="T328" s="101">
        <v>138</v>
      </c>
      <c r="U328" s="139"/>
      <c r="V328" s="57">
        <f t="shared" si="90"/>
        <v>1.7320508075688774</v>
      </c>
      <c r="W328" s="53">
        <f t="shared" si="96"/>
        <v>69.3</v>
      </c>
      <c r="X328" s="53">
        <f t="shared" si="97"/>
        <v>137.52000000000001</v>
      </c>
      <c r="Y328" s="53">
        <f t="shared" si="98"/>
        <v>68.62</v>
      </c>
      <c r="Z328" s="53">
        <f t="shared" si="99"/>
        <v>69.924999999999997</v>
      </c>
      <c r="AA328" s="53">
        <f t="shared" si="100"/>
        <v>0.24102540378443393</v>
      </c>
      <c r="AB328" s="53">
        <f t="shared" si="101"/>
        <v>0.1860254037844461</v>
      </c>
      <c r="AC328" s="53">
        <f t="shared" si="91"/>
        <v>0.13915608175648117</v>
      </c>
      <c r="AD328" s="58">
        <f t="shared" si="92"/>
        <v>0.10740181695105877</v>
      </c>
      <c r="AF328" s="57">
        <f t="shared" si="93"/>
        <v>1.7320508075688774</v>
      </c>
      <c r="AG328" s="53">
        <f t="shared" si="102"/>
        <v>69.412499999999994</v>
      </c>
      <c r="AH328" s="53">
        <f t="shared" si="103"/>
        <v>140.26999999999998</v>
      </c>
      <c r="AI328" s="53">
        <f t="shared" si="104"/>
        <v>69.012500000000003</v>
      </c>
      <c r="AJ328" s="53">
        <f t="shared" si="105"/>
        <v>70.27</v>
      </c>
      <c r="AK328" s="53">
        <f t="shared" si="106"/>
        <v>1.7320508075688773E-2</v>
      </c>
      <c r="AL328" s="53">
        <f t="shared" si="107"/>
        <v>0.46602540378444723</v>
      </c>
      <c r="AM328" s="53">
        <f t="shared" si="94"/>
        <v>0.26905989232415461</v>
      </c>
      <c r="AN328" s="58">
        <f t="shared" si="95"/>
        <v>0.01</v>
      </c>
    </row>
    <row r="329" spans="1:40">
      <c r="A329" s="103">
        <v>140</v>
      </c>
      <c r="B329" s="93" t="s">
        <v>435</v>
      </c>
      <c r="C329" s="124" t="s">
        <v>435</v>
      </c>
      <c r="D329" s="101">
        <v>1.5</v>
      </c>
      <c r="E329" s="95" t="s">
        <v>74</v>
      </c>
      <c r="F329" s="92">
        <v>140</v>
      </c>
      <c r="G329" s="92">
        <v>139.69999999999999</v>
      </c>
      <c r="H329" s="92">
        <v>139</v>
      </c>
      <c r="I329" s="92">
        <v>138.80000000000001</v>
      </c>
      <c r="J329" s="92">
        <v>138.34</v>
      </c>
      <c r="K329" s="96">
        <v>137.88999999999999</v>
      </c>
      <c r="L329" s="100"/>
      <c r="M329" s="95" t="s">
        <v>75</v>
      </c>
      <c r="N329" s="92">
        <v>138.38</v>
      </c>
      <c r="O329" s="92">
        <v>138.68</v>
      </c>
      <c r="P329" s="92">
        <v>139.03</v>
      </c>
      <c r="Q329" s="92">
        <v>139.26</v>
      </c>
      <c r="R329" s="92">
        <v>140</v>
      </c>
      <c r="S329" s="96">
        <v>140.44999999999999</v>
      </c>
      <c r="T329" s="101">
        <v>138.5</v>
      </c>
      <c r="U329" s="139"/>
      <c r="V329" s="57">
        <f t="shared" si="90"/>
        <v>1.299038105676658</v>
      </c>
      <c r="W329" s="53">
        <f t="shared" si="96"/>
        <v>69.45</v>
      </c>
      <c r="X329" s="53">
        <f t="shared" si="97"/>
        <v>138.11500000000001</v>
      </c>
      <c r="Y329" s="53">
        <f t="shared" si="98"/>
        <v>68.944999999999993</v>
      </c>
      <c r="Z329" s="53">
        <f t="shared" si="99"/>
        <v>69.924999999999997</v>
      </c>
      <c r="AA329" s="53">
        <f t="shared" si="100"/>
        <v>0.17451905283833469</v>
      </c>
      <c r="AB329" s="53">
        <f t="shared" si="101"/>
        <v>0.14451905283831934</v>
      </c>
      <c r="AC329" s="53">
        <f t="shared" si="91"/>
        <v>0.10075862213493104</v>
      </c>
      <c r="AD329" s="58">
        <f t="shared" si="92"/>
        <v>8.3438114059233418E-2</v>
      </c>
      <c r="AF329" s="57">
        <f t="shared" si="93"/>
        <v>1.299038105676658</v>
      </c>
      <c r="AG329" s="53">
        <f t="shared" si="102"/>
        <v>69.572499999999991</v>
      </c>
      <c r="AH329" s="53">
        <f t="shared" si="103"/>
        <v>140.22499999999999</v>
      </c>
      <c r="AI329" s="53">
        <f t="shared" si="104"/>
        <v>69.265000000000001</v>
      </c>
      <c r="AJ329" s="53">
        <f t="shared" si="105"/>
        <v>70.224999999999994</v>
      </c>
      <c r="AK329" s="53">
        <f t="shared" si="106"/>
        <v>1.299038105676658E-2</v>
      </c>
      <c r="AL329" s="53">
        <f t="shared" si="107"/>
        <v>0.34201905283833867</v>
      </c>
      <c r="AM329" s="53">
        <f t="shared" si="94"/>
        <v>0.19746479222419566</v>
      </c>
      <c r="AN329" s="58">
        <f t="shared" si="95"/>
        <v>7.4999999999999997E-3</v>
      </c>
    </row>
    <row r="330" spans="1:40">
      <c r="A330" s="103">
        <v>145</v>
      </c>
      <c r="B330" s="93" t="s">
        <v>436</v>
      </c>
      <c r="C330" s="124" t="s">
        <v>436</v>
      </c>
      <c r="D330" s="101">
        <v>6</v>
      </c>
      <c r="E330" s="95" t="s">
        <v>74</v>
      </c>
      <c r="F330" s="92">
        <v>144.9</v>
      </c>
      <c r="G330" s="92">
        <v>144.30000000000001</v>
      </c>
      <c r="H330" s="92">
        <v>141</v>
      </c>
      <c r="I330" s="92">
        <v>140.69999999999999</v>
      </c>
      <c r="J330" s="92">
        <v>138.43</v>
      </c>
      <c r="K330" s="96">
        <v>137.03</v>
      </c>
      <c r="L330" s="100"/>
      <c r="M330" s="95" t="s">
        <v>75</v>
      </c>
      <c r="N330" s="92">
        <v>138.51</v>
      </c>
      <c r="O330" s="92">
        <v>139.31</v>
      </c>
      <c r="P330" s="92">
        <v>141.1</v>
      </c>
      <c r="Q330" s="92">
        <v>141.5</v>
      </c>
      <c r="R330" s="92">
        <v>145</v>
      </c>
      <c r="S330" s="96">
        <v>146.27000000000001</v>
      </c>
      <c r="T330" s="101">
        <v>139</v>
      </c>
      <c r="U330" s="139"/>
      <c r="V330" s="57">
        <f t="shared" si="90"/>
        <v>5.196152422706632</v>
      </c>
      <c r="W330" s="53">
        <f t="shared" si="96"/>
        <v>70.424999999999997</v>
      </c>
      <c r="X330" s="53">
        <f t="shared" si="97"/>
        <v>137.73000000000002</v>
      </c>
      <c r="Y330" s="53">
        <f t="shared" si="98"/>
        <v>68.515000000000001</v>
      </c>
      <c r="Z330" s="53">
        <f t="shared" si="99"/>
        <v>72.300000000000011</v>
      </c>
      <c r="AA330" s="53">
        <f t="shared" si="100"/>
        <v>0.7230762113533018</v>
      </c>
      <c r="AB330" s="53">
        <f t="shared" si="101"/>
        <v>0.68807621135331942</v>
      </c>
      <c r="AC330" s="53">
        <f t="shared" si="91"/>
        <v>0.41746824526944348</v>
      </c>
      <c r="AD330" s="58">
        <f t="shared" si="92"/>
        <v>0.39726098584781677</v>
      </c>
      <c r="AF330" s="57">
        <f t="shared" si="93"/>
        <v>5.196152422706632</v>
      </c>
      <c r="AG330" s="53">
        <f t="shared" si="102"/>
        <v>70.650000000000006</v>
      </c>
      <c r="AH330" s="53">
        <f t="shared" si="103"/>
        <v>145.63499999999999</v>
      </c>
      <c r="AI330" s="53">
        <f t="shared" si="104"/>
        <v>69.454999999999998</v>
      </c>
      <c r="AJ330" s="53">
        <f t="shared" si="105"/>
        <v>73.135000000000005</v>
      </c>
      <c r="AK330" s="53">
        <f t="shared" si="106"/>
        <v>0.11307621135331658</v>
      </c>
      <c r="AL330" s="53">
        <f t="shared" si="107"/>
        <v>1.4030762113533086</v>
      </c>
      <c r="AM330" s="53">
        <f t="shared" si="94"/>
        <v>0.81006642831839293</v>
      </c>
      <c r="AN330" s="58">
        <f t="shared" si="95"/>
        <v>6.5284581063780336E-2</v>
      </c>
    </row>
    <row r="331" spans="1:40">
      <c r="A331" s="103">
        <v>145</v>
      </c>
      <c r="B331" s="93" t="s">
        <v>437</v>
      </c>
      <c r="C331" s="124" t="s">
        <v>437</v>
      </c>
      <c r="D331" s="101">
        <v>4</v>
      </c>
      <c r="E331" s="95" t="s">
        <v>74</v>
      </c>
      <c r="F331" s="92">
        <v>144.9</v>
      </c>
      <c r="G331" s="92">
        <v>144.5</v>
      </c>
      <c r="H331" s="92">
        <v>142.30000000000001</v>
      </c>
      <c r="I331" s="92">
        <v>142.1</v>
      </c>
      <c r="J331" s="92">
        <v>140.61000000000001</v>
      </c>
      <c r="K331" s="96">
        <v>139.63</v>
      </c>
      <c r="L331" s="100"/>
      <c r="M331" s="95" t="s">
        <v>75</v>
      </c>
      <c r="N331" s="92">
        <v>140.66999999999999</v>
      </c>
      <c r="O331" s="92">
        <v>141.27000000000001</v>
      </c>
      <c r="P331" s="92">
        <v>142.4</v>
      </c>
      <c r="Q331" s="92">
        <v>142.74</v>
      </c>
      <c r="R331" s="92">
        <v>145</v>
      </c>
      <c r="S331" s="96">
        <v>145.91</v>
      </c>
      <c r="T331" s="101">
        <v>141</v>
      </c>
      <c r="U331" s="139"/>
      <c r="V331" s="57">
        <f t="shared" si="90"/>
        <v>3.4641016151377548</v>
      </c>
      <c r="W331" s="53">
        <f t="shared" si="96"/>
        <v>71.099999999999994</v>
      </c>
      <c r="X331" s="53">
        <f t="shared" si="97"/>
        <v>140.12</v>
      </c>
      <c r="Y331" s="53">
        <f t="shared" si="98"/>
        <v>69.814999999999998</v>
      </c>
      <c r="Z331" s="53">
        <f t="shared" si="99"/>
        <v>72.349999999999994</v>
      </c>
      <c r="AA331" s="53">
        <f t="shared" si="100"/>
        <v>0.48205080756888208</v>
      </c>
      <c r="AB331" s="53">
        <f t="shared" si="101"/>
        <v>0.44705080756888083</v>
      </c>
      <c r="AC331" s="53">
        <f t="shared" si="91"/>
        <v>0.27831216351297056</v>
      </c>
      <c r="AD331" s="58">
        <f t="shared" si="92"/>
        <v>0.25810490409133291</v>
      </c>
      <c r="AF331" s="57">
        <f t="shared" si="93"/>
        <v>3.4641016151377548</v>
      </c>
      <c r="AG331" s="53">
        <f t="shared" si="102"/>
        <v>71.284999999999997</v>
      </c>
      <c r="AH331" s="53">
        <f t="shared" si="103"/>
        <v>145.45499999999998</v>
      </c>
      <c r="AI331" s="53">
        <f t="shared" si="104"/>
        <v>70.484999999999999</v>
      </c>
      <c r="AJ331" s="53">
        <f t="shared" si="105"/>
        <v>72.954999999999998</v>
      </c>
      <c r="AK331" s="53">
        <f t="shared" si="106"/>
        <v>6.2050807568880373E-2</v>
      </c>
      <c r="AL331" s="53">
        <f t="shared" si="107"/>
        <v>0.93205080756888026</v>
      </c>
      <c r="AM331" s="53">
        <f t="shared" si="94"/>
        <v>0.53811978464830101</v>
      </c>
      <c r="AN331" s="58">
        <f t="shared" si="95"/>
        <v>3.5825050453326748E-2</v>
      </c>
    </row>
    <row r="332" spans="1:40">
      <c r="A332" s="103">
        <v>145</v>
      </c>
      <c r="B332" s="93" t="s">
        <v>438</v>
      </c>
      <c r="C332" s="124" t="s">
        <v>438</v>
      </c>
      <c r="D332" s="101">
        <v>3</v>
      </c>
      <c r="E332" s="95" t="s">
        <v>74</v>
      </c>
      <c r="F332" s="92">
        <v>145</v>
      </c>
      <c r="G332" s="92">
        <v>144.6</v>
      </c>
      <c r="H332" s="92">
        <v>143</v>
      </c>
      <c r="I332" s="92">
        <v>142.80000000000001</v>
      </c>
      <c r="J332" s="92">
        <v>141.69999999999999</v>
      </c>
      <c r="K332" s="96">
        <v>140.93</v>
      </c>
      <c r="L332" s="100"/>
      <c r="M332" s="95" t="s">
        <v>75</v>
      </c>
      <c r="N332" s="92">
        <v>141.75</v>
      </c>
      <c r="O332" s="92">
        <v>142.25</v>
      </c>
      <c r="P332" s="92">
        <v>143.05000000000001</v>
      </c>
      <c r="Q332" s="92">
        <v>143.35</v>
      </c>
      <c r="R332" s="92">
        <v>145</v>
      </c>
      <c r="S332" s="96">
        <v>145.72999999999999</v>
      </c>
      <c r="T332" s="101">
        <v>142</v>
      </c>
      <c r="U332" s="139"/>
      <c r="V332" s="57">
        <f t="shared" si="90"/>
        <v>2.598076211353316</v>
      </c>
      <c r="W332" s="53">
        <f t="shared" si="96"/>
        <v>71.45</v>
      </c>
      <c r="X332" s="53">
        <f t="shared" si="97"/>
        <v>141.315</v>
      </c>
      <c r="Y332" s="53">
        <f t="shared" si="98"/>
        <v>70.465000000000003</v>
      </c>
      <c r="Z332" s="53">
        <f t="shared" si="99"/>
        <v>72.400000000000006</v>
      </c>
      <c r="AA332" s="53">
        <f t="shared" si="100"/>
        <v>0.34903810567665516</v>
      </c>
      <c r="AB332" s="53">
        <f t="shared" si="101"/>
        <v>0.31403810567665857</v>
      </c>
      <c r="AC332" s="53">
        <f t="shared" si="91"/>
        <v>0.2015172442698539</v>
      </c>
      <c r="AD332" s="58">
        <f t="shared" si="92"/>
        <v>0.18130998484821895</v>
      </c>
      <c r="AF332" s="57">
        <f t="shared" si="93"/>
        <v>2.598076211353316</v>
      </c>
      <c r="AG332" s="53">
        <f t="shared" si="102"/>
        <v>71.599999999999994</v>
      </c>
      <c r="AH332" s="53">
        <f t="shared" si="103"/>
        <v>145.36500000000001</v>
      </c>
      <c r="AI332" s="53">
        <f t="shared" si="104"/>
        <v>71</v>
      </c>
      <c r="AJ332" s="53">
        <f t="shared" si="105"/>
        <v>72.864999999999995</v>
      </c>
      <c r="AK332" s="53">
        <f t="shared" si="106"/>
        <v>3.4038105676657437E-2</v>
      </c>
      <c r="AL332" s="53">
        <f t="shared" si="107"/>
        <v>0.69903810567666369</v>
      </c>
      <c r="AM332" s="53">
        <f t="shared" si="94"/>
        <v>0.40358983848622781</v>
      </c>
      <c r="AN332" s="58">
        <f t="shared" si="95"/>
        <v>1.9651909475123099E-2</v>
      </c>
    </row>
    <row r="333" spans="1:40">
      <c r="A333" s="103">
        <v>145</v>
      </c>
      <c r="B333" s="93" t="s">
        <v>439</v>
      </c>
      <c r="C333" s="124" t="s">
        <v>439</v>
      </c>
      <c r="D333" s="101">
        <v>2</v>
      </c>
      <c r="E333" s="95" t="s">
        <v>74</v>
      </c>
      <c r="F333" s="92">
        <v>145</v>
      </c>
      <c r="G333" s="92">
        <v>144.69999999999999</v>
      </c>
      <c r="H333" s="92">
        <v>143.69999999999999</v>
      </c>
      <c r="I333" s="92">
        <v>143.5</v>
      </c>
      <c r="J333" s="92">
        <v>142.80000000000001</v>
      </c>
      <c r="K333" s="96">
        <v>142.24</v>
      </c>
      <c r="L333" s="100"/>
      <c r="M333" s="95" t="s">
        <v>75</v>
      </c>
      <c r="N333" s="92">
        <v>142.84</v>
      </c>
      <c r="O333" s="92">
        <v>143.21</v>
      </c>
      <c r="P333" s="92">
        <v>143.69999999999999</v>
      </c>
      <c r="Q333" s="92">
        <v>143.94999999999999</v>
      </c>
      <c r="R333" s="92">
        <v>145</v>
      </c>
      <c r="S333" s="96">
        <v>145.54</v>
      </c>
      <c r="T333" s="101">
        <v>143</v>
      </c>
      <c r="U333" s="139"/>
      <c r="V333" s="57">
        <f t="shared" si="90"/>
        <v>1.7320508075688774</v>
      </c>
      <c r="W333" s="53">
        <f t="shared" si="96"/>
        <v>71.8</v>
      </c>
      <c r="X333" s="53">
        <f t="shared" si="97"/>
        <v>142.52000000000001</v>
      </c>
      <c r="Y333" s="53">
        <f t="shared" si="98"/>
        <v>71.12</v>
      </c>
      <c r="Z333" s="53">
        <f t="shared" si="99"/>
        <v>72.424999999999997</v>
      </c>
      <c r="AA333" s="53">
        <f t="shared" si="100"/>
        <v>0.24102540378443393</v>
      </c>
      <c r="AB333" s="53">
        <f t="shared" si="101"/>
        <v>0.1860254037844461</v>
      </c>
      <c r="AC333" s="53">
        <f t="shared" si="91"/>
        <v>0.13915608175648117</v>
      </c>
      <c r="AD333" s="58">
        <f t="shared" si="92"/>
        <v>0.10740181695105877</v>
      </c>
      <c r="AF333" s="57">
        <f t="shared" si="93"/>
        <v>1.7320508075688774</v>
      </c>
      <c r="AG333" s="53">
        <f t="shared" si="102"/>
        <v>71.912499999999994</v>
      </c>
      <c r="AH333" s="53">
        <f t="shared" si="103"/>
        <v>145.26999999999998</v>
      </c>
      <c r="AI333" s="53">
        <f t="shared" si="104"/>
        <v>71.512500000000003</v>
      </c>
      <c r="AJ333" s="53">
        <f t="shared" si="105"/>
        <v>72.77</v>
      </c>
      <c r="AK333" s="53">
        <f t="shared" si="106"/>
        <v>1.7320508075688773E-2</v>
      </c>
      <c r="AL333" s="53">
        <f t="shared" si="107"/>
        <v>0.46602540378444723</v>
      </c>
      <c r="AM333" s="53">
        <f t="shared" si="94"/>
        <v>0.26905989232415461</v>
      </c>
      <c r="AN333" s="58">
        <f t="shared" si="95"/>
        <v>0.01</v>
      </c>
    </row>
    <row r="334" spans="1:40">
      <c r="A334" s="103">
        <v>145</v>
      </c>
      <c r="B334" s="93" t="s">
        <v>440</v>
      </c>
      <c r="C334" s="124" t="s">
        <v>440</v>
      </c>
      <c r="D334" s="101">
        <v>1.5</v>
      </c>
      <c r="E334" s="95" t="s">
        <v>74</v>
      </c>
      <c r="F334" s="92">
        <v>145</v>
      </c>
      <c r="G334" s="92">
        <v>144.69999999999999</v>
      </c>
      <c r="H334" s="92">
        <v>144</v>
      </c>
      <c r="I334" s="92">
        <v>143.80000000000001</v>
      </c>
      <c r="J334" s="92">
        <v>143.34</v>
      </c>
      <c r="K334" s="96">
        <v>142.88999999999999</v>
      </c>
      <c r="L334" s="100"/>
      <c r="M334" s="95" t="s">
        <v>75</v>
      </c>
      <c r="N334" s="92">
        <v>143.38</v>
      </c>
      <c r="O334" s="92">
        <v>143.68</v>
      </c>
      <c r="P334" s="92">
        <v>144.03</v>
      </c>
      <c r="Q334" s="92">
        <v>144.26</v>
      </c>
      <c r="R334" s="92">
        <v>145</v>
      </c>
      <c r="S334" s="96">
        <v>145.44999999999999</v>
      </c>
      <c r="T334" s="101">
        <v>143.5</v>
      </c>
      <c r="U334" s="139"/>
      <c r="V334" s="57">
        <f t="shared" si="90"/>
        <v>1.299038105676658</v>
      </c>
      <c r="W334" s="53">
        <f t="shared" si="96"/>
        <v>71.95</v>
      </c>
      <c r="X334" s="53">
        <f t="shared" si="97"/>
        <v>143.11500000000001</v>
      </c>
      <c r="Y334" s="53">
        <f t="shared" si="98"/>
        <v>71.444999999999993</v>
      </c>
      <c r="Z334" s="53">
        <f t="shared" si="99"/>
        <v>72.424999999999997</v>
      </c>
      <c r="AA334" s="53">
        <f t="shared" si="100"/>
        <v>0.17451905283833469</v>
      </c>
      <c r="AB334" s="53">
        <f t="shared" si="101"/>
        <v>0.14451905283831934</v>
      </c>
      <c r="AC334" s="53">
        <f t="shared" si="91"/>
        <v>0.10075862213493104</v>
      </c>
      <c r="AD334" s="58">
        <f t="shared" si="92"/>
        <v>8.3438114059233418E-2</v>
      </c>
      <c r="AF334" s="57">
        <f t="shared" si="93"/>
        <v>1.299038105676658</v>
      </c>
      <c r="AG334" s="53">
        <f t="shared" si="102"/>
        <v>72.072499999999991</v>
      </c>
      <c r="AH334" s="53">
        <f t="shared" si="103"/>
        <v>145.22499999999999</v>
      </c>
      <c r="AI334" s="53">
        <f t="shared" si="104"/>
        <v>71.765000000000001</v>
      </c>
      <c r="AJ334" s="53">
        <f t="shared" si="105"/>
        <v>72.724999999999994</v>
      </c>
      <c r="AK334" s="53">
        <f t="shared" si="106"/>
        <v>1.299038105676658E-2</v>
      </c>
      <c r="AL334" s="53">
        <f t="shared" si="107"/>
        <v>0.34201905283833867</v>
      </c>
      <c r="AM334" s="53">
        <f t="shared" si="94"/>
        <v>0.19746479222419566</v>
      </c>
      <c r="AN334" s="58">
        <f t="shared" si="95"/>
        <v>7.4999999999999997E-3</v>
      </c>
    </row>
    <row r="335" spans="1:40">
      <c r="A335" s="103">
        <v>150</v>
      </c>
      <c r="B335" s="93" t="s">
        <v>441</v>
      </c>
      <c r="C335" s="124" t="s">
        <v>441</v>
      </c>
      <c r="D335" s="101">
        <v>8</v>
      </c>
      <c r="E335" s="95" t="s">
        <v>74</v>
      </c>
      <c r="F335" s="92">
        <v>149.9</v>
      </c>
      <c r="G335" s="92">
        <v>149.19999999999999</v>
      </c>
      <c r="H335" s="92">
        <v>144.69999999999999</v>
      </c>
      <c r="I335" s="92">
        <v>144.4</v>
      </c>
      <c r="J335" s="92">
        <v>141.24</v>
      </c>
      <c r="K335" s="96">
        <v>139.44</v>
      </c>
      <c r="L335" s="100"/>
      <c r="M335" s="95" t="s">
        <v>75</v>
      </c>
      <c r="N335" s="92">
        <v>141.34</v>
      </c>
      <c r="O335" s="92">
        <v>142.34</v>
      </c>
      <c r="P335" s="92">
        <v>144.80000000000001</v>
      </c>
      <c r="Q335" s="92">
        <v>145.25</v>
      </c>
      <c r="R335" s="92">
        <v>150</v>
      </c>
      <c r="S335" s="96">
        <v>151.61000000000001</v>
      </c>
      <c r="T335" s="101">
        <v>142</v>
      </c>
      <c r="U335" s="139"/>
      <c r="V335" s="57">
        <f t="shared" si="90"/>
        <v>6.9282032302755097</v>
      </c>
      <c r="W335" s="53">
        <f t="shared" si="96"/>
        <v>72.275000000000006</v>
      </c>
      <c r="X335" s="53">
        <f t="shared" si="97"/>
        <v>140.34</v>
      </c>
      <c r="Y335" s="53">
        <f t="shared" si="98"/>
        <v>69.72</v>
      </c>
      <c r="Z335" s="53">
        <f t="shared" si="99"/>
        <v>74.775000000000006</v>
      </c>
      <c r="AA335" s="53">
        <f t="shared" si="100"/>
        <v>0.96410161513774995</v>
      </c>
      <c r="AB335" s="53">
        <f t="shared" si="101"/>
        <v>0.90910161513774801</v>
      </c>
      <c r="AC335" s="53">
        <f t="shared" si="91"/>
        <v>0.5566243270259329</v>
      </c>
      <c r="AD335" s="58">
        <f t="shared" si="92"/>
        <v>0.52487006222050236</v>
      </c>
      <c r="AF335" s="57">
        <f t="shared" si="93"/>
        <v>6.9282032302755097</v>
      </c>
      <c r="AG335" s="53">
        <f t="shared" si="102"/>
        <v>72.512500000000003</v>
      </c>
      <c r="AH335" s="53">
        <f t="shared" si="103"/>
        <v>150.80500000000001</v>
      </c>
      <c r="AI335" s="53">
        <f t="shared" si="104"/>
        <v>70.92</v>
      </c>
      <c r="AJ335" s="53">
        <f t="shared" si="105"/>
        <v>75.805000000000007</v>
      </c>
      <c r="AK335" s="53">
        <f t="shared" si="106"/>
        <v>0.17160161513774597</v>
      </c>
      <c r="AL335" s="53">
        <f t="shared" si="107"/>
        <v>1.8716016151377537</v>
      </c>
      <c r="AM335" s="53">
        <f t="shared" si="94"/>
        <v>1.0805696963155205</v>
      </c>
      <c r="AN335" s="58">
        <f t="shared" si="95"/>
        <v>9.9074238693152183E-2</v>
      </c>
    </row>
    <row r="336" spans="1:40">
      <c r="A336" s="103">
        <v>150</v>
      </c>
      <c r="B336" s="93" t="s">
        <v>442</v>
      </c>
      <c r="C336" s="124" t="s">
        <v>442</v>
      </c>
      <c r="D336" s="101">
        <v>6</v>
      </c>
      <c r="E336" s="95" t="s">
        <v>74</v>
      </c>
      <c r="F336" s="92">
        <v>149.9</v>
      </c>
      <c r="G336" s="92">
        <v>149.30000000000001</v>
      </c>
      <c r="H336" s="92">
        <v>146</v>
      </c>
      <c r="I336" s="92">
        <v>145.69999999999999</v>
      </c>
      <c r="J336" s="92">
        <v>143.43</v>
      </c>
      <c r="K336" s="96">
        <v>142.03</v>
      </c>
      <c r="L336" s="100"/>
      <c r="M336" s="95" t="s">
        <v>75</v>
      </c>
      <c r="N336" s="92">
        <v>143.51</v>
      </c>
      <c r="O336" s="92">
        <v>144.31</v>
      </c>
      <c r="P336" s="92">
        <v>146.1</v>
      </c>
      <c r="Q336" s="92">
        <v>146.5</v>
      </c>
      <c r="R336" s="92">
        <v>150</v>
      </c>
      <c r="S336" s="96">
        <v>151.27000000000001</v>
      </c>
      <c r="T336" s="101">
        <v>144</v>
      </c>
      <c r="U336" s="139"/>
      <c r="V336" s="57">
        <f t="shared" si="90"/>
        <v>5.196152422706632</v>
      </c>
      <c r="W336" s="53">
        <f t="shared" si="96"/>
        <v>72.924999999999997</v>
      </c>
      <c r="X336" s="53">
        <f t="shared" si="97"/>
        <v>142.73000000000002</v>
      </c>
      <c r="Y336" s="53">
        <f t="shared" si="98"/>
        <v>71.015000000000001</v>
      </c>
      <c r="Z336" s="53">
        <f t="shared" si="99"/>
        <v>74.800000000000011</v>
      </c>
      <c r="AA336" s="53">
        <f t="shared" si="100"/>
        <v>0.7230762113533018</v>
      </c>
      <c r="AB336" s="53">
        <f t="shared" si="101"/>
        <v>0.68807621135331942</v>
      </c>
      <c r="AC336" s="53">
        <f t="shared" si="91"/>
        <v>0.41746824526944348</v>
      </c>
      <c r="AD336" s="58">
        <f t="shared" si="92"/>
        <v>0.39726098584781677</v>
      </c>
      <c r="AF336" s="57">
        <f t="shared" si="93"/>
        <v>5.196152422706632</v>
      </c>
      <c r="AG336" s="53">
        <f t="shared" si="102"/>
        <v>73.150000000000006</v>
      </c>
      <c r="AH336" s="53">
        <f t="shared" si="103"/>
        <v>150.63499999999999</v>
      </c>
      <c r="AI336" s="53">
        <f t="shared" si="104"/>
        <v>71.954999999999998</v>
      </c>
      <c r="AJ336" s="53">
        <f t="shared" si="105"/>
        <v>75.635000000000005</v>
      </c>
      <c r="AK336" s="53">
        <f t="shared" si="106"/>
        <v>0.11307621135331658</v>
      </c>
      <c r="AL336" s="53">
        <f t="shared" si="107"/>
        <v>1.4030762113533086</v>
      </c>
      <c r="AM336" s="53">
        <f t="shared" si="94"/>
        <v>0.81006642831839293</v>
      </c>
      <c r="AN336" s="58">
        <f t="shared" si="95"/>
        <v>6.5284581063780336E-2</v>
      </c>
    </row>
    <row r="337" spans="1:40">
      <c r="A337" s="103">
        <v>150</v>
      </c>
      <c r="B337" s="93" t="s">
        <v>443</v>
      </c>
      <c r="C337" s="124" t="s">
        <v>443</v>
      </c>
      <c r="D337" s="101">
        <v>4</v>
      </c>
      <c r="E337" s="95" t="s">
        <v>74</v>
      </c>
      <c r="F337" s="92">
        <v>149.9</v>
      </c>
      <c r="G337" s="92">
        <v>149.5</v>
      </c>
      <c r="H337" s="92">
        <v>147.30000000000001</v>
      </c>
      <c r="I337" s="92">
        <v>147.1</v>
      </c>
      <c r="J337" s="92">
        <v>145.61000000000001</v>
      </c>
      <c r="K337" s="96">
        <v>144.63</v>
      </c>
      <c r="L337" s="100"/>
      <c r="M337" s="95" t="s">
        <v>75</v>
      </c>
      <c r="N337" s="92">
        <v>145.66999999999999</v>
      </c>
      <c r="O337" s="92">
        <v>146.27000000000001</v>
      </c>
      <c r="P337" s="92">
        <v>147.4</v>
      </c>
      <c r="Q337" s="92">
        <v>147.74</v>
      </c>
      <c r="R337" s="92">
        <v>150</v>
      </c>
      <c r="S337" s="96">
        <v>150.91</v>
      </c>
      <c r="T337" s="101">
        <v>146</v>
      </c>
      <c r="U337" s="139"/>
      <c r="V337" s="57">
        <f t="shared" si="90"/>
        <v>3.4641016151377548</v>
      </c>
      <c r="W337" s="53">
        <f t="shared" si="96"/>
        <v>73.599999999999994</v>
      </c>
      <c r="X337" s="53">
        <f t="shared" si="97"/>
        <v>145.12</v>
      </c>
      <c r="Y337" s="53">
        <f t="shared" si="98"/>
        <v>72.314999999999998</v>
      </c>
      <c r="Z337" s="53">
        <f t="shared" si="99"/>
        <v>74.849999999999994</v>
      </c>
      <c r="AA337" s="53">
        <f t="shared" si="100"/>
        <v>0.48205080756888208</v>
      </c>
      <c r="AB337" s="53">
        <f t="shared" si="101"/>
        <v>0.44705080756888083</v>
      </c>
      <c r="AC337" s="53">
        <f t="shared" si="91"/>
        <v>0.27831216351297056</v>
      </c>
      <c r="AD337" s="58">
        <f t="shared" si="92"/>
        <v>0.25810490409133291</v>
      </c>
      <c r="AF337" s="57">
        <f t="shared" si="93"/>
        <v>3.4641016151377548</v>
      </c>
      <c r="AG337" s="53">
        <f t="shared" si="102"/>
        <v>73.784999999999997</v>
      </c>
      <c r="AH337" s="53">
        <f t="shared" si="103"/>
        <v>150.45499999999998</v>
      </c>
      <c r="AI337" s="53">
        <f t="shared" si="104"/>
        <v>72.984999999999999</v>
      </c>
      <c r="AJ337" s="53">
        <f t="shared" si="105"/>
        <v>75.454999999999998</v>
      </c>
      <c r="AK337" s="53">
        <f t="shared" si="106"/>
        <v>6.2050807568880373E-2</v>
      </c>
      <c r="AL337" s="53">
        <f t="shared" si="107"/>
        <v>0.93205080756888026</v>
      </c>
      <c r="AM337" s="53">
        <f t="shared" si="94"/>
        <v>0.53811978464830101</v>
      </c>
      <c r="AN337" s="58">
        <f t="shared" si="95"/>
        <v>3.5825050453326748E-2</v>
      </c>
    </row>
    <row r="338" spans="1:40">
      <c r="A338" s="103">
        <v>150</v>
      </c>
      <c r="B338" s="93" t="s">
        <v>444</v>
      </c>
      <c r="C338" s="124" t="s">
        <v>444</v>
      </c>
      <c r="D338" s="101">
        <v>3</v>
      </c>
      <c r="E338" s="95" t="s">
        <v>74</v>
      </c>
      <c r="F338" s="92">
        <v>150</v>
      </c>
      <c r="G338" s="92">
        <v>149.6</v>
      </c>
      <c r="H338" s="92">
        <v>148</v>
      </c>
      <c r="I338" s="92">
        <v>147.80000000000001</v>
      </c>
      <c r="J338" s="92">
        <v>146.69999999999999</v>
      </c>
      <c r="K338" s="96">
        <v>145.93</v>
      </c>
      <c r="L338" s="100"/>
      <c r="M338" s="95" t="s">
        <v>75</v>
      </c>
      <c r="N338" s="92">
        <v>146.75</v>
      </c>
      <c r="O338" s="92">
        <v>147.25</v>
      </c>
      <c r="P338" s="92">
        <v>148.05000000000001</v>
      </c>
      <c r="Q338" s="92">
        <v>148.35</v>
      </c>
      <c r="R338" s="92">
        <v>150</v>
      </c>
      <c r="S338" s="96">
        <v>150.72999999999999</v>
      </c>
      <c r="T338" s="101">
        <v>147</v>
      </c>
      <c r="U338" s="139"/>
      <c r="V338" s="57">
        <f t="shared" si="90"/>
        <v>2.598076211353316</v>
      </c>
      <c r="W338" s="53">
        <f t="shared" si="96"/>
        <v>73.95</v>
      </c>
      <c r="X338" s="53">
        <f t="shared" si="97"/>
        <v>146.315</v>
      </c>
      <c r="Y338" s="53">
        <f t="shared" si="98"/>
        <v>72.965000000000003</v>
      </c>
      <c r="Z338" s="53">
        <f t="shared" si="99"/>
        <v>74.900000000000006</v>
      </c>
      <c r="AA338" s="53">
        <f t="shared" si="100"/>
        <v>0.34903810567665516</v>
      </c>
      <c r="AB338" s="53">
        <f t="shared" si="101"/>
        <v>0.31403810567665857</v>
      </c>
      <c r="AC338" s="53">
        <f t="shared" si="91"/>
        <v>0.2015172442698539</v>
      </c>
      <c r="AD338" s="58">
        <f t="shared" si="92"/>
        <v>0.18130998484821895</v>
      </c>
      <c r="AF338" s="57">
        <f t="shared" si="93"/>
        <v>2.598076211353316</v>
      </c>
      <c r="AG338" s="53">
        <f t="shared" si="102"/>
        <v>74.099999999999994</v>
      </c>
      <c r="AH338" s="53">
        <f t="shared" si="103"/>
        <v>150.36500000000001</v>
      </c>
      <c r="AI338" s="53">
        <f t="shared" si="104"/>
        <v>73.5</v>
      </c>
      <c r="AJ338" s="53">
        <f t="shared" si="105"/>
        <v>75.364999999999995</v>
      </c>
      <c r="AK338" s="53">
        <f t="shared" si="106"/>
        <v>3.4038105676657437E-2</v>
      </c>
      <c r="AL338" s="53">
        <f t="shared" si="107"/>
        <v>0.69903810567666369</v>
      </c>
      <c r="AM338" s="53">
        <f t="shared" si="94"/>
        <v>0.40358983848622781</v>
      </c>
      <c r="AN338" s="58">
        <f t="shared" si="95"/>
        <v>1.9651909475123099E-2</v>
      </c>
    </row>
    <row r="339" spans="1:40">
      <c r="A339" s="103">
        <v>150</v>
      </c>
      <c r="B339" s="93" t="s">
        <v>445</v>
      </c>
      <c r="C339" s="124" t="s">
        <v>445</v>
      </c>
      <c r="D339" s="101">
        <v>2</v>
      </c>
      <c r="E339" s="95" t="s">
        <v>74</v>
      </c>
      <c r="F339" s="92">
        <v>150</v>
      </c>
      <c r="G339" s="92">
        <v>149.69999999999999</v>
      </c>
      <c r="H339" s="92">
        <v>148.69999999999999</v>
      </c>
      <c r="I339" s="92">
        <v>148.5</v>
      </c>
      <c r="J339" s="92">
        <v>147.80000000000001</v>
      </c>
      <c r="K339" s="96">
        <v>147.24</v>
      </c>
      <c r="L339" s="100"/>
      <c r="M339" s="95" t="s">
        <v>75</v>
      </c>
      <c r="N339" s="92">
        <v>147.84</v>
      </c>
      <c r="O339" s="92">
        <v>148.21</v>
      </c>
      <c r="P339" s="92">
        <v>148.69999999999999</v>
      </c>
      <c r="Q339" s="92">
        <v>148.94999999999999</v>
      </c>
      <c r="R339" s="92">
        <v>150</v>
      </c>
      <c r="S339" s="96">
        <v>150.54</v>
      </c>
      <c r="T339" s="101">
        <v>148</v>
      </c>
      <c r="U339" s="139"/>
      <c r="V339" s="57">
        <f t="shared" si="90"/>
        <v>1.7320508075688774</v>
      </c>
      <c r="W339" s="53">
        <f t="shared" si="96"/>
        <v>74.3</v>
      </c>
      <c r="X339" s="53">
        <f t="shared" si="97"/>
        <v>147.52000000000001</v>
      </c>
      <c r="Y339" s="53">
        <f t="shared" si="98"/>
        <v>73.62</v>
      </c>
      <c r="Z339" s="53">
        <f t="shared" si="99"/>
        <v>74.924999999999997</v>
      </c>
      <c r="AA339" s="53">
        <f t="shared" si="100"/>
        <v>0.24102540378443393</v>
      </c>
      <c r="AB339" s="53">
        <f t="shared" si="101"/>
        <v>0.1860254037844461</v>
      </c>
      <c r="AC339" s="53">
        <f t="shared" si="91"/>
        <v>0.13915608175648117</v>
      </c>
      <c r="AD339" s="58">
        <f t="shared" si="92"/>
        <v>0.10740181695105877</v>
      </c>
      <c r="AF339" s="57">
        <f t="shared" si="93"/>
        <v>1.7320508075688774</v>
      </c>
      <c r="AG339" s="53">
        <f t="shared" si="102"/>
        <v>74.412499999999994</v>
      </c>
      <c r="AH339" s="53">
        <f t="shared" si="103"/>
        <v>150.26999999999998</v>
      </c>
      <c r="AI339" s="53">
        <f t="shared" si="104"/>
        <v>74.012500000000003</v>
      </c>
      <c r="AJ339" s="53">
        <f t="shared" si="105"/>
        <v>75.27</v>
      </c>
      <c r="AK339" s="53">
        <f t="shared" si="106"/>
        <v>1.7320508075688773E-2</v>
      </c>
      <c r="AL339" s="53">
        <f t="shared" si="107"/>
        <v>0.46602540378444723</v>
      </c>
      <c r="AM339" s="53">
        <f t="shared" si="94"/>
        <v>0.26905989232415461</v>
      </c>
      <c r="AN339" s="58">
        <f t="shared" si="95"/>
        <v>0.01</v>
      </c>
    </row>
    <row r="340" spans="1:40">
      <c r="A340" s="103">
        <v>150</v>
      </c>
      <c r="B340" s="93" t="s">
        <v>446</v>
      </c>
      <c r="C340" s="124" t="s">
        <v>446</v>
      </c>
      <c r="D340" s="101">
        <v>1.5</v>
      </c>
      <c r="E340" s="95" t="s">
        <v>74</v>
      </c>
      <c r="F340" s="92">
        <v>150</v>
      </c>
      <c r="G340" s="92">
        <v>149.69999999999999</v>
      </c>
      <c r="H340" s="92">
        <v>149</v>
      </c>
      <c r="I340" s="92">
        <v>148.80000000000001</v>
      </c>
      <c r="J340" s="92">
        <v>148.34</v>
      </c>
      <c r="K340" s="96">
        <v>147.88999999999999</v>
      </c>
      <c r="L340" s="100"/>
      <c r="M340" s="95" t="s">
        <v>75</v>
      </c>
      <c r="N340" s="92">
        <v>148.38</v>
      </c>
      <c r="O340" s="92">
        <v>148.68</v>
      </c>
      <c r="P340" s="92">
        <v>149.03</v>
      </c>
      <c r="Q340" s="92">
        <v>149.26</v>
      </c>
      <c r="R340" s="92">
        <v>150</v>
      </c>
      <c r="S340" s="96">
        <v>150.44999999999999</v>
      </c>
      <c r="T340" s="101">
        <v>148.5</v>
      </c>
      <c r="U340" s="139"/>
      <c r="V340" s="57">
        <f t="shared" si="90"/>
        <v>1.299038105676658</v>
      </c>
      <c r="W340" s="53">
        <f t="shared" si="96"/>
        <v>74.45</v>
      </c>
      <c r="X340" s="53">
        <f t="shared" si="97"/>
        <v>148.11500000000001</v>
      </c>
      <c r="Y340" s="53">
        <f t="shared" si="98"/>
        <v>73.944999999999993</v>
      </c>
      <c r="Z340" s="53">
        <f t="shared" si="99"/>
        <v>74.924999999999997</v>
      </c>
      <c r="AA340" s="53">
        <f t="shared" si="100"/>
        <v>0.17451905283833469</v>
      </c>
      <c r="AB340" s="53">
        <f t="shared" si="101"/>
        <v>0.14451905283831934</v>
      </c>
      <c r="AC340" s="53">
        <f t="shared" si="91"/>
        <v>0.10075862213493104</v>
      </c>
      <c r="AD340" s="58">
        <f t="shared" si="92"/>
        <v>8.3438114059233418E-2</v>
      </c>
      <c r="AF340" s="57">
        <f t="shared" si="93"/>
        <v>1.299038105676658</v>
      </c>
      <c r="AG340" s="53">
        <f t="shared" si="102"/>
        <v>74.572499999999991</v>
      </c>
      <c r="AH340" s="53">
        <f t="shared" si="103"/>
        <v>150.22499999999999</v>
      </c>
      <c r="AI340" s="53">
        <f t="shared" si="104"/>
        <v>74.265000000000001</v>
      </c>
      <c r="AJ340" s="53">
        <f t="shared" si="105"/>
        <v>75.224999999999994</v>
      </c>
      <c r="AK340" s="53">
        <f t="shared" si="106"/>
        <v>1.299038105676658E-2</v>
      </c>
      <c r="AL340" s="53">
        <f t="shared" si="107"/>
        <v>0.34201905283833867</v>
      </c>
      <c r="AM340" s="53">
        <f t="shared" si="94"/>
        <v>0.19746479222419566</v>
      </c>
      <c r="AN340" s="58">
        <f t="shared" si="95"/>
        <v>7.4999999999999997E-3</v>
      </c>
    </row>
    <row r="341" spans="1:40">
      <c r="A341" s="103">
        <v>155</v>
      </c>
      <c r="B341" s="93" t="s">
        <v>447</v>
      </c>
      <c r="C341" s="124" t="s">
        <v>447</v>
      </c>
      <c r="D341" s="101">
        <v>6</v>
      </c>
      <c r="E341" s="95" t="s">
        <v>74</v>
      </c>
      <c r="F341" s="92">
        <v>154.9</v>
      </c>
      <c r="G341" s="92">
        <v>154.30000000000001</v>
      </c>
      <c r="H341" s="92">
        <v>151</v>
      </c>
      <c r="I341" s="92">
        <v>150.69999999999999</v>
      </c>
      <c r="J341" s="92">
        <v>148.43</v>
      </c>
      <c r="K341" s="96">
        <v>147.03</v>
      </c>
      <c r="L341" s="100"/>
      <c r="M341" s="95" t="s">
        <v>75</v>
      </c>
      <c r="N341" s="92">
        <v>148.51</v>
      </c>
      <c r="O341" s="92">
        <v>149.31</v>
      </c>
      <c r="P341" s="92">
        <v>151.1</v>
      </c>
      <c r="Q341" s="92">
        <v>151.5</v>
      </c>
      <c r="R341" s="92">
        <v>155</v>
      </c>
      <c r="S341" s="96">
        <v>156.27000000000001</v>
      </c>
      <c r="T341" s="101">
        <v>149</v>
      </c>
      <c r="U341" s="139"/>
      <c r="V341" s="57">
        <f t="shared" si="90"/>
        <v>5.196152422706632</v>
      </c>
      <c r="W341" s="53">
        <f t="shared" si="96"/>
        <v>75.424999999999997</v>
      </c>
      <c r="X341" s="53">
        <f t="shared" si="97"/>
        <v>147.73000000000002</v>
      </c>
      <c r="Y341" s="53">
        <f t="shared" si="98"/>
        <v>73.515000000000001</v>
      </c>
      <c r="Z341" s="53">
        <f t="shared" si="99"/>
        <v>77.300000000000011</v>
      </c>
      <c r="AA341" s="53">
        <f t="shared" si="100"/>
        <v>0.7230762113533018</v>
      </c>
      <c r="AB341" s="53">
        <f t="shared" si="101"/>
        <v>0.68807621135331942</v>
      </c>
      <c r="AC341" s="53">
        <f t="shared" si="91"/>
        <v>0.41746824526944348</v>
      </c>
      <c r="AD341" s="58">
        <f t="shared" si="92"/>
        <v>0.39726098584781677</v>
      </c>
      <c r="AF341" s="57">
        <f t="shared" si="93"/>
        <v>5.196152422706632</v>
      </c>
      <c r="AG341" s="53">
        <f t="shared" si="102"/>
        <v>75.650000000000006</v>
      </c>
      <c r="AH341" s="53">
        <f t="shared" si="103"/>
        <v>155.63499999999999</v>
      </c>
      <c r="AI341" s="53">
        <f t="shared" si="104"/>
        <v>74.454999999999998</v>
      </c>
      <c r="AJ341" s="53">
        <f t="shared" si="105"/>
        <v>78.135000000000005</v>
      </c>
      <c r="AK341" s="53">
        <f t="shared" si="106"/>
        <v>0.11307621135331658</v>
      </c>
      <c r="AL341" s="53">
        <f t="shared" si="107"/>
        <v>1.4030762113533086</v>
      </c>
      <c r="AM341" s="53">
        <f t="shared" si="94"/>
        <v>0.81006642831839293</v>
      </c>
      <c r="AN341" s="58">
        <f t="shared" si="95"/>
        <v>6.5284581063780336E-2</v>
      </c>
    </row>
    <row r="342" spans="1:40">
      <c r="A342" s="103">
        <v>155</v>
      </c>
      <c r="B342" s="93" t="s">
        <v>448</v>
      </c>
      <c r="C342" s="124" t="s">
        <v>448</v>
      </c>
      <c r="D342" s="101">
        <v>4</v>
      </c>
      <c r="E342" s="95" t="s">
        <v>74</v>
      </c>
      <c r="F342" s="92">
        <v>154.9</v>
      </c>
      <c r="G342" s="92">
        <v>154.5</v>
      </c>
      <c r="H342" s="92">
        <v>152.30000000000001</v>
      </c>
      <c r="I342" s="92">
        <v>152.1</v>
      </c>
      <c r="J342" s="92">
        <v>150.61000000000001</v>
      </c>
      <c r="K342" s="96">
        <v>149.63</v>
      </c>
      <c r="L342" s="100"/>
      <c r="M342" s="95" t="s">
        <v>75</v>
      </c>
      <c r="N342" s="92">
        <v>150.66999999999999</v>
      </c>
      <c r="O342" s="92">
        <v>151.27000000000001</v>
      </c>
      <c r="P342" s="92">
        <v>152.4</v>
      </c>
      <c r="Q342" s="92">
        <v>152.74</v>
      </c>
      <c r="R342" s="92">
        <v>155</v>
      </c>
      <c r="S342" s="96">
        <v>155.91</v>
      </c>
      <c r="T342" s="101">
        <v>151</v>
      </c>
      <c r="U342" s="139"/>
      <c r="V342" s="57">
        <f t="shared" si="90"/>
        <v>3.4641016151377548</v>
      </c>
      <c r="W342" s="53">
        <f t="shared" si="96"/>
        <v>76.099999999999994</v>
      </c>
      <c r="X342" s="53">
        <f t="shared" si="97"/>
        <v>150.12</v>
      </c>
      <c r="Y342" s="53">
        <f t="shared" si="98"/>
        <v>74.814999999999998</v>
      </c>
      <c r="Z342" s="53">
        <f t="shared" si="99"/>
        <v>77.349999999999994</v>
      </c>
      <c r="AA342" s="53">
        <f t="shared" si="100"/>
        <v>0.48205080756888208</v>
      </c>
      <c r="AB342" s="53">
        <f t="shared" si="101"/>
        <v>0.44705080756888083</v>
      </c>
      <c r="AC342" s="53">
        <f t="shared" si="91"/>
        <v>0.27831216351297056</v>
      </c>
      <c r="AD342" s="58">
        <f t="shared" si="92"/>
        <v>0.25810490409133291</v>
      </c>
      <c r="AF342" s="57">
        <f t="shared" si="93"/>
        <v>3.4641016151377548</v>
      </c>
      <c r="AG342" s="53">
        <f t="shared" si="102"/>
        <v>76.284999999999997</v>
      </c>
      <c r="AH342" s="53">
        <f t="shared" si="103"/>
        <v>155.45499999999998</v>
      </c>
      <c r="AI342" s="53">
        <f t="shared" si="104"/>
        <v>75.484999999999999</v>
      </c>
      <c r="AJ342" s="53">
        <f t="shared" si="105"/>
        <v>77.954999999999998</v>
      </c>
      <c r="AK342" s="53">
        <f t="shared" si="106"/>
        <v>6.2050807568880373E-2</v>
      </c>
      <c r="AL342" s="53">
        <f t="shared" si="107"/>
        <v>0.93205080756888026</v>
      </c>
      <c r="AM342" s="53">
        <f t="shared" si="94"/>
        <v>0.53811978464830101</v>
      </c>
      <c r="AN342" s="58">
        <f t="shared" si="95"/>
        <v>3.5825050453326748E-2</v>
      </c>
    </row>
    <row r="343" spans="1:40">
      <c r="A343" s="103">
        <v>155</v>
      </c>
      <c r="B343" s="93" t="s">
        <v>449</v>
      </c>
      <c r="C343" s="124" t="s">
        <v>449</v>
      </c>
      <c r="D343" s="101">
        <v>3</v>
      </c>
      <c r="E343" s="95" t="s">
        <v>74</v>
      </c>
      <c r="F343" s="92">
        <v>155</v>
      </c>
      <c r="G343" s="92">
        <v>154.6</v>
      </c>
      <c r="H343" s="92">
        <v>153</v>
      </c>
      <c r="I343" s="92">
        <v>152.80000000000001</v>
      </c>
      <c r="J343" s="92">
        <v>151.69999999999999</v>
      </c>
      <c r="K343" s="96">
        <v>150.93</v>
      </c>
      <c r="L343" s="100"/>
      <c r="M343" s="95" t="s">
        <v>75</v>
      </c>
      <c r="N343" s="92">
        <v>151.75</v>
      </c>
      <c r="O343" s="92">
        <v>152.25</v>
      </c>
      <c r="P343" s="92">
        <v>153.05000000000001</v>
      </c>
      <c r="Q343" s="92">
        <v>153.35</v>
      </c>
      <c r="R343" s="92">
        <v>155</v>
      </c>
      <c r="S343" s="96">
        <v>155.72999999999999</v>
      </c>
      <c r="T343" s="101">
        <v>152</v>
      </c>
      <c r="U343" s="139"/>
      <c r="V343" s="57">
        <f t="shared" si="90"/>
        <v>2.598076211353316</v>
      </c>
      <c r="W343" s="53">
        <f t="shared" si="96"/>
        <v>76.45</v>
      </c>
      <c r="X343" s="53">
        <f t="shared" si="97"/>
        <v>151.315</v>
      </c>
      <c r="Y343" s="53">
        <f t="shared" si="98"/>
        <v>75.465000000000003</v>
      </c>
      <c r="Z343" s="53">
        <f t="shared" si="99"/>
        <v>77.400000000000006</v>
      </c>
      <c r="AA343" s="53">
        <f t="shared" si="100"/>
        <v>0.34903810567665516</v>
      </c>
      <c r="AB343" s="53">
        <f t="shared" si="101"/>
        <v>0.31403810567665857</v>
      </c>
      <c r="AC343" s="53">
        <f t="shared" si="91"/>
        <v>0.2015172442698539</v>
      </c>
      <c r="AD343" s="58">
        <f t="shared" si="92"/>
        <v>0.18130998484821895</v>
      </c>
      <c r="AF343" s="57">
        <f t="shared" si="93"/>
        <v>2.598076211353316</v>
      </c>
      <c r="AG343" s="53">
        <f t="shared" si="102"/>
        <v>76.599999999999994</v>
      </c>
      <c r="AH343" s="53">
        <f t="shared" si="103"/>
        <v>155.36500000000001</v>
      </c>
      <c r="AI343" s="53">
        <f t="shared" si="104"/>
        <v>76</v>
      </c>
      <c r="AJ343" s="53">
        <f t="shared" si="105"/>
        <v>77.864999999999995</v>
      </c>
      <c r="AK343" s="53">
        <f t="shared" si="106"/>
        <v>3.4038105676657437E-2</v>
      </c>
      <c r="AL343" s="53">
        <f t="shared" si="107"/>
        <v>0.69903810567666369</v>
      </c>
      <c r="AM343" s="53">
        <f t="shared" si="94"/>
        <v>0.40358983848622781</v>
      </c>
      <c r="AN343" s="58">
        <f t="shared" si="95"/>
        <v>1.9651909475123099E-2</v>
      </c>
    </row>
    <row r="344" spans="1:40">
      <c r="A344" s="103">
        <v>155</v>
      </c>
      <c r="B344" s="93" t="s">
        <v>450</v>
      </c>
      <c r="C344" s="124" t="s">
        <v>450</v>
      </c>
      <c r="D344" s="101">
        <v>2</v>
      </c>
      <c r="E344" s="95" t="s">
        <v>74</v>
      </c>
      <c r="F344" s="92">
        <v>155</v>
      </c>
      <c r="G344" s="92">
        <v>154.69999999999999</v>
      </c>
      <c r="H344" s="92">
        <v>153.69999999999999</v>
      </c>
      <c r="I344" s="92">
        <v>153.5</v>
      </c>
      <c r="J344" s="92">
        <v>152.80000000000001</v>
      </c>
      <c r="K344" s="96">
        <v>152.24</v>
      </c>
      <c r="L344" s="100"/>
      <c r="M344" s="95" t="s">
        <v>75</v>
      </c>
      <c r="N344" s="92">
        <v>152.84</v>
      </c>
      <c r="O344" s="92">
        <v>153.21</v>
      </c>
      <c r="P344" s="92">
        <v>153.69999999999999</v>
      </c>
      <c r="Q344" s="92">
        <v>153.94999999999999</v>
      </c>
      <c r="R344" s="92">
        <v>155</v>
      </c>
      <c r="S344" s="96">
        <v>155.54</v>
      </c>
      <c r="T344" s="101">
        <v>153</v>
      </c>
      <c r="U344" s="139"/>
      <c r="V344" s="57">
        <f t="shared" si="90"/>
        <v>1.7320508075688774</v>
      </c>
      <c r="W344" s="53">
        <f t="shared" si="96"/>
        <v>76.8</v>
      </c>
      <c r="X344" s="53">
        <f t="shared" si="97"/>
        <v>152.52000000000001</v>
      </c>
      <c r="Y344" s="53">
        <f t="shared" si="98"/>
        <v>76.12</v>
      </c>
      <c r="Z344" s="53">
        <f t="shared" si="99"/>
        <v>77.424999999999997</v>
      </c>
      <c r="AA344" s="53">
        <f t="shared" si="100"/>
        <v>0.24102540378443393</v>
      </c>
      <c r="AB344" s="53">
        <f t="shared" si="101"/>
        <v>0.1860254037844461</v>
      </c>
      <c r="AC344" s="53">
        <f t="shared" si="91"/>
        <v>0.13915608175648117</v>
      </c>
      <c r="AD344" s="58">
        <f t="shared" si="92"/>
        <v>0.10740181695105877</v>
      </c>
      <c r="AF344" s="57">
        <f t="shared" si="93"/>
        <v>1.7320508075688774</v>
      </c>
      <c r="AG344" s="53">
        <f t="shared" si="102"/>
        <v>76.912499999999994</v>
      </c>
      <c r="AH344" s="53">
        <f t="shared" si="103"/>
        <v>155.26999999999998</v>
      </c>
      <c r="AI344" s="53">
        <f t="shared" si="104"/>
        <v>76.512500000000003</v>
      </c>
      <c r="AJ344" s="53">
        <f t="shared" si="105"/>
        <v>77.77</v>
      </c>
      <c r="AK344" s="53">
        <f t="shared" si="106"/>
        <v>1.7320508075688773E-2</v>
      </c>
      <c r="AL344" s="53">
        <f t="shared" si="107"/>
        <v>0.46602540378444723</v>
      </c>
      <c r="AM344" s="53">
        <f t="shared" si="94"/>
        <v>0.26905989232415461</v>
      </c>
      <c r="AN344" s="58">
        <f t="shared" si="95"/>
        <v>0.01</v>
      </c>
    </row>
    <row r="345" spans="1:40">
      <c r="A345" s="103">
        <v>160</v>
      </c>
      <c r="B345" s="93" t="s">
        <v>451</v>
      </c>
      <c r="C345" s="124" t="s">
        <v>451</v>
      </c>
      <c r="D345" s="101">
        <v>8</v>
      </c>
      <c r="E345" s="95" t="s">
        <v>74</v>
      </c>
      <c r="F345" s="92">
        <v>159.9</v>
      </c>
      <c r="G345" s="92">
        <v>159.19999999999999</v>
      </c>
      <c r="H345" s="92">
        <v>154.69999999999999</v>
      </c>
      <c r="I345" s="92">
        <v>154.4</v>
      </c>
      <c r="J345" s="92">
        <v>151.24</v>
      </c>
      <c r="K345" s="96">
        <v>149.44</v>
      </c>
      <c r="L345" s="100"/>
      <c r="M345" s="95" t="s">
        <v>75</v>
      </c>
      <c r="N345" s="92">
        <v>151.34</v>
      </c>
      <c r="O345" s="92">
        <v>152.34</v>
      </c>
      <c r="P345" s="92">
        <v>154.80000000000001</v>
      </c>
      <c r="Q345" s="92">
        <v>155.25</v>
      </c>
      <c r="R345" s="92">
        <v>160</v>
      </c>
      <c r="S345" s="96">
        <v>161.61000000000001</v>
      </c>
      <c r="T345" s="101">
        <v>152</v>
      </c>
      <c r="U345" s="139"/>
      <c r="V345" s="57">
        <f t="shared" si="90"/>
        <v>6.9282032302755097</v>
      </c>
      <c r="W345" s="53">
        <f t="shared" si="96"/>
        <v>77.275000000000006</v>
      </c>
      <c r="X345" s="53">
        <f t="shared" si="97"/>
        <v>150.34</v>
      </c>
      <c r="Y345" s="53">
        <f t="shared" si="98"/>
        <v>74.72</v>
      </c>
      <c r="Z345" s="53">
        <f t="shared" si="99"/>
        <v>79.775000000000006</v>
      </c>
      <c r="AA345" s="53">
        <f t="shared" si="100"/>
        <v>0.96410161513774995</v>
      </c>
      <c r="AB345" s="53">
        <f t="shared" si="101"/>
        <v>0.90910161513774801</v>
      </c>
      <c r="AC345" s="53">
        <f t="shared" si="91"/>
        <v>0.5566243270259329</v>
      </c>
      <c r="AD345" s="58">
        <f t="shared" si="92"/>
        <v>0.52487006222050236</v>
      </c>
      <c r="AF345" s="57">
        <f t="shared" si="93"/>
        <v>6.9282032302755097</v>
      </c>
      <c r="AG345" s="53">
        <f t="shared" si="102"/>
        <v>77.512500000000003</v>
      </c>
      <c r="AH345" s="53">
        <f t="shared" si="103"/>
        <v>160.80500000000001</v>
      </c>
      <c r="AI345" s="53">
        <f t="shared" si="104"/>
        <v>75.92</v>
      </c>
      <c r="AJ345" s="53">
        <f t="shared" si="105"/>
        <v>80.805000000000007</v>
      </c>
      <c r="AK345" s="53">
        <f t="shared" si="106"/>
        <v>0.17160161513774597</v>
      </c>
      <c r="AL345" s="53">
        <f t="shared" si="107"/>
        <v>1.8716016151377537</v>
      </c>
      <c r="AM345" s="53">
        <f t="shared" si="94"/>
        <v>1.0805696963155205</v>
      </c>
      <c r="AN345" s="58">
        <f t="shared" si="95"/>
        <v>9.9074238693152183E-2</v>
      </c>
    </row>
    <row r="346" spans="1:40">
      <c r="A346" s="103">
        <v>160</v>
      </c>
      <c r="B346" s="93" t="s">
        <v>452</v>
      </c>
      <c r="C346" s="124" t="s">
        <v>452</v>
      </c>
      <c r="D346" s="101">
        <v>6</v>
      </c>
      <c r="E346" s="95" t="s">
        <v>74</v>
      </c>
      <c r="F346" s="92">
        <v>159.9</v>
      </c>
      <c r="G346" s="92">
        <v>159.30000000000001</v>
      </c>
      <c r="H346" s="92">
        <v>156</v>
      </c>
      <c r="I346" s="92">
        <v>155.69999999999999</v>
      </c>
      <c r="J346" s="92">
        <v>153.43</v>
      </c>
      <c r="K346" s="96">
        <v>152.03</v>
      </c>
      <c r="L346" s="100"/>
      <c r="M346" s="95" t="s">
        <v>75</v>
      </c>
      <c r="N346" s="92">
        <v>153.51</v>
      </c>
      <c r="O346" s="92">
        <v>154.31</v>
      </c>
      <c r="P346" s="92">
        <v>156.1</v>
      </c>
      <c r="Q346" s="92">
        <v>156.5</v>
      </c>
      <c r="R346" s="92">
        <v>160</v>
      </c>
      <c r="S346" s="96">
        <v>161.27000000000001</v>
      </c>
      <c r="T346" s="101">
        <v>154</v>
      </c>
      <c r="U346" s="139"/>
      <c r="V346" s="57">
        <f t="shared" si="90"/>
        <v>5.196152422706632</v>
      </c>
      <c r="W346" s="53">
        <f t="shared" si="96"/>
        <v>77.924999999999997</v>
      </c>
      <c r="X346" s="53">
        <f t="shared" si="97"/>
        <v>152.73000000000002</v>
      </c>
      <c r="Y346" s="53">
        <f t="shared" si="98"/>
        <v>76.015000000000001</v>
      </c>
      <c r="Z346" s="53">
        <f t="shared" si="99"/>
        <v>79.800000000000011</v>
      </c>
      <c r="AA346" s="53">
        <f t="shared" si="100"/>
        <v>0.7230762113533018</v>
      </c>
      <c r="AB346" s="53">
        <f t="shared" si="101"/>
        <v>0.68807621135331942</v>
      </c>
      <c r="AC346" s="53">
        <f t="shared" si="91"/>
        <v>0.41746824526944348</v>
      </c>
      <c r="AD346" s="58">
        <f t="shared" si="92"/>
        <v>0.39726098584781677</v>
      </c>
      <c r="AF346" s="57">
        <f t="shared" si="93"/>
        <v>5.196152422706632</v>
      </c>
      <c r="AG346" s="53">
        <f t="shared" si="102"/>
        <v>78.150000000000006</v>
      </c>
      <c r="AH346" s="53">
        <f t="shared" si="103"/>
        <v>160.63499999999999</v>
      </c>
      <c r="AI346" s="53">
        <f t="shared" si="104"/>
        <v>76.954999999999998</v>
      </c>
      <c r="AJ346" s="53">
        <f t="shared" si="105"/>
        <v>80.635000000000005</v>
      </c>
      <c r="AK346" s="53">
        <f t="shared" si="106"/>
        <v>0.11307621135331658</v>
      </c>
      <c r="AL346" s="53">
        <f t="shared" si="107"/>
        <v>1.4030762113533086</v>
      </c>
      <c r="AM346" s="53">
        <f t="shared" si="94"/>
        <v>0.81006642831839293</v>
      </c>
      <c r="AN346" s="58">
        <f t="shared" si="95"/>
        <v>6.5284581063780336E-2</v>
      </c>
    </row>
    <row r="347" spans="1:40">
      <c r="A347" s="103">
        <v>160</v>
      </c>
      <c r="B347" s="93" t="s">
        <v>453</v>
      </c>
      <c r="C347" s="124" t="s">
        <v>453</v>
      </c>
      <c r="D347" s="101">
        <v>4</v>
      </c>
      <c r="E347" s="95" t="s">
        <v>74</v>
      </c>
      <c r="F347" s="92">
        <v>159.9</v>
      </c>
      <c r="G347" s="92">
        <v>159.5</v>
      </c>
      <c r="H347" s="92">
        <v>157.30000000000001</v>
      </c>
      <c r="I347" s="92">
        <v>157.1</v>
      </c>
      <c r="J347" s="92">
        <v>155.61000000000001</v>
      </c>
      <c r="K347" s="96">
        <v>154.63</v>
      </c>
      <c r="L347" s="100"/>
      <c r="M347" s="95" t="s">
        <v>75</v>
      </c>
      <c r="N347" s="92">
        <v>155.66999999999999</v>
      </c>
      <c r="O347" s="92">
        <v>156.27000000000001</v>
      </c>
      <c r="P347" s="92">
        <v>157.4</v>
      </c>
      <c r="Q347" s="92">
        <v>157.74</v>
      </c>
      <c r="R347" s="92">
        <v>160</v>
      </c>
      <c r="S347" s="96">
        <v>160.91</v>
      </c>
      <c r="T347" s="101">
        <v>156</v>
      </c>
      <c r="U347" s="139"/>
      <c r="V347" s="57">
        <f t="shared" si="90"/>
        <v>3.4641016151377548</v>
      </c>
      <c r="W347" s="53">
        <f t="shared" si="96"/>
        <v>78.599999999999994</v>
      </c>
      <c r="X347" s="53">
        <f t="shared" si="97"/>
        <v>155.12</v>
      </c>
      <c r="Y347" s="53">
        <f t="shared" si="98"/>
        <v>77.314999999999998</v>
      </c>
      <c r="Z347" s="53">
        <f t="shared" si="99"/>
        <v>79.849999999999994</v>
      </c>
      <c r="AA347" s="53">
        <f t="shared" si="100"/>
        <v>0.48205080756888208</v>
      </c>
      <c r="AB347" s="53">
        <f t="shared" si="101"/>
        <v>0.44705080756888083</v>
      </c>
      <c r="AC347" s="53">
        <f t="shared" si="91"/>
        <v>0.27831216351297056</v>
      </c>
      <c r="AD347" s="58">
        <f t="shared" si="92"/>
        <v>0.25810490409133291</v>
      </c>
      <c r="AF347" s="57">
        <f t="shared" si="93"/>
        <v>3.4641016151377548</v>
      </c>
      <c r="AG347" s="53">
        <f t="shared" si="102"/>
        <v>78.784999999999997</v>
      </c>
      <c r="AH347" s="53">
        <f t="shared" si="103"/>
        <v>160.45499999999998</v>
      </c>
      <c r="AI347" s="53">
        <f t="shared" si="104"/>
        <v>77.984999999999999</v>
      </c>
      <c r="AJ347" s="53">
        <f t="shared" si="105"/>
        <v>80.454999999999998</v>
      </c>
      <c r="AK347" s="53">
        <f t="shared" si="106"/>
        <v>6.2050807568880373E-2</v>
      </c>
      <c r="AL347" s="53">
        <f t="shared" si="107"/>
        <v>0.93205080756888026</v>
      </c>
      <c r="AM347" s="53">
        <f t="shared" si="94"/>
        <v>0.53811978464830101</v>
      </c>
      <c r="AN347" s="58">
        <f t="shared" si="95"/>
        <v>3.5825050453326748E-2</v>
      </c>
    </row>
    <row r="348" spans="1:40">
      <c r="A348" s="103">
        <v>160</v>
      </c>
      <c r="B348" s="93" t="s">
        <v>454</v>
      </c>
      <c r="C348" s="124" t="s">
        <v>454</v>
      </c>
      <c r="D348" s="101">
        <v>3</v>
      </c>
      <c r="E348" s="95" t="s">
        <v>74</v>
      </c>
      <c r="F348" s="92">
        <v>160</v>
      </c>
      <c r="G348" s="92">
        <v>159.6</v>
      </c>
      <c r="H348" s="92">
        <v>158</v>
      </c>
      <c r="I348" s="92">
        <v>157.80000000000001</v>
      </c>
      <c r="J348" s="92">
        <v>156.69999999999999</v>
      </c>
      <c r="K348" s="96">
        <v>155.93</v>
      </c>
      <c r="L348" s="100"/>
      <c r="M348" s="95" t="s">
        <v>75</v>
      </c>
      <c r="N348" s="92">
        <v>156.75</v>
      </c>
      <c r="O348" s="92">
        <v>157.25</v>
      </c>
      <c r="P348" s="92">
        <v>158.05000000000001</v>
      </c>
      <c r="Q348" s="92">
        <v>158.35</v>
      </c>
      <c r="R348" s="92">
        <v>160</v>
      </c>
      <c r="S348" s="96">
        <v>160.72999999999999</v>
      </c>
      <c r="T348" s="101">
        <v>157</v>
      </c>
      <c r="U348" s="139"/>
      <c r="V348" s="57">
        <f t="shared" si="90"/>
        <v>2.598076211353316</v>
      </c>
      <c r="W348" s="53">
        <f t="shared" si="96"/>
        <v>78.95</v>
      </c>
      <c r="X348" s="53">
        <f t="shared" si="97"/>
        <v>156.315</v>
      </c>
      <c r="Y348" s="53">
        <f t="shared" si="98"/>
        <v>77.965000000000003</v>
      </c>
      <c r="Z348" s="53">
        <f t="shared" si="99"/>
        <v>79.900000000000006</v>
      </c>
      <c r="AA348" s="53">
        <f t="shared" si="100"/>
        <v>0.34903810567665516</v>
      </c>
      <c r="AB348" s="53">
        <f t="shared" si="101"/>
        <v>0.31403810567665857</v>
      </c>
      <c r="AC348" s="53">
        <f t="shared" si="91"/>
        <v>0.2015172442698539</v>
      </c>
      <c r="AD348" s="58">
        <f t="shared" si="92"/>
        <v>0.18130998484821895</v>
      </c>
      <c r="AF348" s="57">
        <f t="shared" si="93"/>
        <v>2.598076211353316</v>
      </c>
      <c r="AG348" s="53">
        <f t="shared" si="102"/>
        <v>79.099999999999994</v>
      </c>
      <c r="AH348" s="53">
        <f t="shared" si="103"/>
        <v>160.36500000000001</v>
      </c>
      <c r="AI348" s="53">
        <f t="shared" si="104"/>
        <v>78.5</v>
      </c>
      <c r="AJ348" s="53">
        <f t="shared" si="105"/>
        <v>80.364999999999995</v>
      </c>
      <c r="AK348" s="53">
        <f t="shared" si="106"/>
        <v>3.4038105676657437E-2</v>
      </c>
      <c r="AL348" s="53">
        <f t="shared" si="107"/>
        <v>0.69903810567666369</v>
      </c>
      <c r="AM348" s="53">
        <f t="shared" si="94"/>
        <v>0.40358983848622781</v>
      </c>
      <c r="AN348" s="58">
        <f t="shared" si="95"/>
        <v>1.9651909475123099E-2</v>
      </c>
    </row>
    <row r="349" spans="1:40">
      <c r="A349" s="103">
        <v>160</v>
      </c>
      <c r="B349" s="93" t="s">
        <v>455</v>
      </c>
      <c r="C349" s="124" t="s">
        <v>455</v>
      </c>
      <c r="D349" s="101">
        <v>2</v>
      </c>
      <c r="E349" s="95" t="s">
        <v>74</v>
      </c>
      <c r="F349" s="92">
        <v>160</v>
      </c>
      <c r="G349" s="92">
        <v>159.69999999999999</v>
      </c>
      <c r="H349" s="92">
        <v>158.69999999999999</v>
      </c>
      <c r="I349" s="92">
        <v>158.5</v>
      </c>
      <c r="J349" s="92">
        <v>157.80000000000001</v>
      </c>
      <c r="K349" s="96">
        <v>157.24</v>
      </c>
      <c r="L349" s="100"/>
      <c r="M349" s="95" t="s">
        <v>75</v>
      </c>
      <c r="N349" s="92">
        <v>157.84</v>
      </c>
      <c r="O349" s="92">
        <v>158.21</v>
      </c>
      <c r="P349" s="92">
        <v>158.69999999999999</v>
      </c>
      <c r="Q349" s="92">
        <v>158.94999999999999</v>
      </c>
      <c r="R349" s="92">
        <v>160</v>
      </c>
      <c r="S349" s="96">
        <v>160.54</v>
      </c>
      <c r="T349" s="101">
        <v>158</v>
      </c>
      <c r="U349" s="139"/>
      <c r="V349" s="57">
        <f t="shared" si="90"/>
        <v>1.7320508075688774</v>
      </c>
      <c r="W349" s="53">
        <f t="shared" si="96"/>
        <v>79.3</v>
      </c>
      <c r="X349" s="53">
        <f t="shared" si="97"/>
        <v>157.52000000000001</v>
      </c>
      <c r="Y349" s="53">
        <f t="shared" si="98"/>
        <v>78.62</v>
      </c>
      <c r="Z349" s="53">
        <f t="shared" si="99"/>
        <v>79.924999999999997</v>
      </c>
      <c r="AA349" s="53">
        <f t="shared" si="100"/>
        <v>0.24102540378443393</v>
      </c>
      <c r="AB349" s="53">
        <f t="shared" si="101"/>
        <v>0.1860254037844461</v>
      </c>
      <c r="AC349" s="53">
        <f t="shared" si="91"/>
        <v>0.13915608175648117</v>
      </c>
      <c r="AD349" s="58">
        <f t="shared" si="92"/>
        <v>0.10740181695105877</v>
      </c>
      <c r="AF349" s="57">
        <f t="shared" si="93"/>
        <v>1.7320508075688774</v>
      </c>
      <c r="AG349" s="53">
        <f t="shared" si="102"/>
        <v>79.412499999999994</v>
      </c>
      <c r="AH349" s="53">
        <f t="shared" si="103"/>
        <v>160.26999999999998</v>
      </c>
      <c r="AI349" s="53">
        <f t="shared" si="104"/>
        <v>79.012500000000003</v>
      </c>
      <c r="AJ349" s="53">
        <f t="shared" si="105"/>
        <v>80.27</v>
      </c>
      <c r="AK349" s="53">
        <f t="shared" si="106"/>
        <v>1.7320508075688773E-2</v>
      </c>
      <c r="AL349" s="53">
        <f t="shared" si="107"/>
        <v>0.46602540378444723</v>
      </c>
      <c r="AM349" s="53">
        <f t="shared" si="94"/>
        <v>0.26905989232415461</v>
      </c>
      <c r="AN349" s="58">
        <f t="shared" si="95"/>
        <v>0.01</v>
      </c>
    </row>
    <row r="350" spans="1:40">
      <c r="A350" s="103">
        <v>165</v>
      </c>
      <c r="B350" s="93" t="s">
        <v>456</v>
      </c>
      <c r="C350" s="124" t="s">
        <v>456</v>
      </c>
      <c r="D350" s="101">
        <v>6</v>
      </c>
      <c r="E350" s="95" t="s">
        <v>74</v>
      </c>
      <c r="F350" s="92">
        <v>164.9</v>
      </c>
      <c r="G350" s="92">
        <v>164.3</v>
      </c>
      <c r="H350" s="92">
        <v>161</v>
      </c>
      <c r="I350" s="92">
        <v>160.69999999999999</v>
      </c>
      <c r="J350" s="92">
        <v>158.43</v>
      </c>
      <c r="K350" s="96">
        <v>157.03</v>
      </c>
      <c r="L350" s="100"/>
      <c r="M350" s="95" t="s">
        <v>75</v>
      </c>
      <c r="N350" s="92">
        <v>158.51</v>
      </c>
      <c r="O350" s="92">
        <v>159.31</v>
      </c>
      <c r="P350" s="92">
        <v>161.1</v>
      </c>
      <c r="Q350" s="92">
        <v>161.5</v>
      </c>
      <c r="R350" s="92">
        <v>165</v>
      </c>
      <c r="S350" s="96">
        <v>166.27</v>
      </c>
      <c r="T350" s="101">
        <v>159</v>
      </c>
      <c r="U350" s="139"/>
      <c r="V350" s="57">
        <f t="shared" si="90"/>
        <v>5.196152422706632</v>
      </c>
      <c r="W350" s="53">
        <f t="shared" si="96"/>
        <v>80.424999999999997</v>
      </c>
      <c r="X350" s="53">
        <f t="shared" si="97"/>
        <v>157.73000000000002</v>
      </c>
      <c r="Y350" s="53">
        <f t="shared" si="98"/>
        <v>78.515000000000001</v>
      </c>
      <c r="Z350" s="53">
        <f t="shared" si="99"/>
        <v>82.300000000000011</v>
      </c>
      <c r="AA350" s="53">
        <f t="shared" si="100"/>
        <v>0.7230762113533018</v>
      </c>
      <c r="AB350" s="53">
        <f t="shared" si="101"/>
        <v>0.68807621135331942</v>
      </c>
      <c r="AC350" s="53">
        <f t="shared" si="91"/>
        <v>0.41746824526944348</v>
      </c>
      <c r="AD350" s="58">
        <f t="shared" si="92"/>
        <v>0.39726098584781677</v>
      </c>
      <c r="AF350" s="57">
        <f t="shared" si="93"/>
        <v>5.196152422706632</v>
      </c>
      <c r="AG350" s="53">
        <f t="shared" si="102"/>
        <v>80.650000000000006</v>
      </c>
      <c r="AH350" s="53">
        <f t="shared" si="103"/>
        <v>165.63499999999999</v>
      </c>
      <c r="AI350" s="53">
        <f t="shared" si="104"/>
        <v>79.454999999999998</v>
      </c>
      <c r="AJ350" s="53">
        <f t="shared" si="105"/>
        <v>83.135000000000005</v>
      </c>
      <c r="AK350" s="53">
        <f t="shared" si="106"/>
        <v>0.11307621135331658</v>
      </c>
      <c r="AL350" s="53">
        <f t="shared" si="107"/>
        <v>1.4030762113533086</v>
      </c>
      <c r="AM350" s="53">
        <f t="shared" si="94"/>
        <v>0.81006642831839293</v>
      </c>
      <c r="AN350" s="58">
        <f t="shared" si="95"/>
        <v>6.5284581063780336E-2</v>
      </c>
    </row>
    <row r="351" spans="1:40">
      <c r="A351" s="103">
        <v>165</v>
      </c>
      <c r="B351" s="93" t="s">
        <v>457</v>
      </c>
      <c r="C351" s="124" t="s">
        <v>457</v>
      </c>
      <c r="D351" s="101">
        <v>4</v>
      </c>
      <c r="E351" s="95" t="s">
        <v>74</v>
      </c>
      <c r="F351" s="92">
        <v>164.9</v>
      </c>
      <c r="G351" s="92">
        <v>164.5</v>
      </c>
      <c r="H351" s="92">
        <v>162.30000000000001</v>
      </c>
      <c r="I351" s="92">
        <v>162.1</v>
      </c>
      <c r="J351" s="92">
        <v>160.61000000000001</v>
      </c>
      <c r="K351" s="96">
        <v>159.63</v>
      </c>
      <c r="L351" s="100"/>
      <c r="M351" s="95" t="s">
        <v>75</v>
      </c>
      <c r="N351" s="92">
        <v>160.66999999999999</v>
      </c>
      <c r="O351" s="92">
        <v>161.27000000000001</v>
      </c>
      <c r="P351" s="92">
        <v>162.4</v>
      </c>
      <c r="Q351" s="92">
        <v>162.74</v>
      </c>
      <c r="R351" s="92">
        <v>165</v>
      </c>
      <c r="S351" s="96">
        <v>165.91</v>
      </c>
      <c r="T351" s="101">
        <v>161</v>
      </c>
      <c r="U351" s="139"/>
      <c r="V351" s="57">
        <f t="shared" si="90"/>
        <v>3.4641016151377548</v>
      </c>
      <c r="W351" s="53">
        <f t="shared" si="96"/>
        <v>81.099999999999994</v>
      </c>
      <c r="X351" s="53">
        <f t="shared" si="97"/>
        <v>160.12</v>
      </c>
      <c r="Y351" s="53">
        <f t="shared" si="98"/>
        <v>79.814999999999998</v>
      </c>
      <c r="Z351" s="53">
        <f t="shared" si="99"/>
        <v>82.35</v>
      </c>
      <c r="AA351" s="53">
        <f t="shared" si="100"/>
        <v>0.48205080756888208</v>
      </c>
      <c r="AB351" s="53">
        <f t="shared" si="101"/>
        <v>0.44705080756888083</v>
      </c>
      <c r="AC351" s="53">
        <f t="shared" si="91"/>
        <v>0.27831216351297056</v>
      </c>
      <c r="AD351" s="58">
        <f t="shared" si="92"/>
        <v>0.25810490409133291</v>
      </c>
      <c r="AF351" s="57">
        <f t="shared" si="93"/>
        <v>3.4641016151377548</v>
      </c>
      <c r="AG351" s="53">
        <f t="shared" si="102"/>
        <v>81.284999999999997</v>
      </c>
      <c r="AH351" s="53">
        <f t="shared" si="103"/>
        <v>165.45499999999998</v>
      </c>
      <c r="AI351" s="53">
        <f t="shared" si="104"/>
        <v>80.484999999999999</v>
      </c>
      <c r="AJ351" s="53">
        <f t="shared" si="105"/>
        <v>82.954999999999998</v>
      </c>
      <c r="AK351" s="53">
        <f t="shared" si="106"/>
        <v>6.2050807568880373E-2</v>
      </c>
      <c r="AL351" s="53">
        <f t="shared" si="107"/>
        <v>0.93205080756888026</v>
      </c>
      <c r="AM351" s="53">
        <f t="shared" si="94"/>
        <v>0.53811978464830101</v>
      </c>
      <c r="AN351" s="58">
        <f t="shared" si="95"/>
        <v>3.5825050453326748E-2</v>
      </c>
    </row>
    <row r="352" spans="1:40">
      <c r="A352" s="103">
        <v>165</v>
      </c>
      <c r="B352" s="93" t="s">
        <v>458</v>
      </c>
      <c r="C352" s="124" t="s">
        <v>458</v>
      </c>
      <c r="D352" s="101">
        <v>3</v>
      </c>
      <c r="E352" s="95" t="s">
        <v>74</v>
      </c>
      <c r="F352" s="92">
        <v>165</v>
      </c>
      <c r="G352" s="92">
        <v>164.6</v>
      </c>
      <c r="H352" s="92">
        <v>163</v>
      </c>
      <c r="I352" s="92">
        <v>162.80000000000001</v>
      </c>
      <c r="J352" s="92">
        <v>161.69999999999999</v>
      </c>
      <c r="K352" s="96">
        <v>160.93</v>
      </c>
      <c r="L352" s="100"/>
      <c r="M352" s="95" t="s">
        <v>75</v>
      </c>
      <c r="N352" s="92">
        <v>161.75</v>
      </c>
      <c r="O352" s="92">
        <v>162.25</v>
      </c>
      <c r="P352" s="92">
        <v>163.05000000000001</v>
      </c>
      <c r="Q352" s="92">
        <v>163.35</v>
      </c>
      <c r="R352" s="92">
        <v>165</v>
      </c>
      <c r="S352" s="96">
        <v>165.73</v>
      </c>
      <c r="T352" s="101">
        <v>162</v>
      </c>
      <c r="U352" s="139"/>
      <c r="V352" s="57">
        <f t="shared" si="90"/>
        <v>2.598076211353316</v>
      </c>
      <c r="W352" s="53">
        <f t="shared" si="96"/>
        <v>81.45</v>
      </c>
      <c r="X352" s="53">
        <f t="shared" si="97"/>
        <v>161.315</v>
      </c>
      <c r="Y352" s="53">
        <f t="shared" si="98"/>
        <v>80.465000000000003</v>
      </c>
      <c r="Z352" s="53">
        <f t="shared" si="99"/>
        <v>82.4</v>
      </c>
      <c r="AA352" s="53">
        <f t="shared" si="100"/>
        <v>0.34903810567665516</v>
      </c>
      <c r="AB352" s="53">
        <f t="shared" si="101"/>
        <v>0.31403810567665857</v>
      </c>
      <c r="AC352" s="53">
        <f t="shared" si="91"/>
        <v>0.2015172442698539</v>
      </c>
      <c r="AD352" s="58">
        <f t="shared" si="92"/>
        <v>0.18130998484821895</v>
      </c>
      <c r="AF352" s="57">
        <f t="shared" si="93"/>
        <v>2.598076211353316</v>
      </c>
      <c r="AG352" s="53">
        <f t="shared" si="102"/>
        <v>81.599999999999994</v>
      </c>
      <c r="AH352" s="53">
        <f t="shared" si="103"/>
        <v>165.36500000000001</v>
      </c>
      <c r="AI352" s="53">
        <f t="shared" si="104"/>
        <v>81</v>
      </c>
      <c r="AJ352" s="53">
        <f t="shared" si="105"/>
        <v>82.864999999999995</v>
      </c>
      <c r="AK352" s="53">
        <f t="shared" si="106"/>
        <v>3.4038105676657437E-2</v>
      </c>
      <c r="AL352" s="53">
        <f t="shared" si="107"/>
        <v>0.69903810567666369</v>
      </c>
      <c r="AM352" s="53">
        <f t="shared" si="94"/>
        <v>0.40358983848622781</v>
      </c>
      <c r="AN352" s="58">
        <f t="shared" si="95"/>
        <v>1.9651909475123099E-2</v>
      </c>
    </row>
    <row r="353" spans="1:40">
      <c r="A353" s="103">
        <v>165</v>
      </c>
      <c r="B353" s="93" t="s">
        <v>459</v>
      </c>
      <c r="C353" s="124" t="s">
        <v>459</v>
      </c>
      <c r="D353" s="101">
        <v>2</v>
      </c>
      <c r="E353" s="95" t="s">
        <v>74</v>
      </c>
      <c r="F353" s="92">
        <v>165</v>
      </c>
      <c r="G353" s="92">
        <v>164.7</v>
      </c>
      <c r="H353" s="92">
        <v>163.69999999999999</v>
      </c>
      <c r="I353" s="92">
        <v>163.5</v>
      </c>
      <c r="J353" s="92">
        <v>162.80000000000001</v>
      </c>
      <c r="K353" s="96">
        <v>162.24</v>
      </c>
      <c r="L353" s="100"/>
      <c r="M353" s="95" t="s">
        <v>75</v>
      </c>
      <c r="N353" s="92">
        <v>162.84</v>
      </c>
      <c r="O353" s="92">
        <v>163.21</v>
      </c>
      <c r="P353" s="92">
        <v>163.69999999999999</v>
      </c>
      <c r="Q353" s="92">
        <v>163.95</v>
      </c>
      <c r="R353" s="92">
        <v>165</v>
      </c>
      <c r="S353" s="96">
        <v>165.54</v>
      </c>
      <c r="T353" s="101">
        <v>163</v>
      </c>
      <c r="U353" s="139"/>
      <c r="V353" s="57">
        <f t="shared" si="90"/>
        <v>1.7320508075688774</v>
      </c>
      <c r="W353" s="53">
        <f t="shared" si="96"/>
        <v>81.8</v>
      </c>
      <c r="X353" s="53">
        <f t="shared" si="97"/>
        <v>162.52000000000001</v>
      </c>
      <c r="Y353" s="53">
        <f t="shared" si="98"/>
        <v>81.12</v>
      </c>
      <c r="Z353" s="53">
        <f t="shared" si="99"/>
        <v>82.424999999999997</v>
      </c>
      <c r="AA353" s="53">
        <f t="shared" si="100"/>
        <v>0.24102540378443393</v>
      </c>
      <c r="AB353" s="53">
        <f t="shared" si="101"/>
        <v>0.1860254037844461</v>
      </c>
      <c r="AC353" s="53">
        <f t="shared" si="91"/>
        <v>0.13915608175648117</v>
      </c>
      <c r="AD353" s="58">
        <f t="shared" si="92"/>
        <v>0.10740181695105877</v>
      </c>
      <c r="AF353" s="57">
        <f t="shared" si="93"/>
        <v>1.7320508075688774</v>
      </c>
      <c r="AG353" s="53">
        <f t="shared" si="102"/>
        <v>81.912499999999994</v>
      </c>
      <c r="AH353" s="53">
        <f t="shared" si="103"/>
        <v>165.26999999999998</v>
      </c>
      <c r="AI353" s="53">
        <f t="shared" si="104"/>
        <v>81.512500000000003</v>
      </c>
      <c r="AJ353" s="53">
        <f t="shared" si="105"/>
        <v>82.77</v>
      </c>
      <c r="AK353" s="53">
        <f t="shared" si="106"/>
        <v>1.7320508075688773E-2</v>
      </c>
      <c r="AL353" s="53">
        <f t="shared" si="107"/>
        <v>0.46602540378444723</v>
      </c>
      <c r="AM353" s="53">
        <f t="shared" si="94"/>
        <v>0.26905989232415461</v>
      </c>
      <c r="AN353" s="58">
        <f t="shared" si="95"/>
        <v>0.01</v>
      </c>
    </row>
    <row r="354" spans="1:40">
      <c r="A354" s="103">
        <v>170</v>
      </c>
      <c r="B354" s="93" t="s">
        <v>460</v>
      </c>
      <c r="C354" s="124" t="s">
        <v>460</v>
      </c>
      <c r="D354" s="101">
        <v>8</v>
      </c>
      <c r="E354" s="95" t="s">
        <v>74</v>
      </c>
      <c r="F354" s="92">
        <v>169.9</v>
      </c>
      <c r="G354" s="92">
        <v>169.2</v>
      </c>
      <c r="H354" s="92">
        <v>164.7</v>
      </c>
      <c r="I354" s="92">
        <v>164.4</v>
      </c>
      <c r="J354" s="92">
        <v>161.24</v>
      </c>
      <c r="K354" s="96">
        <v>159.44</v>
      </c>
      <c r="L354" s="100"/>
      <c r="M354" s="95" t="s">
        <v>75</v>
      </c>
      <c r="N354" s="92">
        <v>161.34</v>
      </c>
      <c r="O354" s="92">
        <v>162.34</v>
      </c>
      <c r="P354" s="92">
        <v>164.8</v>
      </c>
      <c r="Q354" s="92">
        <v>165.25</v>
      </c>
      <c r="R354" s="92">
        <v>170</v>
      </c>
      <c r="S354" s="96">
        <v>171.61</v>
      </c>
      <c r="T354" s="101">
        <v>162</v>
      </c>
      <c r="U354" s="139"/>
      <c r="V354" s="57">
        <f t="shared" si="90"/>
        <v>6.9282032302755097</v>
      </c>
      <c r="W354" s="53">
        <f t="shared" si="96"/>
        <v>82.275000000000006</v>
      </c>
      <c r="X354" s="53">
        <f t="shared" si="97"/>
        <v>160.34</v>
      </c>
      <c r="Y354" s="53">
        <f t="shared" si="98"/>
        <v>79.72</v>
      </c>
      <c r="Z354" s="53">
        <f t="shared" si="99"/>
        <v>84.775000000000006</v>
      </c>
      <c r="AA354" s="53">
        <f t="shared" si="100"/>
        <v>0.96410161513774995</v>
      </c>
      <c r="AB354" s="53">
        <f t="shared" si="101"/>
        <v>0.90910161513774801</v>
      </c>
      <c r="AC354" s="53">
        <f t="shared" si="91"/>
        <v>0.5566243270259329</v>
      </c>
      <c r="AD354" s="58">
        <f t="shared" si="92"/>
        <v>0.52487006222050236</v>
      </c>
      <c r="AF354" s="57">
        <f t="shared" si="93"/>
        <v>6.9282032302755097</v>
      </c>
      <c r="AG354" s="53">
        <f t="shared" si="102"/>
        <v>82.512500000000003</v>
      </c>
      <c r="AH354" s="53">
        <f t="shared" si="103"/>
        <v>170.80500000000001</v>
      </c>
      <c r="AI354" s="53">
        <f t="shared" si="104"/>
        <v>80.92</v>
      </c>
      <c r="AJ354" s="53">
        <f t="shared" si="105"/>
        <v>85.805000000000007</v>
      </c>
      <c r="AK354" s="53">
        <f t="shared" si="106"/>
        <v>0.17160161513774597</v>
      </c>
      <c r="AL354" s="53">
        <f t="shared" si="107"/>
        <v>1.8716016151377537</v>
      </c>
      <c r="AM354" s="53">
        <f t="shared" si="94"/>
        <v>1.0805696963155205</v>
      </c>
      <c r="AN354" s="58">
        <f t="shared" si="95"/>
        <v>9.9074238693152183E-2</v>
      </c>
    </row>
    <row r="355" spans="1:40">
      <c r="A355" s="103">
        <v>170</v>
      </c>
      <c r="B355" s="93" t="s">
        <v>461</v>
      </c>
      <c r="C355" s="124" t="s">
        <v>461</v>
      </c>
      <c r="D355" s="101">
        <v>6</v>
      </c>
      <c r="E355" s="95" t="s">
        <v>74</v>
      </c>
      <c r="F355" s="92">
        <v>169.9</v>
      </c>
      <c r="G355" s="92">
        <v>169.3</v>
      </c>
      <c r="H355" s="92">
        <v>166</v>
      </c>
      <c r="I355" s="92">
        <v>165.7</v>
      </c>
      <c r="J355" s="92">
        <v>163.43</v>
      </c>
      <c r="K355" s="96">
        <v>162.03</v>
      </c>
      <c r="L355" s="100"/>
      <c r="M355" s="95" t="s">
        <v>75</v>
      </c>
      <c r="N355" s="92">
        <v>163.51</v>
      </c>
      <c r="O355" s="92">
        <v>164.31</v>
      </c>
      <c r="P355" s="92">
        <v>166.1</v>
      </c>
      <c r="Q355" s="92">
        <v>166.5</v>
      </c>
      <c r="R355" s="92">
        <v>170</v>
      </c>
      <c r="S355" s="96">
        <v>171.27</v>
      </c>
      <c r="T355" s="101">
        <v>164</v>
      </c>
      <c r="U355" s="139"/>
      <c r="V355" s="57">
        <f t="shared" si="90"/>
        <v>5.196152422706632</v>
      </c>
      <c r="W355" s="53">
        <f t="shared" si="96"/>
        <v>82.924999999999997</v>
      </c>
      <c r="X355" s="53">
        <f t="shared" si="97"/>
        <v>162.73000000000002</v>
      </c>
      <c r="Y355" s="53">
        <f t="shared" si="98"/>
        <v>81.015000000000001</v>
      </c>
      <c r="Z355" s="53">
        <f t="shared" si="99"/>
        <v>84.800000000000011</v>
      </c>
      <c r="AA355" s="53">
        <f t="shared" si="100"/>
        <v>0.7230762113533018</v>
      </c>
      <c r="AB355" s="53">
        <f t="shared" si="101"/>
        <v>0.68807621135331942</v>
      </c>
      <c r="AC355" s="53">
        <f t="shared" si="91"/>
        <v>0.41746824526944348</v>
      </c>
      <c r="AD355" s="58">
        <f t="shared" si="92"/>
        <v>0.39726098584781677</v>
      </c>
      <c r="AF355" s="57">
        <f t="shared" si="93"/>
        <v>5.196152422706632</v>
      </c>
      <c r="AG355" s="53">
        <f t="shared" si="102"/>
        <v>83.15</v>
      </c>
      <c r="AH355" s="53">
        <f t="shared" si="103"/>
        <v>170.63499999999999</v>
      </c>
      <c r="AI355" s="53">
        <f t="shared" si="104"/>
        <v>81.954999999999998</v>
      </c>
      <c r="AJ355" s="53">
        <f t="shared" si="105"/>
        <v>85.635000000000005</v>
      </c>
      <c r="AK355" s="53">
        <f t="shared" si="106"/>
        <v>0.11307621135331658</v>
      </c>
      <c r="AL355" s="53">
        <f t="shared" si="107"/>
        <v>1.4030762113533086</v>
      </c>
      <c r="AM355" s="53">
        <f t="shared" si="94"/>
        <v>0.81006642831839293</v>
      </c>
      <c r="AN355" s="58">
        <f t="shared" si="95"/>
        <v>6.5284581063780336E-2</v>
      </c>
    </row>
    <row r="356" spans="1:40">
      <c r="A356" s="103">
        <v>170</v>
      </c>
      <c r="B356" s="93" t="s">
        <v>462</v>
      </c>
      <c r="C356" s="124" t="s">
        <v>462</v>
      </c>
      <c r="D356" s="101">
        <v>4</v>
      </c>
      <c r="E356" s="95" t="s">
        <v>74</v>
      </c>
      <c r="F356" s="92">
        <v>169.9</v>
      </c>
      <c r="G356" s="92">
        <v>169.5</v>
      </c>
      <c r="H356" s="92">
        <v>167.3</v>
      </c>
      <c r="I356" s="92">
        <v>167.1</v>
      </c>
      <c r="J356" s="92">
        <v>165.61</v>
      </c>
      <c r="K356" s="96">
        <v>164.63</v>
      </c>
      <c r="L356" s="100"/>
      <c r="M356" s="95" t="s">
        <v>75</v>
      </c>
      <c r="N356" s="92">
        <v>165.67</v>
      </c>
      <c r="O356" s="92">
        <v>166.27</v>
      </c>
      <c r="P356" s="92">
        <v>167.4</v>
      </c>
      <c r="Q356" s="92">
        <v>167.74</v>
      </c>
      <c r="R356" s="92">
        <v>170</v>
      </c>
      <c r="S356" s="96">
        <v>170.91</v>
      </c>
      <c r="T356" s="101">
        <v>166</v>
      </c>
      <c r="U356" s="139"/>
      <c r="V356" s="57">
        <f t="shared" si="90"/>
        <v>3.4641016151377548</v>
      </c>
      <c r="W356" s="53">
        <f t="shared" si="96"/>
        <v>83.6</v>
      </c>
      <c r="X356" s="53">
        <f t="shared" si="97"/>
        <v>165.12</v>
      </c>
      <c r="Y356" s="53">
        <f t="shared" si="98"/>
        <v>82.314999999999998</v>
      </c>
      <c r="Z356" s="53">
        <f t="shared" si="99"/>
        <v>84.85</v>
      </c>
      <c r="AA356" s="53">
        <f t="shared" si="100"/>
        <v>0.48205080756888208</v>
      </c>
      <c r="AB356" s="53">
        <f t="shared" si="101"/>
        <v>0.44705080756888083</v>
      </c>
      <c r="AC356" s="53">
        <f t="shared" si="91"/>
        <v>0.27831216351297056</v>
      </c>
      <c r="AD356" s="58">
        <f t="shared" si="92"/>
        <v>0.25810490409133291</v>
      </c>
      <c r="AF356" s="57">
        <f t="shared" si="93"/>
        <v>3.4641016151377548</v>
      </c>
      <c r="AG356" s="53">
        <f t="shared" si="102"/>
        <v>83.784999999999997</v>
      </c>
      <c r="AH356" s="53">
        <f t="shared" si="103"/>
        <v>170.45499999999998</v>
      </c>
      <c r="AI356" s="53">
        <f t="shared" si="104"/>
        <v>82.984999999999999</v>
      </c>
      <c r="AJ356" s="53">
        <f t="shared" si="105"/>
        <v>85.454999999999998</v>
      </c>
      <c r="AK356" s="53">
        <f t="shared" si="106"/>
        <v>6.2050807568880373E-2</v>
      </c>
      <c r="AL356" s="53">
        <f t="shared" si="107"/>
        <v>0.93205080756888026</v>
      </c>
      <c r="AM356" s="53">
        <f t="shared" si="94"/>
        <v>0.53811978464830101</v>
      </c>
      <c r="AN356" s="58">
        <f t="shared" si="95"/>
        <v>3.5825050453326748E-2</v>
      </c>
    </row>
    <row r="357" spans="1:40">
      <c r="A357" s="103">
        <v>170</v>
      </c>
      <c r="B357" s="93" t="s">
        <v>463</v>
      </c>
      <c r="C357" s="124" t="s">
        <v>463</v>
      </c>
      <c r="D357" s="101">
        <v>3</v>
      </c>
      <c r="E357" s="95" t="s">
        <v>74</v>
      </c>
      <c r="F357" s="92">
        <v>170</v>
      </c>
      <c r="G357" s="92">
        <v>169.6</v>
      </c>
      <c r="H357" s="92">
        <v>168</v>
      </c>
      <c r="I357" s="92">
        <v>167.8</v>
      </c>
      <c r="J357" s="92">
        <v>166.7</v>
      </c>
      <c r="K357" s="96">
        <v>165.93</v>
      </c>
      <c r="L357" s="100"/>
      <c r="M357" s="95" t="s">
        <v>75</v>
      </c>
      <c r="N357" s="92">
        <v>166.75</v>
      </c>
      <c r="O357" s="92">
        <v>167.25</v>
      </c>
      <c r="P357" s="92">
        <v>168.05</v>
      </c>
      <c r="Q357" s="92">
        <v>168.35</v>
      </c>
      <c r="R357" s="92">
        <v>170</v>
      </c>
      <c r="S357" s="96">
        <v>170.73</v>
      </c>
      <c r="T357" s="101">
        <v>167</v>
      </c>
      <c r="U357" s="139"/>
      <c r="V357" s="57">
        <f t="shared" si="90"/>
        <v>2.598076211353316</v>
      </c>
      <c r="W357" s="53">
        <f t="shared" si="96"/>
        <v>83.95</v>
      </c>
      <c r="X357" s="53">
        <f t="shared" si="97"/>
        <v>166.315</v>
      </c>
      <c r="Y357" s="53">
        <f t="shared" si="98"/>
        <v>82.965000000000003</v>
      </c>
      <c r="Z357" s="53">
        <f t="shared" si="99"/>
        <v>84.9</v>
      </c>
      <c r="AA357" s="53">
        <f t="shared" si="100"/>
        <v>0.34903810567665516</v>
      </c>
      <c r="AB357" s="53">
        <f t="shared" si="101"/>
        <v>0.31403810567665857</v>
      </c>
      <c r="AC357" s="53">
        <f t="shared" si="91"/>
        <v>0.2015172442698539</v>
      </c>
      <c r="AD357" s="58">
        <f t="shared" si="92"/>
        <v>0.18130998484821895</v>
      </c>
      <c r="AF357" s="57">
        <f t="shared" si="93"/>
        <v>2.598076211353316</v>
      </c>
      <c r="AG357" s="53">
        <f t="shared" si="102"/>
        <v>84.1</v>
      </c>
      <c r="AH357" s="53">
        <f t="shared" si="103"/>
        <v>170.36500000000001</v>
      </c>
      <c r="AI357" s="53">
        <f t="shared" si="104"/>
        <v>83.5</v>
      </c>
      <c r="AJ357" s="53">
        <f t="shared" si="105"/>
        <v>85.364999999999995</v>
      </c>
      <c r="AK357" s="53">
        <f t="shared" si="106"/>
        <v>3.4038105676657437E-2</v>
      </c>
      <c r="AL357" s="53">
        <f t="shared" si="107"/>
        <v>0.69903810567666369</v>
      </c>
      <c r="AM357" s="53">
        <f t="shared" si="94"/>
        <v>0.40358983848622781</v>
      </c>
      <c r="AN357" s="58">
        <f t="shared" si="95"/>
        <v>1.9651909475123099E-2</v>
      </c>
    </row>
    <row r="358" spans="1:40">
      <c r="A358" s="103">
        <v>170</v>
      </c>
      <c r="B358" s="93" t="s">
        <v>464</v>
      </c>
      <c r="C358" s="124" t="s">
        <v>464</v>
      </c>
      <c r="D358" s="101">
        <v>2</v>
      </c>
      <c r="E358" s="95" t="s">
        <v>74</v>
      </c>
      <c r="F358" s="92">
        <v>170</v>
      </c>
      <c r="G358" s="92">
        <v>169.7</v>
      </c>
      <c r="H358" s="92">
        <v>168.7</v>
      </c>
      <c r="I358" s="92">
        <v>168.5</v>
      </c>
      <c r="J358" s="92">
        <v>167.8</v>
      </c>
      <c r="K358" s="96">
        <v>167.24</v>
      </c>
      <c r="L358" s="100"/>
      <c r="M358" s="95" t="s">
        <v>75</v>
      </c>
      <c r="N358" s="92">
        <v>167.84</v>
      </c>
      <c r="O358" s="92">
        <v>168.21</v>
      </c>
      <c r="P358" s="92">
        <v>168.7</v>
      </c>
      <c r="Q358" s="92">
        <v>168.95</v>
      </c>
      <c r="R358" s="92">
        <v>170</v>
      </c>
      <c r="S358" s="96">
        <v>170.54</v>
      </c>
      <c r="T358" s="101">
        <v>168</v>
      </c>
      <c r="U358" s="139"/>
      <c r="V358" s="57">
        <f t="shared" si="90"/>
        <v>1.7320508075688774</v>
      </c>
      <c r="W358" s="53">
        <f t="shared" si="96"/>
        <v>84.3</v>
      </c>
      <c r="X358" s="53">
        <f t="shared" si="97"/>
        <v>167.52</v>
      </c>
      <c r="Y358" s="53">
        <f t="shared" si="98"/>
        <v>83.62</v>
      </c>
      <c r="Z358" s="53">
        <f t="shared" si="99"/>
        <v>84.924999999999997</v>
      </c>
      <c r="AA358" s="53">
        <f t="shared" si="100"/>
        <v>0.24102540378443393</v>
      </c>
      <c r="AB358" s="53">
        <f t="shared" si="101"/>
        <v>0.1860254037844461</v>
      </c>
      <c r="AC358" s="53">
        <f t="shared" si="91"/>
        <v>0.13915608175648117</v>
      </c>
      <c r="AD358" s="58">
        <f t="shared" si="92"/>
        <v>0.10740181695105877</v>
      </c>
      <c r="AF358" s="57">
        <f t="shared" si="93"/>
        <v>1.7320508075688774</v>
      </c>
      <c r="AG358" s="53">
        <f t="shared" si="102"/>
        <v>84.412499999999994</v>
      </c>
      <c r="AH358" s="53">
        <f t="shared" si="103"/>
        <v>170.26999999999998</v>
      </c>
      <c r="AI358" s="53">
        <f t="shared" si="104"/>
        <v>84.012500000000003</v>
      </c>
      <c r="AJ358" s="53">
        <f t="shared" si="105"/>
        <v>85.27</v>
      </c>
      <c r="AK358" s="53">
        <f t="shared" si="106"/>
        <v>1.7320508075688773E-2</v>
      </c>
      <c r="AL358" s="53">
        <f t="shared" si="107"/>
        <v>0.46602540378444723</v>
      </c>
      <c r="AM358" s="53">
        <f t="shared" si="94"/>
        <v>0.26905989232415461</v>
      </c>
      <c r="AN358" s="58">
        <f t="shared" si="95"/>
        <v>0.01</v>
      </c>
    </row>
    <row r="359" spans="1:40">
      <c r="A359" s="103">
        <v>175</v>
      </c>
      <c r="B359" s="93" t="s">
        <v>465</v>
      </c>
      <c r="C359" s="124" t="s">
        <v>465</v>
      </c>
      <c r="D359" s="101">
        <v>6</v>
      </c>
      <c r="E359" s="95" t="s">
        <v>74</v>
      </c>
      <c r="F359" s="92">
        <v>174.9</v>
      </c>
      <c r="G359" s="92">
        <v>174.3</v>
      </c>
      <c r="H359" s="92">
        <v>171</v>
      </c>
      <c r="I359" s="92">
        <v>170.7</v>
      </c>
      <c r="J359" s="92">
        <v>168.43</v>
      </c>
      <c r="K359" s="96">
        <v>167.03</v>
      </c>
      <c r="L359" s="100"/>
      <c r="M359" s="95" t="s">
        <v>75</v>
      </c>
      <c r="N359" s="92">
        <v>168.51</v>
      </c>
      <c r="O359" s="92">
        <v>169.31</v>
      </c>
      <c r="P359" s="92">
        <v>171.1</v>
      </c>
      <c r="Q359" s="92">
        <v>171.5</v>
      </c>
      <c r="R359" s="92">
        <v>175</v>
      </c>
      <c r="S359" s="96">
        <v>176.27</v>
      </c>
      <c r="T359" s="101">
        <v>169</v>
      </c>
      <c r="U359" s="139"/>
      <c r="V359" s="57">
        <f t="shared" si="90"/>
        <v>5.196152422706632</v>
      </c>
      <c r="W359" s="53">
        <f t="shared" si="96"/>
        <v>85.424999999999997</v>
      </c>
      <c r="X359" s="53">
        <f t="shared" si="97"/>
        <v>167.73000000000002</v>
      </c>
      <c r="Y359" s="53">
        <f t="shared" si="98"/>
        <v>83.515000000000001</v>
      </c>
      <c r="Z359" s="53">
        <f t="shared" si="99"/>
        <v>87.300000000000011</v>
      </c>
      <c r="AA359" s="53">
        <f t="shared" si="100"/>
        <v>0.7230762113533018</v>
      </c>
      <c r="AB359" s="53">
        <f t="shared" si="101"/>
        <v>0.68807621135331942</v>
      </c>
      <c r="AC359" s="53">
        <f t="shared" si="91"/>
        <v>0.41746824526944348</v>
      </c>
      <c r="AD359" s="58">
        <f t="shared" si="92"/>
        <v>0.39726098584781677</v>
      </c>
      <c r="AF359" s="57">
        <f t="shared" si="93"/>
        <v>5.196152422706632</v>
      </c>
      <c r="AG359" s="53">
        <f t="shared" si="102"/>
        <v>85.65</v>
      </c>
      <c r="AH359" s="53">
        <f t="shared" si="103"/>
        <v>175.63499999999999</v>
      </c>
      <c r="AI359" s="53">
        <f t="shared" si="104"/>
        <v>84.454999999999998</v>
      </c>
      <c r="AJ359" s="53">
        <f t="shared" si="105"/>
        <v>88.135000000000005</v>
      </c>
      <c r="AK359" s="53">
        <f t="shared" si="106"/>
        <v>0.11307621135331658</v>
      </c>
      <c r="AL359" s="53">
        <f t="shared" si="107"/>
        <v>1.4030762113533086</v>
      </c>
      <c r="AM359" s="53">
        <f t="shared" si="94"/>
        <v>0.81006642831839293</v>
      </c>
      <c r="AN359" s="58">
        <f t="shared" si="95"/>
        <v>6.5284581063780336E-2</v>
      </c>
    </row>
    <row r="360" spans="1:40">
      <c r="A360" s="103">
        <v>175</v>
      </c>
      <c r="B360" s="93" t="s">
        <v>466</v>
      </c>
      <c r="C360" s="124" t="s">
        <v>466</v>
      </c>
      <c r="D360" s="101">
        <v>4</v>
      </c>
      <c r="E360" s="95" t="s">
        <v>74</v>
      </c>
      <c r="F360" s="92">
        <v>174.9</v>
      </c>
      <c r="G360" s="92">
        <v>174.5</v>
      </c>
      <c r="H360" s="92">
        <v>172.3</v>
      </c>
      <c r="I360" s="92">
        <v>172.1</v>
      </c>
      <c r="J360" s="92">
        <v>170.61</v>
      </c>
      <c r="K360" s="96">
        <v>169.63</v>
      </c>
      <c r="L360" s="100"/>
      <c r="M360" s="95" t="s">
        <v>75</v>
      </c>
      <c r="N360" s="92">
        <v>170.67</v>
      </c>
      <c r="O360" s="92">
        <v>171.27</v>
      </c>
      <c r="P360" s="92">
        <v>172.4</v>
      </c>
      <c r="Q360" s="92">
        <v>172.74</v>
      </c>
      <c r="R360" s="92">
        <v>175</v>
      </c>
      <c r="S360" s="96">
        <v>175.91</v>
      </c>
      <c r="T360" s="101">
        <v>171</v>
      </c>
      <c r="U360" s="139"/>
      <c r="V360" s="57">
        <f t="shared" si="90"/>
        <v>3.4641016151377548</v>
      </c>
      <c r="W360" s="53">
        <f t="shared" si="96"/>
        <v>86.1</v>
      </c>
      <c r="X360" s="53">
        <f t="shared" si="97"/>
        <v>170.12</v>
      </c>
      <c r="Y360" s="53">
        <f t="shared" si="98"/>
        <v>84.814999999999998</v>
      </c>
      <c r="Z360" s="53">
        <f t="shared" si="99"/>
        <v>87.35</v>
      </c>
      <c r="AA360" s="53">
        <f t="shared" si="100"/>
        <v>0.48205080756888208</v>
      </c>
      <c r="AB360" s="53">
        <f t="shared" si="101"/>
        <v>0.44705080756888083</v>
      </c>
      <c r="AC360" s="53">
        <f t="shared" si="91"/>
        <v>0.27831216351297056</v>
      </c>
      <c r="AD360" s="58">
        <f t="shared" si="92"/>
        <v>0.25810490409133291</v>
      </c>
      <c r="AF360" s="57">
        <f t="shared" si="93"/>
        <v>3.4641016151377548</v>
      </c>
      <c r="AG360" s="53">
        <f t="shared" si="102"/>
        <v>86.284999999999997</v>
      </c>
      <c r="AH360" s="53">
        <f t="shared" si="103"/>
        <v>175.45499999999998</v>
      </c>
      <c r="AI360" s="53">
        <f t="shared" si="104"/>
        <v>85.484999999999999</v>
      </c>
      <c r="AJ360" s="53">
        <f t="shared" si="105"/>
        <v>87.954999999999998</v>
      </c>
      <c r="AK360" s="53">
        <f t="shared" si="106"/>
        <v>6.2050807568880373E-2</v>
      </c>
      <c r="AL360" s="53">
        <f t="shared" si="107"/>
        <v>0.93205080756888026</v>
      </c>
      <c r="AM360" s="53">
        <f t="shared" si="94"/>
        <v>0.53811978464830101</v>
      </c>
      <c r="AN360" s="58">
        <f t="shared" si="95"/>
        <v>3.5825050453326748E-2</v>
      </c>
    </row>
    <row r="361" spans="1:40">
      <c r="A361" s="103">
        <v>175</v>
      </c>
      <c r="B361" s="93" t="s">
        <v>467</v>
      </c>
      <c r="C361" s="124" t="s">
        <v>467</v>
      </c>
      <c r="D361" s="101">
        <v>3</v>
      </c>
      <c r="E361" s="95" t="s">
        <v>74</v>
      </c>
      <c r="F361" s="92">
        <v>175</v>
      </c>
      <c r="G361" s="92">
        <v>174.6</v>
      </c>
      <c r="H361" s="92">
        <v>173</v>
      </c>
      <c r="I361" s="92">
        <v>172.8</v>
      </c>
      <c r="J361" s="92">
        <v>171.7</v>
      </c>
      <c r="K361" s="96">
        <v>170.93</v>
      </c>
      <c r="L361" s="100"/>
      <c r="M361" s="95" t="s">
        <v>75</v>
      </c>
      <c r="N361" s="92">
        <v>171.75</v>
      </c>
      <c r="O361" s="92">
        <v>172.25</v>
      </c>
      <c r="P361" s="92">
        <v>173.05</v>
      </c>
      <c r="Q361" s="92">
        <v>173.35</v>
      </c>
      <c r="R361" s="92">
        <v>175</v>
      </c>
      <c r="S361" s="96">
        <v>175.73</v>
      </c>
      <c r="T361" s="101">
        <v>172</v>
      </c>
      <c r="U361" s="139"/>
      <c r="V361" s="57">
        <f t="shared" si="90"/>
        <v>2.598076211353316</v>
      </c>
      <c r="W361" s="53">
        <f t="shared" si="96"/>
        <v>86.45</v>
      </c>
      <c r="X361" s="53">
        <f t="shared" si="97"/>
        <v>171.315</v>
      </c>
      <c r="Y361" s="53">
        <f t="shared" si="98"/>
        <v>85.465000000000003</v>
      </c>
      <c r="Z361" s="53">
        <f t="shared" si="99"/>
        <v>87.4</v>
      </c>
      <c r="AA361" s="53">
        <f t="shared" si="100"/>
        <v>0.34903810567665516</v>
      </c>
      <c r="AB361" s="53">
        <f t="shared" si="101"/>
        <v>0.31403810567665857</v>
      </c>
      <c r="AC361" s="53">
        <f t="shared" si="91"/>
        <v>0.2015172442698539</v>
      </c>
      <c r="AD361" s="58">
        <f t="shared" si="92"/>
        <v>0.18130998484821895</v>
      </c>
      <c r="AF361" s="57">
        <f t="shared" si="93"/>
        <v>2.598076211353316</v>
      </c>
      <c r="AG361" s="53">
        <f t="shared" si="102"/>
        <v>86.6</v>
      </c>
      <c r="AH361" s="53">
        <f t="shared" si="103"/>
        <v>175.36500000000001</v>
      </c>
      <c r="AI361" s="53">
        <f t="shared" si="104"/>
        <v>86</v>
      </c>
      <c r="AJ361" s="53">
        <f t="shared" si="105"/>
        <v>87.864999999999995</v>
      </c>
      <c r="AK361" s="53">
        <f t="shared" si="106"/>
        <v>3.4038105676657437E-2</v>
      </c>
      <c r="AL361" s="53">
        <f t="shared" si="107"/>
        <v>0.69903810567666369</v>
      </c>
      <c r="AM361" s="53">
        <f t="shared" si="94"/>
        <v>0.40358983848622781</v>
      </c>
      <c r="AN361" s="58">
        <f t="shared" si="95"/>
        <v>1.9651909475123099E-2</v>
      </c>
    </row>
    <row r="362" spans="1:40">
      <c r="A362" s="103">
        <v>175</v>
      </c>
      <c r="B362" s="93" t="s">
        <v>468</v>
      </c>
      <c r="C362" s="124" t="s">
        <v>468</v>
      </c>
      <c r="D362" s="101">
        <v>2</v>
      </c>
      <c r="E362" s="95" t="s">
        <v>74</v>
      </c>
      <c r="F362" s="92">
        <v>175</v>
      </c>
      <c r="G362" s="92">
        <v>174.7</v>
      </c>
      <c r="H362" s="92">
        <v>173.7</v>
      </c>
      <c r="I362" s="92">
        <v>173.5</v>
      </c>
      <c r="J362" s="92">
        <v>172.8</v>
      </c>
      <c r="K362" s="96">
        <v>172.24</v>
      </c>
      <c r="L362" s="100"/>
      <c r="M362" s="95" t="s">
        <v>75</v>
      </c>
      <c r="N362" s="92">
        <v>172.84</v>
      </c>
      <c r="O362" s="92">
        <v>173.21</v>
      </c>
      <c r="P362" s="92">
        <v>173.7</v>
      </c>
      <c r="Q362" s="92">
        <v>173.95</v>
      </c>
      <c r="R362" s="92">
        <v>175</v>
      </c>
      <c r="S362" s="96">
        <v>175.54</v>
      </c>
      <c r="T362" s="101">
        <v>173</v>
      </c>
      <c r="U362" s="139"/>
      <c r="V362" s="57">
        <f t="shared" si="90"/>
        <v>1.7320508075688774</v>
      </c>
      <c r="W362" s="53">
        <f t="shared" si="96"/>
        <v>86.8</v>
      </c>
      <c r="X362" s="53">
        <f t="shared" si="97"/>
        <v>172.52</v>
      </c>
      <c r="Y362" s="53">
        <f t="shared" si="98"/>
        <v>86.12</v>
      </c>
      <c r="Z362" s="53">
        <f t="shared" si="99"/>
        <v>87.424999999999997</v>
      </c>
      <c r="AA362" s="53">
        <f t="shared" si="100"/>
        <v>0.24102540378443393</v>
      </c>
      <c r="AB362" s="53">
        <f t="shared" si="101"/>
        <v>0.1860254037844461</v>
      </c>
      <c r="AC362" s="53">
        <f t="shared" si="91"/>
        <v>0.13915608175648117</v>
      </c>
      <c r="AD362" s="58">
        <f t="shared" si="92"/>
        <v>0.10740181695105877</v>
      </c>
      <c r="AF362" s="57">
        <f t="shared" si="93"/>
        <v>1.7320508075688774</v>
      </c>
      <c r="AG362" s="53">
        <f t="shared" si="102"/>
        <v>86.912499999999994</v>
      </c>
      <c r="AH362" s="53">
        <f t="shared" si="103"/>
        <v>175.26999999999998</v>
      </c>
      <c r="AI362" s="53">
        <f t="shared" si="104"/>
        <v>86.512500000000003</v>
      </c>
      <c r="AJ362" s="53">
        <f t="shared" si="105"/>
        <v>87.77</v>
      </c>
      <c r="AK362" s="53">
        <f t="shared" si="106"/>
        <v>1.7320508075688773E-2</v>
      </c>
      <c r="AL362" s="53">
        <f t="shared" si="107"/>
        <v>0.46602540378444723</v>
      </c>
      <c r="AM362" s="53">
        <f t="shared" si="94"/>
        <v>0.26905989232415461</v>
      </c>
      <c r="AN362" s="58">
        <f t="shared" si="95"/>
        <v>0.01</v>
      </c>
    </row>
    <row r="363" spans="1:40">
      <c r="A363" s="103">
        <v>180</v>
      </c>
      <c r="B363" s="93" t="s">
        <v>469</v>
      </c>
      <c r="C363" s="124" t="s">
        <v>469</v>
      </c>
      <c r="D363" s="101">
        <v>8</v>
      </c>
      <c r="E363" s="95" t="s">
        <v>74</v>
      </c>
      <c r="F363" s="92">
        <v>179.9</v>
      </c>
      <c r="G363" s="92">
        <v>179.2</v>
      </c>
      <c r="H363" s="92">
        <v>174.7</v>
      </c>
      <c r="I363" s="92">
        <v>174.4</v>
      </c>
      <c r="J363" s="92">
        <v>171.24</v>
      </c>
      <c r="K363" s="96">
        <v>169.44</v>
      </c>
      <c r="L363" s="100"/>
      <c r="M363" s="95" t="s">
        <v>75</v>
      </c>
      <c r="N363" s="92">
        <v>171.34</v>
      </c>
      <c r="O363" s="92">
        <v>172.34</v>
      </c>
      <c r="P363" s="92">
        <v>174.8</v>
      </c>
      <c r="Q363" s="92">
        <v>175.25</v>
      </c>
      <c r="R363" s="92">
        <v>180</v>
      </c>
      <c r="S363" s="96">
        <v>181.61</v>
      </c>
      <c r="T363" s="101">
        <v>172</v>
      </c>
      <c r="U363" s="139"/>
      <c r="V363" s="57">
        <f t="shared" si="90"/>
        <v>6.9282032302755097</v>
      </c>
      <c r="W363" s="53">
        <f t="shared" si="96"/>
        <v>87.275000000000006</v>
      </c>
      <c r="X363" s="53">
        <f t="shared" si="97"/>
        <v>170.34</v>
      </c>
      <c r="Y363" s="53">
        <f t="shared" si="98"/>
        <v>84.72</v>
      </c>
      <c r="Z363" s="53">
        <f t="shared" si="99"/>
        <v>89.775000000000006</v>
      </c>
      <c r="AA363" s="53">
        <f t="shared" si="100"/>
        <v>0.96410161513774995</v>
      </c>
      <c r="AB363" s="53">
        <f t="shared" si="101"/>
        <v>0.90910161513774801</v>
      </c>
      <c r="AC363" s="53">
        <f t="shared" si="91"/>
        <v>0.5566243270259329</v>
      </c>
      <c r="AD363" s="58">
        <f t="shared" si="92"/>
        <v>0.52487006222050236</v>
      </c>
      <c r="AF363" s="57">
        <f t="shared" si="93"/>
        <v>6.9282032302755097</v>
      </c>
      <c r="AG363" s="53">
        <f t="shared" si="102"/>
        <v>87.512500000000003</v>
      </c>
      <c r="AH363" s="53">
        <f t="shared" si="103"/>
        <v>180.80500000000001</v>
      </c>
      <c r="AI363" s="53">
        <f t="shared" si="104"/>
        <v>85.92</v>
      </c>
      <c r="AJ363" s="53">
        <f t="shared" si="105"/>
        <v>90.805000000000007</v>
      </c>
      <c r="AK363" s="53">
        <f t="shared" si="106"/>
        <v>0.17160161513774597</v>
      </c>
      <c r="AL363" s="53">
        <f t="shared" si="107"/>
        <v>1.8716016151377537</v>
      </c>
      <c r="AM363" s="53">
        <f t="shared" si="94"/>
        <v>1.0805696963155205</v>
      </c>
      <c r="AN363" s="58">
        <f t="shared" si="95"/>
        <v>9.9074238693152183E-2</v>
      </c>
    </row>
    <row r="364" spans="1:40">
      <c r="A364" s="103">
        <v>180</v>
      </c>
      <c r="B364" s="93" t="s">
        <v>470</v>
      </c>
      <c r="C364" s="124" t="s">
        <v>470</v>
      </c>
      <c r="D364" s="101">
        <v>6</v>
      </c>
      <c r="E364" s="95" t="s">
        <v>74</v>
      </c>
      <c r="F364" s="92">
        <v>179.9</v>
      </c>
      <c r="G364" s="92">
        <v>179.3</v>
      </c>
      <c r="H364" s="92">
        <v>176</v>
      </c>
      <c r="I364" s="92">
        <v>175.7</v>
      </c>
      <c r="J364" s="92">
        <v>173.43</v>
      </c>
      <c r="K364" s="96">
        <v>172.03</v>
      </c>
      <c r="L364" s="100"/>
      <c r="M364" s="95" t="s">
        <v>75</v>
      </c>
      <c r="N364" s="92">
        <v>173.51</v>
      </c>
      <c r="O364" s="92">
        <v>174.31</v>
      </c>
      <c r="P364" s="92">
        <v>176.1</v>
      </c>
      <c r="Q364" s="92">
        <v>176.5</v>
      </c>
      <c r="R364" s="92">
        <v>180</v>
      </c>
      <c r="S364" s="96">
        <v>181.27</v>
      </c>
      <c r="T364" s="101">
        <v>174</v>
      </c>
      <c r="U364" s="139"/>
      <c r="V364" s="57">
        <f t="shared" si="90"/>
        <v>5.196152422706632</v>
      </c>
      <c r="W364" s="53">
        <f t="shared" si="96"/>
        <v>87.924999999999997</v>
      </c>
      <c r="X364" s="53">
        <f t="shared" si="97"/>
        <v>172.73000000000002</v>
      </c>
      <c r="Y364" s="53">
        <f t="shared" si="98"/>
        <v>86.015000000000001</v>
      </c>
      <c r="Z364" s="53">
        <f t="shared" si="99"/>
        <v>89.800000000000011</v>
      </c>
      <c r="AA364" s="53">
        <f t="shared" si="100"/>
        <v>0.7230762113533018</v>
      </c>
      <c r="AB364" s="53">
        <f t="shared" si="101"/>
        <v>0.68807621135331942</v>
      </c>
      <c r="AC364" s="53">
        <f t="shared" si="91"/>
        <v>0.41746824526944348</v>
      </c>
      <c r="AD364" s="58">
        <f t="shared" si="92"/>
        <v>0.39726098584781677</v>
      </c>
      <c r="AF364" s="57">
        <f t="shared" si="93"/>
        <v>5.196152422706632</v>
      </c>
      <c r="AG364" s="53">
        <f t="shared" si="102"/>
        <v>88.15</v>
      </c>
      <c r="AH364" s="53">
        <f t="shared" si="103"/>
        <v>180.63499999999999</v>
      </c>
      <c r="AI364" s="53">
        <f t="shared" si="104"/>
        <v>86.954999999999998</v>
      </c>
      <c r="AJ364" s="53">
        <f t="shared" si="105"/>
        <v>90.635000000000005</v>
      </c>
      <c r="AK364" s="53">
        <f t="shared" si="106"/>
        <v>0.11307621135331658</v>
      </c>
      <c r="AL364" s="53">
        <f t="shared" si="107"/>
        <v>1.4030762113533086</v>
      </c>
      <c r="AM364" s="53">
        <f t="shared" si="94"/>
        <v>0.81006642831839293</v>
      </c>
      <c r="AN364" s="58">
        <f t="shared" si="95"/>
        <v>6.5284581063780336E-2</v>
      </c>
    </row>
    <row r="365" spans="1:40">
      <c r="A365" s="103">
        <v>180</v>
      </c>
      <c r="B365" s="93" t="s">
        <v>471</v>
      </c>
      <c r="C365" s="124" t="s">
        <v>471</v>
      </c>
      <c r="D365" s="101">
        <v>4</v>
      </c>
      <c r="E365" s="95" t="s">
        <v>74</v>
      </c>
      <c r="F365" s="92">
        <v>179.9</v>
      </c>
      <c r="G365" s="92">
        <v>179.5</v>
      </c>
      <c r="H365" s="92">
        <v>177.3</v>
      </c>
      <c r="I365" s="92">
        <v>177.1</v>
      </c>
      <c r="J365" s="92">
        <v>175.61</v>
      </c>
      <c r="K365" s="96">
        <v>174.63</v>
      </c>
      <c r="L365" s="100"/>
      <c r="M365" s="95" t="s">
        <v>75</v>
      </c>
      <c r="N365" s="92">
        <v>175.67</v>
      </c>
      <c r="O365" s="92">
        <v>176.27</v>
      </c>
      <c r="P365" s="92">
        <v>177.4</v>
      </c>
      <c r="Q365" s="92">
        <v>177.74</v>
      </c>
      <c r="R365" s="92">
        <v>180</v>
      </c>
      <c r="S365" s="96">
        <v>180.91</v>
      </c>
      <c r="T365" s="101">
        <v>176</v>
      </c>
      <c r="U365" s="139"/>
      <c r="V365" s="57">
        <f t="shared" si="90"/>
        <v>3.4641016151377548</v>
      </c>
      <c r="W365" s="53">
        <f t="shared" si="96"/>
        <v>88.6</v>
      </c>
      <c r="X365" s="53">
        <f t="shared" si="97"/>
        <v>175.12</v>
      </c>
      <c r="Y365" s="53">
        <f t="shared" si="98"/>
        <v>87.314999999999998</v>
      </c>
      <c r="Z365" s="53">
        <f t="shared" si="99"/>
        <v>89.85</v>
      </c>
      <c r="AA365" s="53">
        <f t="shared" si="100"/>
        <v>0.48205080756888208</v>
      </c>
      <c r="AB365" s="53">
        <f t="shared" si="101"/>
        <v>0.44705080756888083</v>
      </c>
      <c r="AC365" s="53">
        <f t="shared" si="91"/>
        <v>0.27831216351297056</v>
      </c>
      <c r="AD365" s="58">
        <f t="shared" si="92"/>
        <v>0.25810490409133291</v>
      </c>
      <c r="AF365" s="57">
        <f t="shared" si="93"/>
        <v>3.4641016151377548</v>
      </c>
      <c r="AG365" s="53">
        <f t="shared" si="102"/>
        <v>88.784999999999997</v>
      </c>
      <c r="AH365" s="53">
        <f t="shared" si="103"/>
        <v>180.45499999999998</v>
      </c>
      <c r="AI365" s="53">
        <f t="shared" si="104"/>
        <v>87.984999999999999</v>
      </c>
      <c r="AJ365" s="53">
        <f t="shared" si="105"/>
        <v>90.454999999999998</v>
      </c>
      <c r="AK365" s="53">
        <f t="shared" si="106"/>
        <v>6.2050807568880373E-2</v>
      </c>
      <c r="AL365" s="53">
        <f t="shared" si="107"/>
        <v>0.93205080756888026</v>
      </c>
      <c r="AM365" s="53">
        <f t="shared" si="94"/>
        <v>0.53811978464830101</v>
      </c>
      <c r="AN365" s="58">
        <f t="shared" si="95"/>
        <v>3.5825050453326748E-2</v>
      </c>
    </row>
    <row r="366" spans="1:40">
      <c r="A366" s="103">
        <v>180</v>
      </c>
      <c r="B366" s="93" t="s">
        <v>472</v>
      </c>
      <c r="C366" s="124" t="s">
        <v>472</v>
      </c>
      <c r="D366" s="101">
        <v>3</v>
      </c>
      <c r="E366" s="95" t="s">
        <v>74</v>
      </c>
      <c r="F366" s="92">
        <v>180</v>
      </c>
      <c r="G366" s="92">
        <v>179.6</v>
      </c>
      <c r="H366" s="92">
        <v>178</v>
      </c>
      <c r="I366" s="92">
        <v>177.8</v>
      </c>
      <c r="J366" s="92">
        <v>176.7</v>
      </c>
      <c r="K366" s="96">
        <v>175.93</v>
      </c>
      <c r="L366" s="100"/>
      <c r="M366" s="95" t="s">
        <v>75</v>
      </c>
      <c r="N366" s="92">
        <v>176.75</v>
      </c>
      <c r="O366" s="92">
        <v>177.25</v>
      </c>
      <c r="P366" s="92">
        <v>178.05</v>
      </c>
      <c r="Q366" s="92">
        <v>178.35</v>
      </c>
      <c r="R366" s="92">
        <v>180</v>
      </c>
      <c r="S366" s="96">
        <v>180.73</v>
      </c>
      <c r="T366" s="101">
        <v>177</v>
      </c>
      <c r="U366" s="139"/>
      <c r="V366" s="57">
        <f t="shared" si="90"/>
        <v>2.598076211353316</v>
      </c>
      <c r="W366" s="53">
        <f t="shared" si="96"/>
        <v>88.95</v>
      </c>
      <c r="X366" s="53">
        <f t="shared" si="97"/>
        <v>176.315</v>
      </c>
      <c r="Y366" s="53">
        <f t="shared" si="98"/>
        <v>87.965000000000003</v>
      </c>
      <c r="Z366" s="53">
        <f t="shared" si="99"/>
        <v>89.9</v>
      </c>
      <c r="AA366" s="53">
        <f t="shared" si="100"/>
        <v>0.34903810567665516</v>
      </c>
      <c r="AB366" s="53">
        <f t="shared" si="101"/>
        <v>0.31403810567665857</v>
      </c>
      <c r="AC366" s="53">
        <f t="shared" si="91"/>
        <v>0.2015172442698539</v>
      </c>
      <c r="AD366" s="58">
        <f t="shared" si="92"/>
        <v>0.18130998484821895</v>
      </c>
      <c r="AF366" s="57">
        <f t="shared" si="93"/>
        <v>2.598076211353316</v>
      </c>
      <c r="AG366" s="53">
        <f t="shared" si="102"/>
        <v>89.1</v>
      </c>
      <c r="AH366" s="53">
        <f t="shared" si="103"/>
        <v>180.36500000000001</v>
      </c>
      <c r="AI366" s="53">
        <f t="shared" si="104"/>
        <v>88.5</v>
      </c>
      <c r="AJ366" s="53">
        <f t="shared" si="105"/>
        <v>90.364999999999995</v>
      </c>
      <c r="AK366" s="53">
        <f t="shared" si="106"/>
        <v>3.4038105676657437E-2</v>
      </c>
      <c r="AL366" s="53">
        <f t="shared" si="107"/>
        <v>0.69903810567666369</v>
      </c>
      <c r="AM366" s="53">
        <f t="shared" si="94"/>
        <v>0.40358983848622781</v>
      </c>
      <c r="AN366" s="58">
        <f t="shared" si="95"/>
        <v>1.9651909475123099E-2</v>
      </c>
    </row>
    <row r="367" spans="1:40">
      <c r="A367" s="103">
        <v>180</v>
      </c>
      <c r="B367" s="93" t="s">
        <v>473</v>
      </c>
      <c r="C367" s="124" t="s">
        <v>473</v>
      </c>
      <c r="D367" s="101">
        <v>2</v>
      </c>
      <c r="E367" s="95" t="s">
        <v>74</v>
      </c>
      <c r="F367" s="92">
        <v>180</v>
      </c>
      <c r="G367" s="92">
        <v>179.7</v>
      </c>
      <c r="H367" s="92">
        <v>178.7</v>
      </c>
      <c r="I367" s="92">
        <v>178.5</v>
      </c>
      <c r="J367" s="92">
        <v>177.8</v>
      </c>
      <c r="K367" s="96">
        <v>177.24</v>
      </c>
      <c r="L367" s="100"/>
      <c r="M367" s="95" t="s">
        <v>75</v>
      </c>
      <c r="N367" s="92">
        <v>177.84</v>
      </c>
      <c r="O367" s="92">
        <v>178.21</v>
      </c>
      <c r="P367" s="92">
        <v>178.7</v>
      </c>
      <c r="Q367" s="92">
        <v>178.95</v>
      </c>
      <c r="R367" s="92">
        <v>180</v>
      </c>
      <c r="S367" s="96">
        <v>180.54</v>
      </c>
      <c r="T367" s="101">
        <v>178</v>
      </c>
      <c r="U367" s="139"/>
      <c r="V367" s="57">
        <f t="shared" si="90"/>
        <v>1.7320508075688774</v>
      </c>
      <c r="W367" s="53">
        <f t="shared" si="96"/>
        <v>89.3</v>
      </c>
      <c r="X367" s="53">
        <f t="shared" si="97"/>
        <v>177.52</v>
      </c>
      <c r="Y367" s="53">
        <f t="shared" si="98"/>
        <v>88.62</v>
      </c>
      <c r="Z367" s="53">
        <f t="shared" si="99"/>
        <v>89.924999999999997</v>
      </c>
      <c r="AA367" s="53">
        <f t="shared" si="100"/>
        <v>0.24102540378443393</v>
      </c>
      <c r="AB367" s="53">
        <f t="shared" si="101"/>
        <v>0.1860254037844461</v>
      </c>
      <c r="AC367" s="53">
        <f t="shared" si="91"/>
        <v>0.13915608175648117</v>
      </c>
      <c r="AD367" s="58">
        <f t="shared" si="92"/>
        <v>0.10740181695105877</v>
      </c>
      <c r="AF367" s="57">
        <f t="shared" si="93"/>
        <v>1.7320508075688774</v>
      </c>
      <c r="AG367" s="53">
        <f t="shared" si="102"/>
        <v>89.412499999999994</v>
      </c>
      <c r="AH367" s="53">
        <f t="shared" si="103"/>
        <v>180.26999999999998</v>
      </c>
      <c r="AI367" s="53">
        <f t="shared" si="104"/>
        <v>89.012500000000003</v>
      </c>
      <c r="AJ367" s="53">
        <f t="shared" si="105"/>
        <v>90.27</v>
      </c>
      <c r="AK367" s="53">
        <f t="shared" si="106"/>
        <v>1.7320508075688773E-2</v>
      </c>
      <c r="AL367" s="53">
        <f t="shared" si="107"/>
        <v>0.46602540378444723</v>
      </c>
      <c r="AM367" s="53">
        <f t="shared" si="94"/>
        <v>0.26905989232415461</v>
      </c>
      <c r="AN367" s="58">
        <f t="shared" si="95"/>
        <v>0.01</v>
      </c>
    </row>
    <row r="368" spans="1:40">
      <c r="A368" s="103">
        <v>185</v>
      </c>
      <c r="B368" s="93" t="s">
        <v>474</v>
      </c>
      <c r="C368" s="124" t="s">
        <v>474</v>
      </c>
      <c r="D368" s="101">
        <v>6</v>
      </c>
      <c r="E368" s="95" t="s">
        <v>74</v>
      </c>
      <c r="F368" s="92">
        <v>184.9</v>
      </c>
      <c r="G368" s="92">
        <v>184.3</v>
      </c>
      <c r="H368" s="92">
        <v>181</v>
      </c>
      <c r="I368" s="92">
        <v>180.7</v>
      </c>
      <c r="J368" s="92">
        <v>178.43</v>
      </c>
      <c r="K368" s="96">
        <v>177.01</v>
      </c>
      <c r="L368" s="100"/>
      <c r="M368" s="95" t="s">
        <v>75</v>
      </c>
      <c r="N368" s="92">
        <v>178.51</v>
      </c>
      <c r="O368" s="92">
        <v>179.31</v>
      </c>
      <c r="P368" s="92">
        <v>181.1</v>
      </c>
      <c r="Q368" s="92">
        <v>181.53</v>
      </c>
      <c r="R368" s="92">
        <v>185</v>
      </c>
      <c r="S368" s="96">
        <v>186.29</v>
      </c>
      <c r="T368" s="101">
        <v>179</v>
      </c>
      <c r="U368" s="139"/>
      <c r="V368" s="57">
        <f t="shared" si="90"/>
        <v>5.196152422706632</v>
      </c>
      <c r="W368" s="53">
        <f t="shared" si="96"/>
        <v>90.424999999999997</v>
      </c>
      <c r="X368" s="53">
        <f t="shared" si="97"/>
        <v>177.72</v>
      </c>
      <c r="Y368" s="53">
        <f t="shared" si="98"/>
        <v>88.504999999999995</v>
      </c>
      <c r="Z368" s="53">
        <f t="shared" si="99"/>
        <v>92.300000000000011</v>
      </c>
      <c r="AA368" s="53">
        <f t="shared" si="100"/>
        <v>0.7230762113533018</v>
      </c>
      <c r="AB368" s="53">
        <f t="shared" si="101"/>
        <v>0.67807621135331431</v>
      </c>
      <c r="AC368" s="53">
        <f t="shared" si="91"/>
        <v>0.41746824526944348</v>
      </c>
      <c r="AD368" s="58">
        <f t="shared" si="92"/>
        <v>0.39148748315591758</v>
      </c>
      <c r="AF368" s="57">
        <f t="shared" si="93"/>
        <v>5.196152422706632</v>
      </c>
      <c r="AG368" s="53">
        <f t="shared" si="102"/>
        <v>90.657499999999999</v>
      </c>
      <c r="AH368" s="53">
        <f t="shared" si="103"/>
        <v>185.64499999999998</v>
      </c>
      <c r="AI368" s="53">
        <f t="shared" si="104"/>
        <v>89.454999999999998</v>
      </c>
      <c r="AJ368" s="53">
        <f t="shared" si="105"/>
        <v>93.144999999999996</v>
      </c>
      <c r="AK368" s="53">
        <f t="shared" si="106"/>
        <v>0.11057621135331885</v>
      </c>
      <c r="AL368" s="53">
        <f t="shared" si="107"/>
        <v>1.3955762113533154</v>
      </c>
      <c r="AM368" s="53">
        <f t="shared" si="94"/>
        <v>0.80573630129947471</v>
      </c>
      <c r="AN368" s="58">
        <f t="shared" si="95"/>
        <v>6.3841205390807593E-2</v>
      </c>
    </row>
    <row r="369" spans="1:40">
      <c r="A369" s="103">
        <v>185</v>
      </c>
      <c r="B369" s="93" t="s">
        <v>475</v>
      </c>
      <c r="C369" s="124" t="s">
        <v>475</v>
      </c>
      <c r="D369" s="101">
        <v>4</v>
      </c>
      <c r="E369" s="95" t="s">
        <v>74</v>
      </c>
      <c r="F369" s="92">
        <v>184.9</v>
      </c>
      <c r="G369" s="92">
        <v>184.5</v>
      </c>
      <c r="H369" s="92">
        <v>182.3</v>
      </c>
      <c r="I369" s="92">
        <v>182.1</v>
      </c>
      <c r="J369" s="92">
        <v>180.61</v>
      </c>
      <c r="K369" s="96">
        <v>179.6</v>
      </c>
      <c r="L369" s="100"/>
      <c r="M369" s="95" t="s">
        <v>75</v>
      </c>
      <c r="N369" s="92">
        <v>180.67</v>
      </c>
      <c r="O369" s="92">
        <v>181.27</v>
      </c>
      <c r="P369" s="92">
        <v>182.4</v>
      </c>
      <c r="Q369" s="92">
        <v>182.78</v>
      </c>
      <c r="R369" s="92">
        <v>185</v>
      </c>
      <c r="S369" s="96">
        <v>185.95</v>
      </c>
      <c r="T369" s="101">
        <v>181</v>
      </c>
      <c r="U369" s="139"/>
      <c r="V369" s="57">
        <f t="shared" si="90"/>
        <v>3.4641016151377548</v>
      </c>
      <c r="W369" s="53">
        <f t="shared" si="96"/>
        <v>91.1</v>
      </c>
      <c r="X369" s="53">
        <f t="shared" si="97"/>
        <v>180.10500000000002</v>
      </c>
      <c r="Y369" s="53">
        <f t="shared" si="98"/>
        <v>89.8</v>
      </c>
      <c r="Z369" s="53">
        <f t="shared" si="99"/>
        <v>92.35</v>
      </c>
      <c r="AA369" s="53">
        <f t="shared" si="100"/>
        <v>0.48205080756888208</v>
      </c>
      <c r="AB369" s="53">
        <f t="shared" si="101"/>
        <v>0.43205080756888026</v>
      </c>
      <c r="AC369" s="53">
        <f t="shared" si="91"/>
        <v>0.27831216351297056</v>
      </c>
      <c r="AD369" s="58">
        <f t="shared" si="92"/>
        <v>0.2494446500534882</v>
      </c>
      <c r="AF369" s="57">
        <f t="shared" si="93"/>
        <v>3.4641016151377548</v>
      </c>
      <c r="AG369" s="53">
        <f t="shared" si="102"/>
        <v>91.295000000000002</v>
      </c>
      <c r="AH369" s="53">
        <f t="shared" si="103"/>
        <v>185.47499999999999</v>
      </c>
      <c r="AI369" s="53">
        <f t="shared" si="104"/>
        <v>90.484999999999999</v>
      </c>
      <c r="AJ369" s="53">
        <f t="shared" si="105"/>
        <v>92.974999999999994</v>
      </c>
      <c r="AK369" s="53">
        <f t="shared" si="106"/>
        <v>5.2050807568889468E-2</v>
      </c>
      <c r="AL369" s="53">
        <f t="shared" si="107"/>
        <v>0.92205080756887514</v>
      </c>
      <c r="AM369" s="53">
        <f t="shared" si="94"/>
        <v>0.53234628195640188</v>
      </c>
      <c r="AN369" s="58">
        <f t="shared" si="95"/>
        <v>3.0051547761435742E-2</v>
      </c>
    </row>
    <row r="370" spans="1:40">
      <c r="A370" s="103">
        <v>185</v>
      </c>
      <c r="B370" s="93" t="s">
        <v>476</v>
      </c>
      <c r="C370" s="124" t="s">
        <v>476</v>
      </c>
      <c r="D370" s="101">
        <v>3</v>
      </c>
      <c r="E370" s="95" t="s">
        <v>74</v>
      </c>
      <c r="F370" s="92">
        <v>185</v>
      </c>
      <c r="G370" s="92">
        <v>184.6</v>
      </c>
      <c r="H370" s="92">
        <v>183</v>
      </c>
      <c r="I370" s="92">
        <v>182.8</v>
      </c>
      <c r="J370" s="92">
        <v>181.7</v>
      </c>
      <c r="K370" s="96">
        <v>180.91</v>
      </c>
      <c r="L370" s="100"/>
      <c r="M370" s="95" t="s">
        <v>75</v>
      </c>
      <c r="N370" s="92">
        <v>181.75</v>
      </c>
      <c r="O370" s="92">
        <v>182.25</v>
      </c>
      <c r="P370" s="92">
        <v>183.05</v>
      </c>
      <c r="Q370" s="92">
        <v>183.39</v>
      </c>
      <c r="R370" s="92">
        <v>185</v>
      </c>
      <c r="S370" s="96">
        <v>185.77</v>
      </c>
      <c r="T370" s="101">
        <v>182</v>
      </c>
      <c r="U370" s="139"/>
      <c r="V370" s="57">
        <f t="shared" si="90"/>
        <v>2.598076211353316</v>
      </c>
      <c r="W370" s="53">
        <f t="shared" si="96"/>
        <v>91.45</v>
      </c>
      <c r="X370" s="53">
        <f t="shared" si="97"/>
        <v>181.30500000000001</v>
      </c>
      <c r="Y370" s="53">
        <f t="shared" si="98"/>
        <v>90.454999999999998</v>
      </c>
      <c r="Z370" s="53">
        <f t="shared" si="99"/>
        <v>92.4</v>
      </c>
      <c r="AA370" s="53">
        <f t="shared" si="100"/>
        <v>0.34903810567665516</v>
      </c>
      <c r="AB370" s="53">
        <f t="shared" si="101"/>
        <v>0.30403810567665346</v>
      </c>
      <c r="AC370" s="53">
        <f t="shared" si="91"/>
        <v>0.2015172442698539</v>
      </c>
      <c r="AD370" s="58">
        <f t="shared" si="92"/>
        <v>0.17553648215631976</v>
      </c>
      <c r="AF370" s="57">
        <f t="shared" si="93"/>
        <v>2.598076211353316</v>
      </c>
      <c r="AG370" s="53">
        <f t="shared" si="102"/>
        <v>91.61</v>
      </c>
      <c r="AH370" s="53">
        <f t="shared" si="103"/>
        <v>185.38499999999999</v>
      </c>
      <c r="AI370" s="53">
        <f t="shared" si="104"/>
        <v>91</v>
      </c>
      <c r="AJ370" s="53">
        <f t="shared" si="105"/>
        <v>92.885000000000005</v>
      </c>
      <c r="AK370" s="53">
        <f t="shared" si="106"/>
        <v>2.598076211353316E-2</v>
      </c>
      <c r="AL370" s="53">
        <f t="shared" si="107"/>
        <v>0.68903810567665857</v>
      </c>
      <c r="AM370" s="53">
        <f t="shared" si="94"/>
        <v>0.39781633579432862</v>
      </c>
      <c r="AN370" s="58">
        <f t="shared" si="95"/>
        <v>1.4999999999999999E-2</v>
      </c>
    </row>
    <row r="371" spans="1:40">
      <c r="A371" s="103">
        <v>185</v>
      </c>
      <c r="B371" s="93" t="s">
        <v>477</v>
      </c>
      <c r="C371" s="124" t="s">
        <v>477</v>
      </c>
      <c r="D371" s="101">
        <v>2</v>
      </c>
      <c r="E371" s="95" t="s">
        <v>74</v>
      </c>
      <c r="F371" s="92">
        <v>185</v>
      </c>
      <c r="G371" s="92">
        <v>184.7</v>
      </c>
      <c r="H371" s="92">
        <v>183.7</v>
      </c>
      <c r="I371" s="92">
        <v>183.5</v>
      </c>
      <c r="J371" s="92">
        <v>182.8</v>
      </c>
      <c r="K371" s="96">
        <v>182.22</v>
      </c>
      <c r="L371" s="100"/>
      <c r="M371" s="95" t="s">
        <v>75</v>
      </c>
      <c r="N371" s="92">
        <v>182.84</v>
      </c>
      <c r="O371" s="92">
        <v>183.21</v>
      </c>
      <c r="P371" s="92">
        <v>183.7</v>
      </c>
      <c r="Q371" s="92">
        <v>183.98</v>
      </c>
      <c r="R371" s="92">
        <v>185</v>
      </c>
      <c r="S371" s="96">
        <v>185.57</v>
      </c>
      <c r="T371" s="101">
        <v>183</v>
      </c>
      <c r="U371" s="139"/>
      <c r="V371" s="57">
        <f t="shared" si="90"/>
        <v>1.7320508075688774</v>
      </c>
      <c r="W371" s="53">
        <f t="shared" si="96"/>
        <v>91.8</v>
      </c>
      <c r="X371" s="53">
        <f t="shared" si="97"/>
        <v>182.51</v>
      </c>
      <c r="Y371" s="53">
        <f t="shared" si="98"/>
        <v>91.11</v>
      </c>
      <c r="Z371" s="53">
        <f t="shared" si="99"/>
        <v>92.424999999999997</v>
      </c>
      <c r="AA371" s="53">
        <f t="shared" si="100"/>
        <v>0.24102540378443393</v>
      </c>
      <c r="AB371" s="53">
        <f t="shared" si="101"/>
        <v>0.17602540378444098</v>
      </c>
      <c r="AC371" s="53">
        <f t="shared" si="91"/>
        <v>0.13915608175648117</v>
      </c>
      <c r="AD371" s="58">
        <f t="shared" si="92"/>
        <v>0.10162831425915957</v>
      </c>
      <c r="AF371" s="57">
        <f t="shared" si="93"/>
        <v>1.7320508075688774</v>
      </c>
      <c r="AG371" s="53">
        <f t="shared" si="102"/>
        <v>91.919999999999987</v>
      </c>
      <c r="AH371" s="53">
        <f t="shared" si="103"/>
        <v>185.285</v>
      </c>
      <c r="AI371" s="53">
        <f t="shared" si="104"/>
        <v>91.512500000000003</v>
      </c>
      <c r="AJ371" s="53">
        <f t="shared" si="105"/>
        <v>92.784999999999997</v>
      </c>
      <c r="AK371" s="53">
        <f t="shared" si="106"/>
        <v>1.7320508075688773E-2</v>
      </c>
      <c r="AL371" s="53">
        <f t="shared" si="107"/>
        <v>0.45852540378445406</v>
      </c>
      <c r="AM371" s="53">
        <f t="shared" si="94"/>
        <v>0.2647297653052364</v>
      </c>
      <c r="AN371" s="58">
        <f t="shared" si="95"/>
        <v>0.01</v>
      </c>
    </row>
    <row r="372" spans="1:40">
      <c r="A372" s="103">
        <v>190</v>
      </c>
      <c r="B372" s="93" t="s">
        <v>478</v>
      </c>
      <c r="C372" s="124" t="s">
        <v>478</v>
      </c>
      <c r="D372" s="101">
        <v>8</v>
      </c>
      <c r="E372" s="95" t="s">
        <v>74</v>
      </c>
      <c r="F372" s="92">
        <v>189.9</v>
      </c>
      <c r="G372" s="92">
        <v>189.2</v>
      </c>
      <c r="H372" s="92">
        <v>184.7</v>
      </c>
      <c r="I372" s="92">
        <v>184.3</v>
      </c>
      <c r="J372" s="92">
        <v>181.24</v>
      </c>
      <c r="K372" s="96">
        <v>179.42</v>
      </c>
      <c r="L372" s="100"/>
      <c r="M372" s="95" t="s">
        <v>75</v>
      </c>
      <c r="N372" s="92">
        <v>181.34</v>
      </c>
      <c r="O372" s="92">
        <v>182.34</v>
      </c>
      <c r="P372" s="92">
        <v>184.8</v>
      </c>
      <c r="Q372" s="92">
        <v>185.28</v>
      </c>
      <c r="R372" s="92">
        <v>190</v>
      </c>
      <c r="S372" s="96">
        <v>191.63</v>
      </c>
      <c r="T372" s="101">
        <v>182</v>
      </c>
      <c r="U372" s="139"/>
      <c r="V372" s="57">
        <f t="shared" si="90"/>
        <v>6.9282032302755097</v>
      </c>
      <c r="W372" s="53">
        <f t="shared" si="96"/>
        <v>92.25</v>
      </c>
      <c r="X372" s="53">
        <f t="shared" si="97"/>
        <v>180.32999999999998</v>
      </c>
      <c r="Y372" s="53">
        <f t="shared" si="98"/>
        <v>89.71</v>
      </c>
      <c r="Z372" s="53">
        <f t="shared" si="99"/>
        <v>94.775000000000006</v>
      </c>
      <c r="AA372" s="53">
        <f t="shared" si="100"/>
        <v>0.93910161513774426</v>
      </c>
      <c r="AB372" s="53">
        <f t="shared" si="101"/>
        <v>0.92410161513774858</v>
      </c>
      <c r="AC372" s="53">
        <f t="shared" si="91"/>
        <v>0.542190570296189</v>
      </c>
      <c r="AD372" s="58">
        <f t="shared" si="92"/>
        <v>0.53353031625834701</v>
      </c>
      <c r="AF372" s="57">
        <f t="shared" si="93"/>
        <v>6.9282032302755097</v>
      </c>
      <c r="AG372" s="53">
        <f t="shared" si="102"/>
        <v>92.52000000000001</v>
      </c>
      <c r="AH372" s="53">
        <f t="shared" si="103"/>
        <v>190.815</v>
      </c>
      <c r="AI372" s="53">
        <f t="shared" si="104"/>
        <v>90.92</v>
      </c>
      <c r="AJ372" s="53">
        <f t="shared" si="105"/>
        <v>95.814999999999998</v>
      </c>
      <c r="AK372" s="53">
        <f t="shared" si="106"/>
        <v>0.16910161513776245</v>
      </c>
      <c r="AL372" s="53">
        <f t="shared" si="107"/>
        <v>1.8641016151377463</v>
      </c>
      <c r="AM372" s="53">
        <f t="shared" si="94"/>
        <v>1.076239569296594</v>
      </c>
      <c r="AN372" s="58">
        <f t="shared" si="95"/>
        <v>9.7630863020187642E-2</v>
      </c>
    </row>
    <row r="373" spans="1:40">
      <c r="A373" s="103">
        <v>190</v>
      </c>
      <c r="B373" s="93" t="s">
        <v>479</v>
      </c>
      <c r="C373" s="124" t="s">
        <v>479</v>
      </c>
      <c r="D373" s="101">
        <v>6</v>
      </c>
      <c r="E373" s="95" t="s">
        <v>74</v>
      </c>
      <c r="F373" s="92">
        <v>189.9</v>
      </c>
      <c r="G373" s="92">
        <v>189.3</v>
      </c>
      <c r="H373" s="92">
        <v>186</v>
      </c>
      <c r="I373" s="92">
        <v>185.7</v>
      </c>
      <c r="J373" s="92">
        <v>183.43</v>
      </c>
      <c r="K373" s="96">
        <v>182.01</v>
      </c>
      <c r="L373" s="100"/>
      <c r="M373" s="95" t="s">
        <v>75</v>
      </c>
      <c r="N373" s="92">
        <v>183.51</v>
      </c>
      <c r="O373" s="92">
        <v>184.31</v>
      </c>
      <c r="P373" s="92">
        <v>186.1</v>
      </c>
      <c r="Q373" s="92">
        <v>186.53</v>
      </c>
      <c r="R373" s="92">
        <v>190</v>
      </c>
      <c r="S373" s="96">
        <v>191.29</v>
      </c>
      <c r="T373" s="101">
        <v>184</v>
      </c>
      <c r="U373" s="139"/>
      <c r="V373" s="57">
        <f t="shared" si="90"/>
        <v>5.196152422706632</v>
      </c>
      <c r="W373" s="53">
        <f t="shared" si="96"/>
        <v>92.924999999999997</v>
      </c>
      <c r="X373" s="53">
        <f t="shared" si="97"/>
        <v>182.72</v>
      </c>
      <c r="Y373" s="53">
        <f t="shared" si="98"/>
        <v>91.004999999999995</v>
      </c>
      <c r="Z373" s="53">
        <f t="shared" si="99"/>
        <v>94.800000000000011</v>
      </c>
      <c r="AA373" s="53">
        <f t="shared" si="100"/>
        <v>0.7230762113533018</v>
      </c>
      <c r="AB373" s="53">
        <f t="shared" si="101"/>
        <v>0.67807621135331431</v>
      </c>
      <c r="AC373" s="53">
        <f t="shared" si="91"/>
        <v>0.41746824526944348</v>
      </c>
      <c r="AD373" s="58">
        <f t="shared" si="92"/>
        <v>0.39148748315591758</v>
      </c>
      <c r="AF373" s="57">
        <f t="shared" si="93"/>
        <v>5.196152422706632</v>
      </c>
      <c r="AG373" s="53">
        <f t="shared" si="102"/>
        <v>93.157499999999999</v>
      </c>
      <c r="AH373" s="53">
        <f t="shared" si="103"/>
        <v>190.64499999999998</v>
      </c>
      <c r="AI373" s="53">
        <f t="shared" si="104"/>
        <v>91.954999999999998</v>
      </c>
      <c r="AJ373" s="53">
        <f t="shared" si="105"/>
        <v>95.644999999999996</v>
      </c>
      <c r="AK373" s="53">
        <f t="shared" si="106"/>
        <v>0.11057621135331885</v>
      </c>
      <c r="AL373" s="53">
        <f t="shared" si="107"/>
        <v>1.3955762113533154</v>
      </c>
      <c r="AM373" s="53">
        <f t="shared" si="94"/>
        <v>0.80573630129947471</v>
      </c>
      <c r="AN373" s="58">
        <f t="shared" si="95"/>
        <v>6.3841205390807593E-2</v>
      </c>
    </row>
    <row r="374" spans="1:40">
      <c r="A374" s="103">
        <v>190</v>
      </c>
      <c r="B374" s="93" t="s">
        <v>480</v>
      </c>
      <c r="C374" s="124" t="s">
        <v>480</v>
      </c>
      <c r="D374" s="101">
        <v>4</v>
      </c>
      <c r="E374" s="95" t="s">
        <v>74</v>
      </c>
      <c r="F374" s="92">
        <v>189.9</v>
      </c>
      <c r="G374" s="92">
        <v>189.5</v>
      </c>
      <c r="H374" s="92">
        <v>187.3</v>
      </c>
      <c r="I374" s="92">
        <v>187.1</v>
      </c>
      <c r="J374" s="92">
        <v>185.61</v>
      </c>
      <c r="K374" s="96">
        <v>184.6</v>
      </c>
      <c r="L374" s="100"/>
      <c r="M374" s="95" t="s">
        <v>75</v>
      </c>
      <c r="N374" s="92">
        <v>185.67</v>
      </c>
      <c r="O374" s="92">
        <v>186.27</v>
      </c>
      <c r="P374" s="92">
        <v>187.4</v>
      </c>
      <c r="Q374" s="92">
        <v>187.78</v>
      </c>
      <c r="R374" s="92">
        <v>190</v>
      </c>
      <c r="S374" s="96">
        <v>190.95</v>
      </c>
      <c r="T374" s="101">
        <v>186</v>
      </c>
      <c r="U374" s="139"/>
      <c r="V374" s="57">
        <f t="shared" si="90"/>
        <v>3.4641016151377548</v>
      </c>
      <c r="W374" s="53">
        <f t="shared" si="96"/>
        <v>93.6</v>
      </c>
      <c r="X374" s="53">
        <f t="shared" si="97"/>
        <v>185.10500000000002</v>
      </c>
      <c r="Y374" s="53">
        <f t="shared" si="98"/>
        <v>92.3</v>
      </c>
      <c r="Z374" s="53">
        <f t="shared" si="99"/>
        <v>94.85</v>
      </c>
      <c r="AA374" s="53">
        <f t="shared" si="100"/>
        <v>0.48205080756888208</v>
      </c>
      <c r="AB374" s="53">
        <f t="shared" si="101"/>
        <v>0.43205080756888026</v>
      </c>
      <c r="AC374" s="53">
        <f t="shared" si="91"/>
        <v>0.27831216351297056</v>
      </c>
      <c r="AD374" s="58">
        <f t="shared" si="92"/>
        <v>0.2494446500534882</v>
      </c>
      <c r="AF374" s="57">
        <f t="shared" si="93"/>
        <v>3.4641016151377548</v>
      </c>
      <c r="AG374" s="53">
        <f t="shared" si="102"/>
        <v>93.795000000000002</v>
      </c>
      <c r="AH374" s="53">
        <f t="shared" si="103"/>
        <v>190.47499999999999</v>
      </c>
      <c r="AI374" s="53">
        <f t="shared" si="104"/>
        <v>92.984999999999999</v>
      </c>
      <c r="AJ374" s="53">
        <f t="shared" si="105"/>
        <v>95.474999999999994</v>
      </c>
      <c r="AK374" s="53">
        <f t="shared" si="106"/>
        <v>5.2050807568889468E-2</v>
      </c>
      <c r="AL374" s="53">
        <f t="shared" si="107"/>
        <v>0.92205080756887514</v>
      </c>
      <c r="AM374" s="53">
        <f t="shared" si="94"/>
        <v>0.53234628195640188</v>
      </c>
      <c r="AN374" s="58">
        <f t="shared" si="95"/>
        <v>3.0051547761435742E-2</v>
      </c>
    </row>
    <row r="375" spans="1:40">
      <c r="A375" s="103">
        <v>190</v>
      </c>
      <c r="B375" s="93" t="s">
        <v>481</v>
      </c>
      <c r="C375" s="124" t="s">
        <v>481</v>
      </c>
      <c r="D375" s="101">
        <v>3</v>
      </c>
      <c r="E375" s="95" t="s">
        <v>74</v>
      </c>
      <c r="F375" s="92">
        <v>190</v>
      </c>
      <c r="G375" s="92">
        <v>189.6</v>
      </c>
      <c r="H375" s="92">
        <v>188</v>
      </c>
      <c r="I375" s="92">
        <v>187.8</v>
      </c>
      <c r="J375" s="92">
        <v>186.7</v>
      </c>
      <c r="K375" s="96">
        <v>185.91</v>
      </c>
      <c r="L375" s="100"/>
      <c r="M375" s="95" t="s">
        <v>75</v>
      </c>
      <c r="N375" s="92">
        <v>186.75</v>
      </c>
      <c r="O375" s="92">
        <v>187.25</v>
      </c>
      <c r="P375" s="92">
        <v>188.05</v>
      </c>
      <c r="Q375" s="92">
        <v>188.39</v>
      </c>
      <c r="R375" s="92">
        <v>190</v>
      </c>
      <c r="S375" s="96">
        <v>190.77</v>
      </c>
      <c r="T375" s="101">
        <v>187</v>
      </c>
      <c r="U375" s="139"/>
      <c r="V375" s="57">
        <f t="shared" si="90"/>
        <v>2.598076211353316</v>
      </c>
      <c r="W375" s="53">
        <f t="shared" si="96"/>
        <v>93.95</v>
      </c>
      <c r="X375" s="53">
        <f t="shared" si="97"/>
        <v>186.30500000000001</v>
      </c>
      <c r="Y375" s="53">
        <f t="shared" si="98"/>
        <v>92.954999999999998</v>
      </c>
      <c r="Z375" s="53">
        <f t="shared" si="99"/>
        <v>94.9</v>
      </c>
      <c r="AA375" s="53">
        <f t="shared" si="100"/>
        <v>0.34903810567665516</v>
      </c>
      <c r="AB375" s="53">
        <f t="shared" si="101"/>
        <v>0.30403810567665346</v>
      </c>
      <c r="AC375" s="53">
        <f t="shared" si="91"/>
        <v>0.2015172442698539</v>
      </c>
      <c r="AD375" s="58">
        <f t="shared" si="92"/>
        <v>0.17553648215631976</v>
      </c>
      <c r="AF375" s="57">
        <f t="shared" si="93"/>
        <v>2.598076211353316</v>
      </c>
      <c r="AG375" s="53">
        <f t="shared" si="102"/>
        <v>94.11</v>
      </c>
      <c r="AH375" s="53">
        <f t="shared" si="103"/>
        <v>190.38499999999999</v>
      </c>
      <c r="AI375" s="53">
        <f t="shared" si="104"/>
        <v>93.5</v>
      </c>
      <c r="AJ375" s="53">
        <f t="shared" si="105"/>
        <v>95.385000000000005</v>
      </c>
      <c r="AK375" s="53">
        <f t="shared" si="106"/>
        <v>2.598076211353316E-2</v>
      </c>
      <c r="AL375" s="53">
        <f t="shared" si="107"/>
        <v>0.68903810567665857</v>
      </c>
      <c r="AM375" s="53">
        <f t="shared" si="94"/>
        <v>0.39781633579432862</v>
      </c>
      <c r="AN375" s="58">
        <f t="shared" si="95"/>
        <v>1.4999999999999999E-2</v>
      </c>
    </row>
    <row r="376" spans="1:40">
      <c r="A376" s="103">
        <v>190</v>
      </c>
      <c r="B376" s="93" t="s">
        <v>482</v>
      </c>
      <c r="C376" s="124" t="s">
        <v>482</v>
      </c>
      <c r="D376" s="101">
        <v>2</v>
      </c>
      <c r="E376" s="95" t="s">
        <v>74</v>
      </c>
      <c r="F376" s="92">
        <v>190</v>
      </c>
      <c r="G376" s="92">
        <v>189.7</v>
      </c>
      <c r="H376" s="92">
        <v>188.7</v>
      </c>
      <c r="I376" s="92">
        <v>188.5</v>
      </c>
      <c r="J376" s="92">
        <v>187.8</v>
      </c>
      <c r="K376" s="96">
        <v>187.22</v>
      </c>
      <c r="L376" s="100"/>
      <c r="M376" s="95" t="s">
        <v>75</v>
      </c>
      <c r="N376" s="92">
        <v>187.84</v>
      </c>
      <c r="O376" s="92">
        <v>188.21</v>
      </c>
      <c r="P376" s="92">
        <v>188.7</v>
      </c>
      <c r="Q376" s="92">
        <v>188.98</v>
      </c>
      <c r="R376" s="92">
        <v>190</v>
      </c>
      <c r="S376" s="96">
        <v>190.57</v>
      </c>
      <c r="T376" s="101">
        <v>188</v>
      </c>
      <c r="U376" s="139"/>
      <c r="V376" s="57">
        <f t="shared" si="90"/>
        <v>1.7320508075688774</v>
      </c>
      <c r="W376" s="53">
        <f t="shared" si="96"/>
        <v>94.3</v>
      </c>
      <c r="X376" s="53">
        <f t="shared" si="97"/>
        <v>187.51</v>
      </c>
      <c r="Y376" s="53">
        <f t="shared" si="98"/>
        <v>93.61</v>
      </c>
      <c r="Z376" s="53">
        <f t="shared" si="99"/>
        <v>94.924999999999997</v>
      </c>
      <c r="AA376" s="53">
        <f t="shared" si="100"/>
        <v>0.24102540378443393</v>
      </c>
      <c r="AB376" s="53">
        <f t="shared" si="101"/>
        <v>0.17602540378444098</v>
      </c>
      <c r="AC376" s="53">
        <f t="shared" si="91"/>
        <v>0.13915608175648117</v>
      </c>
      <c r="AD376" s="58">
        <f t="shared" si="92"/>
        <v>0.10162831425915957</v>
      </c>
      <c r="AF376" s="57">
        <f t="shared" si="93"/>
        <v>1.7320508075688774</v>
      </c>
      <c r="AG376" s="53">
        <f t="shared" si="102"/>
        <v>94.419999999999987</v>
      </c>
      <c r="AH376" s="53">
        <f t="shared" si="103"/>
        <v>190.285</v>
      </c>
      <c r="AI376" s="53">
        <f t="shared" si="104"/>
        <v>94.012500000000003</v>
      </c>
      <c r="AJ376" s="53">
        <f t="shared" si="105"/>
        <v>95.284999999999997</v>
      </c>
      <c r="AK376" s="53">
        <f t="shared" si="106"/>
        <v>1.7320508075688773E-2</v>
      </c>
      <c r="AL376" s="53">
        <f t="shared" si="107"/>
        <v>0.45852540378445406</v>
      </c>
      <c r="AM376" s="53">
        <f t="shared" si="94"/>
        <v>0.2647297653052364</v>
      </c>
      <c r="AN376" s="58">
        <f t="shared" si="95"/>
        <v>0.01</v>
      </c>
    </row>
    <row r="377" spans="1:40">
      <c r="A377" s="103">
        <v>195</v>
      </c>
      <c r="B377" s="93" t="s">
        <v>483</v>
      </c>
      <c r="C377" s="124" t="s">
        <v>483</v>
      </c>
      <c r="D377" s="101">
        <v>6</v>
      </c>
      <c r="E377" s="95" t="s">
        <v>74</v>
      </c>
      <c r="F377" s="92">
        <v>194.9</v>
      </c>
      <c r="G377" s="92">
        <v>194.3</v>
      </c>
      <c r="H377" s="92">
        <v>191</v>
      </c>
      <c r="I377" s="92">
        <v>190.7</v>
      </c>
      <c r="J377" s="92">
        <v>188.43</v>
      </c>
      <c r="K377" s="96">
        <v>187.01</v>
      </c>
      <c r="L377" s="100"/>
      <c r="M377" s="95" t="s">
        <v>75</v>
      </c>
      <c r="N377" s="92">
        <v>188.51</v>
      </c>
      <c r="O377" s="92">
        <v>189.31</v>
      </c>
      <c r="P377" s="92">
        <v>191.1</v>
      </c>
      <c r="Q377" s="92">
        <v>191.53</v>
      </c>
      <c r="R377" s="92">
        <v>195</v>
      </c>
      <c r="S377" s="96">
        <v>196.29</v>
      </c>
      <c r="T377" s="101">
        <v>189</v>
      </c>
      <c r="U377" s="139"/>
      <c r="V377" s="57">
        <f t="shared" si="90"/>
        <v>5.196152422706632</v>
      </c>
      <c r="W377" s="53">
        <f t="shared" si="96"/>
        <v>95.424999999999997</v>
      </c>
      <c r="X377" s="53">
        <f t="shared" si="97"/>
        <v>187.72</v>
      </c>
      <c r="Y377" s="53">
        <f t="shared" si="98"/>
        <v>93.504999999999995</v>
      </c>
      <c r="Z377" s="53">
        <f t="shared" si="99"/>
        <v>97.300000000000011</v>
      </c>
      <c r="AA377" s="53">
        <f t="shared" si="100"/>
        <v>0.7230762113533018</v>
      </c>
      <c r="AB377" s="53">
        <f t="shared" si="101"/>
        <v>0.67807621135331431</v>
      </c>
      <c r="AC377" s="53">
        <f t="shared" si="91"/>
        <v>0.41746824526944348</v>
      </c>
      <c r="AD377" s="58">
        <f t="shared" si="92"/>
        <v>0.39148748315591758</v>
      </c>
      <c r="AF377" s="57">
        <f t="shared" si="93"/>
        <v>5.196152422706632</v>
      </c>
      <c r="AG377" s="53">
        <f t="shared" si="102"/>
        <v>95.657499999999999</v>
      </c>
      <c r="AH377" s="53">
        <f t="shared" si="103"/>
        <v>195.64499999999998</v>
      </c>
      <c r="AI377" s="53">
        <f t="shared" si="104"/>
        <v>94.454999999999998</v>
      </c>
      <c r="AJ377" s="53">
        <f t="shared" si="105"/>
        <v>98.144999999999996</v>
      </c>
      <c r="AK377" s="53">
        <f t="shared" si="106"/>
        <v>0.11057621135331885</v>
      </c>
      <c r="AL377" s="53">
        <f t="shared" si="107"/>
        <v>1.3955762113533154</v>
      </c>
      <c r="AM377" s="53">
        <f t="shared" si="94"/>
        <v>0.80573630129947471</v>
      </c>
      <c r="AN377" s="58">
        <f t="shared" si="95"/>
        <v>6.3841205390807593E-2</v>
      </c>
    </row>
    <row r="378" spans="1:40">
      <c r="A378" s="103">
        <v>195</v>
      </c>
      <c r="B378" s="93" t="s">
        <v>484</v>
      </c>
      <c r="C378" s="124" t="s">
        <v>484</v>
      </c>
      <c r="D378" s="101">
        <v>4</v>
      </c>
      <c r="E378" s="95" t="s">
        <v>74</v>
      </c>
      <c r="F378" s="92">
        <v>194.9</v>
      </c>
      <c r="G378" s="92">
        <v>194.5</v>
      </c>
      <c r="H378" s="92">
        <v>192.3</v>
      </c>
      <c r="I378" s="92">
        <v>192.1</v>
      </c>
      <c r="J378" s="92">
        <v>190.61</v>
      </c>
      <c r="K378" s="96">
        <v>189.6</v>
      </c>
      <c r="L378" s="100"/>
      <c r="M378" s="95" t="s">
        <v>75</v>
      </c>
      <c r="N378" s="92">
        <v>190.67</v>
      </c>
      <c r="O378" s="92">
        <v>191.27</v>
      </c>
      <c r="P378" s="92">
        <v>192.4</v>
      </c>
      <c r="Q378" s="92">
        <v>192.78</v>
      </c>
      <c r="R378" s="92">
        <v>195</v>
      </c>
      <c r="S378" s="96">
        <v>195.95</v>
      </c>
      <c r="T378" s="101">
        <v>191</v>
      </c>
      <c r="U378" s="139"/>
      <c r="V378" s="57">
        <f t="shared" si="90"/>
        <v>3.4641016151377548</v>
      </c>
      <c r="W378" s="53">
        <f t="shared" si="96"/>
        <v>96.1</v>
      </c>
      <c r="X378" s="53">
        <f t="shared" si="97"/>
        <v>190.10500000000002</v>
      </c>
      <c r="Y378" s="53">
        <f t="shared" si="98"/>
        <v>94.8</v>
      </c>
      <c r="Z378" s="53">
        <f t="shared" si="99"/>
        <v>97.35</v>
      </c>
      <c r="AA378" s="53">
        <f t="shared" si="100"/>
        <v>0.48205080756888208</v>
      </c>
      <c r="AB378" s="53">
        <f t="shared" si="101"/>
        <v>0.43205080756888026</v>
      </c>
      <c r="AC378" s="53">
        <f t="shared" si="91"/>
        <v>0.27831216351297056</v>
      </c>
      <c r="AD378" s="58">
        <f t="shared" si="92"/>
        <v>0.2494446500534882</v>
      </c>
      <c r="AF378" s="57">
        <f t="shared" si="93"/>
        <v>3.4641016151377548</v>
      </c>
      <c r="AG378" s="53">
        <f t="shared" si="102"/>
        <v>96.295000000000002</v>
      </c>
      <c r="AH378" s="53">
        <f t="shared" si="103"/>
        <v>195.47499999999999</v>
      </c>
      <c r="AI378" s="53">
        <f t="shared" si="104"/>
        <v>95.484999999999999</v>
      </c>
      <c r="AJ378" s="53">
        <f t="shared" si="105"/>
        <v>97.974999999999994</v>
      </c>
      <c r="AK378" s="53">
        <f t="shared" si="106"/>
        <v>5.2050807568889468E-2</v>
      </c>
      <c r="AL378" s="53">
        <f t="shared" si="107"/>
        <v>0.92205080756887514</v>
      </c>
      <c r="AM378" s="53">
        <f t="shared" si="94"/>
        <v>0.53234628195640188</v>
      </c>
      <c r="AN378" s="58">
        <f t="shared" si="95"/>
        <v>3.0051547761435742E-2</v>
      </c>
    </row>
    <row r="379" spans="1:40">
      <c r="A379" s="103">
        <v>195</v>
      </c>
      <c r="B379" s="93" t="s">
        <v>485</v>
      </c>
      <c r="C379" s="124" t="s">
        <v>485</v>
      </c>
      <c r="D379" s="101">
        <v>3</v>
      </c>
      <c r="E379" s="95" t="s">
        <v>74</v>
      </c>
      <c r="F379" s="92">
        <v>195</v>
      </c>
      <c r="G379" s="92">
        <v>194.6</v>
      </c>
      <c r="H379" s="92">
        <v>193</v>
      </c>
      <c r="I379" s="92">
        <v>192.8</v>
      </c>
      <c r="J379" s="92">
        <v>191.7</v>
      </c>
      <c r="K379" s="96">
        <v>190.91</v>
      </c>
      <c r="L379" s="100"/>
      <c r="M379" s="95" t="s">
        <v>75</v>
      </c>
      <c r="N379" s="92">
        <v>191.75</v>
      </c>
      <c r="O379" s="92">
        <v>192.25</v>
      </c>
      <c r="P379" s="92">
        <v>193.05</v>
      </c>
      <c r="Q379" s="92">
        <v>193.39</v>
      </c>
      <c r="R379" s="92">
        <v>195</v>
      </c>
      <c r="S379" s="96">
        <v>195.77</v>
      </c>
      <c r="T379" s="101">
        <v>192</v>
      </c>
      <c r="U379" s="139"/>
      <c r="V379" s="57">
        <f t="shared" si="90"/>
        <v>2.598076211353316</v>
      </c>
      <c r="W379" s="53">
        <f t="shared" si="96"/>
        <v>96.45</v>
      </c>
      <c r="X379" s="53">
        <f t="shared" si="97"/>
        <v>191.30500000000001</v>
      </c>
      <c r="Y379" s="53">
        <f t="shared" si="98"/>
        <v>95.454999999999998</v>
      </c>
      <c r="Z379" s="53">
        <f t="shared" si="99"/>
        <v>97.4</v>
      </c>
      <c r="AA379" s="53">
        <f t="shared" si="100"/>
        <v>0.34903810567665516</v>
      </c>
      <c r="AB379" s="53">
        <f t="shared" si="101"/>
        <v>0.30403810567665346</v>
      </c>
      <c r="AC379" s="53">
        <f t="shared" si="91"/>
        <v>0.2015172442698539</v>
      </c>
      <c r="AD379" s="58">
        <f t="shared" si="92"/>
        <v>0.17553648215631976</v>
      </c>
      <c r="AF379" s="57">
        <f t="shared" si="93"/>
        <v>2.598076211353316</v>
      </c>
      <c r="AG379" s="53">
        <f t="shared" si="102"/>
        <v>96.61</v>
      </c>
      <c r="AH379" s="53">
        <f t="shared" si="103"/>
        <v>195.38499999999999</v>
      </c>
      <c r="AI379" s="53">
        <f t="shared" si="104"/>
        <v>96</v>
      </c>
      <c r="AJ379" s="53">
        <f t="shared" si="105"/>
        <v>97.885000000000005</v>
      </c>
      <c r="AK379" s="53">
        <f t="shared" si="106"/>
        <v>2.598076211353316E-2</v>
      </c>
      <c r="AL379" s="53">
        <f t="shared" si="107"/>
        <v>0.68903810567665857</v>
      </c>
      <c r="AM379" s="53">
        <f t="shared" si="94"/>
        <v>0.39781633579432862</v>
      </c>
      <c r="AN379" s="58">
        <f t="shared" si="95"/>
        <v>1.4999999999999999E-2</v>
      </c>
    </row>
    <row r="380" spans="1:40">
      <c r="A380" s="103">
        <v>195</v>
      </c>
      <c r="B380" s="93" t="s">
        <v>486</v>
      </c>
      <c r="C380" s="124" t="s">
        <v>486</v>
      </c>
      <c r="D380" s="101">
        <v>2</v>
      </c>
      <c r="E380" s="95" t="s">
        <v>74</v>
      </c>
      <c r="F380" s="92">
        <v>195</v>
      </c>
      <c r="G380" s="92">
        <v>194.7</v>
      </c>
      <c r="H380" s="92">
        <v>193.7</v>
      </c>
      <c r="I380" s="92">
        <v>193.5</v>
      </c>
      <c r="J380" s="92">
        <v>192.8</v>
      </c>
      <c r="K380" s="96">
        <v>192.22</v>
      </c>
      <c r="L380" s="100"/>
      <c r="M380" s="95" t="s">
        <v>75</v>
      </c>
      <c r="N380" s="92">
        <v>192.84</v>
      </c>
      <c r="O380" s="92">
        <v>193.21</v>
      </c>
      <c r="P380" s="92">
        <v>193.7</v>
      </c>
      <c r="Q380" s="92">
        <v>193.98</v>
      </c>
      <c r="R380" s="92">
        <v>195</v>
      </c>
      <c r="S380" s="96">
        <v>195.57</v>
      </c>
      <c r="T380" s="101">
        <v>193</v>
      </c>
      <c r="U380" s="139"/>
      <c r="V380" s="57">
        <f t="shared" si="90"/>
        <v>1.7320508075688774</v>
      </c>
      <c r="W380" s="53">
        <f t="shared" si="96"/>
        <v>96.8</v>
      </c>
      <c r="X380" s="53">
        <f t="shared" si="97"/>
        <v>192.51</v>
      </c>
      <c r="Y380" s="53">
        <f t="shared" si="98"/>
        <v>96.11</v>
      </c>
      <c r="Z380" s="53">
        <f t="shared" si="99"/>
        <v>97.424999999999997</v>
      </c>
      <c r="AA380" s="53">
        <f t="shared" si="100"/>
        <v>0.24102540378443393</v>
      </c>
      <c r="AB380" s="53">
        <f t="shared" si="101"/>
        <v>0.17602540378444098</v>
      </c>
      <c r="AC380" s="53">
        <f t="shared" si="91"/>
        <v>0.13915608175648117</v>
      </c>
      <c r="AD380" s="58">
        <f t="shared" si="92"/>
        <v>0.10162831425915957</v>
      </c>
      <c r="AF380" s="57">
        <f t="shared" si="93"/>
        <v>1.7320508075688774</v>
      </c>
      <c r="AG380" s="53">
        <f t="shared" si="102"/>
        <v>96.919999999999987</v>
      </c>
      <c r="AH380" s="53">
        <f t="shared" si="103"/>
        <v>195.285</v>
      </c>
      <c r="AI380" s="53">
        <f t="shared" si="104"/>
        <v>96.512500000000003</v>
      </c>
      <c r="AJ380" s="53">
        <f t="shared" si="105"/>
        <v>97.784999999999997</v>
      </c>
      <c r="AK380" s="53">
        <f t="shared" si="106"/>
        <v>1.7320508075688773E-2</v>
      </c>
      <c r="AL380" s="53">
        <f t="shared" si="107"/>
        <v>0.45852540378445406</v>
      </c>
      <c r="AM380" s="53">
        <f t="shared" si="94"/>
        <v>0.2647297653052364</v>
      </c>
      <c r="AN380" s="58">
        <f t="shared" si="95"/>
        <v>0.01</v>
      </c>
    </row>
    <row r="381" spans="1:40">
      <c r="A381" s="103">
        <v>200</v>
      </c>
      <c r="B381" s="93" t="s">
        <v>487</v>
      </c>
      <c r="C381" s="124" t="s">
        <v>487</v>
      </c>
      <c r="D381" s="101">
        <v>8</v>
      </c>
      <c r="E381" s="95" t="s">
        <v>74</v>
      </c>
      <c r="F381" s="92">
        <v>199.9</v>
      </c>
      <c r="G381" s="92">
        <v>199.2</v>
      </c>
      <c r="H381" s="92">
        <v>194.7</v>
      </c>
      <c r="I381" s="92">
        <v>194.3</v>
      </c>
      <c r="J381" s="92">
        <v>191.24</v>
      </c>
      <c r="K381" s="96">
        <v>189.42</v>
      </c>
      <c r="L381" s="100"/>
      <c r="M381" s="95" t="s">
        <v>75</v>
      </c>
      <c r="N381" s="92">
        <v>191.34</v>
      </c>
      <c r="O381" s="92">
        <v>192.34</v>
      </c>
      <c r="P381" s="92">
        <v>194.8</v>
      </c>
      <c r="Q381" s="92">
        <v>195.28</v>
      </c>
      <c r="R381" s="92">
        <v>200</v>
      </c>
      <c r="S381" s="96">
        <v>201.63</v>
      </c>
      <c r="T381" s="101">
        <v>192</v>
      </c>
      <c r="U381" s="139"/>
      <c r="V381" s="57">
        <f t="shared" si="90"/>
        <v>6.9282032302755097</v>
      </c>
      <c r="W381" s="53">
        <f t="shared" si="96"/>
        <v>97.25</v>
      </c>
      <c r="X381" s="53">
        <f t="shared" si="97"/>
        <v>190.32999999999998</v>
      </c>
      <c r="Y381" s="53">
        <f t="shared" si="98"/>
        <v>94.71</v>
      </c>
      <c r="Z381" s="53">
        <f t="shared" si="99"/>
        <v>99.775000000000006</v>
      </c>
      <c r="AA381" s="53">
        <f t="shared" si="100"/>
        <v>0.93910161513774426</v>
      </c>
      <c r="AB381" s="53">
        <f t="shared" si="101"/>
        <v>0.92410161513774858</v>
      </c>
      <c r="AC381" s="53">
        <f t="shared" si="91"/>
        <v>0.542190570296189</v>
      </c>
      <c r="AD381" s="58">
        <f t="shared" si="92"/>
        <v>0.53353031625834701</v>
      </c>
      <c r="AF381" s="57">
        <f t="shared" si="93"/>
        <v>6.9282032302755097</v>
      </c>
      <c r="AG381" s="53">
        <f t="shared" si="102"/>
        <v>97.52000000000001</v>
      </c>
      <c r="AH381" s="53">
        <f t="shared" si="103"/>
        <v>200.815</v>
      </c>
      <c r="AI381" s="53">
        <f t="shared" si="104"/>
        <v>95.92</v>
      </c>
      <c r="AJ381" s="53">
        <f t="shared" si="105"/>
        <v>100.815</v>
      </c>
      <c r="AK381" s="53">
        <f t="shared" si="106"/>
        <v>0.16910161513776245</v>
      </c>
      <c r="AL381" s="53">
        <f t="shared" si="107"/>
        <v>1.8641016151377463</v>
      </c>
      <c r="AM381" s="53">
        <f t="shared" si="94"/>
        <v>1.076239569296594</v>
      </c>
      <c r="AN381" s="58">
        <f t="shared" si="95"/>
        <v>9.7630863020187642E-2</v>
      </c>
    </row>
    <row r="382" spans="1:40">
      <c r="A382" s="103">
        <v>200</v>
      </c>
      <c r="B382" s="93" t="s">
        <v>488</v>
      </c>
      <c r="C382" s="124" t="s">
        <v>488</v>
      </c>
      <c r="D382" s="101">
        <v>6</v>
      </c>
      <c r="E382" s="95" t="s">
        <v>74</v>
      </c>
      <c r="F382" s="92">
        <v>199.9</v>
      </c>
      <c r="G382" s="92">
        <v>199.3</v>
      </c>
      <c r="H382" s="92">
        <v>196</v>
      </c>
      <c r="I382" s="92">
        <v>195.7</v>
      </c>
      <c r="J382" s="92">
        <v>193.43</v>
      </c>
      <c r="K382" s="96">
        <v>192.01</v>
      </c>
      <c r="L382" s="100"/>
      <c r="M382" s="95" t="s">
        <v>75</v>
      </c>
      <c r="N382" s="92">
        <v>193.51</v>
      </c>
      <c r="O382" s="92">
        <v>194.31</v>
      </c>
      <c r="P382" s="92">
        <v>196.1</v>
      </c>
      <c r="Q382" s="92">
        <v>196.53</v>
      </c>
      <c r="R382" s="92">
        <v>200</v>
      </c>
      <c r="S382" s="96">
        <v>201.29</v>
      </c>
      <c r="T382" s="101">
        <v>194</v>
      </c>
      <c r="U382" s="139"/>
      <c r="V382" s="57">
        <f t="shared" si="90"/>
        <v>5.196152422706632</v>
      </c>
      <c r="W382" s="53">
        <f t="shared" si="96"/>
        <v>97.924999999999997</v>
      </c>
      <c r="X382" s="53">
        <f t="shared" si="97"/>
        <v>192.72</v>
      </c>
      <c r="Y382" s="53">
        <f t="shared" si="98"/>
        <v>96.004999999999995</v>
      </c>
      <c r="Z382" s="53">
        <f t="shared" si="99"/>
        <v>99.800000000000011</v>
      </c>
      <c r="AA382" s="53">
        <f t="shared" si="100"/>
        <v>0.7230762113533018</v>
      </c>
      <c r="AB382" s="53">
        <f t="shared" si="101"/>
        <v>0.67807621135331431</v>
      </c>
      <c r="AC382" s="53">
        <f t="shared" si="91"/>
        <v>0.41746824526944348</v>
      </c>
      <c r="AD382" s="58">
        <f t="shared" si="92"/>
        <v>0.39148748315591758</v>
      </c>
      <c r="AF382" s="57">
        <f t="shared" si="93"/>
        <v>5.196152422706632</v>
      </c>
      <c r="AG382" s="53">
        <f t="shared" si="102"/>
        <v>98.157499999999999</v>
      </c>
      <c r="AH382" s="53">
        <f t="shared" si="103"/>
        <v>200.64499999999998</v>
      </c>
      <c r="AI382" s="53">
        <f t="shared" si="104"/>
        <v>96.954999999999998</v>
      </c>
      <c r="AJ382" s="53">
        <f t="shared" si="105"/>
        <v>100.645</v>
      </c>
      <c r="AK382" s="53">
        <f t="shared" si="106"/>
        <v>0.11057621135331885</v>
      </c>
      <c r="AL382" s="53">
        <f t="shared" si="107"/>
        <v>1.3955762113533154</v>
      </c>
      <c r="AM382" s="53">
        <f t="shared" si="94"/>
        <v>0.80573630129947471</v>
      </c>
      <c r="AN382" s="58">
        <f t="shared" si="95"/>
        <v>6.3841205390807593E-2</v>
      </c>
    </row>
    <row r="383" spans="1:40">
      <c r="A383" s="103">
        <v>200</v>
      </c>
      <c r="B383" s="93" t="s">
        <v>489</v>
      </c>
      <c r="C383" s="124" t="s">
        <v>489</v>
      </c>
      <c r="D383" s="101">
        <v>4</v>
      </c>
      <c r="E383" s="95" t="s">
        <v>74</v>
      </c>
      <c r="F383" s="92">
        <v>199.9</v>
      </c>
      <c r="G383" s="92">
        <v>199.5</v>
      </c>
      <c r="H383" s="92">
        <v>197.3</v>
      </c>
      <c r="I383" s="92">
        <v>197.1</v>
      </c>
      <c r="J383" s="92">
        <v>195.61</v>
      </c>
      <c r="K383" s="96">
        <v>194.6</v>
      </c>
      <c r="L383" s="100"/>
      <c r="M383" s="95" t="s">
        <v>75</v>
      </c>
      <c r="N383" s="92">
        <v>195.67</v>
      </c>
      <c r="O383" s="92">
        <v>196.27</v>
      </c>
      <c r="P383" s="92">
        <v>197.4</v>
      </c>
      <c r="Q383" s="92">
        <v>197.78</v>
      </c>
      <c r="R383" s="92">
        <v>200</v>
      </c>
      <c r="S383" s="96">
        <v>200.95</v>
      </c>
      <c r="T383" s="101">
        <v>196</v>
      </c>
      <c r="U383" s="139"/>
      <c r="V383" s="57">
        <f t="shared" si="90"/>
        <v>3.4641016151377548</v>
      </c>
      <c r="W383" s="53">
        <f t="shared" si="96"/>
        <v>98.6</v>
      </c>
      <c r="X383" s="53">
        <f t="shared" si="97"/>
        <v>195.10500000000002</v>
      </c>
      <c r="Y383" s="53">
        <f t="shared" si="98"/>
        <v>97.3</v>
      </c>
      <c r="Z383" s="53">
        <f t="shared" si="99"/>
        <v>99.85</v>
      </c>
      <c r="AA383" s="53">
        <f t="shared" si="100"/>
        <v>0.48205080756888208</v>
      </c>
      <c r="AB383" s="53">
        <f t="shared" si="101"/>
        <v>0.43205080756888026</v>
      </c>
      <c r="AC383" s="53">
        <f t="shared" si="91"/>
        <v>0.27831216351297056</v>
      </c>
      <c r="AD383" s="58">
        <f t="shared" si="92"/>
        <v>0.2494446500534882</v>
      </c>
      <c r="AF383" s="57">
        <f t="shared" si="93"/>
        <v>3.4641016151377548</v>
      </c>
      <c r="AG383" s="53">
        <f t="shared" si="102"/>
        <v>98.795000000000002</v>
      </c>
      <c r="AH383" s="53">
        <f t="shared" si="103"/>
        <v>200.47499999999999</v>
      </c>
      <c r="AI383" s="53">
        <f t="shared" si="104"/>
        <v>97.984999999999999</v>
      </c>
      <c r="AJ383" s="53">
        <f t="shared" si="105"/>
        <v>100.47499999999999</v>
      </c>
      <c r="AK383" s="53">
        <f t="shared" si="106"/>
        <v>5.2050807568889468E-2</v>
      </c>
      <c r="AL383" s="53">
        <f t="shared" si="107"/>
        <v>0.92205080756887514</v>
      </c>
      <c r="AM383" s="53">
        <f t="shared" si="94"/>
        <v>0.53234628195640188</v>
      </c>
      <c r="AN383" s="58">
        <f t="shared" si="95"/>
        <v>3.0051547761435742E-2</v>
      </c>
    </row>
    <row r="384" spans="1:40">
      <c r="A384" s="103">
        <v>200</v>
      </c>
      <c r="B384" s="93" t="s">
        <v>490</v>
      </c>
      <c r="C384" s="124" t="s">
        <v>490</v>
      </c>
      <c r="D384" s="101">
        <v>3</v>
      </c>
      <c r="E384" s="95" t="s">
        <v>74</v>
      </c>
      <c r="F384" s="92">
        <v>200</v>
      </c>
      <c r="G384" s="92">
        <v>199.6</v>
      </c>
      <c r="H384" s="92">
        <v>198</v>
      </c>
      <c r="I384" s="92">
        <v>197.8</v>
      </c>
      <c r="J384" s="92">
        <v>196.7</v>
      </c>
      <c r="K384" s="96">
        <v>195.91</v>
      </c>
      <c r="L384" s="100"/>
      <c r="M384" s="95" t="s">
        <v>75</v>
      </c>
      <c r="N384" s="92">
        <v>196.75</v>
      </c>
      <c r="O384" s="92">
        <v>197.25</v>
      </c>
      <c r="P384" s="92">
        <v>198.05</v>
      </c>
      <c r="Q384" s="92">
        <v>198.39</v>
      </c>
      <c r="R384" s="92">
        <v>200</v>
      </c>
      <c r="S384" s="96">
        <v>200.77</v>
      </c>
      <c r="T384" s="101">
        <v>197</v>
      </c>
      <c r="U384" s="139"/>
      <c r="V384" s="57">
        <f t="shared" si="90"/>
        <v>2.598076211353316</v>
      </c>
      <c r="W384" s="53">
        <f t="shared" si="96"/>
        <v>98.95</v>
      </c>
      <c r="X384" s="53">
        <f t="shared" si="97"/>
        <v>196.30500000000001</v>
      </c>
      <c r="Y384" s="53">
        <f t="shared" si="98"/>
        <v>97.954999999999998</v>
      </c>
      <c r="Z384" s="53">
        <f t="shared" si="99"/>
        <v>99.9</v>
      </c>
      <c r="AA384" s="53">
        <f t="shared" si="100"/>
        <v>0.34903810567665516</v>
      </c>
      <c r="AB384" s="53">
        <f t="shared" si="101"/>
        <v>0.30403810567665346</v>
      </c>
      <c r="AC384" s="53">
        <f t="shared" si="91"/>
        <v>0.2015172442698539</v>
      </c>
      <c r="AD384" s="58">
        <f t="shared" si="92"/>
        <v>0.17553648215631976</v>
      </c>
      <c r="AF384" s="57">
        <f t="shared" si="93"/>
        <v>2.598076211353316</v>
      </c>
      <c r="AG384" s="53">
        <f t="shared" si="102"/>
        <v>99.11</v>
      </c>
      <c r="AH384" s="53">
        <f t="shared" si="103"/>
        <v>200.38499999999999</v>
      </c>
      <c r="AI384" s="53">
        <f t="shared" si="104"/>
        <v>98.5</v>
      </c>
      <c r="AJ384" s="53">
        <f t="shared" si="105"/>
        <v>100.38500000000001</v>
      </c>
      <c r="AK384" s="53">
        <f t="shared" si="106"/>
        <v>2.598076211353316E-2</v>
      </c>
      <c r="AL384" s="53">
        <f t="shared" si="107"/>
        <v>0.68903810567665857</v>
      </c>
      <c r="AM384" s="53">
        <f t="shared" si="94"/>
        <v>0.39781633579432862</v>
      </c>
      <c r="AN384" s="58">
        <f t="shared" si="95"/>
        <v>1.4999999999999999E-2</v>
      </c>
    </row>
    <row r="385" spans="1:40">
      <c r="A385" s="103">
        <v>200</v>
      </c>
      <c r="B385" s="93" t="s">
        <v>491</v>
      </c>
      <c r="C385" s="124" t="s">
        <v>491</v>
      </c>
      <c r="D385" s="101">
        <v>2</v>
      </c>
      <c r="E385" s="95" t="s">
        <v>74</v>
      </c>
      <c r="F385" s="92">
        <v>200</v>
      </c>
      <c r="G385" s="92">
        <v>199.7</v>
      </c>
      <c r="H385" s="92">
        <v>198.7</v>
      </c>
      <c r="I385" s="92">
        <v>198.5</v>
      </c>
      <c r="J385" s="92">
        <v>197.8</v>
      </c>
      <c r="K385" s="96">
        <v>197.22</v>
      </c>
      <c r="L385" s="100"/>
      <c r="M385" s="95" t="s">
        <v>75</v>
      </c>
      <c r="N385" s="92">
        <v>197.84</v>
      </c>
      <c r="O385" s="92">
        <v>198.21</v>
      </c>
      <c r="P385" s="92">
        <v>198.7</v>
      </c>
      <c r="Q385" s="92">
        <v>198.98</v>
      </c>
      <c r="R385" s="92">
        <v>200</v>
      </c>
      <c r="S385" s="96">
        <v>200.57</v>
      </c>
      <c r="T385" s="101">
        <v>198</v>
      </c>
      <c r="U385" s="139"/>
      <c r="V385" s="57">
        <f t="shared" si="90"/>
        <v>1.7320508075688774</v>
      </c>
      <c r="W385" s="53">
        <f t="shared" si="96"/>
        <v>99.3</v>
      </c>
      <c r="X385" s="53">
        <f t="shared" si="97"/>
        <v>197.51</v>
      </c>
      <c r="Y385" s="53">
        <f t="shared" si="98"/>
        <v>98.61</v>
      </c>
      <c r="Z385" s="53">
        <f t="shared" si="99"/>
        <v>99.924999999999997</v>
      </c>
      <c r="AA385" s="53">
        <f t="shared" si="100"/>
        <v>0.24102540378443393</v>
      </c>
      <c r="AB385" s="53">
        <f t="shared" si="101"/>
        <v>0.17602540378444098</v>
      </c>
      <c r="AC385" s="53">
        <f t="shared" si="91"/>
        <v>0.13915608175648117</v>
      </c>
      <c r="AD385" s="58">
        <f t="shared" si="92"/>
        <v>0.10162831425915957</v>
      </c>
      <c r="AF385" s="57">
        <f t="shared" si="93"/>
        <v>1.7320508075688774</v>
      </c>
      <c r="AG385" s="53">
        <f t="shared" si="102"/>
        <v>99.419999999999987</v>
      </c>
      <c r="AH385" s="53">
        <f t="shared" si="103"/>
        <v>200.285</v>
      </c>
      <c r="AI385" s="53">
        <f t="shared" si="104"/>
        <v>99.012500000000003</v>
      </c>
      <c r="AJ385" s="53">
        <f t="shared" si="105"/>
        <v>100.285</v>
      </c>
      <c r="AK385" s="53">
        <f t="shared" si="106"/>
        <v>1.7320508075688773E-2</v>
      </c>
      <c r="AL385" s="53">
        <f t="shared" si="107"/>
        <v>0.45852540378445406</v>
      </c>
      <c r="AM385" s="53">
        <f t="shared" si="94"/>
        <v>0.2647297653052364</v>
      </c>
      <c r="AN385" s="58">
        <f t="shared" si="95"/>
        <v>0.01</v>
      </c>
    </row>
    <row r="386" spans="1:40">
      <c r="A386" s="103">
        <v>205</v>
      </c>
      <c r="B386" s="93" t="s">
        <v>492</v>
      </c>
      <c r="C386" s="124" t="s">
        <v>492</v>
      </c>
      <c r="D386" s="101">
        <v>6</v>
      </c>
      <c r="E386" s="95" t="s">
        <v>74</v>
      </c>
      <c r="F386" s="92">
        <v>204.9</v>
      </c>
      <c r="G386" s="92">
        <v>204.3</v>
      </c>
      <c r="H386" s="92">
        <v>201</v>
      </c>
      <c r="I386" s="92">
        <v>200.7</v>
      </c>
      <c r="J386" s="92">
        <v>198.43</v>
      </c>
      <c r="K386" s="96">
        <v>197.01</v>
      </c>
      <c r="L386" s="100"/>
      <c r="M386" s="95" t="s">
        <v>75</v>
      </c>
      <c r="N386" s="92">
        <v>198.51</v>
      </c>
      <c r="O386" s="92">
        <v>199.31</v>
      </c>
      <c r="P386" s="92">
        <v>201.1</v>
      </c>
      <c r="Q386" s="92">
        <v>201.53</v>
      </c>
      <c r="R386" s="92">
        <v>205</v>
      </c>
      <c r="S386" s="96">
        <v>206.29</v>
      </c>
      <c r="T386" s="101">
        <v>199</v>
      </c>
      <c r="U386" s="139"/>
      <c r="V386" s="57">
        <f t="shared" si="90"/>
        <v>5.196152422706632</v>
      </c>
      <c r="W386" s="53">
        <f t="shared" si="96"/>
        <v>100.425</v>
      </c>
      <c r="X386" s="53">
        <f t="shared" si="97"/>
        <v>197.72</v>
      </c>
      <c r="Y386" s="53">
        <f t="shared" si="98"/>
        <v>98.504999999999995</v>
      </c>
      <c r="Z386" s="53">
        <f t="shared" si="99"/>
        <v>102.30000000000001</v>
      </c>
      <c r="AA386" s="53">
        <f t="shared" si="100"/>
        <v>0.7230762113533018</v>
      </c>
      <c r="AB386" s="53">
        <f t="shared" si="101"/>
        <v>0.67807621135331431</v>
      </c>
      <c r="AC386" s="53">
        <f t="shared" si="91"/>
        <v>0.41746824526944348</v>
      </c>
      <c r="AD386" s="58">
        <f t="shared" si="92"/>
        <v>0.39148748315591758</v>
      </c>
      <c r="AF386" s="57">
        <f t="shared" si="93"/>
        <v>5.196152422706632</v>
      </c>
      <c r="AG386" s="53">
        <f t="shared" si="102"/>
        <v>100.6575</v>
      </c>
      <c r="AH386" s="53">
        <f t="shared" si="103"/>
        <v>205.64499999999998</v>
      </c>
      <c r="AI386" s="53">
        <f t="shared" si="104"/>
        <v>99.454999999999998</v>
      </c>
      <c r="AJ386" s="53">
        <f t="shared" si="105"/>
        <v>103.145</v>
      </c>
      <c r="AK386" s="53">
        <f t="shared" si="106"/>
        <v>0.11057621135331885</v>
      </c>
      <c r="AL386" s="53">
        <f t="shared" si="107"/>
        <v>1.3955762113533154</v>
      </c>
      <c r="AM386" s="53">
        <f t="shared" si="94"/>
        <v>0.80573630129947471</v>
      </c>
      <c r="AN386" s="58">
        <f t="shared" si="95"/>
        <v>6.3841205390807593E-2</v>
      </c>
    </row>
    <row r="387" spans="1:40">
      <c r="A387" s="103">
        <v>205</v>
      </c>
      <c r="B387" s="93" t="s">
        <v>493</v>
      </c>
      <c r="C387" s="124" t="s">
        <v>493</v>
      </c>
      <c r="D387" s="101">
        <v>4</v>
      </c>
      <c r="E387" s="95" t="s">
        <v>74</v>
      </c>
      <c r="F387" s="92">
        <v>204.9</v>
      </c>
      <c r="G387" s="92">
        <v>204.5</v>
      </c>
      <c r="H387" s="92">
        <v>202.3</v>
      </c>
      <c r="I387" s="92">
        <v>202.1</v>
      </c>
      <c r="J387" s="92">
        <v>200.61</v>
      </c>
      <c r="K387" s="96">
        <v>199.6</v>
      </c>
      <c r="L387" s="100"/>
      <c r="M387" s="95" t="s">
        <v>75</v>
      </c>
      <c r="N387" s="92">
        <v>200.67</v>
      </c>
      <c r="O387" s="92">
        <v>201.27</v>
      </c>
      <c r="P387" s="92">
        <v>202.4</v>
      </c>
      <c r="Q387" s="92">
        <v>202.78</v>
      </c>
      <c r="R387" s="92">
        <v>205</v>
      </c>
      <c r="S387" s="96">
        <v>205.95</v>
      </c>
      <c r="T387" s="101">
        <v>201</v>
      </c>
      <c r="U387" s="139"/>
      <c r="V387" s="57">
        <f t="shared" si="90"/>
        <v>3.4641016151377548</v>
      </c>
      <c r="W387" s="53">
        <f t="shared" si="96"/>
        <v>101.1</v>
      </c>
      <c r="X387" s="53">
        <f t="shared" si="97"/>
        <v>200.10500000000002</v>
      </c>
      <c r="Y387" s="53">
        <f t="shared" si="98"/>
        <v>99.8</v>
      </c>
      <c r="Z387" s="53">
        <f t="shared" si="99"/>
        <v>102.35</v>
      </c>
      <c r="AA387" s="53">
        <f t="shared" si="100"/>
        <v>0.48205080756888208</v>
      </c>
      <c r="AB387" s="53">
        <f t="shared" si="101"/>
        <v>0.43205080756888026</v>
      </c>
      <c r="AC387" s="53">
        <f t="shared" si="91"/>
        <v>0.27831216351297056</v>
      </c>
      <c r="AD387" s="58">
        <f t="shared" si="92"/>
        <v>0.2494446500534882</v>
      </c>
      <c r="AF387" s="57">
        <f t="shared" si="93"/>
        <v>3.4641016151377548</v>
      </c>
      <c r="AG387" s="53">
        <f t="shared" si="102"/>
        <v>101.295</v>
      </c>
      <c r="AH387" s="53">
        <f t="shared" si="103"/>
        <v>205.47499999999999</v>
      </c>
      <c r="AI387" s="53">
        <f t="shared" si="104"/>
        <v>100.485</v>
      </c>
      <c r="AJ387" s="53">
        <f t="shared" si="105"/>
        <v>102.97499999999999</v>
      </c>
      <c r="AK387" s="53">
        <f t="shared" si="106"/>
        <v>5.2050807568889468E-2</v>
      </c>
      <c r="AL387" s="53">
        <f t="shared" si="107"/>
        <v>0.92205080756887514</v>
      </c>
      <c r="AM387" s="53">
        <f t="shared" si="94"/>
        <v>0.53234628195640188</v>
      </c>
      <c r="AN387" s="58">
        <f t="shared" si="95"/>
        <v>3.0051547761435742E-2</v>
      </c>
    </row>
    <row r="388" spans="1:40">
      <c r="A388" s="103">
        <v>205</v>
      </c>
      <c r="B388" s="93" t="s">
        <v>494</v>
      </c>
      <c r="C388" s="124" t="s">
        <v>494</v>
      </c>
      <c r="D388" s="101">
        <v>3</v>
      </c>
      <c r="E388" s="95" t="s">
        <v>74</v>
      </c>
      <c r="F388" s="92">
        <v>205</v>
      </c>
      <c r="G388" s="92">
        <v>204.6</v>
      </c>
      <c r="H388" s="92">
        <v>203</v>
      </c>
      <c r="I388" s="92">
        <v>202.8</v>
      </c>
      <c r="J388" s="92">
        <v>201.7</v>
      </c>
      <c r="K388" s="96">
        <v>200.91</v>
      </c>
      <c r="L388" s="100"/>
      <c r="M388" s="95" t="s">
        <v>75</v>
      </c>
      <c r="N388" s="92">
        <v>201.75</v>
      </c>
      <c r="O388" s="92">
        <v>202.25</v>
      </c>
      <c r="P388" s="92">
        <v>203.05</v>
      </c>
      <c r="Q388" s="92">
        <v>203.39</v>
      </c>
      <c r="R388" s="92">
        <v>205</v>
      </c>
      <c r="S388" s="96">
        <v>205.77</v>
      </c>
      <c r="T388" s="101">
        <v>202</v>
      </c>
      <c r="U388" s="139"/>
      <c r="V388" s="57">
        <f t="shared" ref="V388:V451" si="108">D388/2/TAN(phiM/2)</f>
        <v>2.598076211353316</v>
      </c>
      <c r="W388" s="53">
        <f t="shared" si="96"/>
        <v>101.45</v>
      </c>
      <c r="X388" s="53">
        <f t="shared" si="97"/>
        <v>201.30500000000001</v>
      </c>
      <c r="Y388" s="53">
        <f t="shared" si="98"/>
        <v>100.455</v>
      </c>
      <c r="Z388" s="53">
        <f t="shared" si="99"/>
        <v>102.4</v>
      </c>
      <c r="AA388" s="53">
        <f t="shared" si="100"/>
        <v>0.34903810567665516</v>
      </c>
      <c r="AB388" s="53">
        <f t="shared" si="101"/>
        <v>0.30403810567665346</v>
      </c>
      <c r="AC388" s="53">
        <f t="shared" ref="AC388:AC451" si="109">AA388*TAN(phiM/2)</f>
        <v>0.2015172442698539</v>
      </c>
      <c r="AD388" s="58">
        <f t="shared" ref="AD388:AD451" si="110">AB388*TAN(phiM/2)</f>
        <v>0.17553648215631976</v>
      </c>
      <c r="AF388" s="57">
        <f t="shared" ref="AF388:AF451" si="111">D388/2/TAN(phiM/2)</f>
        <v>2.598076211353316</v>
      </c>
      <c r="AG388" s="53">
        <f t="shared" si="102"/>
        <v>101.61</v>
      </c>
      <c r="AH388" s="53">
        <f t="shared" si="103"/>
        <v>205.38499999999999</v>
      </c>
      <c r="AI388" s="53">
        <f t="shared" si="104"/>
        <v>101</v>
      </c>
      <c r="AJ388" s="53">
        <f t="shared" si="105"/>
        <v>102.88500000000001</v>
      </c>
      <c r="AK388" s="53">
        <f t="shared" si="106"/>
        <v>2.598076211353316E-2</v>
      </c>
      <c r="AL388" s="53">
        <f t="shared" si="107"/>
        <v>0.68903810567665857</v>
      </c>
      <c r="AM388" s="53">
        <f t="shared" ref="AM388:AM451" si="112">AL388*TAN(phiM/2)</f>
        <v>0.39781633579432862</v>
      </c>
      <c r="AN388" s="58">
        <f t="shared" ref="AN388:AN451" si="113">AK388*TAN(phiM/2)</f>
        <v>1.4999999999999999E-2</v>
      </c>
    </row>
    <row r="389" spans="1:40">
      <c r="A389" s="103">
        <v>205</v>
      </c>
      <c r="B389" s="93" t="s">
        <v>495</v>
      </c>
      <c r="C389" s="124" t="s">
        <v>495</v>
      </c>
      <c r="D389" s="101">
        <v>2</v>
      </c>
      <c r="E389" s="95" t="s">
        <v>74</v>
      </c>
      <c r="F389" s="92">
        <v>205</v>
      </c>
      <c r="G389" s="92">
        <v>204.7</v>
      </c>
      <c r="H389" s="92">
        <v>203.7</v>
      </c>
      <c r="I389" s="92">
        <v>203.5</v>
      </c>
      <c r="J389" s="92">
        <v>202.8</v>
      </c>
      <c r="K389" s="96">
        <v>202.22</v>
      </c>
      <c r="L389" s="100"/>
      <c r="M389" s="95" t="s">
        <v>75</v>
      </c>
      <c r="N389" s="92">
        <v>202.84</v>
      </c>
      <c r="O389" s="92">
        <v>203.21</v>
      </c>
      <c r="P389" s="92">
        <v>203.7</v>
      </c>
      <c r="Q389" s="92">
        <v>203.98</v>
      </c>
      <c r="R389" s="92">
        <v>205</v>
      </c>
      <c r="S389" s="96">
        <v>205.57</v>
      </c>
      <c r="T389" s="101">
        <v>203</v>
      </c>
      <c r="U389" s="139"/>
      <c r="V389" s="57">
        <f t="shared" si="108"/>
        <v>1.7320508075688774</v>
      </c>
      <c r="W389" s="53">
        <f t="shared" ref="W389:W452" si="114">AVERAGE(H389:I389)/2</f>
        <v>101.8</v>
      </c>
      <c r="X389" s="53">
        <f t="shared" ref="X389:X452" si="115">AVERAGE(J389:K389)</f>
        <v>202.51</v>
      </c>
      <c r="Y389" s="53">
        <f t="shared" ref="Y389:Y452" si="116">K389/2</f>
        <v>101.11</v>
      </c>
      <c r="Z389" s="53">
        <f t="shared" ref="Z389:Z452" si="117">AVERAGE(F389:G389)/2</f>
        <v>102.425</v>
      </c>
      <c r="AA389" s="53">
        <f t="shared" ref="AA389:AA452" si="118">W389+V389/2-Z389</f>
        <v>0.24102540378443393</v>
      </c>
      <c r="AB389" s="53">
        <f t="shared" ref="AB389:AB452" si="119">Y389-W389+V389/2</f>
        <v>0.17602540378444098</v>
      </c>
      <c r="AC389" s="53">
        <f t="shared" si="109"/>
        <v>0.13915608175648117</v>
      </c>
      <c r="AD389" s="58">
        <f t="shared" si="110"/>
        <v>0.10162831425915957</v>
      </c>
      <c r="AF389" s="57">
        <f t="shared" si="111"/>
        <v>1.7320508075688774</v>
      </c>
      <c r="AG389" s="53">
        <f t="shared" ref="AG389:AG452" si="120">AVERAGE(P389:Q389)/2</f>
        <v>101.91999999999999</v>
      </c>
      <c r="AH389" s="53">
        <f t="shared" ref="AH389:AH452" si="121">AVERAGE(R389:S389)</f>
        <v>205.285</v>
      </c>
      <c r="AI389" s="53">
        <f t="shared" ref="AI389:AI452" si="122">AVERAGE(N389:O389)/2</f>
        <v>101.5125</v>
      </c>
      <c r="AJ389" s="53">
        <f t="shared" ref="AJ389:AJ452" si="123">S389/2</f>
        <v>102.785</v>
      </c>
      <c r="AK389" s="53">
        <f t="shared" ref="AK389:AK452" si="124">MAX(AG389+AF389/2-AJ389, AF389*0.01)</f>
        <v>1.7320508075688773E-2</v>
      </c>
      <c r="AL389" s="53">
        <f t="shared" ref="AL389:AL452" si="125">AI389-AG389+AF389/2</f>
        <v>0.45852540378445406</v>
      </c>
      <c r="AM389" s="53">
        <f t="shared" si="112"/>
        <v>0.2647297653052364</v>
      </c>
      <c r="AN389" s="58">
        <f t="shared" si="113"/>
        <v>0.01</v>
      </c>
    </row>
    <row r="390" spans="1:40">
      <c r="A390" s="103">
        <v>210</v>
      </c>
      <c r="B390" s="93" t="s">
        <v>496</v>
      </c>
      <c r="C390" s="124" t="s">
        <v>496</v>
      </c>
      <c r="D390" s="101">
        <v>8</v>
      </c>
      <c r="E390" s="95" t="s">
        <v>74</v>
      </c>
      <c r="F390" s="92">
        <v>209.9</v>
      </c>
      <c r="G390" s="92">
        <v>209.2</v>
      </c>
      <c r="H390" s="92">
        <v>204.7</v>
      </c>
      <c r="I390" s="92">
        <v>204.3</v>
      </c>
      <c r="J390" s="92">
        <v>201.24</v>
      </c>
      <c r="K390" s="96">
        <v>199.42</v>
      </c>
      <c r="L390" s="100"/>
      <c r="M390" s="95" t="s">
        <v>75</v>
      </c>
      <c r="N390" s="92">
        <v>201.34</v>
      </c>
      <c r="O390" s="92">
        <v>202.34</v>
      </c>
      <c r="P390" s="92">
        <v>204.8</v>
      </c>
      <c r="Q390" s="92">
        <v>205.28</v>
      </c>
      <c r="R390" s="92">
        <v>210</v>
      </c>
      <c r="S390" s="96">
        <v>211.63</v>
      </c>
      <c r="T390" s="101">
        <v>202</v>
      </c>
      <c r="U390" s="139"/>
      <c r="V390" s="57">
        <f t="shared" si="108"/>
        <v>6.9282032302755097</v>
      </c>
      <c r="W390" s="53">
        <f t="shared" si="114"/>
        <v>102.25</v>
      </c>
      <c r="X390" s="53">
        <f t="shared" si="115"/>
        <v>200.32999999999998</v>
      </c>
      <c r="Y390" s="53">
        <f t="shared" si="116"/>
        <v>99.71</v>
      </c>
      <c r="Z390" s="53">
        <f t="shared" si="117"/>
        <v>104.77500000000001</v>
      </c>
      <c r="AA390" s="53">
        <f t="shared" si="118"/>
        <v>0.93910161513774426</v>
      </c>
      <c r="AB390" s="53">
        <f t="shared" si="119"/>
        <v>0.92410161513774858</v>
      </c>
      <c r="AC390" s="53">
        <f t="shared" si="109"/>
        <v>0.542190570296189</v>
      </c>
      <c r="AD390" s="58">
        <f t="shared" si="110"/>
        <v>0.53353031625834701</v>
      </c>
      <c r="AF390" s="57">
        <f t="shared" si="111"/>
        <v>6.9282032302755097</v>
      </c>
      <c r="AG390" s="53">
        <f t="shared" si="120"/>
        <v>102.52000000000001</v>
      </c>
      <c r="AH390" s="53">
        <f t="shared" si="121"/>
        <v>210.815</v>
      </c>
      <c r="AI390" s="53">
        <f t="shared" si="122"/>
        <v>100.92</v>
      </c>
      <c r="AJ390" s="53">
        <f t="shared" si="123"/>
        <v>105.815</v>
      </c>
      <c r="AK390" s="53">
        <f t="shared" si="124"/>
        <v>0.16910161513776245</v>
      </c>
      <c r="AL390" s="53">
        <f t="shared" si="125"/>
        <v>1.8641016151377463</v>
      </c>
      <c r="AM390" s="53">
        <f t="shared" si="112"/>
        <v>1.076239569296594</v>
      </c>
      <c r="AN390" s="58">
        <f t="shared" si="113"/>
        <v>9.7630863020187642E-2</v>
      </c>
    </row>
    <row r="391" spans="1:40">
      <c r="A391" s="103">
        <v>210</v>
      </c>
      <c r="B391" s="93" t="s">
        <v>497</v>
      </c>
      <c r="C391" s="124" t="s">
        <v>497</v>
      </c>
      <c r="D391" s="101">
        <v>6</v>
      </c>
      <c r="E391" s="95" t="s">
        <v>74</v>
      </c>
      <c r="F391" s="92">
        <v>209.9</v>
      </c>
      <c r="G391" s="92">
        <v>209.3</v>
      </c>
      <c r="H391" s="92">
        <v>206</v>
      </c>
      <c r="I391" s="92">
        <v>205.7</v>
      </c>
      <c r="J391" s="92">
        <v>203.43</v>
      </c>
      <c r="K391" s="96">
        <v>202.01</v>
      </c>
      <c r="L391" s="100"/>
      <c r="M391" s="95" t="s">
        <v>75</v>
      </c>
      <c r="N391" s="92">
        <v>203.51</v>
      </c>
      <c r="O391" s="92">
        <v>204.31</v>
      </c>
      <c r="P391" s="92">
        <v>206.1</v>
      </c>
      <c r="Q391" s="92">
        <v>206.53</v>
      </c>
      <c r="R391" s="92">
        <v>210</v>
      </c>
      <c r="S391" s="96">
        <v>211.29</v>
      </c>
      <c r="T391" s="101">
        <v>204</v>
      </c>
      <c r="U391" s="139"/>
      <c r="V391" s="57">
        <f t="shared" si="108"/>
        <v>5.196152422706632</v>
      </c>
      <c r="W391" s="53">
        <f t="shared" si="114"/>
        <v>102.925</v>
      </c>
      <c r="X391" s="53">
        <f t="shared" si="115"/>
        <v>202.72</v>
      </c>
      <c r="Y391" s="53">
        <f t="shared" si="116"/>
        <v>101.005</v>
      </c>
      <c r="Z391" s="53">
        <f t="shared" si="117"/>
        <v>104.80000000000001</v>
      </c>
      <c r="AA391" s="53">
        <f t="shared" si="118"/>
        <v>0.7230762113533018</v>
      </c>
      <c r="AB391" s="53">
        <f t="shared" si="119"/>
        <v>0.67807621135331431</v>
      </c>
      <c r="AC391" s="53">
        <f t="shared" si="109"/>
        <v>0.41746824526944348</v>
      </c>
      <c r="AD391" s="58">
        <f t="shared" si="110"/>
        <v>0.39148748315591758</v>
      </c>
      <c r="AF391" s="57">
        <f t="shared" si="111"/>
        <v>5.196152422706632</v>
      </c>
      <c r="AG391" s="53">
        <f t="shared" si="120"/>
        <v>103.1575</v>
      </c>
      <c r="AH391" s="53">
        <f t="shared" si="121"/>
        <v>210.64499999999998</v>
      </c>
      <c r="AI391" s="53">
        <f t="shared" si="122"/>
        <v>101.955</v>
      </c>
      <c r="AJ391" s="53">
        <f t="shared" si="123"/>
        <v>105.645</v>
      </c>
      <c r="AK391" s="53">
        <f t="shared" si="124"/>
        <v>0.11057621135331885</v>
      </c>
      <c r="AL391" s="53">
        <f t="shared" si="125"/>
        <v>1.3955762113533154</v>
      </c>
      <c r="AM391" s="53">
        <f t="shared" si="112"/>
        <v>0.80573630129947471</v>
      </c>
      <c r="AN391" s="58">
        <f t="shared" si="113"/>
        <v>6.3841205390807593E-2</v>
      </c>
    </row>
    <row r="392" spans="1:40">
      <c r="A392" s="103">
        <v>210</v>
      </c>
      <c r="B392" s="93" t="s">
        <v>498</v>
      </c>
      <c r="C392" s="124" t="s">
        <v>498</v>
      </c>
      <c r="D392" s="101">
        <v>4</v>
      </c>
      <c r="E392" s="95" t="s">
        <v>74</v>
      </c>
      <c r="F392" s="92">
        <v>209.9</v>
      </c>
      <c r="G392" s="92">
        <v>209.5</v>
      </c>
      <c r="H392" s="92">
        <v>207.3</v>
      </c>
      <c r="I392" s="92">
        <v>207.1</v>
      </c>
      <c r="J392" s="92">
        <v>205.61</v>
      </c>
      <c r="K392" s="96">
        <v>204.6</v>
      </c>
      <c r="L392" s="100"/>
      <c r="M392" s="95" t="s">
        <v>75</v>
      </c>
      <c r="N392" s="92">
        <v>205.67</v>
      </c>
      <c r="O392" s="92">
        <v>206.27</v>
      </c>
      <c r="P392" s="92">
        <v>207.4</v>
      </c>
      <c r="Q392" s="92">
        <v>207.78</v>
      </c>
      <c r="R392" s="92">
        <v>210</v>
      </c>
      <c r="S392" s="96">
        <v>210.95</v>
      </c>
      <c r="T392" s="101">
        <v>206</v>
      </c>
      <c r="U392" s="139"/>
      <c r="V392" s="57">
        <f t="shared" si="108"/>
        <v>3.4641016151377548</v>
      </c>
      <c r="W392" s="53">
        <f t="shared" si="114"/>
        <v>103.6</v>
      </c>
      <c r="X392" s="53">
        <f t="shared" si="115"/>
        <v>205.10500000000002</v>
      </c>
      <c r="Y392" s="53">
        <f t="shared" si="116"/>
        <v>102.3</v>
      </c>
      <c r="Z392" s="53">
        <f t="shared" si="117"/>
        <v>104.85</v>
      </c>
      <c r="AA392" s="53">
        <f t="shared" si="118"/>
        <v>0.48205080756888208</v>
      </c>
      <c r="AB392" s="53">
        <f t="shared" si="119"/>
        <v>0.43205080756888026</v>
      </c>
      <c r="AC392" s="53">
        <f t="shared" si="109"/>
        <v>0.27831216351297056</v>
      </c>
      <c r="AD392" s="58">
        <f t="shared" si="110"/>
        <v>0.2494446500534882</v>
      </c>
      <c r="AF392" s="57">
        <f t="shared" si="111"/>
        <v>3.4641016151377548</v>
      </c>
      <c r="AG392" s="53">
        <f t="shared" si="120"/>
        <v>103.795</v>
      </c>
      <c r="AH392" s="53">
        <f t="shared" si="121"/>
        <v>210.47499999999999</v>
      </c>
      <c r="AI392" s="53">
        <f t="shared" si="122"/>
        <v>102.985</v>
      </c>
      <c r="AJ392" s="53">
        <f t="shared" si="123"/>
        <v>105.47499999999999</v>
      </c>
      <c r="AK392" s="53">
        <f t="shared" si="124"/>
        <v>5.2050807568889468E-2</v>
      </c>
      <c r="AL392" s="53">
        <f t="shared" si="125"/>
        <v>0.92205080756887514</v>
      </c>
      <c r="AM392" s="53">
        <f t="shared" si="112"/>
        <v>0.53234628195640188</v>
      </c>
      <c r="AN392" s="58">
        <f t="shared" si="113"/>
        <v>3.0051547761435742E-2</v>
      </c>
    </row>
    <row r="393" spans="1:40">
      <c r="A393" s="103">
        <v>210</v>
      </c>
      <c r="B393" s="93" t="s">
        <v>499</v>
      </c>
      <c r="C393" s="124" t="s">
        <v>499</v>
      </c>
      <c r="D393" s="101">
        <v>3</v>
      </c>
      <c r="E393" s="95" t="s">
        <v>74</v>
      </c>
      <c r="F393" s="92">
        <v>210</v>
      </c>
      <c r="G393" s="92">
        <v>209.6</v>
      </c>
      <c r="H393" s="92">
        <v>208</v>
      </c>
      <c r="I393" s="92">
        <v>207.8</v>
      </c>
      <c r="J393" s="92">
        <v>206.7</v>
      </c>
      <c r="K393" s="96">
        <v>205.91</v>
      </c>
      <c r="L393" s="100"/>
      <c r="M393" s="95" t="s">
        <v>75</v>
      </c>
      <c r="N393" s="92">
        <v>206.75</v>
      </c>
      <c r="O393" s="92">
        <v>207.25</v>
      </c>
      <c r="P393" s="92">
        <v>208.05</v>
      </c>
      <c r="Q393" s="92">
        <v>208.39</v>
      </c>
      <c r="R393" s="92">
        <v>210</v>
      </c>
      <c r="S393" s="96">
        <v>210.77</v>
      </c>
      <c r="T393" s="101">
        <v>207</v>
      </c>
      <c r="U393" s="139"/>
      <c r="V393" s="57">
        <f t="shared" si="108"/>
        <v>2.598076211353316</v>
      </c>
      <c r="W393" s="53">
        <f t="shared" si="114"/>
        <v>103.95</v>
      </c>
      <c r="X393" s="53">
        <f t="shared" si="115"/>
        <v>206.30500000000001</v>
      </c>
      <c r="Y393" s="53">
        <f t="shared" si="116"/>
        <v>102.955</v>
      </c>
      <c r="Z393" s="53">
        <f t="shared" si="117"/>
        <v>104.9</v>
      </c>
      <c r="AA393" s="53">
        <f t="shared" si="118"/>
        <v>0.34903810567665516</v>
      </c>
      <c r="AB393" s="53">
        <f t="shared" si="119"/>
        <v>0.30403810567665346</v>
      </c>
      <c r="AC393" s="53">
        <f t="shared" si="109"/>
        <v>0.2015172442698539</v>
      </c>
      <c r="AD393" s="58">
        <f t="shared" si="110"/>
        <v>0.17553648215631976</v>
      </c>
      <c r="AF393" s="57">
        <f t="shared" si="111"/>
        <v>2.598076211353316</v>
      </c>
      <c r="AG393" s="53">
        <f t="shared" si="120"/>
        <v>104.11</v>
      </c>
      <c r="AH393" s="53">
        <f t="shared" si="121"/>
        <v>210.38499999999999</v>
      </c>
      <c r="AI393" s="53">
        <f t="shared" si="122"/>
        <v>103.5</v>
      </c>
      <c r="AJ393" s="53">
        <f t="shared" si="123"/>
        <v>105.38500000000001</v>
      </c>
      <c r="AK393" s="53">
        <f t="shared" si="124"/>
        <v>2.598076211353316E-2</v>
      </c>
      <c r="AL393" s="53">
        <f t="shared" si="125"/>
        <v>0.68903810567665857</v>
      </c>
      <c r="AM393" s="53">
        <f t="shared" si="112"/>
        <v>0.39781633579432862</v>
      </c>
      <c r="AN393" s="58">
        <f t="shared" si="113"/>
        <v>1.4999999999999999E-2</v>
      </c>
    </row>
    <row r="394" spans="1:40">
      <c r="A394" s="103">
        <v>210</v>
      </c>
      <c r="B394" s="93" t="s">
        <v>500</v>
      </c>
      <c r="C394" s="124" t="s">
        <v>500</v>
      </c>
      <c r="D394" s="101">
        <v>2</v>
      </c>
      <c r="E394" s="95" t="s">
        <v>74</v>
      </c>
      <c r="F394" s="92">
        <v>210</v>
      </c>
      <c r="G394" s="92">
        <v>209.7</v>
      </c>
      <c r="H394" s="92">
        <v>208.7</v>
      </c>
      <c r="I394" s="92">
        <v>208.5</v>
      </c>
      <c r="J394" s="92">
        <v>207.8</v>
      </c>
      <c r="K394" s="96">
        <v>207.22</v>
      </c>
      <c r="L394" s="100"/>
      <c r="M394" s="95" t="s">
        <v>75</v>
      </c>
      <c r="N394" s="92">
        <v>207.84</v>
      </c>
      <c r="O394" s="92">
        <v>208.21</v>
      </c>
      <c r="P394" s="92">
        <v>208.7</v>
      </c>
      <c r="Q394" s="92">
        <v>208.98</v>
      </c>
      <c r="R394" s="92">
        <v>210</v>
      </c>
      <c r="S394" s="96">
        <v>210.57</v>
      </c>
      <c r="T394" s="101">
        <v>208</v>
      </c>
      <c r="U394" s="139"/>
      <c r="V394" s="57">
        <f t="shared" si="108"/>
        <v>1.7320508075688774</v>
      </c>
      <c r="W394" s="53">
        <f t="shared" si="114"/>
        <v>104.3</v>
      </c>
      <c r="X394" s="53">
        <f t="shared" si="115"/>
        <v>207.51</v>
      </c>
      <c r="Y394" s="53">
        <f t="shared" si="116"/>
        <v>103.61</v>
      </c>
      <c r="Z394" s="53">
        <f t="shared" si="117"/>
        <v>104.925</v>
      </c>
      <c r="AA394" s="53">
        <f t="shared" si="118"/>
        <v>0.24102540378443393</v>
      </c>
      <c r="AB394" s="53">
        <f t="shared" si="119"/>
        <v>0.17602540378444098</v>
      </c>
      <c r="AC394" s="53">
        <f t="shared" si="109"/>
        <v>0.13915608175648117</v>
      </c>
      <c r="AD394" s="58">
        <f t="shared" si="110"/>
        <v>0.10162831425915957</v>
      </c>
      <c r="AF394" s="57">
        <f t="shared" si="111"/>
        <v>1.7320508075688774</v>
      </c>
      <c r="AG394" s="53">
        <f t="shared" si="120"/>
        <v>104.41999999999999</v>
      </c>
      <c r="AH394" s="53">
        <f t="shared" si="121"/>
        <v>210.285</v>
      </c>
      <c r="AI394" s="53">
        <f t="shared" si="122"/>
        <v>104.0125</v>
      </c>
      <c r="AJ394" s="53">
        <f t="shared" si="123"/>
        <v>105.285</v>
      </c>
      <c r="AK394" s="53">
        <f t="shared" si="124"/>
        <v>1.7320508075688773E-2</v>
      </c>
      <c r="AL394" s="53">
        <f t="shared" si="125"/>
        <v>0.45852540378445406</v>
      </c>
      <c r="AM394" s="53">
        <f t="shared" si="112"/>
        <v>0.2647297653052364</v>
      </c>
      <c r="AN394" s="58">
        <f t="shared" si="113"/>
        <v>0.01</v>
      </c>
    </row>
    <row r="395" spans="1:40">
      <c r="A395" s="103">
        <v>215</v>
      </c>
      <c r="B395" s="93" t="s">
        <v>501</v>
      </c>
      <c r="C395" s="124" t="s">
        <v>501</v>
      </c>
      <c r="D395" s="101">
        <v>6</v>
      </c>
      <c r="E395" s="95" t="s">
        <v>74</v>
      </c>
      <c r="F395" s="92">
        <v>214.9</v>
      </c>
      <c r="G395" s="92">
        <v>214.3</v>
      </c>
      <c r="H395" s="92">
        <v>211</v>
      </c>
      <c r="I395" s="92">
        <v>210.7</v>
      </c>
      <c r="J395" s="92">
        <v>208.43</v>
      </c>
      <c r="K395" s="96">
        <v>207.01</v>
      </c>
      <c r="L395" s="100"/>
      <c r="M395" s="95" t="s">
        <v>75</v>
      </c>
      <c r="N395" s="92">
        <v>208.51</v>
      </c>
      <c r="O395" s="92">
        <v>209.31</v>
      </c>
      <c r="P395" s="92">
        <v>211.1</v>
      </c>
      <c r="Q395" s="92">
        <v>211.53</v>
      </c>
      <c r="R395" s="92">
        <v>215</v>
      </c>
      <c r="S395" s="96">
        <v>216.29</v>
      </c>
      <c r="T395" s="101">
        <v>209</v>
      </c>
      <c r="U395" s="139"/>
      <c r="V395" s="57">
        <f t="shared" si="108"/>
        <v>5.196152422706632</v>
      </c>
      <c r="W395" s="53">
        <f t="shared" si="114"/>
        <v>105.425</v>
      </c>
      <c r="X395" s="53">
        <f t="shared" si="115"/>
        <v>207.72</v>
      </c>
      <c r="Y395" s="53">
        <f t="shared" si="116"/>
        <v>103.505</v>
      </c>
      <c r="Z395" s="53">
        <f t="shared" si="117"/>
        <v>107.30000000000001</v>
      </c>
      <c r="AA395" s="53">
        <f t="shared" si="118"/>
        <v>0.7230762113533018</v>
      </c>
      <c r="AB395" s="53">
        <f t="shared" si="119"/>
        <v>0.67807621135331431</v>
      </c>
      <c r="AC395" s="53">
        <f t="shared" si="109"/>
        <v>0.41746824526944348</v>
      </c>
      <c r="AD395" s="58">
        <f t="shared" si="110"/>
        <v>0.39148748315591758</v>
      </c>
      <c r="AF395" s="57">
        <f t="shared" si="111"/>
        <v>5.196152422706632</v>
      </c>
      <c r="AG395" s="53">
        <f t="shared" si="120"/>
        <v>105.6575</v>
      </c>
      <c r="AH395" s="53">
        <f t="shared" si="121"/>
        <v>215.64499999999998</v>
      </c>
      <c r="AI395" s="53">
        <f t="shared" si="122"/>
        <v>104.455</v>
      </c>
      <c r="AJ395" s="53">
        <f t="shared" si="123"/>
        <v>108.145</v>
      </c>
      <c r="AK395" s="53">
        <f t="shared" si="124"/>
        <v>0.11057621135331885</v>
      </c>
      <c r="AL395" s="53">
        <f t="shared" si="125"/>
        <v>1.3955762113533154</v>
      </c>
      <c r="AM395" s="53">
        <f t="shared" si="112"/>
        <v>0.80573630129947471</v>
      </c>
      <c r="AN395" s="58">
        <f t="shared" si="113"/>
        <v>6.3841205390807593E-2</v>
      </c>
    </row>
    <row r="396" spans="1:40">
      <c r="A396" s="103">
        <v>215</v>
      </c>
      <c r="B396" s="93" t="s">
        <v>502</v>
      </c>
      <c r="C396" s="124" t="s">
        <v>502</v>
      </c>
      <c r="D396" s="101">
        <v>4</v>
      </c>
      <c r="E396" s="95" t="s">
        <v>74</v>
      </c>
      <c r="F396" s="92">
        <v>214.9</v>
      </c>
      <c r="G396" s="92">
        <v>214.5</v>
      </c>
      <c r="H396" s="92">
        <v>212.3</v>
      </c>
      <c r="I396" s="92">
        <v>212.1</v>
      </c>
      <c r="J396" s="92">
        <v>210.61</v>
      </c>
      <c r="K396" s="96">
        <v>209.6</v>
      </c>
      <c r="L396" s="100"/>
      <c r="M396" s="95" t="s">
        <v>75</v>
      </c>
      <c r="N396" s="92">
        <v>210.67</v>
      </c>
      <c r="O396" s="92">
        <v>211.27</v>
      </c>
      <c r="P396" s="92">
        <v>212.4</v>
      </c>
      <c r="Q396" s="92">
        <v>212.78</v>
      </c>
      <c r="R396" s="92">
        <v>215</v>
      </c>
      <c r="S396" s="96">
        <v>215.95</v>
      </c>
      <c r="T396" s="101">
        <v>211</v>
      </c>
      <c r="U396" s="139"/>
      <c r="V396" s="57">
        <f t="shared" si="108"/>
        <v>3.4641016151377548</v>
      </c>
      <c r="W396" s="53">
        <f t="shared" si="114"/>
        <v>106.1</v>
      </c>
      <c r="X396" s="53">
        <f t="shared" si="115"/>
        <v>210.10500000000002</v>
      </c>
      <c r="Y396" s="53">
        <f t="shared" si="116"/>
        <v>104.8</v>
      </c>
      <c r="Z396" s="53">
        <f t="shared" si="117"/>
        <v>107.35</v>
      </c>
      <c r="AA396" s="53">
        <f t="shared" si="118"/>
        <v>0.48205080756888208</v>
      </c>
      <c r="AB396" s="53">
        <f t="shared" si="119"/>
        <v>0.43205080756888026</v>
      </c>
      <c r="AC396" s="53">
        <f t="shared" si="109"/>
        <v>0.27831216351297056</v>
      </c>
      <c r="AD396" s="58">
        <f t="shared" si="110"/>
        <v>0.2494446500534882</v>
      </c>
      <c r="AF396" s="57">
        <f t="shared" si="111"/>
        <v>3.4641016151377548</v>
      </c>
      <c r="AG396" s="53">
        <f t="shared" si="120"/>
        <v>106.295</v>
      </c>
      <c r="AH396" s="53">
        <f t="shared" si="121"/>
        <v>215.47499999999999</v>
      </c>
      <c r="AI396" s="53">
        <f t="shared" si="122"/>
        <v>105.485</v>
      </c>
      <c r="AJ396" s="53">
        <f t="shared" si="123"/>
        <v>107.97499999999999</v>
      </c>
      <c r="AK396" s="53">
        <f t="shared" si="124"/>
        <v>5.2050807568889468E-2</v>
      </c>
      <c r="AL396" s="53">
        <f t="shared" si="125"/>
        <v>0.92205080756887514</v>
      </c>
      <c r="AM396" s="53">
        <f t="shared" si="112"/>
        <v>0.53234628195640188</v>
      </c>
      <c r="AN396" s="58">
        <f t="shared" si="113"/>
        <v>3.0051547761435742E-2</v>
      </c>
    </row>
    <row r="397" spans="1:40">
      <c r="A397" s="103">
        <v>215</v>
      </c>
      <c r="B397" s="93" t="s">
        <v>503</v>
      </c>
      <c r="C397" s="124" t="s">
        <v>503</v>
      </c>
      <c r="D397" s="101">
        <v>3</v>
      </c>
      <c r="E397" s="95" t="s">
        <v>74</v>
      </c>
      <c r="F397" s="92">
        <v>215</v>
      </c>
      <c r="G397" s="92">
        <v>214.6</v>
      </c>
      <c r="H397" s="92">
        <v>213</v>
      </c>
      <c r="I397" s="92">
        <v>212.8</v>
      </c>
      <c r="J397" s="92">
        <v>211.7</v>
      </c>
      <c r="K397" s="96">
        <v>210.91</v>
      </c>
      <c r="L397" s="100"/>
      <c r="M397" s="95" t="s">
        <v>75</v>
      </c>
      <c r="N397" s="92">
        <v>211.75</v>
      </c>
      <c r="O397" s="92">
        <v>212.25</v>
      </c>
      <c r="P397" s="92">
        <v>213.05</v>
      </c>
      <c r="Q397" s="92">
        <v>213.39</v>
      </c>
      <c r="R397" s="92">
        <v>215</v>
      </c>
      <c r="S397" s="96">
        <v>215.77</v>
      </c>
      <c r="T397" s="101">
        <v>212</v>
      </c>
      <c r="U397" s="139"/>
      <c r="V397" s="57">
        <f t="shared" si="108"/>
        <v>2.598076211353316</v>
      </c>
      <c r="W397" s="53">
        <f t="shared" si="114"/>
        <v>106.45</v>
      </c>
      <c r="X397" s="53">
        <f t="shared" si="115"/>
        <v>211.30500000000001</v>
      </c>
      <c r="Y397" s="53">
        <f t="shared" si="116"/>
        <v>105.455</v>
      </c>
      <c r="Z397" s="53">
        <f t="shared" si="117"/>
        <v>107.4</v>
      </c>
      <c r="AA397" s="53">
        <f t="shared" si="118"/>
        <v>0.34903810567665516</v>
      </c>
      <c r="AB397" s="53">
        <f t="shared" si="119"/>
        <v>0.30403810567665346</v>
      </c>
      <c r="AC397" s="53">
        <f t="shared" si="109"/>
        <v>0.2015172442698539</v>
      </c>
      <c r="AD397" s="58">
        <f t="shared" si="110"/>
        <v>0.17553648215631976</v>
      </c>
      <c r="AF397" s="57">
        <f t="shared" si="111"/>
        <v>2.598076211353316</v>
      </c>
      <c r="AG397" s="53">
        <f t="shared" si="120"/>
        <v>106.61</v>
      </c>
      <c r="AH397" s="53">
        <f t="shared" si="121"/>
        <v>215.38499999999999</v>
      </c>
      <c r="AI397" s="53">
        <f t="shared" si="122"/>
        <v>106</v>
      </c>
      <c r="AJ397" s="53">
        <f t="shared" si="123"/>
        <v>107.88500000000001</v>
      </c>
      <c r="AK397" s="53">
        <f t="shared" si="124"/>
        <v>2.598076211353316E-2</v>
      </c>
      <c r="AL397" s="53">
        <f t="shared" si="125"/>
        <v>0.68903810567665857</v>
      </c>
      <c r="AM397" s="53">
        <f t="shared" si="112"/>
        <v>0.39781633579432862</v>
      </c>
      <c r="AN397" s="58">
        <f t="shared" si="113"/>
        <v>1.4999999999999999E-2</v>
      </c>
    </row>
    <row r="398" spans="1:40">
      <c r="A398" s="103">
        <v>220</v>
      </c>
      <c r="B398" s="93" t="s">
        <v>504</v>
      </c>
      <c r="C398" s="124" t="s">
        <v>504</v>
      </c>
      <c r="D398" s="101">
        <v>8</v>
      </c>
      <c r="E398" s="95" t="s">
        <v>74</v>
      </c>
      <c r="F398" s="92">
        <v>219.9</v>
      </c>
      <c r="G398" s="92">
        <v>219.2</v>
      </c>
      <c r="H398" s="92">
        <v>214.7</v>
      </c>
      <c r="I398" s="92">
        <v>214.3</v>
      </c>
      <c r="J398" s="92">
        <v>211.24</v>
      </c>
      <c r="K398" s="96">
        <v>209.42</v>
      </c>
      <c r="L398" s="100"/>
      <c r="M398" s="95" t="s">
        <v>75</v>
      </c>
      <c r="N398" s="92">
        <v>211.34</v>
      </c>
      <c r="O398" s="92">
        <v>212.34</v>
      </c>
      <c r="P398" s="92">
        <v>214.8</v>
      </c>
      <c r="Q398" s="92">
        <v>215.28</v>
      </c>
      <c r="R398" s="92">
        <v>220</v>
      </c>
      <c r="S398" s="96">
        <v>221.63</v>
      </c>
      <c r="T398" s="101">
        <v>212</v>
      </c>
      <c r="U398" s="139"/>
      <c r="V398" s="57">
        <f t="shared" si="108"/>
        <v>6.9282032302755097</v>
      </c>
      <c r="W398" s="53">
        <f t="shared" si="114"/>
        <v>107.25</v>
      </c>
      <c r="X398" s="53">
        <f t="shared" si="115"/>
        <v>210.32999999999998</v>
      </c>
      <c r="Y398" s="53">
        <f t="shared" si="116"/>
        <v>104.71</v>
      </c>
      <c r="Z398" s="53">
        <f t="shared" si="117"/>
        <v>109.77500000000001</v>
      </c>
      <c r="AA398" s="53">
        <f t="shared" si="118"/>
        <v>0.93910161513774426</v>
      </c>
      <c r="AB398" s="53">
        <f t="shared" si="119"/>
        <v>0.92410161513774858</v>
      </c>
      <c r="AC398" s="53">
        <f t="shared" si="109"/>
        <v>0.542190570296189</v>
      </c>
      <c r="AD398" s="58">
        <f t="shared" si="110"/>
        <v>0.53353031625834701</v>
      </c>
      <c r="AF398" s="57">
        <f t="shared" si="111"/>
        <v>6.9282032302755097</v>
      </c>
      <c r="AG398" s="53">
        <f t="shared" si="120"/>
        <v>107.52000000000001</v>
      </c>
      <c r="AH398" s="53">
        <f t="shared" si="121"/>
        <v>220.815</v>
      </c>
      <c r="AI398" s="53">
        <f t="shared" si="122"/>
        <v>105.92</v>
      </c>
      <c r="AJ398" s="53">
        <f t="shared" si="123"/>
        <v>110.815</v>
      </c>
      <c r="AK398" s="53">
        <f t="shared" si="124"/>
        <v>0.16910161513776245</v>
      </c>
      <c r="AL398" s="53">
        <f t="shared" si="125"/>
        <v>1.8641016151377463</v>
      </c>
      <c r="AM398" s="53">
        <f t="shared" si="112"/>
        <v>1.076239569296594</v>
      </c>
      <c r="AN398" s="58">
        <f t="shared" si="113"/>
        <v>9.7630863020187642E-2</v>
      </c>
    </row>
    <row r="399" spans="1:40">
      <c r="A399" s="103">
        <v>220</v>
      </c>
      <c r="B399" s="93" t="s">
        <v>505</v>
      </c>
      <c r="C399" s="124" t="s">
        <v>505</v>
      </c>
      <c r="D399" s="101">
        <v>6</v>
      </c>
      <c r="E399" s="95" t="s">
        <v>74</v>
      </c>
      <c r="F399" s="92">
        <v>219.9</v>
      </c>
      <c r="G399" s="92">
        <v>219.3</v>
      </c>
      <c r="H399" s="92">
        <v>216</v>
      </c>
      <c r="I399" s="92">
        <v>215.7</v>
      </c>
      <c r="J399" s="92">
        <v>213.43</v>
      </c>
      <c r="K399" s="96">
        <v>212.01</v>
      </c>
      <c r="L399" s="100"/>
      <c r="M399" s="95" t="s">
        <v>75</v>
      </c>
      <c r="N399" s="92">
        <v>213.51</v>
      </c>
      <c r="O399" s="92">
        <v>214.31</v>
      </c>
      <c r="P399" s="92">
        <v>216.1</v>
      </c>
      <c r="Q399" s="92">
        <v>216.53</v>
      </c>
      <c r="R399" s="92">
        <v>220</v>
      </c>
      <c r="S399" s="96">
        <v>221.29</v>
      </c>
      <c r="T399" s="101">
        <v>214</v>
      </c>
      <c r="U399" s="139"/>
      <c r="V399" s="57">
        <f t="shared" si="108"/>
        <v>5.196152422706632</v>
      </c>
      <c r="W399" s="53">
        <f t="shared" si="114"/>
        <v>107.925</v>
      </c>
      <c r="X399" s="53">
        <f t="shared" si="115"/>
        <v>212.72</v>
      </c>
      <c r="Y399" s="53">
        <f t="shared" si="116"/>
        <v>106.005</v>
      </c>
      <c r="Z399" s="53">
        <f t="shared" si="117"/>
        <v>109.80000000000001</v>
      </c>
      <c r="AA399" s="53">
        <f t="shared" si="118"/>
        <v>0.7230762113533018</v>
      </c>
      <c r="AB399" s="53">
        <f t="shared" si="119"/>
        <v>0.67807621135331431</v>
      </c>
      <c r="AC399" s="53">
        <f t="shared" si="109"/>
        <v>0.41746824526944348</v>
      </c>
      <c r="AD399" s="58">
        <f t="shared" si="110"/>
        <v>0.39148748315591758</v>
      </c>
      <c r="AF399" s="57">
        <f t="shared" si="111"/>
        <v>5.196152422706632</v>
      </c>
      <c r="AG399" s="53">
        <f t="shared" si="120"/>
        <v>108.1575</v>
      </c>
      <c r="AH399" s="53">
        <f t="shared" si="121"/>
        <v>220.64499999999998</v>
      </c>
      <c r="AI399" s="53">
        <f t="shared" si="122"/>
        <v>106.955</v>
      </c>
      <c r="AJ399" s="53">
        <f t="shared" si="123"/>
        <v>110.645</v>
      </c>
      <c r="AK399" s="53">
        <f t="shared" si="124"/>
        <v>0.11057621135331885</v>
      </c>
      <c r="AL399" s="53">
        <f t="shared" si="125"/>
        <v>1.3955762113533154</v>
      </c>
      <c r="AM399" s="53">
        <f t="shared" si="112"/>
        <v>0.80573630129947471</v>
      </c>
      <c r="AN399" s="58">
        <f t="shared" si="113"/>
        <v>6.3841205390807593E-2</v>
      </c>
    </row>
    <row r="400" spans="1:40">
      <c r="A400" s="103">
        <v>220</v>
      </c>
      <c r="B400" s="93" t="s">
        <v>506</v>
      </c>
      <c r="C400" s="124" t="s">
        <v>506</v>
      </c>
      <c r="D400" s="101">
        <v>4</v>
      </c>
      <c r="E400" s="95" t="s">
        <v>74</v>
      </c>
      <c r="F400" s="92">
        <v>219.9</v>
      </c>
      <c r="G400" s="92">
        <v>219.5</v>
      </c>
      <c r="H400" s="92">
        <v>217.3</v>
      </c>
      <c r="I400" s="92">
        <v>217.1</v>
      </c>
      <c r="J400" s="92">
        <v>215.61</v>
      </c>
      <c r="K400" s="96">
        <v>214.6</v>
      </c>
      <c r="L400" s="100"/>
      <c r="M400" s="95" t="s">
        <v>75</v>
      </c>
      <c r="N400" s="92">
        <v>215.67</v>
      </c>
      <c r="O400" s="92">
        <v>216.27</v>
      </c>
      <c r="P400" s="92">
        <v>217.4</v>
      </c>
      <c r="Q400" s="92">
        <v>217.78</v>
      </c>
      <c r="R400" s="92">
        <v>220</v>
      </c>
      <c r="S400" s="96">
        <v>220.95</v>
      </c>
      <c r="T400" s="101">
        <v>216</v>
      </c>
      <c r="U400" s="139"/>
      <c r="V400" s="57">
        <f t="shared" si="108"/>
        <v>3.4641016151377548</v>
      </c>
      <c r="W400" s="53">
        <f t="shared" si="114"/>
        <v>108.6</v>
      </c>
      <c r="X400" s="53">
        <f t="shared" si="115"/>
        <v>215.10500000000002</v>
      </c>
      <c r="Y400" s="53">
        <f t="shared" si="116"/>
        <v>107.3</v>
      </c>
      <c r="Z400" s="53">
        <f t="shared" si="117"/>
        <v>109.85</v>
      </c>
      <c r="AA400" s="53">
        <f t="shared" si="118"/>
        <v>0.48205080756888208</v>
      </c>
      <c r="AB400" s="53">
        <f t="shared" si="119"/>
        <v>0.43205080756888026</v>
      </c>
      <c r="AC400" s="53">
        <f t="shared" si="109"/>
        <v>0.27831216351297056</v>
      </c>
      <c r="AD400" s="58">
        <f t="shared" si="110"/>
        <v>0.2494446500534882</v>
      </c>
      <c r="AF400" s="57">
        <f t="shared" si="111"/>
        <v>3.4641016151377548</v>
      </c>
      <c r="AG400" s="53">
        <f t="shared" si="120"/>
        <v>108.795</v>
      </c>
      <c r="AH400" s="53">
        <f t="shared" si="121"/>
        <v>220.47499999999999</v>
      </c>
      <c r="AI400" s="53">
        <f t="shared" si="122"/>
        <v>107.985</v>
      </c>
      <c r="AJ400" s="53">
        <f t="shared" si="123"/>
        <v>110.47499999999999</v>
      </c>
      <c r="AK400" s="53">
        <f t="shared" si="124"/>
        <v>5.2050807568889468E-2</v>
      </c>
      <c r="AL400" s="53">
        <f t="shared" si="125"/>
        <v>0.92205080756887514</v>
      </c>
      <c r="AM400" s="53">
        <f t="shared" si="112"/>
        <v>0.53234628195640188</v>
      </c>
      <c r="AN400" s="58">
        <f t="shared" si="113"/>
        <v>3.0051547761435742E-2</v>
      </c>
    </row>
    <row r="401" spans="1:40">
      <c r="A401" s="103">
        <v>220</v>
      </c>
      <c r="B401" s="93" t="s">
        <v>507</v>
      </c>
      <c r="C401" s="124" t="s">
        <v>507</v>
      </c>
      <c r="D401" s="101">
        <v>3</v>
      </c>
      <c r="E401" s="95" t="s">
        <v>74</v>
      </c>
      <c r="F401" s="92">
        <v>220</v>
      </c>
      <c r="G401" s="92">
        <v>219.6</v>
      </c>
      <c r="H401" s="92">
        <v>218</v>
      </c>
      <c r="I401" s="92">
        <v>217.8</v>
      </c>
      <c r="J401" s="92">
        <v>216.7</v>
      </c>
      <c r="K401" s="96">
        <v>215.91</v>
      </c>
      <c r="L401" s="100"/>
      <c r="M401" s="95" t="s">
        <v>75</v>
      </c>
      <c r="N401" s="92">
        <v>216.75</v>
      </c>
      <c r="O401" s="92">
        <v>217.25</v>
      </c>
      <c r="P401" s="92">
        <v>218.05</v>
      </c>
      <c r="Q401" s="92">
        <v>218.39</v>
      </c>
      <c r="R401" s="92">
        <v>220</v>
      </c>
      <c r="S401" s="96">
        <v>220.77</v>
      </c>
      <c r="T401" s="101">
        <v>217</v>
      </c>
      <c r="U401" s="139"/>
      <c r="V401" s="57">
        <f t="shared" si="108"/>
        <v>2.598076211353316</v>
      </c>
      <c r="W401" s="53">
        <f t="shared" si="114"/>
        <v>108.95</v>
      </c>
      <c r="X401" s="53">
        <f t="shared" si="115"/>
        <v>216.30500000000001</v>
      </c>
      <c r="Y401" s="53">
        <f t="shared" si="116"/>
        <v>107.955</v>
      </c>
      <c r="Z401" s="53">
        <f t="shared" si="117"/>
        <v>109.9</v>
      </c>
      <c r="AA401" s="53">
        <f t="shared" si="118"/>
        <v>0.34903810567665516</v>
      </c>
      <c r="AB401" s="53">
        <f t="shared" si="119"/>
        <v>0.30403810567665346</v>
      </c>
      <c r="AC401" s="53">
        <f t="shared" si="109"/>
        <v>0.2015172442698539</v>
      </c>
      <c r="AD401" s="58">
        <f t="shared" si="110"/>
        <v>0.17553648215631976</v>
      </c>
      <c r="AF401" s="57">
        <f t="shared" si="111"/>
        <v>2.598076211353316</v>
      </c>
      <c r="AG401" s="53">
        <f t="shared" si="120"/>
        <v>109.11</v>
      </c>
      <c r="AH401" s="53">
        <f t="shared" si="121"/>
        <v>220.38499999999999</v>
      </c>
      <c r="AI401" s="53">
        <f t="shared" si="122"/>
        <v>108.5</v>
      </c>
      <c r="AJ401" s="53">
        <f t="shared" si="123"/>
        <v>110.38500000000001</v>
      </c>
      <c r="AK401" s="53">
        <f t="shared" si="124"/>
        <v>2.598076211353316E-2</v>
      </c>
      <c r="AL401" s="53">
        <f t="shared" si="125"/>
        <v>0.68903810567665857</v>
      </c>
      <c r="AM401" s="53">
        <f t="shared" si="112"/>
        <v>0.39781633579432862</v>
      </c>
      <c r="AN401" s="58">
        <f t="shared" si="113"/>
        <v>1.4999999999999999E-2</v>
      </c>
    </row>
    <row r="402" spans="1:40">
      <c r="A402" s="103">
        <v>220</v>
      </c>
      <c r="B402" s="93" t="s">
        <v>508</v>
      </c>
      <c r="C402" s="124" t="s">
        <v>508</v>
      </c>
      <c r="D402" s="101">
        <v>2</v>
      </c>
      <c r="E402" s="95" t="s">
        <v>74</v>
      </c>
      <c r="F402" s="92">
        <v>220</v>
      </c>
      <c r="G402" s="92">
        <v>219.7</v>
      </c>
      <c r="H402" s="92">
        <v>218.7</v>
      </c>
      <c r="I402" s="92">
        <v>218.5</v>
      </c>
      <c r="J402" s="92">
        <v>217.8</v>
      </c>
      <c r="K402" s="96">
        <v>217.22</v>
      </c>
      <c r="L402" s="100"/>
      <c r="M402" s="95" t="s">
        <v>75</v>
      </c>
      <c r="N402" s="92">
        <v>217.84</v>
      </c>
      <c r="O402" s="92">
        <v>218.21</v>
      </c>
      <c r="P402" s="92">
        <v>218.7</v>
      </c>
      <c r="Q402" s="92">
        <v>218.98</v>
      </c>
      <c r="R402" s="92">
        <v>220</v>
      </c>
      <c r="S402" s="96">
        <v>220.57</v>
      </c>
      <c r="T402" s="101">
        <v>218</v>
      </c>
      <c r="U402" s="139"/>
      <c r="V402" s="57">
        <f t="shared" si="108"/>
        <v>1.7320508075688774</v>
      </c>
      <c r="W402" s="53">
        <f t="shared" si="114"/>
        <v>109.3</v>
      </c>
      <c r="X402" s="53">
        <f t="shared" si="115"/>
        <v>217.51</v>
      </c>
      <c r="Y402" s="53">
        <f t="shared" si="116"/>
        <v>108.61</v>
      </c>
      <c r="Z402" s="53">
        <f t="shared" si="117"/>
        <v>109.925</v>
      </c>
      <c r="AA402" s="53">
        <f t="shared" si="118"/>
        <v>0.24102540378443393</v>
      </c>
      <c r="AB402" s="53">
        <f t="shared" si="119"/>
        <v>0.17602540378444098</v>
      </c>
      <c r="AC402" s="53">
        <f t="shared" si="109"/>
        <v>0.13915608175648117</v>
      </c>
      <c r="AD402" s="58">
        <f t="shared" si="110"/>
        <v>0.10162831425915957</v>
      </c>
      <c r="AF402" s="57">
        <f t="shared" si="111"/>
        <v>1.7320508075688774</v>
      </c>
      <c r="AG402" s="53">
        <f t="shared" si="120"/>
        <v>109.41999999999999</v>
      </c>
      <c r="AH402" s="53">
        <f t="shared" si="121"/>
        <v>220.285</v>
      </c>
      <c r="AI402" s="53">
        <f t="shared" si="122"/>
        <v>109.0125</v>
      </c>
      <c r="AJ402" s="53">
        <f t="shared" si="123"/>
        <v>110.285</v>
      </c>
      <c r="AK402" s="53">
        <f t="shared" si="124"/>
        <v>1.7320508075688773E-2</v>
      </c>
      <c r="AL402" s="53">
        <f t="shared" si="125"/>
        <v>0.45852540378445406</v>
      </c>
      <c r="AM402" s="53">
        <f t="shared" si="112"/>
        <v>0.2647297653052364</v>
      </c>
      <c r="AN402" s="58">
        <f t="shared" si="113"/>
        <v>0.01</v>
      </c>
    </row>
    <row r="403" spans="1:40">
      <c r="A403" s="103">
        <v>225</v>
      </c>
      <c r="B403" s="93" t="s">
        <v>509</v>
      </c>
      <c r="C403" s="124" t="s">
        <v>509</v>
      </c>
      <c r="D403" s="101">
        <v>6</v>
      </c>
      <c r="E403" s="95" t="s">
        <v>74</v>
      </c>
      <c r="F403" s="92">
        <v>224.9</v>
      </c>
      <c r="G403" s="92">
        <v>224.5</v>
      </c>
      <c r="H403" s="92">
        <v>221</v>
      </c>
      <c r="I403" s="92">
        <v>220.7</v>
      </c>
      <c r="J403" s="92">
        <v>218.43</v>
      </c>
      <c r="K403" s="96">
        <v>217.01</v>
      </c>
      <c r="L403" s="100"/>
      <c r="M403" s="95" t="s">
        <v>75</v>
      </c>
      <c r="N403" s="92">
        <v>218.51</v>
      </c>
      <c r="O403" s="92">
        <v>219.31</v>
      </c>
      <c r="P403" s="92">
        <v>221.1</v>
      </c>
      <c r="Q403" s="92">
        <v>221.53</v>
      </c>
      <c r="R403" s="92">
        <v>225</v>
      </c>
      <c r="S403" s="96">
        <v>226.29</v>
      </c>
      <c r="T403" s="101">
        <v>219</v>
      </c>
      <c r="U403" s="139"/>
      <c r="V403" s="57">
        <f t="shared" si="108"/>
        <v>5.196152422706632</v>
      </c>
      <c r="W403" s="53">
        <f t="shared" si="114"/>
        <v>110.425</v>
      </c>
      <c r="X403" s="53">
        <f t="shared" si="115"/>
        <v>217.72</v>
      </c>
      <c r="Y403" s="53">
        <f t="shared" si="116"/>
        <v>108.505</v>
      </c>
      <c r="Z403" s="53">
        <f t="shared" si="117"/>
        <v>112.35</v>
      </c>
      <c r="AA403" s="53">
        <f t="shared" si="118"/>
        <v>0.67307621135331885</v>
      </c>
      <c r="AB403" s="53">
        <f t="shared" si="119"/>
        <v>0.67807621135331431</v>
      </c>
      <c r="AC403" s="53">
        <f t="shared" si="109"/>
        <v>0.38860073180997207</v>
      </c>
      <c r="AD403" s="58">
        <f t="shared" si="110"/>
        <v>0.39148748315591758</v>
      </c>
      <c r="AF403" s="57">
        <f t="shared" si="111"/>
        <v>5.196152422706632</v>
      </c>
      <c r="AG403" s="53">
        <f t="shared" si="120"/>
        <v>110.6575</v>
      </c>
      <c r="AH403" s="53">
        <f t="shared" si="121"/>
        <v>225.64499999999998</v>
      </c>
      <c r="AI403" s="53">
        <f t="shared" si="122"/>
        <v>109.455</v>
      </c>
      <c r="AJ403" s="53">
        <f t="shared" si="123"/>
        <v>113.145</v>
      </c>
      <c r="AK403" s="53">
        <f t="shared" si="124"/>
        <v>0.11057621135331885</v>
      </c>
      <c r="AL403" s="53">
        <f t="shared" si="125"/>
        <v>1.3955762113533154</v>
      </c>
      <c r="AM403" s="53">
        <f t="shared" si="112"/>
        <v>0.80573630129947471</v>
      </c>
      <c r="AN403" s="58">
        <f t="shared" si="113"/>
        <v>6.3841205390807593E-2</v>
      </c>
    </row>
    <row r="404" spans="1:40">
      <c r="A404" s="103">
        <v>225</v>
      </c>
      <c r="B404" s="93" t="s">
        <v>510</v>
      </c>
      <c r="C404" s="124" t="s">
        <v>510</v>
      </c>
      <c r="D404" s="101">
        <v>4</v>
      </c>
      <c r="E404" s="95" t="s">
        <v>74</v>
      </c>
      <c r="F404" s="92">
        <v>224.9</v>
      </c>
      <c r="G404" s="92">
        <v>224.5</v>
      </c>
      <c r="H404" s="92">
        <v>222.3</v>
      </c>
      <c r="I404" s="92">
        <v>222.1</v>
      </c>
      <c r="J404" s="92">
        <v>220.61</v>
      </c>
      <c r="K404" s="96">
        <v>219.6</v>
      </c>
      <c r="L404" s="100"/>
      <c r="M404" s="95" t="s">
        <v>75</v>
      </c>
      <c r="N404" s="92">
        <v>220.67</v>
      </c>
      <c r="O404" s="92">
        <v>221.27</v>
      </c>
      <c r="P404" s="92">
        <v>222.4</v>
      </c>
      <c r="Q404" s="92">
        <v>222.78</v>
      </c>
      <c r="R404" s="92">
        <v>225</v>
      </c>
      <c r="S404" s="96">
        <v>225.95</v>
      </c>
      <c r="T404" s="101">
        <v>221</v>
      </c>
      <c r="U404" s="139"/>
      <c r="V404" s="57">
        <f t="shared" si="108"/>
        <v>3.4641016151377548</v>
      </c>
      <c r="W404" s="53">
        <f t="shared" si="114"/>
        <v>111.1</v>
      </c>
      <c r="X404" s="53">
        <f t="shared" si="115"/>
        <v>220.10500000000002</v>
      </c>
      <c r="Y404" s="53">
        <f t="shared" si="116"/>
        <v>109.8</v>
      </c>
      <c r="Z404" s="53">
        <f t="shared" si="117"/>
        <v>112.35</v>
      </c>
      <c r="AA404" s="53">
        <f t="shared" si="118"/>
        <v>0.48205080756888208</v>
      </c>
      <c r="AB404" s="53">
        <f t="shared" si="119"/>
        <v>0.43205080756888026</v>
      </c>
      <c r="AC404" s="53">
        <f t="shared" si="109"/>
        <v>0.27831216351297056</v>
      </c>
      <c r="AD404" s="58">
        <f t="shared" si="110"/>
        <v>0.2494446500534882</v>
      </c>
      <c r="AF404" s="57">
        <f t="shared" si="111"/>
        <v>3.4641016151377548</v>
      </c>
      <c r="AG404" s="53">
        <f t="shared" si="120"/>
        <v>111.295</v>
      </c>
      <c r="AH404" s="53">
        <f t="shared" si="121"/>
        <v>225.47499999999999</v>
      </c>
      <c r="AI404" s="53">
        <f t="shared" si="122"/>
        <v>110.485</v>
      </c>
      <c r="AJ404" s="53">
        <f t="shared" si="123"/>
        <v>112.97499999999999</v>
      </c>
      <c r="AK404" s="53">
        <f t="shared" si="124"/>
        <v>5.2050807568889468E-2</v>
      </c>
      <c r="AL404" s="53">
        <f t="shared" si="125"/>
        <v>0.92205080756887514</v>
      </c>
      <c r="AM404" s="53">
        <f t="shared" si="112"/>
        <v>0.53234628195640188</v>
      </c>
      <c r="AN404" s="58">
        <f t="shared" si="113"/>
        <v>3.0051547761435742E-2</v>
      </c>
    </row>
    <row r="405" spans="1:40">
      <c r="A405" s="103">
        <v>225</v>
      </c>
      <c r="B405" s="93" t="s">
        <v>511</v>
      </c>
      <c r="C405" s="124" t="s">
        <v>511</v>
      </c>
      <c r="D405" s="101">
        <v>3</v>
      </c>
      <c r="E405" s="95" t="s">
        <v>74</v>
      </c>
      <c r="F405" s="92">
        <v>225</v>
      </c>
      <c r="G405" s="92">
        <v>224.6</v>
      </c>
      <c r="H405" s="92">
        <v>223</v>
      </c>
      <c r="I405" s="92">
        <v>222.8</v>
      </c>
      <c r="J405" s="92">
        <v>221.7</v>
      </c>
      <c r="K405" s="96">
        <v>220.91</v>
      </c>
      <c r="L405" s="100"/>
      <c r="M405" s="95" t="s">
        <v>75</v>
      </c>
      <c r="N405" s="92">
        <v>221.75</v>
      </c>
      <c r="O405" s="92">
        <v>222.25</v>
      </c>
      <c r="P405" s="92">
        <v>223.05</v>
      </c>
      <c r="Q405" s="92">
        <v>223.39</v>
      </c>
      <c r="R405" s="92">
        <v>225</v>
      </c>
      <c r="S405" s="96">
        <v>225.77</v>
      </c>
      <c r="T405" s="101">
        <v>222</v>
      </c>
      <c r="U405" s="139"/>
      <c r="V405" s="57">
        <f t="shared" si="108"/>
        <v>2.598076211353316</v>
      </c>
      <c r="W405" s="53">
        <f t="shared" si="114"/>
        <v>111.45</v>
      </c>
      <c r="X405" s="53">
        <f t="shared" si="115"/>
        <v>221.30500000000001</v>
      </c>
      <c r="Y405" s="53">
        <f t="shared" si="116"/>
        <v>110.455</v>
      </c>
      <c r="Z405" s="53">
        <f t="shared" si="117"/>
        <v>112.4</v>
      </c>
      <c r="AA405" s="53">
        <f t="shared" si="118"/>
        <v>0.34903810567665516</v>
      </c>
      <c r="AB405" s="53">
        <f t="shared" si="119"/>
        <v>0.30403810567665346</v>
      </c>
      <c r="AC405" s="53">
        <f t="shared" si="109"/>
        <v>0.2015172442698539</v>
      </c>
      <c r="AD405" s="58">
        <f t="shared" si="110"/>
        <v>0.17553648215631976</v>
      </c>
      <c r="AF405" s="57">
        <f t="shared" si="111"/>
        <v>2.598076211353316</v>
      </c>
      <c r="AG405" s="53">
        <f t="shared" si="120"/>
        <v>111.61</v>
      </c>
      <c r="AH405" s="53">
        <f t="shared" si="121"/>
        <v>225.38499999999999</v>
      </c>
      <c r="AI405" s="53">
        <f t="shared" si="122"/>
        <v>111</v>
      </c>
      <c r="AJ405" s="53">
        <f t="shared" si="123"/>
        <v>112.88500000000001</v>
      </c>
      <c r="AK405" s="53">
        <f t="shared" si="124"/>
        <v>2.598076211353316E-2</v>
      </c>
      <c r="AL405" s="53">
        <f t="shared" si="125"/>
        <v>0.68903810567665857</v>
      </c>
      <c r="AM405" s="53">
        <f t="shared" si="112"/>
        <v>0.39781633579432862</v>
      </c>
      <c r="AN405" s="58">
        <f t="shared" si="113"/>
        <v>1.4999999999999999E-2</v>
      </c>
    </row>
    <row r="406" spans="1:40">
      <c r="A406" s="103">
        <v>225</v>
      </c>
      <c r="B406" s="93" t="s">
        <v>512</v>
      </c>
      <c r="C406" s="124" t="s">
        <v>512</v>
      </c>
      <c r="D406" s="101">
        <v>2</v>
      </c>
      <c r="E406" s="95" t="s">
        <v>74</v>
      </c>
      <c r="F406" s="92">
        <v>225</v>
      </c>
      <c r="G406" s="92">
        <v>224.7</v>
      </c>
      <c r="H406" s="92">
        <v>223.7</v>
      </c>
      <c r="I406" s="92">
        <v>223.5</v>
      </c>
      <c r="J406" s="92">
        <v>222.8</v>
      </c>
      <c r="K406" s="96">
        <v>222.22</v>
      </c>
      <c r="L406" s="100"/>
      <c r="M406" s="95" t="s">
        <v>75</v>
      </c>
      <c r="N406" s="92">
        <v>222.84</v>
      </c>
      <c r="O406" s="92">
        <v>223.21</v>
      </c>
      <c r="P406" s="92">
        <v>223.7</v>
      </c>
      <c r="Q406" s="92">
        <v>223.98</v>
      </c>
      <c r="R406" s="92">
        <v>225</v>
      </c>
      <c r="S406" s="96">
        <v>225.57</v>
      </c>
      <c r="T406" s="101">
        <v>223</v>
      </c>
      <c r="U406" s="139"/>
      <c r="V406" s="57">
        <f t="shared" si="108"/>
        <v>1.7320508075688774</v>
      </c>
      <c r="W406" s="53">
        <f t="shared" si="114"/>
        <v>111.8</v>
      </c>
      <c r="X406" s="53">
        <f t="shared" si="115"/>
        <v>222.51</v>
      </c>
      <c r="Y406" s="53">
        <f t="shared" si="116"/>
        <v>111.11</v>
      </c>
      <c r="Z406" s="53">
        <f t="shared" si="117"/>
        <v>112.425</v>
      </c>
      <c r="AA406" s="53">
        <f t="shared" si="118"/>
        <v>0.24102540378443393</v>
      </c>
      <c r="AB406" s="53">
        <f t="shared" si="119"/>
        <v>0.17602540378444098</v>
      </c>
      <c r="AC406" s="53">
        <f t="shared" si="109"/>
        <v>0.13915608175648117</v>
      </c>
      <c r="AD406" s="58">
        <f t="shared" si="110"/>
        <v>0.10162831425915957</v>
      </c>
      <c r="AF406" s="57">
        <f t="shared" si="111"/>
        <v>1.7320508075688774</v>
      </c>
      <c r="AG406" s="53">
        <f t="shared" si="120"/>
        <v>111.91999999999999</v>
      </c>
      <c r="AH406" s="53">
        <f t="shared" si="121"/>
        <v>225.285</v>
      </c>
      <c r="AI406" s="53">
        <f t="shared" si="122"/>
        <v>111.5125</v>
      </c>
      <c r="AJ406" s="53">
        <f t="shared" si="123"/>
        <v>112.785</v>
      </c>
      <c r="AK406" s="53">
        <f t="shared" si="124"/>
        <v>1.7320508075688773E-2</v>
      </c>
      <c r="AL406" s="53">
        <f t="shared" si="125"/>
        <v>0.45852540378445406</v>
      </c>
      <c r="AM406" s="53">
        <f t="shared" si="112"/>
        <v>0.2647297653052364</v>
      </c>
      <c r="AN406" s="58">
        <f t="shared" si="113"/>
        <v>0.01</v>
      </c>
    </row>
    <row r="407" spans="1:40">
      <c r="A407" s="103">
        <v>230</v>
      </c>
      <c r="B407" s="93" t="s">
        <v>513</v>
      </c>
      <c r="C407" s="124" t="s">
        <v>513</v>
      </c>
      <c r="D407" s="101">
        <v>6</v>
      </c>
      <c r="E407" s="95" t="s">
        <v>74</v>
      </c>
      <c r="F407" s="92">
        <v>229.9</v>
      </c>
      <c r="G407" s="92">
        <v>229.3</v>
      </c>
      <c r="H407" s="92">
        <v>226</v>
      </c>
      <c r="I407" s="92">
        <v>225.7</v>
      </c>
      <c r="J407" s="92">
        <v>223.43</v>
      </c>
      <c r="K407" s="96">
        <v>222.01</v>
      </c>
      <c r="L407" s="100"/>
      <c r="M407" s="95" t="s">
        <v>75</v>
      </c>
      <c r="N407" s="92">
        <v>223.51</v>
      </c>
      <c r="O407" s="92">
        <v>224.31</v>
      </c>
      <c r="P407" s="92">
        <v>226.1</v>
      </c>
      <c r="Q407" s="92">
        <v>226.53</v>
      </c>
      <c r="R407" s="92">
        <v>230</v>
      </c>
      <c r="S407" s="96">
        <v>231.29</v>
      </c>
      <c r="T407" s="101">
        <v>224</v>
      </c>
      <c r="U407" s="139"/>
      <c r="V407" s="57">
        <f t="shared" si="108"/>
        <v>5.196152422706632</v>
      </c>
      <c r="W407" s="53">
        <f t="shared" si="114"/>
        <v>112.925</v>
      </c>
      <c r="X407" s="53">
        <f t="shared" si="115"/>
        <v>222.72</v>
      </c>
      <c r="Y407" s="53">
        <f t="shared" si="116"/>
        <v>111.005</v>
      </c>
      <c r="Z407" s="53">
        <f t="shared" si="117"/>
        <v>114.80000000000001</v>
      </c>
      <c r="AA407" s="53">
        <f t="shared" si="118"/>
        <v>0.7230762113533018</v>
      </c>
      <c r="AB407" s="53">
        <f t="shared" si="119"/>
        <v>0.67807621135331431</v>
      </c>
      <c r="AC407" s="53">
        <f t="shared" si="109"/>
        <v>0.41746824526944348</v>
      </c>
      <c r="AD407" s="58">
        <f t="shared" si="110"/>
        <v>0.39148748315591758</v>
      </c>
      <c r="AF407" s="57">
        <f t="shared" si="111"/>
        <v>5.196152422706632</v>
      </c>
      <c r="AG407" s="53">
        <f t="shared" si="120"/>
        <v>113.1575</v>
      </c>
      <c r="AH407" s="53">
        <f t="shared" si="121"/>
        <v>230.64499999999998</v>
      </c>
      <c r="AI407" s="53">
        <f t="shared" si="122"/>
        <v>111.955</v>
      </c>
      <c r="AJ407" s="53">
        <f t="shared" si="123"/>
        <v>115.645</v>
      </c>
      <c r="AK407" s="53">
        <f t="shared" si="124"/>
        <v>0.11057621135331885</v>
      </c>
      <c r="AL407" s="53">
        <f t="shared" si="125"/>
        <v>1.3955762113533154</v>
      </c>
      <c r="AM407" s="53">
        <f t="shared" si="112"/>
        <v>0.80573630129947471</v>
      </c>
      <c r="AN407" s="58">
        <f t="shared" si="113"/>
        <v>6.3841205390807593E-2</v>
      </c>
    </row>
    <row r="408" spans="1:40">
      <c r="A408" s="103">
        <v>230</v>
      </c>
      <c r="B408" s="93" t="s">
        <v>514</v>
      </c>
      <c r="C408" s="124" t="s">
        <v>514</v>
      </c>
      <c r="D408" s="101">
        <v>4</v>
      </c>
      <c r="E408" s="95" t="s">
        <v>74</v>
      </c>
      <c r="F408" s="92">
        <v>229.9</v>
      </c>
      <c r="G408" s="92">
        <v>229.5</v>
      </c>
      <c r="H408" s="92">
        <v>227.3</v>
      </c>
      <c r="I408" s="92">
        <v>227.1</v>
      </c>
      <c r="J408" s="92">
        <v>225.61</v>
      </c>
      <c r="K408" s="96">
        <v>224.6</v>
      </c>
      <c r="L408" s="100"/>
      <c r="M408" s="95" t="s">
        <v>75</v>
      </c>
      <c r="N408" s="92">
        <v>225.67</v>
      </c>
      <c r="O408" s="92">
        <v>226.27</v>
      </c>
      <c r="P408" s="92">
        <v>227.4</v>
      </c>
      <c r="Q408" s="92">
        <v>227.78</v>
      </c>
      <c r="R408" s="92">
        <v>230</v>
      </c>
      <c r="S408" s="96">
        <v>230.95</v>
      </c>
      <c r="T408" s="101">
        <v>226</v>
      </c>
      <c r="U408" s="139"/>
      <c r="V408" s="57">
        <f t="shared" si="108"/>
        <v>3.4641016151377548</v>
      </c>
      <c r="W408" s="53">
        <f t="shared" si="114"/>
        <v>113.6</v>
      </c>
      <c r="X408" s="53">
        <f t="shared" si="115"/>
        <v>225.10500000000002</v>
      </c>
      <c r="Y408" s="53">
        <f t="shared" si="116"/>
        <v>112.3</v>
      </c>
      <c r="Z408" s="53">
        <f t="shared" si="117"/>
        <v>114.85</v>
      </c>
      <c r="AA408" s="53">
        <f t="shared" si="118"/>
        <v>0.48205080756888208</v>
      </c>
      <c r="AB408" s="53">
        <f t="shared" si="119"/>
        <v>0.43205080756888026</v>
      </c>
      <c r="AC408" s="53">
        <f t="shared" si="109"/>
        <v>0.27831216351297056</v>
      </c>
      <c r="AD408" s="58">
        <f t="shared" si="110"/>
        <v>0.2494446500534882</v>
      </c>
      <c r="AF408" s="57">
        <f t="shared" si="111"/>
        <v>3.4641016151377548</v>
      </c>
      <c r="AG408" s="53">
        <f t="shared" si="120"/>
        <v>113.795</v>
      </c>
      <c r="AH408" s="53">
        <f t="shared" si="121"/>
        <v>230.47499999999999</v>
      </c>
      <c r="AI408" s="53">
        <f t="shared" si="122"/>
        <v>112.985</v>
      </c>
      <c r="AJ408" s="53">
        <f t="shared" si="123"/>
        <v>115.47499999999999</v>
      </c>
      <c r="AK408" s="53">
        <f t="shared" si="124"/>
        <v>5.2050807568889468E-2</v>
      </c>
      <c r="AL408" s="53">
        <f t="shared" si="125"/>
        <v>0.92205080756887514</v>
      </c>
      <c r="AM408" s="53">
        <f t="shared" si="112"/>
        <v>0.53234628195640188</v>
      </c>
      <c r="AN408" s="58">
        <f t="shared" si="113"/>
        <v>3.0051547761435742E-2</v>
      </c>
    </row>
    <row r="409" spans="1:40">
      <c r="A409" s="103">
        <v>230</v>
      </c>
      <c r="B409" s="93" t="s">
        <v>515</v>
      </c>
      <c r="C409" s="124" t="s">
        <v>515</v>
      </c>
      <c r="D409" s="101">
        <v>3</v>
      </c>
      <c r="E409" s="95" t="s">
        <v>74</v>
      </c>
      <c r="F409" s="92">
        <v>230</v>
      </c>
      <c r="G409" s="92">
        <v>229.6</v>
      </c>
      <c r="H409" s="92">
        <v>228</v>
      </c>
      <c r="I409" s="92">
        <v>227.8</v>
      </c>
      <c r="J409" s="92">
        <v>226.7</v>
      </c>
      <c r="K409" s="96">
        <v>225.91</v>
      </c>
      <c r="L409" s="100"/>
      <c r="M409" s="95" t="s">
        <v>75</v>
      </c>
      <c r="N409" s="92">
        <v>226.75</v>
      </c>
      <c r="O409" s="92">
        <v>227.25</v>
      </c>
      <c r="P409" s="92">
        <v>228.05</v>
      </c>
      <c r="Q409" s="92">
        <v>228.39</v>
      </c>
      <c r="R409" s="92">
        <v>230</v>
      </c>
      <c r="S409" s="96">
        <v>230.77</v>
      </c>
      <c r="T409" s="101">
        <v>227</v>
      </c>
      <c r="U409" s="139"/>
      <c r="V409" s="57">
        <f t="shared" si="108"/>
        <v>2.598076211353316</v>
      </c>
      <c r="W409" s="53">
        <f t="shared" si="114"/>
        <v>113.95</v>
      </c>
      <c r="X409" s="53">
        <f t="shared" si="115"/>
        <v>226.30500000000001</v>
      </c>
      <c r="Y409" s="53">
        <f t="shared" si="116"/>
        <v>112.955</v>
      </c>
      <c r="Z409" s="53">
        <f t="shared" si="117"/>
        <v>114.9</v>
      </c>
      <c r="AA409" s="53">
        <f t="shared" si="118"/>
        <v>0.34903810567665516</v>
      </c>
      <c r="AB409" s="53">
        <f t="shared" si="119"/>
        <v>0.30403810567665346</v>
      </c>
      <c r="AC409" s="53">
        <f t="shared" si="109"/>
        <v>0.2015172442698539</v>
      </c>
      <c r="AD409" s="58">
        <f t="shared" si="110"/>
        <v>0.17553648215631976</v>
      </c>
      <c r="AF409" s="57">
        <f t="shared" si="111"/>
        <v>2.598076211353316</v>
      </c>
      <c r="AG409" s="53">
        <f t="shared" si="120"/>
        <v>114.11</v>
      </c>
      <c r="AH409" s="53">
        <f t="shared" si="121"/>
        <v>230.38499999999999</v>
      </c>
      <c r="AI409" s="53">
        <f t="shared" si="122"/>
        <v>113.5</v>
      </c>
      <c r="AJ409" s="53">
        <f t="shared" si="123"/>
        <v>115.38500000000001</v>
      </c>
      <c r="AK409" s="53">
        <f t="shared" si="124"/>
        <v>2.598076211353316E-2</v>
      </c>
      <c r="AL409" s="53">
        <f t="shared" si="125"/>
        <v>0.68903810567665857</v>
      </c>
      <c r="AM409" s="53">
        <f t="shared" si="112"/>
        <v>0.39781633579432862</v>
      </c>
      <c r="AN409" s="58">
        <f t="shared" si="113"/>
        <v>1.4999999999999999E-2</v>
      </c>
    </row>
    <row r="410" spans="1:40">
      <c r="A410" s="103">
        <v>230</v>
      </c>
      <c r="B410" s="93" t="s">
        <v>516</v>
      </c>
      <c r="C410" s="124" t="s">
        <v>516</v>
      </c>
      <c r="D410" s="101">
        <v>2</v>
      </c>
      <c r="E410" s="95" t="s">
        <v>74</v>
      </c>
      <c r="F410" s="92">
        <v>230</v>
      </c>
      <c r="G410" s="92">
        <v>229.7</v>
      </c>
      <c r="H410" s="92">
        <v>228.7</v>
      </c>
      <c r="I410" s="92">
        <v>228.5</v>
      </c>
      <c r="J410" s="92">
        <v>227.8</v>
      </c>
      <c r="K410" s="96">
        <v>227.22</v>
      </c>
      <c r="L410" s="100"/>
      <c r="M410" s="95" t="s">
        <v>75</v>
      </c>
      <c r="N410" s="92">
        <v>227.84</v>
      </c>
      <c r="O410" s="92">
        <v>228.21</v>
      </c>
      <c r="P410" s="92">
        <v>228.7</v>
      </c>
      <c r="Q410" s="92">
        <v>228.98</v>
      </c>
      <c r="R410" s="92">
        <v>230</v>
      </c>
      <c r="S410" s="96">
        <v>230.57</v>
      </c>
      <c r="T410" s="101">
        <v>228</v>
      </c>
      <c r="U410" s="139"/>
      <c r="V410" s="57">
        <f t="shared" si="108"/>
        <v>1.7320508075688774</v>
      </c>
      <c r="W410" s="53">
        <f t="shared" si="114"/>
        <v>114.3</v>
      </c>
      <c r="X410" s="53">
        <f t="shared" si="115"/>
        <v>227.51</v>
      </c>
      <c r="Y410" s="53">
        <f t="shared" si="116"/>
        <v>113.61</v>
      </c>
      <c r="Z410" s="53">
        <f t="shared" si="117"/>
        <v>114.925</v>
      </c>
      <c r="AA410" s="53">
        <f t="shared" si="118"/>
        <v>0.24102540378443393</v>
      </c>
      <c r="AB410" s="53">
        <f t="shared" si="119"/>
        <v>0.17602540378444098</v>
      </c>
      <c r="AC410" s="53">
        <f t="shared" si="109"/>
        <v>0.13915608175648117</v>
      </c>
      <c r="AD410" s="58">
        <f t="shared" si="110"/>
        <v>0.10162831425915957</v>
      </c>
      <c r="AF410" s="57">
        <f t="shared" si="111"/>
        <v>1.7320508075688774</v>
      </c>
      <c r="AG410" s="53">
        <f t="shared" si="120"/>
        <v>114.41999999999999</v>
      </c>
      <c r="AH410" s="53">
        <f t="shared" si="121"/>
        <v>230.285</v>
      </c>
      <c r="AI410" s="53">
        <f t="shared" si="122"/>
        <v>114.0125</v>
      </c>
      <c r="AJ410" s="53">
        <f t="shared" si="123"/>
        <v>115.285</v>
      </c>
      <c r="AK410" s="53">
        <f t="shared" si="124"/>
        <v>1.7320508075688773E-2</v>
      </c>
      <c r="AL410" s="53">
        <f t="shared" si="125"/>
        <v>0.45852540378445406</v>
      </c>
      <c r="AM410" s="53">
        <f t="shared" si="112"/>
        <v>0.2647297653052364</v>
      </c>
      <c r="AN410" s="58">
        <f t="shared" si="113"/>
        <v>0.01</v>
      </c>
    </row>
    <row r="411" spans="1:40">
      <c r="A411" s="103">
        <v>235</v>
      </c>
      <c r="B411" s="93" t="s">
        <v>517</v>
      </c>
      <c r="C411" s="124" t="s">
        <v>517</v>
      </c>
      <c r="D411" s="101">
        <v>6</v>
      </c>
      <c r="E411" s="95" t="s">
        <v>74</v>
      </c>
      <c r="F411" s="92">
        <v>234.9</v>
      </c>
      <c r="G411" s="92">
        <v>234.3</v>
      </c>
      <c r="H411" s="92">
        <v>231</v>
      </c>
      <c r="I411" s="92">
        <v>230.7</v>
      </c>
      <c r="J411" s="92">
        <v>228.43</v>
      </c>
      <c r="K411" s="96">
        <v>226.97</v>
      </c>
      <c r="L411" s="100"/>
      <c r="M411" s="95" t="s">
        <v>75</v>
      </c>
      <c r="N411" s="92">
        <v>228.51</v>
      </c>
      <c r="O411" s="92">
        <v>229.31</v>
      </c>
      <c r="P411" s="92">
        <v>231.1</v>
      </c>
      <c r="Q411" s="92">
        <v>231.58</v>
      </c>
      <c r="R411" s="92">
        <v>235</v>
      </c>
      <c r="S411" s="96">
        <v>236.34</v>
      </c>
      <c r="T411" s="101">
        <v>229</v>
      </c>
      <c r="U411" s="139"/>
      <c r="V411" s="57">
        <f t="shared" si="108"/>
        <v>5.196152422706632</v>
      </c>
      <c r="W411" s="53">
        <f t="shared" si="114"/>
        <v>115.425</v>
      </c>
      <c r="X411" s="53">
        <f t="shared" si="115"/>
        <v>227.7</v>
      </c>
      <c r="Y411" s="53">
        <f t="shared" si="116"/>
        <v>113.485</v>
      </c>
      <c r="Z411" s="53">
        <f t="shared" si="117"/>
        <v>117.30000000000001</v>
      </c>
      <c r="AA411" s="53">
        <f t="shared" si="118"/>
        <v>0.7230762113533018</v>
      </c>
      <c r="AB411" s="53">
        <f t="shared" si="119"/>
        <v>0.65807621135331829</v>
      </c>
      <c r="AC411" s="53">
        <f t="shared" si="109"/>
        <v>0.41746824526944348</v>
      </c>
      <c r="AD411" s="58">
        <f t="shared" si="110"/>
        <v>0.37994047777212736</v>
      </c>
      <c r="AF411" s="57">
        <f t="shared" si="111"/>
        <v>5.196152422706632</v>
      </c>
      <c r="AG411" s="53">
        <f t="shared" si="120"/>
        <v>115.67</v>
      </c>
      <c r="AH411" s="53">
        <f t="shared" si="121"/>
        <v>235.67000000000002</v>
      </c>
      <c r="AI411" s="53">
        <f t="shared" si="122"/>
        <v>114.455</v>
      </c>
      <c r="AJ411" s="53">
        <f t="shared" si="123"/>
        <v>118.17</v>
      </c>
      <c r="AK411" s="53">
        <f t="shared" si="124"/>
        <v>9.8076211353316012E-2</v>
      </c>
      <c r="AL411" s="53">
        <f t="shared" si="125"/>
        <v>1.3830762113533126</v>
      </c>
      <c r="AM411" s="53">
        <f t="shared" si="112"/>
        <v>0.79851942293460276</v>
      </c>
      <c r="AN411" s="58">
        <f t="shared" si="113"/>
        <v>5.6624327025935624E-2</v>
      </c>
    </row>
    <row r="412" spans="1:40">
      <c r="A412" s="103">
        <v>235</v>
      </c>
      <c r="B412" s="93" t="s">
        <v>518</v>
      </c>
      <c r="C412" s="124" t="s">
        <v>518</v>
      </c>
      <c r="D412" s="101">
        <v>4</v>
      </c>
      <c r="E412" s="95" t="s">
        <v>74</v>
      </c>
      <c r="F412" s="92">
        <v>234.9</v>
      </c>
      <c r="G412" s="92">
        <v>234.5</v>
      </c>
      <c r="H412" s="92">
        <v>232.3</v>
      </c>
      <c r="I412" s="92">
        <v>232.1</v>
      </c>
      <c r="J412" s="92">
        <v>230.61</v>
      </c>
      <c r="K412" s="96">
        <v>229.6</v>
      </c>
      <c r="L412" s="100"/>
      <c r="M412" s="95" t="s">
        <v>75</v>
      </c>
      <c r="N412" s="92">
        <v>230.67</v>
      </c>
      <c r="O412" s="92">
        <v>231.27</v>
      </c>
      <c r="P412" s="92">
        <v>232.4</v>
      </c>
      <c r="Q412" s="92">
        <v>232.78</v>
      </c>
      <c r="R412" s="92">
        <v>235</v>
      </c>
      <c r="S412" s="96">
        <v>235.95</v>
      </c>
      <c r="T412" s="101">
        <v>231</v>
      </c>
      <c r="U412" s="139"/>
      <c r="V412" s="57">
        <f t="shared" si="108"/>
        <v>3.4641016151377548</v>
      </c>
      <c r="W412" s="53">
        <f t="shared" si="114"/>
        <v>116.1</v>
      </c>
      <c r="X412" s="53">
        <f t="shared" si="115"/>
        <v>230.10500000000002</v>
      </c>
      <c r="Y412" s="53">
        <f t="shared" si="116"/>
        <v>114.8</v>
      </c>
      <c r="Z412" s="53">
        <f t="shared" si="117"/>
        <v>117.35</v>
      </c>
      <c r="AA412" s="53">
        <f t="shared" si="118"/>
        <v>0.48205080756888208</v>
      </c>
      <c r="AB412" s="53">
        <f t="shared" si="119"/>
        <v>0.43205080756888026</v>
      </c>
      <c r="AC412" s="53">
        <f t="shared" si="109"/>
        <v>0.27831216351297056</v>
      </c>
      <c r="AD412" s="58">
        <f t="shared" si="110"/>
        <v>0.2494446500534882</v>
      </c>
      <c r="AF412" s="57">
        <f t="shared" si="111"/>
        <v>3.4641016151377548</v>
      </c>
      <c r="AG412" s="53">
        <f t="shared" si="120"/>
        <v>116.295</v>
      </c>
      <c r="AH412" s="53">
        <f t="shared" si="121"/>
        <v>235.47499999999999</v>
      </c>
      <c r="AI412" s="53">
        <f t="shared" si="122"/>
        <v>115.485</v>
      </c>
      <c r="AJ412" s="53">
        <f t="shared" si="123"/>
        <v>117.97499999999999</v>
      </c>
      <c r="AK412" s="53">
        <f t="shared" si="124"/>
        <v>5.2050807568889468E-2</v>
      </c>
      <c r="AL412" s="53">
        <f t="shared" si="125"/>
        <v>0.92205080756887514</v>
      </c>
      <c r="AM412" s="53">
        <f t="shared" si="112"/>
        <v>0.53234628195640188</v>
      </c>
      <c r="AN412" s="58">
        <f t="shared" si="113"/>
        <v>3.0051547761435742E-2</v>
      </c>
    </row>
    <row r="413" spans="1:40">
      <c r="A413" s="103">
        <v>235</v>
      </c>
      <c r="B413" s="93" t="s">
        <v>519</v>
      </c>
      <c r="C413" s="124" t="s">
        <v>519</v>
      </c>
      <c r="D413" s="101">
        <v>3</v>
      </c>
      <c r="E413" s="95" t="s">
        <v>74</v>
      </c>
      <c r="F413" s="92">
        <v>235</v>
      </c>
      <c r="G413" s="92">
        <v>234.6</v>
      </c>
      <c r="H413" s="92">
        <v>233</v>
      </c>
      <c r="I413" s="92">
        <v>232.8</v>
      </c>
      <c r="J413" s="92">
        <v>231.7</v>
      </c>
      <c r="K413" s="96">
        <v>230.91</v>
      </c>
      <c r="L413" s="100"/>
      <c r="M413" s="95" t="s">
        <v>75</v>
      </c>
      <c r="N413" s="92">
        <v>231.75</v>
      </c>
      <c r="O413" s="92">
        <v>232.25</v>
      </c>
      <c r="P413" s="92">
        <v>233.05</v>
      </c>
      <c r="Q413" s="92">
        <v>233.39</v>
      </c>
      <c r="R413" s="92">
        <v>235</v>
      </c>
      <c r="S413" s="96">
        <v>235.77</v>
      </c>
      <c r="T413" s="101">
        <v>232</v>
      </c>
      <c r="U413" s="139"/>
      <c r="V413" s="57">
        <f t="shared" si="108"/>
        <v>2.598076211353316</v>
      </c>
      <c r="W413" s="53">
        <f t="shared" si="114"/>
        <v>116.45</v>
      </c>
      <c r="X413" s="53">
        <f t="shared" si="115"/>
        <v>231.30500000000001</v>
      </c>
      <c r="Y413" s="53">
        <f t="shared" si="116"/>
        <v>115.455</v>
      </c>
      <c r="Z413" s="53">
        <f t="shared" si="117"/>
        <v>117.4</v>
      </c>
      <c r="AA413" s="53">
        <f t="shared" si="118"/>
        <v>0.34903810567665516</v>
      </c>
      <c r="AB413" s="53">
        <f t="shared" si="119"/>
        <v>0.30403810567665346</v>
      </c>
      <c r="AC413" s="53">
        <f t="shared" si="109"/>
        <v>0.2015172442698539</v>
      </c>
      <c r="AD413" s="58">
        <f t="shared" si="110"/>
        <v>0.17553648215631976</v>
      </c>
      <c r="AF413" s="57">
        <f t="shared" si="111"/>
        <v>2.598076211353316</v>
      </c>
      <c r="AG413" s="53">
        <f t="shared" si="120"/>
        <v>116.61</v>
      </c>
      <c r="AH413" s="53">
        <f t="shared" si="121"/>
        <v>235.38499999999999</v>
      </c>
      <c r="AI413" s="53">
        <f t="shared" si="122"/>
        <v>116</v>
      </c>
      <c r="AJ413" s="53">
        <f t="shared" si="123"/>
        <v>117.88500000000001</v>
      </c>
      <c r="AK413" s="53">
        <f t="shared" si="124"/>
        <v>2.598076211353316E-2</v>
      </c>
      <c r="AL413" s="53">
        <f t="shared" si="125"/>
        <v>0.68903810567665857</v>
      </c>
      <c r="AM413" s="53">
        <f t="shared" si="112"/>
        <v>0.39781633579432862</v>
      </c>
      <c r="AN413" s="58">
        <f t="shared" si="113"/>
        <v>1.4999999999999999E-2</v>
      </c>
    </row>
    <row r="414" spans="1:40">
      <c r="A414" s="103">
        <v>240</v>
      </c>
      <c r="B414" s="93" t="s">
        <v>520</v>
      </c>
      <c r="C414" s="124" t="s">
        <v>520</v>
      </c>
      <c r="D414" s="101">
        <v>8</v>
      </c>
      <c r="E414" s="95" t="s">
        <v>74</v>
      </c>
      <c r="F414" s="92">
        <v>239.9</v>
      </c>
      <c r="G414" s="92">
        <v>239.2</v>
      </c>
      <c r="H414" s="92">
        <v>234.7</v>
      </c>
      <c r="I414" s="92">
        <v>234.3</v>
      </c>
      <c r="J414" s="92">
        <v>231.24</v>
      </c>
      <c r="K414" s="96">
        <v>229.42</v>
      </c>
      <c r="L414" s="100"/>
      <c r="M414" s="95" t="s">
        <v>75</v>
      </c>
      <c r="N414" s="92">
        <v>231.34</v>
      </c>
      <c r="O414" s="92">
        <v>232.34</v>
      </c>
      <c r="P414" s="92">
        <v>234.8</v>
      </c>
      <c r="Q414" s="92">
        <v>235.28</v>
      </c>
      <c r="R414" s="92">
        <v>240</v>
      </c>
      <c r="S414" s="96">
        <v>241.63</v>
      </c>
      <c r="T414" s="101">
        <v>232</v>
      </c>
      <c r="U414" s="139"/>
      <c r="V414" s="57">
        <f t="shared" si="108"/>
        <v>6.9282032302755097</v>
      </c>
      <c r="W414" s="53">
        <f t="shared" si="114"/>
        <v>117.25</v>
      </c>
      <c r="X414" s="53">
        <f t="shared" si="115"/>
        <v>230.32999999999998</v>
      </c>
      <c r="Y414" s="53">
        <f t="shared" si="116"/>
        <v>114.71</v>
      </c>
      <c r="Z414" s="53">
        <f t="shared" si="117"/>
        <v>119.77500000000001</v>
      </c>
      <c r="AA414" s="53">
        <f t="shared" si="118"/>
        <v>0.93910161513774426</v>
      </c>
      <c r="AB414" s="53">
        <f t="shared" si="119"/>
        <v>0.92410161513774858</v>
      </c>
      <c r="AC414" s="53">
        <f t="shared" si="109"/>
        <v>0.542190570296189</v>
      </c>
      <c r="AD414" s="58">
        <f t="shared" si="110"/>
        <v>0.53353031625834701</v>
      </c>
      <c r="AF414" s="57">
        <f t="shared" si="111"/>
        <v>6.9282032302755097</v>
      </c>
      <c r="AG414" s="53">
        <f t="shared" si="120"/>
        <v>117.52000000000001</v>
      </c>
      <c r="AH414" s="53">
        <f t="shared" si="121"/>
        <v>240.815</v>
      </c>
      <c r="AI414" s="53">
        <f t="shared" si="122"/>
        <v>115.92</v>
      </c>
      <c r="AJ414" s="53">
        <f t="shared" si="123"/>
        <v>120.815</v>
      </c>
      <c r="AK414" s="53">
        <f t="shared" si="124"/>
        <v>0.16910161513776245</v>
      </c>
      <c r="AL414" s="53">
        <f t="shared" si="125"/>
        <v>1.8641016151377463</v>
      </c>
      <c r="AM414" s="53">
        <f t="shared" si="112"/>
        <v>1.076239569296594</v>
      </c>
      <c r="AN414" s="58">
        <f t="shared" si="113"/>
        <v>9.7630863020187642E-2</v>
      </c>
    </row>
    <row r="415" spans="1:40">
      <c r="A415" s="103">
        <v>240</v>
      </c>
      <c r="B415" s="93" t="s">
        <v>521</v>
      </c>
      <c r="C415" s="124" t="s">
        <v>521</v>
      </c>
      <c r="D415" s="101">
        <v>6</v>
      </c>
      <c r="E415" s="95" t="s">
        <v>74</v>
      </c>
      <c r="F415" s="92">
        <v>239.9</v>
      </c>
      <c r="G415" s="92">
        <v>239.3</v>
      </c>
      <c r="H415" s="92">
        <v>236</v>
      </c>
      <c r="I415" s="92">
        <v>235.7</v>
      </c>
      <c r="J415" s="92">
        <v>233.43</v>
      </c>
      <c r="K415" s="96">
        <v>232.01</v>
      </c>
      <c r="L415" s="100"/>
      <c r="M415" s="95" t="s">
        <v>75</v>
      </c>
      <c r="N415" s="92">
        <v>233.51</v>
      </c>
      <c r="O415" s="92">
        <v>234.31</v>
      </c>
      <c r="P415" s="92">
        <v>236.1</v>
      </c>
      <c r="Q415" s="92">
        <v>236.53</v>
      </c>
      <c r="R415" s="92">
        <v>240</v>
      </c>
      <c r="S415" s="96">
        <v>241.29</v>
      </c>
      <c r="T415" s="101">
        <v>234</v>
      </c>
      <c r="U415" s="139"/>
      <c r="V415" s="57">
        <f t="shared" si="108"/>
        <v>5.196152422706632</v>
      </c>
      <c r="W415" s="53">
        <f t="shared" si="114"/>
        <v>117.925</v>
      </c>
      <c r="X415" s="53">
        <f t="shared" si="115"/>
        <v>232.72</v>
      </c>
      <c r="Y415" s="53">
        <f t="shared" si="116"/>
        <v>116.005</v>
      </c>
      <c r="Z415" s="53">
        <f t="shared" si="117"/>
        <v>119.80000000000001</v>
      </c>
      <c r="AA415" s="53">
        <f t="shared" si="118"/>
        <v>0.7230762113533018</v>
      </c>
      <c r="AB415" s="53">
        <f t="shared" si="119"/>
        <v>0.67807621135331431</v>
      </c>
      <c r="AC415" s="53">
        <f t="shared" si="109"/>
        <v>0.41746824526944348</v>
      </c>
      <c r="AD415" s="58">
        <f t="shared" si="110"/>
        <v>0.39148748315591758</v>
      </c>
      <c r="AF415" s="57">
        <f t="shared" si="111"/>
        <v>5.196152422706632</v>
      </c>
      <c r="AG415" s="53">
        <f t="shared" si="120"/>
        <v>118.1575</v>
      </c>
      <c r="AH415" s="53">
        <f t="shared" si="121"/>
        <v>240.64499999999998</v>
      </c>
      <c r="AI415" s="53">
        <f t="shared" si="122"/>
        <v>116.955</v>
      </c>
      <c r="AJ415" s="53">
        <f t="shared" si="123"/>
        <v>120.645</v>
      </c>
      <c r="AK415" s="53">
        <f t="shared" si="124"/>
        <v>0.11057621135331885</v>
      </c>
      <c r="AL415" s="53">
        <f t="shared" si="125"/>
        <v>1.3955762113533154</v>
      </c>
      <c r="AM415" s="53">
        <f t="shared" si="112"/>
        <v>0.80573630129947471</v>
      </c>
      <c r="AN415" s="58">
        <f t="shared" si="113"/>
        <v>6.3841205390807593E-2</v>
      </c>
    </row>
    <row r="416" spans="1:40">
      <c r="A416" s="103">
        <v>240</v>
      </c>
      <c r="B416" s="93" t="s">
        <v>522</v>
      </c>
      <c r="C416" s="124" t="s">
        <v>522</v>
      </c>
      <c r="D416" s="101">
        <v>4</v>
      </c>
      <c r="E416" s="95" t="s">
        <v>74</v>
      </c>
      <c r="F416" s="92">
        <v>239.9</v>
      </c>
      <c r="G416" s="92">
        <v>239.5</v>
      </c>
      <c r="H416" s="92">
        <v>237.3</v>
      </c>
      <c r="I416" s="92">
        <v>237.1</v>
      </c>
      <c r="J416" s="92">
        <v>235.61</v>
      </c>
      <c r="K416" s="96">
        <v>234.6</v>
      </c>
      <c r="L416" s="100"/>
      <c r="M416" s="95" t="s">
        <v>75</v>
      </c>
      <c r="N416" s="92">
        <v>235.67</v>
      </c>
      <c r="O416" s="92">
        <v>236.27</v>
      </c>
      <c r="P416" s="92">
        <v>237.4</v>
      </c>
      <c r="Q416" s="92">
        <v>237.78</v>
      </c>
      <c r="R416" s="92">
        <v>240</v>
      </c>
      <c r="S416" s="96">
        <v>240.95</v>
      </c>
      <c r="T416" s="101">
        <v>236</v>
      </c>
      <c r="U416" s="139"/>
      <c r="V416" s="57">
        <f t="shared" si="108"/>
        <v>3.4641016151377548</v>
      </c>
      <c r="W416" s="53">
        <f t="shared" si="114"/>
        <v>118.6</v>
      </c>
      <c r="X416" s="53">
        <f t="shared" si="115"/>
        <v>235.10500000000002</v>
      </c>
      <c r="Y416" s="53">
        <f t="shared" si="116"/>
        <v>117.3</v>
      </c>
      <c r="Z416" s="53">
        <f t="shared" si="117"/>
        <v>119.85</v>
      </c>
      <c r="AA416" s="53">
        <f t="shared" si="118"/>
        <v>0.48205080756888208</v>
      </c>
      <c r="AB416" s="53">
        <f t="shared" si="119"/>
        <v>0.43205080756888026</v>
      </c>
      <c r="AC416" s="53">
        <f t="shared" si="109"/>
        <v>0.27831216351297056</v>
      </c>
      <c r="AD416" s="58">
        <f t="shared" si="110"/>
        <v>0.2494446500534882</v>
      </c>
      <c r="AF416" s="57">
        <f t="shared" si="111"/>
        <v>3.4641016151377548</v>
      </c>
      <c r="AG416" s="53">
        <f t="shared" si="120"/>
        <v>118.795</v>
      </c>
      <c r="AH416" s="53">
        <f t="shared" si="121"/>
        <v>240.47499999999999</v>
      </c>
      <c r="AI416" s="53">
        <f t="shared" si="122"/>
        <v>117.985</v>
      </c>
      <c r="AJ416" s="53">
        <f t="shared" si="123"/>
        <v>120.47499999999999</v>
      </c>
      <c r="AK416" s="53">
        <f t="shared" si="124"/>
        <v>5.2050807568889468E-2</v>
      </c>
      <c r="AL416" s="53">
        <f t="shared" si="125"/>
        <v>0.92205080756887514</v>
      </c>
      <c r="AM416" s="53">
        <f t="shared" si="112"/>
        <v>0.53234628195640188</v>
      </c>
      <c r="AN416" s="58">
        <f t="shared" si="113"/>
        <v>3.0051547761435742E-2</v>
      </c>
    </row>
    <row r="417" spans="1:40">
      <c r="A417" s="103">
        <v>240</v>
      </c>
      <c r="B417" s="93" t="s">
        <v>523</v>
      </c>
      <c r="C417" s="124" t="s">
        <v>523</v>
      </c>
      <c r="D417" s="101">
        <v>3</v>
      </c>
      <c r="E417" s="95" t="s">
        <v>74</v>
      </c>
      <c r="F417" s="92">
        <v>240</v>
      </c>
      <c r="G417" s="92">
        <v>239.6</v>
      </c>
      <c r="H417" s="92">
        <v>238</v>
      </c>
      <c r="I417" s="92">
        <v>237.8</v>
      </c>
      <c r="J417" s="92">
        <v>236.7</v>
      </c>
      <c r="K417" s="96">
        <v>235.91</v>
      </c>
      <c r="L417" s="100"/>
      <c r="M417" s="95" t="s">
        <v>75</v>
      </c>
      <c r="N417" s="92">
        <v>236.75</v>
      </c>
      <c r="O417" s="92">
        <v>237.25</v>
      </c>
      <c r="P417" s="92">
        <v>238.05</v>
      </c>
      <c r="Q417" s="92">
        <v>238.39</v>
      </c>
      <c r="R417" s="92">
        <v>240</v>
      </c>
      <c r="S417" s="96">
        <v>240.77</v>
      </c>
      <c r="T417" s="101">
        <v>237</v>
      </c>
      <c r="U417" s="139"/>
      <c r="V417" s="57">
        <f t="shared" si="108"/>
        <v>2.598076211353316</v>
      </c>
      <c r="W417" s="53">
        <f t="shared" si="114"/>
        <v>118.95</v>
      </c>
      <c r="X417" s="53">
        <f t="shared" si="115"/>
        <v>236.30500000000001</v>
      </c>
      <c r="Y417" s="53">
        <f t="shared" si="116"/>
        <v>117.955</v>
      </c>
      <c r="Z417" s="53">
        <f t="shared" si="117"/>
        <v>119.9</v>
      </c>
      <c r="AA417" s="53">
        <f t="shared" si="118"/>
        <v>0.34903810567665516</v>
      </c>
      <c r="AB417" s="53">
        <f t="shared" si="119"/>
        <v>0.30403810567665346</v>
      </c>
      <c r="AC417" s="53">
        <f t="shared" si="109"/>
        <v>0.2015172442698539</v>
      </c>
      <c r="AD417" s="58">
        <f t="shared" si="110"/>
        <v>0.17553648215631976</v>
      </c>
      <c r="AF417" s="57">
        <f t="shared" si="111"/>
        <v>2.598076211353316</v>
      </c>
      <c r="AG417" s="53">
        <f t="shared" si="120"/>
        <v>119.11</v>
      </c>
      <c r="AH417" s="53">
        <f t="shared" si="121"/>
        <v>240.38499999999999</v>
      </c>
      <c r="AI417" s="53">
        <f t="shared" si="122"/>
        <v>118.5</v>
      </c>
      <c r="AJ417" s="53">
        <f t="shared" si="123"/>
        <v>120.38500000000001</v>
      </c>
      <c r="AK417" s="53">
        <f t="shared" si="124"/>
        <v>2.598076211353316E-2</v>
      </c>
      <c r="AL417" s="53">
        <f t="shared" si="125"/>
        <v>0.68903810567665857</v>
      </c>
      <c r="AM417" s="53">
        <f t="shared" si="112"/>
        <v>0.39781633579432862</v>
      </c>
      <c r="AN417" s="58">
        <f t="shared" si="113"/>
        <v>1.4999999999999999E-2</v>
      </c>
    </row>
    <row r="418" spans="1:40">
      <c r="A418" s="103">
        <v>240</v>
      </c>
      <c r="B418" s="93" t="s">
        <v>524</v>
      </c>
      <c r="C418" s="124" t="s">
        <v>524</v>
      </c>
      <c r="D418" s="101">
        <v>2</v>
      </c>
      <c r="E418" s="95" t="s">
        <v>74</v>
      </c>
      <c r="F418" s="92">
        <v>240</v>
      </c>
      <c r="G418" s="92">
        <v>239.7</v>
      </c>
      <c r="H418" s="92">
        <v>238.7</v>
      </c>
      <c r="I418" s="92">
        <v>238.5</v>
      </c>
      <c r="J418" s="92">
        <v>237.8</v>
      </c>
      <c r="K418" s="96">
        <v>237.22</v>
      </c>
      <c r="L418" s="100"/>
      <c r="M418" s="95" t="s">
        <v>75</v>
      </c>
      <c r="N418" s="92">
        <v>237.84</v>
      </c>
      <c r="O418" s="92">
        <v>238.21</v>
      </c>
      <c r="P418" s="92">
        <v>238.7</v>
      </c>
      <c r="Q418" s="92">
        <v>238.98</v>
      </c>
      <c r="R418" s="92">
        <v>240</v>
      </c>
      <c r="S418" s="96">
        <v>240.57</v>
      </c>
      <c r="T418" s="101">
        <v>238</v>
      </c>
      <c r="U418" s="139"/>
      <c r="V418" s="57">
        <f t="shared" si="108"/>
        <v>1.7320508075688774</v>
      </c>
      <c r="W418" s="53">
        <f t="shared" si="114"/>
        <v>119.3</v>
      </c>
      <c r="X418" s="53">
        <f t="shared" si="115"/>
        <v>237.51</v>
      </c>
      <c r="Y418" s="53">
        <f t="shared" si="116"/>
        <v>118.61</v>
      </c>
      <c r="Z418" s="53">
        <f t="shared" si="117"/>
        <v>119.925</v>
      </c>
      <c r="AA418" s="53">
        <f t="shared" si="118"/>
        <v>0.24102540378443393</v>
      </c>
      <c r="AB418" s="53">
        <f t="shared" si="119"/>
        <v>0.17602540378444098</v>
      </c>
      <c r="AC418" s="53">
        <f t="shared" si="109"/>
        <v>0.13915608175648117</v>
      </c>
      <c r="AD418" s="58">
        <f t="shared" si="110"/>
        <v>0.10162831425915957</v>
      </c>
      <c r="AF418" s="57">
        <f t="shared" si="111"/>
        <v>1.7320508075688774</v>
      </c>
      <c r="AG418" s="53">
        <f t="shared" si="120"/>
        <v>119.41999999999999</v>
      </c>
      <c r="AH418" s="53">
        <f t="shared" si="121"/>
        <v>240.285</v>
      </c>
      <c r="AI418" s="53">
        <f t="shared" si="122"/>
        <v>119.0125</v>
      </c>
      <c r="AJ418" s="53">
        <f t="shared" si="123"/>
        <v>120.285</v>
      </c>
      <c r="AK418" s="53">
        <f t="shared" si="124"/>
        <v>1.7320508075688773E-2</v>
      </c>
      <c r="AL418" s="53">
        <f t="shared" si="125"/>
        <v>0.45852540378445406</v>
      </c>
      <c r="AM418" s="53">
        <f t="shared" si="112"/>
        <v>0.2647297653052364</v>
      </c>
      <c r="AN418" s="58">
        <f t="shared" si="113"/>
        <v>0.01</v>
      </c>
    </row>
    <row r="419" spans="1:40">
      <c r="A419" s="103">
        <v>245</v>
      </c>
      <c r="B419" s="93" t="s">
        <v>525</v>
      </c>
      <c r="C419" s="124" t="s">
        <v>525</v>
      </c>
      <c r="D419" s="101">
        <v>6</v>
      </c>
      <c r="E419" s="95" t="s">
        <v>74</v>
      </c>
      <c r="F419" s="92">
        <v>244.9</v>
      </c>
      <c r="G419" s="92">
        <v>244.3</v>
      </c>
      <c r="H419" s="92">
        <v>241</v>
      </c>
      <c r="I419" s="92">
        <v>240.7</v>
      </c>
      <c r="J419" s="92">
        <v>238.43</v>
      </c>
      <c r="K419" s="96">
        <v>237.01</v>
      </c>
      <c r="L419" s="100"/>
      <c r="M419" s="95" t="s">
        <v>75</v>
      </c>
      <c r="N419" s="92">
        <v>238.51</v>
      </c>
      <c r="O419" s="92">
        <v>239.31</v>
      </c>
      <c r="P419" s="92">
        <v>241.1</v>
      </c>
      <c r="Q419" s="92">
        <v>241.53</v>
      </c>
      <c r="R419" s="92">
        <v>245</v>
      </c>
      <c r="S419" s="96">
        <v>246.29</v>
      </c>
      <c r="T419" s="101">
        <v>239</v>
      </c>
      <c r="U419" s="139"/>
      <c r="V419" s="57">
        <f t="shared" si="108"/>
        <v>5.196152422706632</v>
      </c>
      <c r="W419" s="53">
        <f t="shared" si="114"/>
        <v>120.425</v>
      </c>
      <c r="X419" s="53">
        <f t="shared" si="115"/>
        <v>237.72</v>
      </c>
      <c r="Y419" s="53">
        <f t="shared" si="116"/>
        <v>118.505</v>
      </c>
      <c r="Z419" s="53">
        <f t="shared" si="117"/>
        <v>122.30000000000001</v>
      </c>
      <c r="AA419" s="53">
        <f t="shared" si="118"/>
        <v>0.7230762113533018</v>
      </c>
      <c r="AB419" s="53">
        <f t="shared" si="119"/>
        <v>0.67807621135331431</v>
      </c>
      <c r="AC419" s="53">
        <f t="shared" si="109"/>
        <v>0.41746824526944348</v>
      </c>
      <c r="AD419" s="58">
        <f t="shared" si="110"/>
        <v>0.39148748315591758</v>
      </c>
      <c r="AF419" s="57">
        <f t="shared" si="111"/>
        <v>5.196152422706632</v>
      </c>
      <c r="AG419" s="53">
        <f t="shared" si="120"/>
        <v>120.6575</v>
      </c>
      <c r="AH419" s="53">
        <f t="shared" si="121"/>
        <v>245.64499999999998</v>
      </c>
      <c r="AI419" s="53">
        <f t="shared" si="122"/>
        <v>119.455</v>
      </c>
      <c r="AJ419" s="53">
        <f t="shared" si="123"/>
        <v>123.145</v>
      </c>
      <c r="AK419" s="53">
        <f t="shared" si="124"/>
        <v>0.11057621135331885</v>
      </c>
      <c r="AL419" s="53">
        <f t="shared" si="125"/>
        <v>1.3955762113533154</v>
      </c>
      <c r="AM419" s="53">
        <f t="shared" si="112"/>
        <v>0.80573630129947471</v>
      </c>
      <c r="AN419" s="58">
        <f t="shared" si="113"/>
        <v>6.3841205390807593E-2</v>
      </c>
    </row>
    <row r="420" spans="1:40">
      <c r="A420" s="103">
        <v>245</v>
      </c>
      <c r="B420" s="93" t="s">
        <v>526</v>
      </c>
      <c r="C420" s="124" t="s">
        <v>526</v>
      </c>
      <c r="D420" s="101">
        <v>4</v>
      </c>
      <c r="E420" s="95" t="s">
        <v>74</v>
      </c>
      <c r="F420" s="92">
        <v>244.9</v>
      </c>
      <c r="G420" s="92">
        <v>244.5</v>
      </c>
      <c r="H420" s="92">
        <v>242.3</v>
      </c>
      <c r="I420" s="92">
        <v>242.1</v>
      </c>
      <c r="J420" s="92">
        <v>240.61</v>
      </c>
      <c r="K420" s="96">
        <v>239.6</v>
      </c>
      <c r="L420" s="100"/>
      <c r="M420" s="95" t="s">
        <v>75</v>
      </c>
      <c r="N420" s="92">
        <v>240.67</v>
      </c>
      <c r="O420" s="92">
        <v>241.27</v>
      </c>
      <c r="P420" s="92">
        <v>242.4</v>
      </c>
      <c r="Q420" s="92">
        <v>242.78</v>
      </c>
      <c r="R420" s="92">
        <v>245</v>
      </c>
      <c r="S420" s="96">
        <v>245.95</v>
      </c>
      <c r="T420" s="101">
        <v>241</v>
      </c>
      <c r="U420" s="139"/>
      <c r="V420" s="57">
        <f t="shared" si="108"/>
        <v>3.4641016151377548</v>
      </c>
      <c r="W420" s="53">
        <f t="shared" si="114"/>
        <v>121.1</v>
      </c>
      <c r="X420" s="53">
        <f t="shared" si="115"/>
        <v>240.10500000000002</v>
      </c>
      <c r="Y420" s="53">
        <f t="shared" si="116"/>
        <v>119.8</v>
      </c>
      <c r="Z420" s="53">
        <f t="shared" si="117"/>
        <v>122.35</v>
      </c>
      <c r="AA420" s="53">
        <f t="shared" si="118"/>
        <v>0.48205080756888208</v>
      </c>
      <c r="AB420" s="53">
        <f t="shared" si="119"/>
        <v>0.43205080756888026</v>
      </c>
      <c r="AC420" s="53">
        <f t="shared" si="109"/>
        <v>0.27831216351297056</v>
      </c>
      <c r="AD420" s="58">
        <f t="shared" si="110"/>
        <v>0.2494446500534882</v>
      </c>
      <c r="AF420" s="57">
        <f t="shared" si="111"/>
        <v>3.4641016151377548</v>
      </c>
      <c r="AG420" s="53">
        <f t="shared" si="120"/>
        <v>121.295</v>
      </c>
      <c r="AH420" s="53">
        <f t="shared" si="121"/>
        <v>245.47499999999999</v>
      </c>
      <c r="AI420" s="53">
        <f t="shared" si="122"/>
        <v>120.485</v>
      </c>
      <c r="AJ420" s="53">
        <f t="shared" si="123"/>
        <v>122.97499999999999</v>
      </c>
      <c r="AK420" s="53">
        <f t="shared" si="124"/>
        <v>5.2050807568889468E-2</v>
      </c>
      <c r="AL420" s="53">
        <f t="shared" si="125"/>
        <v>0.92205080756887514</v>
      </c>
      <c r="AM420" s="53">
        <f t="shared" si="112"/>
        <v>0.53234628195640188</v>
      </c>
      <c r="AN420" s="58">
        <f t="shared" si="113"/>
        <v>3.0051547761435742E-2</v>
      </c>
    </row>
    <row r="421" spans="1:40">
      <c r="A421" s="103">
        <v>245</v>
      </c>
      <c r="B421" s="93" t="s">
        <v>527</v>
      </c>
      <c r="C421" s="124" t="s">
        <v>527</v>
      </c>
      <c r="D421" s="101">
        <v>3</v>
      </c>
      <c r="E421" s="95" t="s">
        <v>74</v>
      </c>
      <c r="F421" s="92">
        <v>245</v>
      </c>
      <c r="G421" s="92">
        <v>244.6</v>
      </c>
      <c r="H421" s="92">
        <v>243</v>
      </c>
      <c r="I421" s="92">
        <v>242.8</v>
      </c>
      <c r="J421" s="92">
        <v>241.7</v>
      </c>
      <c r="K421" s="96">
        <v>240.91</v>
      </c>
      <c r="L421" s="100"/>
      <c r="M421" s="95" t="s">
        <v>75</v>
      </c>
      <c r="N421" s="92">
        <v>241.75</v>
      </c>
      <c r="O421" s="92">
        <v>242.25</v>
      </c>
      <c r="P421" s="92">
        <v>243.05</v>
      </c>
      <c r="Q421" s="92">
        <v>243.39</v>
      </c>
      <c r="R421" s="92">
        <v>245</v>
      </c>
      <c r="S421" s="96">
        <v>245.77</v>
      </c>
      <c r="T421" s="101">
        <v>242</v>
      </c>
      <c r="U421" s="139"/>
      <c r="V421" s="57">
        <f t="shared" si="108"/>
        <v>2.598076211353316</v>
      </c>
      <c r="W421" s="53">
        <f t="shared" si="114"/>
        <v>121.45</v>
      </c>
      <c r="X421" s="53">
        <f t="shared" si="115"/>
        <v>241.30500000000001</v>
      </c>
      <c r="Y421" s="53">
        <f t="shared" si="116"/>
        <v>120.455</v>
      </c>
      <c r="Z421" s="53">
        <f t="shared" si="117"/>
        <v>122.4</v>
      </c>
      <c r="AA421" s="53">
        <f t="shared" si="118"/>
        <v>0.34903810567665516</v>
      </c>
      <c r="AB421" s="53">
        <f t="shared" si="119"/>
        <v>0.30403810567665346</v>
      </c>
      <c r="AC421" s="53">
        <f t="shared" si="109"/>
        <v>0.2015172442698539</v>
      </c>
      <c r="AD421" s="58">
        <f t="shared" si="110"/>
        <v>0.17553648215631976</v>
      </c>
      <c r="AF421" s="57">
        <f t="shared" si="111"/>
        <v>2.598076211353316</v>
      </c>
      <c r="AG421" s="53">
        <f t="shared" si="120"/>
        <v>121.61</v>
      </c>
      <c r="AH421" s="53">
        <f t="shared" si="121"/>
        <v>245.38499999999999</v>
      </c>
      <c r="AI421" s="53">
        <f t="shared" si="122"/>
        <v>121</v>
      </c>
      <c r="AJ421" s="53">
        <f t="shared" si="123"/>
        <v>122.88500000000001</v>
      </c>
      <c r="AK421" s="53">
        <f t="shared" si="124"/>
        <v>2.598076211353316E-2</v>
      </c>
      <c r="AL421" s="53">
        <f t="shared" si="125"/>
        <v>0.68903810567665857</v>
      </c>
      <c r="AM421" s="53">
        <f t="shared" si="112"/>
        <v>0.39781633579432862</v>
      </c>
      <c r="AN421" s="58">
        <f t="shared" si="113"/>
        <v>1.4999999999999999E-2</v>
      </c>
    </row>
    <row r="422" spans="1:40">
      <c r="A422" s="103">
        <v>245</v>
      </c>
      <c r="B422" s="93" t="s">
        <v>528</v>
      </c>
      <c r="C422" s="124" t="s">
        <v>528</v>
      </c>
      <c r="D422" s="101">
        <v>2</v>
      </c>
      <c r="E422" s="95" t="s">
        <v>74</v>
      </c>
      <c r="F422" s="92">
        <v>245</v>
      </c>
      <c r="G422" s="92">
        <v>244.7</v>
      </c>
      <c r="H422" s="92">
        <v>243.7</v>
      </c>
      <c r="I422" s="92">
        <v>243.5</v>
      </c>
      <c r="J422" s="92">
        <v>242.8</v>
      </c>
      <c r="K422" s="96">
        <v>242.22</v>
      </c>
      <c r="L422" s="100"/>
      <c r="M422" s="95" t="s">
        <v>75</v>
      </c>
      <c r="N422" s="92">
        <v>242.84</v>
      </c>
      <c r="O422" s="92">
        <v>243.21</v>
      </c>
      <c r="P422" s="92">
        <v>243.7</v>
      </c>
      <c r="Q422" s="92">
        <v>243.98</v>
      </c>
      <c r="R422" s="92">
        <v>245</v>
      </c>
      <c r="S422" s="96">
        <v>245.57</v>
      </c>
      <c r="T422" s="101">
        <v>243</v>
      </c>
      <c r="U422" s="139"/>
      <c r="V422" s="57">
        <f t="shared" si="108"/>
        <v>1.7320508075688774</v>
      </c>
      <c r="W422" s="53">
        <f t="shared" si="114"/>
        <v>121.8</v>
      </c>
      <c r="X422" s="53">
        <f t="shared" si="115"/>
        <v>242.51</v>
      </c>
      <c r="Y422" s="53">
        <f t="shared" si="116"/>
        <v>121.11</v>
      </c>
      <c r="Z422" s="53">
        <f t="shared" si="117"/>
        <v>122.425</v>
      </c>
      <c r="AA422" s="53">
        <f t="shared" si="118"/>
        <v>0.24102540378443393</v>
      </c>
      <c r="AB422" s="53">
        <f t="shared" si="119"/>
        <v>0.17602540378444098</v>
      </c>
      <c r="AC422" s="53">
        <f t="shared" si="109"/>
        <v>0.13915608175648117</v>
      </c>
      <c r="AD422" s="58">
        <f t="shared" si="110"/>
        <v>0.10162831425915957</v>
      </c>
      <c r="AF422" s="57">
        <f t="shared" si="111"/>
        <v>1.7320508075688774</v>
      </c>
      <c r="AG422" s="53">
        <f t="shared" si="120"/>
        <v>121.91999999999999</v>
      </c>
      <c r="AH422" s="53">
        <f t="shared" si="121"/>
        <v>245.285</v>
      </c>
      <c r="AI422" s="53">
        <f t="shared" si="122"/>
        <v>121.5125</v>
      </c>
      <c r="AJ422" s="53">
        <f t="shared" si="123"/>
        <v>122.785</v>
      </c>
      <c r="AK422" s="53">
        <f t="shared" si="124"/>
        <v>1.7320508075688773E-2</v>
      </c>
      <c r="AL422" s="53">
        <f t="shared" si="125"/>
        <v>0.45852540378445406</v>
      </c>
      <c r="AM422" s="53">
        <f t="shared" si="112"/>
        <v>0.2647297653052364</v>
      </c>
      <c r="AN422" s="58">
        <f t="shared" si="113"/>
        <v>0.01</v>
      </c>
    </row>
    <row r="423" spans="1:40">
      <c r="A423" s="103">
        <v>250</v>
      </c>
      <c r="B423" s="93" t="s">
        <v>529</v>
      </c>
      <c r="C423" s="124" t="s">
        <v>529</v>
      </c>
      <c r="D423" s="101">
        <v>8</v>
      </c>
      <c r="E423" s="95" t="s">
        <v>74</v>
      </c>
      <c r="F423" s="92">
        <v>249.9</v>
      </c>
      <c r="G423" s="92">
        <v>249.2</v>
      </c>
      <c r="H423" s="92">
        <v>244.7</v>
      </c>
      <c r="I423" s="92">
        <v>244.3</v>
      </c>
      <c r="J423" s="92">
        <v>241.24</v>
      </c>
      <c r="K423" s="96">
        <v>239.42</v>
      </c>
      <c r="L423" s="100"/>
      <c r="M423" s="95" t="s">
        <v>75</v>
      </c>
      <c r="N423" s="92">
        <v>241.34</v>
      </c>
      <c r="O423" s="92">
        <v>242.34</v>
      </c>
      <c r="P423" s="92">
        <v>244.8</v>
      </c>
      <c r="Q423" s="92">
        <v>245.28</v>
      </c>
      <c r="R423" s="92">
        <v>250</v>
      </c>
      <c r="S423" s="96">
        <v>251.63</v>
      </c>
      <c r="T423" s="101">
        <v>242</v>
      </c>
      <c r="U423" s="139"/>
      <c r="V423" s="57">
        <f t="shared" si="108"/>
        <v>6.9282032302755097</v>
      </c>
      <c r="W423" s="53">
        <f t="shared" si="114"/>
        <v>122.25</v>
      </c>
      <c r="X423" s="53">
        <f t="shared" si="115"/>
        <v>240.32999999999998</v>
      </c>
      <c r="Y423" s="53">
        <f t="shared" si="116"/>
        <v>119.71</v>
      </c>
      <c r="Z423" s="53">
        <f t="shared" si="117"/>
        <v>124.77500000000001</v>
      </c>
      <c r="AA423" s="53">
        <f t="shared" si="118"/>
        <v>0.93910161513774426</v>
      </c>
      <c r="AB423" s="53">
        <f t="shared" si="119"/>
        <v>0.92410161513774858</v>
      </c>
      <c r="AC423" s="53">
        <f t="shared" si="109"/>
        <v>0.542190570296189</v>
      </c>
      <c r="AD423" s="58">
        <f t="shared" si="110"/>
        <v>0.53353031625834701</v>
      </c>
      <c r="AF423" s="57">
        <f t="shared" si="111"/>
        <v>6.9282032302755097</v>
      </c>
      <c r="AG423" s="53">
        <f t="shared" si="120"/>
        <v>122.52000000000001</v>
      </c>
      <c r="AH423" s="53">
        <f t="shared" si="121"/>
        <v>250.815</v>
      </c>
      <c r="AI423" s="53">
        <f t="shared" si="122"/>
        <v>120.92</v>
      </c>
      <c r="AJ423" s="53">
        <f t="shared" si="123"/>
        <v>125.815</v>
      </c>
      <c r="AK423" s="53">
        <f t="shared" si="124"/>
        <v>0.16910161513776245</v>
      </c>
      <c r="AL423" s="53">
        <f t="shared" si="125"/>
        <v>1.8641016151377463</v>
      </c>
      <c r="AM423" s="53">
        <f t="shared" si="112"/>
        <v>1.076239569296594</v>
      </c>
      <c r="AN423" s="58">
        <f t="shared" si="113"/>
        <v>9.7630863020187642E-2</v>
      </c>
    </row>
    <row r="424" spans="1:40">
      <c r="A424" s="103">
        <v>250</v>
      </c>
      <c r="B424" s="93" t="s">
        <v>530</v>
      </c>
      <c r="C424" s="124" t="s">
        <v>530</v>
      </c>
      <c r="D424" s="101">
        <v>6</v>
      </c>
      <c r="E424" s="95" t="s">
        <v>74</v>
      </c>
      <c r="F424" s="92">
        <v>249.9</v>
      </c>
      <c r="G424" s="92">
        <v>249.3</v>
      </c>
      <c r="H424" s="92">
        <v>246</v>
      </c>
      <c r="I424" s="92">
        <v>245.7</v>
      </c>
      <c r="J424" s="92">
        <v>243.43</v>
      </c>
      <c r="K424" s="96">
        <v>242.01</v>
      </c>
      <c r="L424" s="100"/>
      <c r="M424" s="95" t="s">
        <v>75</v>
      </c>
      <c r="N424" s="92">
        <v>243.51</v>
      </c>
      <c r="O424" s="92">
        <v>244.31</v>
      </c>
      <c r="P424" s="92">
        <v>246.1</v>
      </c>
      <c r="Q424" s="92">
        <v>246.53</v>
      </c>
      <c r="R424" s="92">
        <v>250</v>
      </c>
      <c r="S424" s="96">
        <v>251.29</v>
      </c>
      <c r="T424" s="101">
        <v>244</v>
      </c>
      <c r="U424" s="139"/>
      <c r="V424" s="57">
        <f t="shared" si="108"/>
        <v>5.196152422706632</v>
      </c>
      <c r="W424" s="53">
        <f t="shared" si="114"/>
        <v>122.925</v>
      </c>
      <c r="X424" s="53">
        <f t="shared" si="115"/>
        <v>242.72</v>
      </c>
      <c r="Y424" s="53">
        <f t="shared" si="116"/>
        <v>121.005</v>
      </c>
      <c r="Z424" s="53">
        <f t="shared" si="117"/>
        <v>124.80000000000001</v>
      </c>
      <c r="AA424" s="53">
        <f t="shared" si="118"/>
        <v>0.7230762113533018</v>
      </c>
      <c r="AB424" s="53">
        <f t="shared" si="119"/>
        <v>0.67807621135331431</v>
      </c>
      <c r="AC424" s="53">
        <f t="shared" si="109"/>
        <v>0.41746824526944348</v>
      </c>
      <c r="AD424" s="58">
        <f t="shared" si="110"/>
        <v>0.39148748315591758</v>
      </c>
      <c r="AF424" s="57">
        <f t="shared" si="111"/>
        <v>5.196152422706632</v>
      </c>
      <c r="AG424" s="53">
        <f t="shared" si="120"/>
        <v>123.1575</v>
      </c>
      <c r="AH424" s="53">
        <f t="shared" si="121"/>
        <v>250.64499999999998</v>
      </c>
      <c r="AI424" s="53">
        <f t="shared" si="122"/>
        <v>121.955</v>
      </c>
      <c r="AJ424" s="53">
        <f t="shared" si="123"/>
        <v>125.645</v>
      </c>
      <c r="AK424" s="53">
        <f t="shared" si="124"/>
        <v>0.11057621135331885</v>
      </c>
      <c r="AL424" s="53">
        <f t="shared" si="125"/>
        <v>1.3955762113533154</v>
      </c>
      <c r="AM424" s="53">
        <f t="shared" si="112"/>
        <v>0.80573630129947471</v>
      </c>
      <c r="AN424" s="58">
        <f t="shared" si="113"/>
        <v>6.3841205390807593E-2</v>
      </c>
    </row>
    <row r="425" spans="1:40">
      <c r="A425" s="103">
        <v>250</v>
      </c>
      <c r="B425" s="93" t="s">
        <v>531</v>
      </c>
      <c r="C425" s="124" t="s">
        <v>531</v>
      </c>
      <c r="D425" s="101">
        <v>4</v>
      </c>
      <c r="E425" s="95" t="s">
        <v>74</v>
      </c>
      <c r="F425" s="92">
        <v>249.9</v>
      </c>
      <c r="G425" s="92">
        <v>249.5</v>
      </c>
      <c r="H425" s="92">
        <v>247.3</v>
      </c>
      <c r="I425" s="92">
        <v>247.1</v>
      </c>
      <c r="J425" s="92">
        <v>245.61</v>
      </c>
      <c r="K425" s="96">
        <v>244.6</v>
      </c>
      <c r="L425" s="100"/>
      <c r="M425" s="95" t="s">
        <v>75</v>
      </c>
      <c r="N425" s="92">
        <v>245.67</v>
      </c>
      <c r="O425" s="92">
        <v>246.27</v>
      </c>
      <c r="P425" s="92">
        <v>247.4</v>
      </c>
      <c r="Q425" s="92">
        <v>247.78</v>
      </c>
      <c r="R425" s="92">
        <v>250</v>
      </c>
      <c r="S425" s="96">
        <v>250.95</v>
      </c>
      <c r="T425" s="101">
        <v>246</v>
      </c>
      <c r="U425" s="139"/>
      <c r="V425" s="57">
        <f t="shared" si="108"/>
        <v>3.4641016151377548</v>
      </c>
      <c r="W425" s="53">
        <f t="shared" si="114"/>
        <v>123.6</v>
      </c>
      <c r="X425" s="53">
        <f t="shared" si="115"/>
        <v>245.10500000000002</v>
      </c>
      <c r="Y425" s="53">
        <f t="shared" si="116"/>
        <v>122.3</v>
      </c>
      <c r="Z425" s="53">
        <f t="shared" si="117"/>
        <v>124.85</v>
      </c>
      <c r="AA425" s="53">
        <f t="shared" si="118"/>
        <v>0.48205080756888208</v>
      </c>
      <c r="AB425" s="53">
        <f t="shared" si="119"/>
        <v>0.43205080756888026</v>
      </c>
      <c r="AC425" s="53">
        <f t="shared" si="109"/>
        <v>0.27831216351297056</v>
      </c>
      <c r="AD425" s="58">
        <f t="shared" si="110"/>
        <v>0.2494446500534882</v>
      </c>
      <c r="AF425" s="57">
        <f t="shared" si="111"/>
        <v>3.4641016151377548</v>
      </c>
      <c r="AG425" s="53">
        <f t="shared" si="120"/>
        <v>123.795</v>
      </c>
      <c r="AH425" s="53">
        <f t="shared" si="121"/>
        <v>250.47499999999999</v>
      </c>
      <c r="AI425" s="53">
        <f t="shared" si="122"/>
        <v>122.985</v>
      </c>
      <c r="AJ425" s="53">
        <f t="shared" si="123"/>
        <v>125.47499999999999</v>
      </c>
      <c r="AK425" s="53">
        <f t="shared" si="124"/>
        <v>5.2050807568889468E-2</v>
      </c>
      <c r="AL425" s="53">
        <f t="shared" si="125"/>
        <v>0.92205080756887514</v>
      </c>
      <c r="AM425" s="53">
        <f t="shared" si="112"/>
        <v>0.53234628195640188</v>
      </c>
      <c r="AN425" s="58">
        <f t="shared" si="113"/>
        <v>3.0051547761435742E-2</v>
      </c>
    </row>
    <row r="426" spans="1:40">
      <c r="A426" s="103">
        <v>250</v>
      </c>
      <c r="B426" s="93" t="s">
        <v>532</v>
      </c>
      <c r="C426" s="124" t="s">
        <v>532</v>
      </c>
      <c r="D426" s="101">
        <v>3</v>
      </c>
      <c r="E426" s="95" t="s">
        <v>74</v>
      </c>
      <c r="F426" s="92">
        <v>250</v>
      </c>
      <c r="G426" s="92">
        <v>249.6</v>
      </c>
      <c r="H426" s="92">
        <v>248</v>
      </c>
      <c r="I426" s="92">
        <v>247.8</v>
      </c>
      <c r="J426" s="92">
        <v>246.7</v>
      </c>
      <c r="K426" s="96">
        <v>245.91</v>
      </c>
      <c r="L426" s="100"/>
      <c r="M426" s="95" t="s">
        <v>75</v>
      </c>
      <c r="N426" s="92">
        <v>246.75</v>
      </c>
      <c r="O426" s="92">
        <v>247.25</v>
      </c>
      <c r="P426" s="92">
        <v>248.05</v>
      </c>
      <c r="Q426" s="92">
        <v>248.39</v>
      </c>
      <c r="R426" s="92">
        <v>250</v>
      </c>
      <c r="S426" s="96">
        <v>250.77</v>
      </c>
      <c r="T426" s="101">
        <v>247</v>
      </c>
      <c r="U426" s="139"/>
      <c r="V426" s="57">
        <f t="shared" si="108"/>
        <v>2.598076211353316</v>
      </c>
      <c r="W426" s="53">
        <f t="shared" si="114"/>
        <v>123.95</v>
      </c>
      <c r="X426" s="53">
        <f t="shared" si="115"/>
        <v>246.30500000000001</v>
      </c>
      <c r="Y426" s="53">
        <f t="shared" si="116"/>
        <v>122.955</v>
      </c>
      <c r="Z426" s="53">
        <f t="shared" si="117"/>
        <v>124.9</v>
      </c>
      <c r="AA426" s="53">
        <f t="shared" si="118"/>
        <v>0.34903810567665516</v>
      </c>
      <c r="AB426" s="53">
        <f t="shared" si="119"/>
        <v>0.30403810567665346</v>
      </c>
      <c r="AC426" s="53">
        <f t="shared" si="109"/>
        <v>0.2015172442698539</v>
      </c>
      <c r="AD426" s="58">
        <f t="shared" si="110"/>
        <v>0.17553648215631976</v>
      </c>
      <c r="AF426" s="57">
        <f t="shared" si="111"/>
        <v>2.598076211353316</v>
      </c>
      <c r="AG426" s="53">
        <f t="shared" si="120"/>
        <v>124.11</v>
      </c>
      <c r="AH426" s="53">
        <f t="shared" si="121"/>
        <v>250.38499999999999</v>
      </c>
      <c r="AI426" s="53">
        <f t="shared" si="122"/>
        <v>123.5</v>
      </c>
      <c r="AJ426" s="53">
        <f t="shared" si="123"/>
        <v>125.38500000000001</v>
      </c>
      <c r="AK426" s="53">
        <f t="shared" si="124"/>
        <v>2.598076211353316E-2</v>
      </c>
      <c r="AL426" s="53">
        <f t="shared" si="125"/>
        <v>0.68903810567665857</v>
      </c>
      <c r="AM426" s="53">
        <f t="shared" si="112"/>
        <v>0.39781633579432862</v>
      </c>
      <c r="AN426" s="58">
        <f t="shared" si="113"/>
        <v>1.4999999999999999E-2</v>
      </c>
    </row>
    <row r="427" spans="1:40">
      <c r="A427" s="103">
        <v>250</v>
      </c>
      <c r="B427" s="93" t="s">
        <v>533</v>
      </c>
      <c r="C427" s="124" t="s">
        <v>533</v>
      </c>
      <c r="D427" s="101">
        <v>2</v>
      </c>
      <c r="E427" s="95" t="s">
        <v>74</v>
      </c>
      <c r="F427" s="92">
        <v>250</v>
      </c>
      <c r="G427" s="92">
        <v>249.7</v>
      </c>
      <c r="H427" s="92">
        <v>248.7</v>
      </c>
      <c r="I427" s="92">
        <v>248.5</v>
      </c>
      <c r="J427" s="92">
        <v>247.8</v>
      </c>
      <c r="K427" s="96">
        <v>247.22</v>
      </c>
      <c r="L427" s="100"/>
      <c r="M427" s="95" t="s">
        <v>75</v>
      </c>
      <c r="N427" s="92">
        <v>247.84</v>
      </c>
      <c r="O427" s="92">
        <v>248.21</v>
      </c>
      <c r="P427" s="92">
        <v>248.7</v>
      </c>
      <c r="Q427" s="92">
        <v>248.98</v>
      </c>
      <c r="R427" s="92">
        <v>250</v>
      </c>
      <c r="S427" s="96">
        <v>250.57</v>
      </c>
      <c r="T427" s="101">
        <v>248</v>
      </c>
      <c r="U427" s="139"/>
      <c r="V427" s="57">
        <f t="shared" si="108"/>
        <v>1.7320508075688774</v>
      </c>
      <c r="W427" s="53">
        <f t="shared" si="114"/>
        <v>124.3</v>
      </c>
      <c r="X427" s="53">
        <f t="shared" si="115"/>
        <v>247.51</v>
      </c>
      <c r="Y427" s="53">
        <f t="shared" si="116"/>
        <v>123.61</v>
      </c>
      <c r="Z427" s="53">
        <f t="shared" si="117"/>
        <v>124.925</v>
      </c>
      <c r="AA427" s="53">
        <f t="shared" si="118"/>
        <v>0.24102540378443393</v>
      </c>
      <c r="AB427" s="53">
        <f t="shared" si="119"/>
        <v>0.17602540378444098</v>
      </c>
      <c r="AC427" s="53">
        <f t="shared" si="109"/>
        <v>0.13915608175648117</v>
      </c>
      <c r="AD427" s="58">
        <f t="shared" si="110"/>
        <v>0.10162831425915957</v>
      </c>
      <c r="AF427" s="57">
        <f t="shared" si="111"/>
        <v>1.7320508075688774</v>
      </c>
      <c r="AG427" s="53">
        <f t="shared" si="120"/>
        <v>124.41999999999999</v>
      </c>
      <c r="AH427" s="53">
        <f t="shared" si="121"/>
        <v>250.285</v>
      </c>
      <c r="AI427" s="53">
        <f t="shared" si="122"/>
        <v>124.0125</v>
      </c>
      <c r="AJ427" s="53">
        <f t="shared" si="123"/>
        <v>125.285</v>
      </c>
      <c r="AK427" s="53">
        <f t="shared" si="124"/>
        <v>1.7320508075688773E-2</v>
      </c>
      <c r="AL427" s="53">
        <f t="shared" si="125"/>
        <v>0.45852540378445406</v>
      </c>
      <c r="AM427" s="53">
        <f t="shared" si="112"/>
        <v>0.2647297653052364</v>
      </c>
      <c r="AN427" s="58">
        <f t="shared" si="113"/>
        <v>0.01</v>
      </c>
    </row>
    <row r="428" spans="1:40">
      <c r="A428" s="103">
        <v>255</v>
      </c>
      <c r="B428" s="93" t="s">
        <v>534</v>
      </c>
      <c r="C428" s="124" t="s">
        <v>534</v>
      </c>
      <c r="D428" s="101">
        <v>6</v>
      </c>
      <c r="E428" s="95" t="s">
        <v>74</v>
      </c>
      <c r="F428" s="92">
        <v>254.9</v>
      </c>
      <c r="G428" s="92">
        <v>254.3</v>
      </c>
      <c r="H428" s="92">
        <v>251</v>
      </c>
      <c r="I428" s="92">
        <v>250.7</v>
      </c>
      <c r="J428" s="92">
        <v>248.43</v>
      </c>
      <c r="K428" s="96">
        <v>246.97</v>
      </c>
      <c r="L428" s="100"/>
      <c r="M428" s="95" t="s">
        <v>75</v>
      </c>
      <c r="N428" s="92">
        <v>248.51</v>
      </c>
      <c r="O428" s="92">
        <v>249.31</v>
      </c>
      <c r="P428" s="92">
        <v>251.1</v>
      </c>
      <c r="Q428" s="92">
        <v>251.58</v>
      </c>
      <c r="R428" s="92">
        <v>255</v>
      </c>
      <c r="S428" s="96">
        <v>256.33999999999997</v>
      </c>
      <c r="T428" s="101">
        <v>249</v>
      </c>
      <c r="U428" s="139"/>
      <c r="V428" s="57">
        <f t="shared" si="108"/>
        <v>5.196152422706632</v>
      </c>
      <c r="W428" s="53">
        <f t="shared" si="114"/>
        <v>125.425</v>
      </c>
      <c r="X428" s="53">
        <f t="shared" si="115"/>
        <v>247.7</v>
      </c>
      <c r="Y428" s="53">
        <f t="shared" si="116"/>
        <v>123.485</v>
      </c>
      <c r="Z428" s="53">
        <f t="shared" si="117"/>
        <v>127.30000000000001</v>
      </c>
      <c r="AA428" s="53">
        <f t="shared" si="118"/>
        <v>0.72307621135331601</v>
      </c>
      <c r="AB428" s="53">
        <f t="shared" si="119"/>
        <v>0.65807621135331829</v>
      </c>
      <c r="AC428" s="53">
        <f t="shared" si="109"/>
        <v>0.4174682452694517</v>
      </c>
      <c r="AD428" s="58">
        <f t="shared" si="110"/>
        <v>0.37994047777212736</v>
      </c>
      <c r="AF428" s="57">
        <f t="shared" si="111"/>
        <v>5.196152422706632</v>
      </c>
      <c r="AG428" s="53">
        <f t="shared" si="120"/>
        <v>125.67</v>
      </c>
      <c r="AH428" s="53">
        <f t="shared" si="121"/>
        <v>255.67</v>
      </c>
      <c r="AI428" s="53">
        <f t="shared" si="122"/>
        <v>124.455</v>
      </c>
      <c r="AJ428" s="53">
        <f t="shared" si="123"/>
        <v>128.16999999999999</v>
      </c>
      <c r="AK428" s="53">
        <f t="shared" si="124"/>
        <v>9.8076211353344434E-2</v>
      </c>
      <c r="AL428" s="53">
        <f t="shared" si="125"/>
        <v>1.3830762113533126</v>
      </c>
      <c r="AM428" s="53">
        <f t="shared" si="112"/>
        <v>0.79851942293460276</v>
      </c>
      <c r="AN428" s="58">
        <f t="shared" si="113"/>
        <v>5.6624327025952034E-2</v>
      </c>
    </row>
    <row r="429" spans="1:40">
      <c r="A429" s="103">
        <v>255</v>
      </c>
      <c r="B429" s="93" t="s">
        <v>535</v>
      </c>
      <c r="C429" s="124" t="s">
        <v>535</v>
      </c>
      <c r="D429" s="101">
        <v>4</v>
      </c>
      <c r="E429" s="95" t="s">
        <v>74</v>
      </c>
      <c r="F429" s="92">
        <v>254.9</v>
      </c>
      <c r="G429" s="92">
        <v>254.5</v>
      </c>
      <c r="H429" s="92">
        <v>252.3</v>
      </c>
      <c r="I429" s="92">
        <v>252.1</v>
      </c>
      <c r="J429" s="92">
        <v>250.61</v>
      </c>
      <c r="K429" s="96">
        <v>249.6</v>
      </c>
      <c r="L429" s="100"/>
      <c r="M429" s="95" t="s">
        <v>75</v>
      </c>
      <c r="N429" s="92">
        <v>250.67</v>
      </c>
      <c r="O429" s="92">
        <v>251.27</v>
      </c>
      <c r="P429" s="92">
        <v>252.4</v>
      </c>
      <c r="Q429" s="92">
        <v>252.78</v>
      </c>
      <c r="R429" s="92">
        <v>255</v>
      </c>
      <c r="S429" s="96">
        <v>255.95</v>
      </c>
      <c r="T429" s="101">
        <v>251</v>
      </c>
      <c r="U429" s="139"/>
      <c r="V429" s="57">
        <f t="shared" si="108"/>
        <v>3.4641016151377548</v>
      </c>
      <c r="W429" s="53">
        <f t="shared" si="114"/>
        <v>126.1</v>
      </c>
      <c r="X429" s="53">
        <f t="shared" si="115"/>
        <v>250.10500000000002</v>
      </c>
      <c r="Y429" s="53">
        <f t="shared" si="116"/>
        <v>124.8</v>
      </c>
      <c r="Z429" s="53">
        <f t="shared" si="117"/>
        <v>127.35</v>
      </c>
      <c r="AA429" s="53">
        <f t="shared" si="118"/>
        <v>0.48205080756888208</v>
      </c>
      <c r="AB429" s="53">
        <f t="shared" si="119"/>
        <v>0.43205080756888026</v>
      </c>
      <c r="AC429" s="53">
        <f t="shared" si="109"/>
        <v>0.27831216351297056</v>
      </c>
      <c r="AD429" s="58">
        <f t="shared" si="110"/>
        <v>0.2494446500534882</v>
      </c>
      <c r="AF429" s="57">
        <f t="shared" si="111"/>
        <v>3.4641016151377548</v>
      </c>
      <c r="AG429" s="53">
        <f t="shared" si="120"/>
        <v>126.295</v>
      </c>
      <c r="AH429" s="53">
        <f t="shared" si="121"/>
        <v>255.47499999999999</v>
      </c>
      <c r="AI429" s="53">
        <f t="shared" si="122"/>
        <v>125.485</v>
      </c>
      <c r="AJ429" s="53">
        <f t="shared" si="123"/>
        <v>127.97499999999999</v>
      </c>
      <c r="AK429" s="53">
        <f t="shared" si="124"/>
        <v>5.2050807568889468E-2</v>
      </c>
      <c r="AL429" s="53">
        <f t="shared" si="125"/>
        <v>0.92205080756887514</v>
      </c>
      <c r="AM429" s="53">
        <f t="shared" si="112"/>
        <v>0.53234628195640188</v>
      </c>
      <c r="AN429" s="58">
        <f t="shared" si="113"/>
        <v>3.0051547761435742E-2</v>
      </c>
    </row>
    <row r="430" spans="1:40">
      <c r="A430" s="103">
        <v>255</v>
      </c>
      <c r="B430" s="93" t="s">
        <v>536</v>
      </c>
      <c r="C430" s="124" t="s">
        <v>536</v>
      </c>
      <c r="D430" s="101">
        <v>3</v>
      </c>
      <c r="E430" s="95" t="s">
        <v>74</v>
      </c>
      <c r="F430" s="92">
        <v>255</v>
      </c>
      <c r="G430" s="92">
        <v>254.6</v>
      </c>
      <c r="H430" s="92">
        <v>253</v>
      </c>
      <c r="I430" s="92">
        <v>252.8</v>
      </c>
      <c r="J430" s="92">
        <v>251.7</v>
      </c>
      <c r="K430" s="96">
        <v>250.91</v>
      </c>
      <c r="L430" s="100"/>
      <c r="M430" s="95" t="s">
        <v>75</v>
      </c>
      <c r="N430" s="92">
        <v>251.75</v>
      </c>
      <c r="O430" s="92">
        <v>252.25</v>
      </c>
      <c r="P430" s="92">
        <v>253.05</v>
      </c>
      <c r="Q430" s="92">
        <v>253.39</v>
      </c>
      <c r="R430" s="92">
        <v>255</v>
      </c>
      <c r="S430" s="96">
        <v>255.77</v>
      </c>
      <c r="T430" s="101">
        <v>252</v>
      </c>
      <c r="U430" s="139"/>
      <c r="V430" s="57">
        <f t="shared" si="108"/>
        <v>2.598076211353316</v>
      </c>
      <c r="W430" s="53">
        <f t="shared" si="114"/>
        <v>126.45</v>
      </c>
      <c r="X430" s="53">
        <f t="shared" si="115"/>
        <v>251.30500000000001</v>
      </c>
      <c r="Y430" s="53">
        <f t="shared" si="116"/>
        <v>125.455</v>
      </c>
      <c r="Z430" s="53">
        <f t="shared" si="117"/>
        <v>127.4</v>
      </c>
      <c r="AA430" s="53">
        <f t="shared" si="118"/>
        <v>0.34903810567665516</v>
      </c>
      <c r="AB430" s="53">
        <f t="shared" si="119"/>
        <v>0.30403810567665346</v>
      </c>
      <c r="AC430" s="53">
        <f t="shared" si="109"/>
        <v>0.2015172442698539</v>
      </c>
      <c r="AD430" s="58">
        <f t="shared" si="110"/>
        <v>0.17553648215631976</v>
      </c>
      <c r="AF430" s="57">
        <f t="shared" si="111"/>
        <v>2.598076211353316</v>
      </c>
      <c r="AG430" s="53">
        <f t="shared" si="120"/>
        <v>126.61</v>
      </c>
      <c r="AH430" s="53">
        <f t="shared" si="121"/>
        <v>255.38499999999999</v>
      </c>
      <c r="AI430" s="53">
        <f t="shared" si="122"/>
        <v>126</v>
      </c>
      <c r="AJ430" s="53">
        <f t="shared" si="123"/>
        <v>127.88500000000001</v>
      </c>
      <c r="AK430" s="53">
        <f t="shared" si="124"/>
        <v>2.598076211353316E-2</v>
      </c>
      <c r="AL430" s="53">
        <f t="shared" si="125"/>
        <v>0.68903810567665857</v>
      </c>
      <c r="AM430" s="53">
        <f t="shared" si="112"/>
        <v>0.39781633579432862</v>
      </c>
      <c r="AN430" s="58">
        <f t="shared" si="113"/>
        <v>1.4999999999999999E-2</v>
      </c>
    </row>
    <row r="431" spans="1:40">
      <c r="A431" s="103">
        <v>260</v>
      </c>
      <c r="B431" s="93" t="s">
        <v>537</v>
      </c>
      <c r="C431" s="124" t="s">
        <v>537</v>
      </c>
      <c r="D431" s="101">
        <v>8</v>
      </c>
      <c r="E431" s="95" t="s">
        <v>74</v>
      </c>
      <c r="F431" s="92">
        <v>259.89999999999998</v>
      </c>
      <c r="G431" s="92">
        <v>259.2</v>
      </c>
      <c r="H431" s="92">
        <v>254.7</v>
      </c>
      <c r="I431" s="92">
        <v>254.3</v>
      </c>
      <c r="J431" s="92">
        <v>251.24</v>
      </c>
      <c r="K431" s="96">
        <v>249.42</v>
      </c>
      <c r="L431" s="100"/>
      <c r="M431" s="95" t="s">
        <v>75</v>
      </c>
      <c r="N431" s="92">
        <v>251.34</v>
      </c>
      <c r="O431" s="92">
        <v>252.34</v>
      </c>
      <c r="P431" s="92">
        <v>254.8</v>
      </c>
      <c r="Q431" s="92">
        <v>255.28</v>
      </c>
      <c r="R431" s="92">
        <v>260</v>
      </c>
      <c r="S431" s="96">
        <v>261.63</v>
      </c>
      <c r="T431" s="101">
        <v>252</v>
      </c>
      <c r="U431" s="139"/>
      <c r="V431" s="57">
        <f t="shared" si="108"/>
        <v>6.9282032302755097</v>
      </c>
      <c r="W431" s="53">
        <f t="shared" si="114"/>
        <v>127.25</v>
      </c>
      <c r="X431" s="53">
        <f t="shared" si="115"/>
        <v>250.32999999999998</v>
      </c>
      <c r="Y431" s="53">
        <f t="shared" si="116"/>
        <v>124.71</v>
      </c>
      <c r="Z431" s="53">
        <f t="shared" si="117"/>
        <v>129.77499999999998</v>
      </c>
      <c r="AA431" s="53">
        <f t="shared" si="118"/>
        <v>0.93910161513778689</v>
      </c>
      <c r="AB431" s="53">
        <f t="shared" si="119"/>
        <v>0.92410161513774858</v>
      </c>
      <c r="AC431" s="53">
        <f t="shared" si="109"/>
        <v>0.54219057029621354</v>
      </c>
      <c r="AD431" s="58">
        <f t="shared" si="110"/>
        <v>0.53353031625834701</v>
      </c>
      <c r="AF431" s="57">
        <f t="shared" si="111"/>
        <v>6.9282032302755097</v>
      </c>
      <c r="AG431" s="53">
        <f t="shared" si="120"/>
        <v>127.52000000000001</v>
      </c>
      <c r="AH431" s="53">
        <f t="shared" si="121"/>
        <v>260.815</v>
      </c>
      <c r="AI431" s="53">
        <f t="shared" si="122"/>
        <v>125.92</v>
      </c>
      <c r="AJ431" s="53">
        <f t="shared" si="123"/>
        <v>130.815</v>
      </c>
      <c r="AK431" s="53">
        <f t="shared" si="124"/>
        <v>0.16910161513777666</v>
      </c>
      <c r="AL431" s="53">
        <f t="shared" si="125"/>
        <v>1.8641016151377463</v>
      </c>
      <c r="AM431" s="53">
        <f t="shared" si="112"/>
        <v>1.076239569296594</v>
      </c>
      <c r="AN431" s="58">
        <f t="shared" si="113"/>
        <v>9.7630863020195843E-2</v>
      </c>
    </row>
    <row r="432" spans="1:40">
      <c r="A432" s="103">
        <v>260</v>
      </c>
      <c r="B432" s="93" t="s">
        <v>538</v>
      </c>
      <c r="C432" s="124" t="s">
        <v>538</v>
      </c>
      <c r="D432" s="101">
        <v>6</v>
      </c>
      <c r="E432" s="95" t="s">
        <v>74</v>
      </c>
      <c r="F432" s="92">
        <v>259.89999999999998</v>
      </c>
      <c r="G432" s="92">
        <v>259.3</v>
      </c>
      <c r="H432" s="92">
        <v>256</v>
      </c>
      <c r="I432" s="92">
        <v>255.7</v>
      </c>
      <c r="J432" s="92">
        <v>253.43</v>
      </c>
      <c r="K432" s="96">
        <v>252.01</v>
      </c>
      <c r="L432" s="100"/>
      <c r="M432" s="95" t="s">
        <v>75</v>
      </c>
      <c r="N432" s="92">
        <v>253.51</v>
      </c>
      <c r="O432" s="92">
        <v>254.31</v>
      </c>
      <c r="P432" s="92">
        <v>256.10000000000002</v>
      </c>
      <c r="Q432" s="92">
        <v>256.52999999999997</v>
      </c>
      <c r="R432" s="92">
        <v>260</v>
      </c>
      <c r="S432" s="96">
        <v>261.29000000000002</v>
      </c>
      <c r="T432" s="101">
        <v>254</v>
      </c>
      <c r="U432" s="139"/>
      <c r="V432" s="57">
        <f t="shared" si="108"/>
        <v>5.196152422706632</v>
      </c>
      <c r="W432" s="53">
        <f t="shared" si="114"/>
        <v>127.925</v>
      </c>
      <c r="X432" s="53">
        <f t="shared" si="115"/>
        <v>252.72</v>
      </c>
      <c r="Y432" s="53">
        <f t="shared" si="116"/>
        <v>126.005</v>
      </c>
      <c r="Z432" s="53">
        <f t="shared" si="117"/>
        <v>129.80000000000001</v>
      </c>
      <c r="AA432" s="53">
        <f t="shared" si="118"/>
        <v>0.72307621135331601</v>
      </c>
      <c r="AB432" s="53">
        <f t="shared" si="119"/>
        <v>0.67807621135331431</v>
      </c>
      <c r="AC432" s="53">
        <f t="shared" si="109"/>
        <v>0.4174682452694517</v>
      </c>
      <c r="AD432" s="58">
        <f t="shared" si="110"/>
        <v>0.39148748315591758</v>
      </c>
      <c r="AF432" s="57">
        <f t="shared" si="111"/>
        <v>5.196152422706632</v>
      </c>
      <c r="AG432" s="53">
        <f t="shared" si="120"/>
        <v>128.1575</v>
      </c>
      <c r="AH432" s="53">
        <f t="shared" si="121"/>
        <v>260.64499999999998</v>
      </c>
      <c r="AI432" s="53">
        <f t="shared" si="122"/>
        <v>126.955</v>
      </c>
      <c r="AJ432" s="53">
        <f t="shared" si="123"/>
        <v>130.64500000000001</v>
      </c>
      <c r="AK432" s="53">
        <f t="shared" si="124"/>
        <v>0.11057621135330464</v>
      </c>
      <c r="AL432" s="53">
        <f t="shared" si="125"/>
        <v>1.3955762113533154</v>
      </c>
      <c r="AM432" s="53">
        <f t="shared" si="112"/>
        <v>0.80573630129947471</v>
      </c>
      <c r="AN432" s="58">
        <f t="shared" si="113"/>
        <v>6.3841205390799391E-2</v>
      </c>
    </row>
    <row r="433" spans="1:40">
      <c r="A433" s="103">
        <v>260</v>
      </c>
      <c r="B433" s="93" t="s">
        <v>539</v>
      </c>
      <c r="C433" s="124" t="s">
        <v>539</v>
      </c>
      <c r="D433" s="101">
        <v>4</v>
      </c>
      <c r="E433" s="95" t="s">
        <v>74</v>
      </c>
      <c r="F433" s="92">
        <v>259.89999999999998</v>
      </c>
      <c r="G433" s="92">
        <v>259.5</v>
      </c>
      <c r="H433" s="92">
        <v>257.3</v>
      </c>
      <c r="I433" s="92">
        <v>257.10000000000002</v>
      </c>
      <c r="J433" s="92">
        <v>255.61</v>
      </c>
      <c r="K433" s="96">
        <v>254.6</v>
      </c>
      <c r="L433" s="100"/>
      <c r="M433" s="95" t="s">
        <v>75</v>
      </c>
      <c r="N433" s="92">
        <v>255.67</v>
      </c>
      <c r="O433" s="92">
        <v>256.27</v>
      </c>
      <c r="P433" s="92">
        <v>257.39999999999998</v>
      </c>
      <c r="Q433" s="92">
        <v>257.77999999999997</v>
      </c>
      <c r="R433" s="92">
        <v>260</v>
      </c>
      <c r="S433" s="96">
        <v>260.95</v>
      </c>
      <c r="T433" s="101">
        <v>256</v>
      </c>
      <c r="U433" s="139"/>
      <c r="V433" s="57">
        <f t="shared" si="108"/>
        <v>3.4641016151377548</v>
      </c>
      <c r="W433" s="53">
        <f t="shared" si="114"/>
        <v>128.60000000000002</v>
      </c>
      <c r="X433" s="53">
        <f t="shared" si="115"/>
        <v>255.10500000000002</v>
      </c>
      <c r="Y433" s="53">
        <f t="shared" si="116"/>
        <v>127.3</v>
      </c>
      <c r="Z433" s="53">
        <f t="shared" si="117"/>
        <v>129.85</v>
      </c>
      <c r="AA433" s="53">
        <f t="shared" si="118"/>
        <v>0.48205080756889629</v>
      </c>
      <c r="AB433" s="53">
        <f t="shared" si="119"/>
        <v>0.43205080756885184</v>
      </c>
      <c r="AC433" s="53">
        <f t="shared" si="109"/>
        <v>0.27831216351297877</v>
      </c>
      <c r="AD433" s="58">
        <f t="shared" si="110"/>
        <v>0.2494446500534718</v>
      </c>
      <c r="AF433" s="57">
        <f t="shared" si="111"/>
        <v>3.4641016151377548</v>
      </c>
      <c r="AG433" s="53">
        <f t="shared" si="120"/>
        <v>128.79499999999999</v>
      </c>
      <c r="AH433" s="53">
        <f t="shared" si="121"/>
        <v>260.47500000000002</v>
      </c>
      <c r="AI433" s="53">
        <f t="shared" si="122"/>
        <v>127.98499999999999</v>
      </c>
      <c r="AJ433" s="53">
        <f t="shared" si="123"/>
        <v>130.47499999999999</v>
      </c>
      <c r="AK433" s="53">
        <f t="shared" si="124"/>
        <v>5.2050807568861046E-2</v>
      </c>
      <c r="AL433" s="53">
        <f t="shared" si="125"/>
        <v>0.92205080756887514</v>
      </c>
      <c r="AM433" s="53">
        <f t="shared" si="112"/>
        <v>0.53234628195640188</v>
      </c>
      <c r="AN433" s="58">
        <f t="shared" si="113"/>
        <v>3.0051547761419332E-2</v>
      </c>
    </row>
    <row r="434" spans="1:40">
      <c r="A434" s="103">
        <v>260</v>
      </c>
      <c r="B434" s="93" t="s">
        <v>540</v>
      </c>
      <c r="C434" s="124" t="s">
        <v>540</v>
      </c>
      <c r="D434" s="101">
        <v>3</v>
      </c>
      <c r="E434" s="95" t="s">
        <v>74</v>
      </c>
      <c r="F434" s="92">
        <v>260</v>
      </c>
      <c r="G434" s="92">
        <v>259.60000000000002</v>
      </c>
      <c r="H434" s="92">
        <v>258</v>
      </c>
      <c r="I434" s="92">
        <v>257.8</v>
      </c>
      <c r="J434" s="92">
        <v>256.7</v>
      </c>
      <c r="K434" s="96">
        <v>255.91</v>
      </c>
      <c r="L434" s="100"/>
      <c r="M434" s="95" t="s">
        <v>75</v>
      </c>
      <c r="N434" s="92">
        <v>256.75</v>
      </c>
      <c r="O434" s="92">
        <v>257.25</v>
      </c>
      <c r="P434" s="92">
        <v>258.05</v>
      </c>
      <c r="Q434" s="92">
        <v>258.39</v>
      </c>
      <c r="R434" s="92">
        <v>260</v>
      </c>
      <c r="S434" s="96">
        <v>260.77</v>
      </c>
      <c r="T434" s="101">
        <v>257</v>
      </c>
      <c r="U434" s="139"/>
      <c r="V434" s="57">
        <f t="shared" si="108"/>
        <v>2.598076211353316</v>
      </c>
      <c r="W434" s="53">
        <f t="shared" si="114"/>
        <v>128.94999999999999</v>
      </c>
      <c r="X434" s="53">
        <f t="shared" si="115"/>
        <v>256.30500000000001</v>
      </c>
      <c r="Y434" s="53">
        <f t="shared" si="116"/>
        <v>127.955</v>
      </c>
      <c r="Z434" s="53">
        <f t="shared" si="117"/>
        <v>129.9</v>
      </c>
      <c r="AA434" s="53">
        <f t="shared" si="118"/>
        <v>0.34903810567664095</v>
      </c>
      <c r="AB434" s="53">
        <f t="shared" si="119"/>
        <v>0.30403810567666767</v>
      </c>
      <c r="AC434" s="53">
        <f t="shared" si="109"/>
        <v>0.20151724426984569</v>
      </c>
      <c r="AD434" s="58">
        <f t="shared" si="110"/>
        <v>0.17553648215632794</v>
      </c>
      <c r="AF434" s="57">
        <f t="shared" si="111"/>
        <v>2.598076211353316</v>
      </c>
      <c r="AG434" s="53">
        <f t="shared" si="120"/>
        <v>129.11000000000001</v>
      </c>
      <c r="AH434" s="53">
        <f t="shared" si="121"/>
        <v>260.38499999999999</v>
      </c>
      <c r="AI434" s="53">
        <f t="shared" si="122"/>
        <v>128.5</v>
      </c>
      <c r="AJ434" s="53">
        <f t="shared" si="123"/>
        <v>130.38499999999999</v>
      </c>
      <c r="AK434" s="53">
        <f t="shared" si="124"/>
        <v>2.598076211353316E-2</v>
      </c>
      <c r="AL434" s="53">
        <f t="shared" si="125"/>
        <v>0.68903810567664436</v>
      </c>
      <c r="AM434" s="53">
        <f t="shared" si="112"/>
        <v>0.39781633579432041</v>
      </c>
      <c r="AN434" s="58">
        <f t="shared" si="113"/>
        <v>1.4999999999999999E-2</v>
      </c>
    </row>
    <row r="435" spans="1:40">
      <c r="A435" s="103">
        <v>265</v>
      </c>
      <c r="B435" s="93" t="s">
        <v>541</v>
      </c>
      <c r="C435" s="124" t="s">
        <v>541</v>
      </c>
      <c r="D435" s="101">
        <v>6</v>
      </c>
      <c r="E435" s="95" t="s">
        <v>74</v>
      </c>
      <c r="F435" s="92">
        <v>264.89999999999998</v>
      </c>
      <c r="G435" s="92">
        <v>264.3</v>
      </c>
      <c r="H435" s="92">
        <v>261</v>
      </c>
      <c r="I435" s="92">
        <v>260.7</v>
      </c>
      <c r="J435" s="92">
        <v>258.43</v>
      </c>
      <c r="K435" s="96">
        <v>257.01</v>
      </c>
      <c r="L435" s="100"/>
      <c r="M435" s="95" t="s">
        <v>75</v>
      </c>
      <c r="N435" s="92">
        <v>258.51</v>
      </c>
      <c r="O435" s="92">
        <v>259.31</v>
      </c>
      <c r="P435" s="92">
        <v>261.10000000000002</v>
      </c>
      <c r="Q435" s="92">
        <v>261.52999999999997</v>
      </c>
      <c r="R435" s="92">
        <v>265</v>
      </c>
      <c r="S435" s="96">
        <v>266.29000000000002</v>
      </c>
      <c r="T435" s="101">
        <v>259</v>
      </c>
      <c r="U435" s="139"/>
      <c r="V435" s="57">
        <f t="shared" si="108"/>
        <v>5.196152422706632</v>
      </c>
      <c r="W435" s="53">
        <f t="shared" si="114"/>
        <v>130.42500000000001</v>
      </c>
      <c r="X435" s="53">
        <f t="shared" si="115"/>
        <v>257.72000000000003</v>
      </c>
      <c r="Y435" s="53">
        <f t="shared" si="116"/>
        <v>128.505</v>
      </c>
      <c r="Z435" s="53">
        <f t="shared" si="117"/>
        <v>132.30000000000001</v>
      </c>
      <c r="AA435" s="53">
        <f t="shared" si="118"/>
        <v>0.72307621135331601</v>
      </c>
      <c r="AB435" s="53">
        <f t="shared" si="119"/>
        <v>0.6780762113533001</v>
      </c>
      <c r="AC435" s="53">
        <f t="shared" si="109"/>
        <v>0.4174682452694517</v>
      </c>
      <c r="AD435" s="58">
        <f t="shared" si="110"/>
        <v>0.39148748315590937</v>
      </c>
      <c r="AF435" s="57">
        <f t="shared" si="111"/>
        <v>5.196152422706632</v>
      </c>
      <c r="AG435" s="53">
        <f t="shared" si="120"/>
        <v>130.6575</v>
      </c>
      <c r="AH435" s="53">
        <f t="shared" si="121"/>
        <v>265.64499999999998</v>
      </c>
      <c r="AI435" s="53">
        <f t="shared" si="122"/>
        <v>129.45499999999998</v>
      </c>
      <c r="AJ435" s="53">
        <f t="shared" si="123"/>
        <v>133.14500000000001</v>
      </c>
      <c r="AK435" s="53">
        <f t="shared" si="124"/>
        <v>0.11057621135330464</v>
      </c>
      <c r="AL435" s="53">
        <f t="shared" si="125"/>
        <v>1.3955762113533012</v>
      </c>
      <c r="AM435" s="53">
        <f t="shared" si="112"/>
        <v>0.8057363012994665</v>
      </c>
      <c r="AN435" s="58">
        <f t="shared" si="113"/>
        <v>6.3841205390799391E-2</v>
      </c>
    </row>
    <row r="436" spans="1:40">
      <c r="A436" s="103">
        <v>265</v>
      </c>
      <c r="B436" s="93" t="s">
        <v>542</v>
      </c>
      <c r="C436" s="124" t="s">
        <v>542</v>
      </c>
      <c r="D436" s="101">
        <v>4</v>
      </c>
      <c r="E436" s="95" t="s">
        <v>74</v>
      </c>
      <c r="F436" s="92">
        <v>264.89999999999998</v>
      </c>
      <c r="G436" s="92">
        <v>264.5</v>
      </c>
      <c r="H436" s="92">
        <v>262.3</v>
      </c>
      <c r="I436" s="92">
        <v>262.10000000000002</v>
      </c>
      <c r="J436" s="92">
        <v>260.61</v>
      </c>
      <c r="K436" s="96">
        <v>259.60000000000002</v>
      </c>
      <c r="L436" s="100"/>
      <c r="M436" s="95" t="s">
        <v>75</v>
      </c>
      <c r="N436" s="92">
        <v>260.67</v>
      </c>
      <c r="O436" s="92">
        <v>261.27</v>
      </c>
      <c r="P436" s="92">
        <v>262.39999999999998</v>
      </c>
      <c r="Q436" s="92">
        <v>262.77999999999997</v>
      </c>
      <c r="R436" s="92">
        <v>265</v>
      </c>
      <c r="S436" s="96">
        <v>265.95</v>
      </c>
      <c r="T436" s="101">
        <v>261</v>
      </c>
      <c r="U436" s="139"/>
      <c r="V436" s="57">
        <f t="shared" si="108"/>
        <v>3.4641016151377548</v>
      </c>
      <c r="W436" s="53">
        <f t="shared" si="114"/>
        <v>131.10000000000002</v>
      </c>
      <c r="X436" s="53">
        <f t="shared" si="115"/>
        <v>260.10500000000002</v>
      </c>
      <c r="Y436" s="53">
        <f t="shared" si="116"/>
        <v>129.80000000000001</v>
      </c>
      <c r="Z436" s="53">
        <f t="shared" si="117"/>
        <v>132.35</v>
      </c>
      <c r="AA436" s="53">
        <f t="shared" si="118"/>
        <v>0.48205080756889629</v>
      </c>
      <c r="AB436" s="53">
        <f t="shared" si="119"/>
        <v>0.43205080756886605</v>
      </c>
      <c r="AC436" s="53">
        <f t="shared" si="109"/>
        <v>0.27831216351297877</v>
      </c>
      <c r="AD436" s="58">
        <f t="shared" si="110"/>
        <v>0.24944465005347999</v>
      </c>
      <c r="AF436" s="57">
        <f t="shared" si="111"/>
        <v>3.4641016151377548</v>
      </c>
      <c r="AG436" s="53">
        <f t="shared" si="120"/>
        <v>131.29499999999999</v>
      </c>
      <c r="AH436" s="53">
        <f t="shared" si="121"/>
        <v>265.47500000000002</v>
      </c>
      <c r="AI436" s="53">
        <f t="shared" si="122"/>
        <v>130.48500000000001</v>
      </c>
      <c r="AJ436" s="53">
        <f t="shared" si="123"/>
        <v>132.97499999999999</v>
      </c>
      <c r="AK436" s="53">
        <f t="shared" si="124"/>
        <v>5.2050807568861046E-2</v>
      </c>
      <c r="AL436" s="53">
        <f t="shared" si="125"/>
        <v>0.92205080756890356</v>
      </c>
      <c r="AM436" s="53">
        <f t="shared" si="112"/>
        <v>0.53234628195641831</v>
      </c>
      <c r="AN436" s="58">
        <f t="shared" si="113"/>
        <v>3.0051547761419332E-2</v>
      </c>
    </row>
    <row r="437" spans="1:40">
      <c r="A437" s="103">
        <v>265</v>
      </c>
      <c r="B437" s="93" t="s">
        <v>543</v>
      </c>
      <c r="C437" s="124" t="s">
        <v>543</v>
      </c>
      <c r="D437" s="101">
        <v>3</v>
      </c>
      <c r="E437" s="95" t="s">
        <v>74</v>
      </c>
      <c r="F437" s="92">
        <v>265</v>
      </c>
      <c r="G437" s="92">
        <v>264.60000000000002</v>
      </c>
      <c r="H437" s="92">
        <v>263</v>
      </c>
      <c r="I437" s="92">
        <v>262.8</v>
      </c>
      <c r="J437" s="92">
        <v>261.7</v>
      </c>
      <c r="K437" s="96">
        <v>260.91000000000003</v>
      </c>
      <c r="L437" s="100"/>
      <c r="M437" s="95" t="s">
        <v>75</v>
      </c>
      <c r="N437" s="92">
        <v>261.75</v>
      </c>
      <c r="O437" s="92">
        <v>262.25</v>
      </c>
      <c r="P437" s="92">
        <v>263.05</v>
      </c>
      <c r="Q437" s="92">
        <v>263.39</v>
      </c>
      <c r="R437" s="92">
        <v>265</v>
      </c>
      <c r="S437" s="96">
        <v>265.77</v>
      </c>
      <c r="T437" s="101">
        <v>262</v>
      </c>
      <c r="U437" s="139"/>
      <c r="V437" s="57">
        <f t="shared" si="108"/>
        <v>2.598076211353316</v>
      </c>
      <c r="W437" s="53">
        <f t="shared" si="114"/>
        <v>131.44999999999999</v>
      </c>
      <c r="X437" s="53">
        <f t="shared" si="115"/>
        <v>261.30500000000001</v>
      </c>
      <c r="Y437" s="53">
        <f t="shared" si="116"/>
        <v>130.45500000000001</v>
      </c>
      <c r="Z437" s="53">
        <f t="shared" si="117"/>
        <v>132.4</v>
      </c>
      <c r="AA437" s="53">
        <f t="shared" si="118"/>
        <v>0.34903810567664095</v>
      </c>
      <c r="AB437" s="53">
        <f t="shared" si="119"/>
        <v>0.30403810567668188</v>
      </c>
      <c r="AC437" s="53">
        <f t="shared" si="109"/>
        <v>0.20151724426984569</v>
      </c>
      <c r="AD437" s="58">
        <f t="shared" si="110"/>
        <v>0.17553648215633616</v>
      </c>
      <c r="AF437" s="57">
        <f t="shared" si="111"/>
        <v>2.598076211353316</v>
      </c>
      <c r="AG437" s="53">
        <f t="shared" si="120"/>
        <v>131.61000000000001</v>
      </c>
      <c r="AH437" s="53">
        <f t="shared" si="121"/>
        <v>265.38499999999999</v>
      </c>
      <c r="AI437" s="53">
        <f t="shared" si="122"/>
        <v>131</v>
      </c>
      <c r="AJ437" s="53">
        <f t="shared" si="123"/>
        <v>132.88499999999999</v>
      </c>
      <c r="AK437" s="53">
        <f t="shared" si="124"/>
        <v>2.598076211353316E-2</v>
      </c>
      <c r="AL437" s="53">
        <f t="shared" si="125"/>
        <v>0.68903810567664436</v>
      </c>
      <c r="AM437" s="53">
        <f t="shared" si="112"/>
        <v>0.39781633579432041</v>
      </c>
      <c r="AN437" s="58">
        <f t="shared" si="113"/>
        <v>1.4999999999999999E-2</v>
      </c>
    </row>
    <row r="438" spans="1:40">
      <c r="A438" s="103">
        <v>270</v>
      </c>
      <c r="B438" s="93" t="s">
        <v>544</v>
      </c>
      <c r="C438" s="124" t="s">
        <v>544</v>
      </c>
      <c r="D438" s="101">
        <v>6</v>
      </c>
      <c r="E438" s="95" t="s">
        <v>74</v>
      </c>
      <c r="F438" s="92">
        <v>269.89999999999998</v>
      </c>
      <c r="G438" s="92">
        <v>269.3</v>
      </c>
      <c r="H438" s="92">
        <v>266</v>
      </c>
      <c r="I438" s="92">
        <v>265.7</v>
      </c>
      <c r="J438" s="92">
        <v>263.43</v>
      </c>
      <c r="K438" s="96">
        <v>262.01</v>
      </c>
      <c r="L438" s="100"/>
      <c r="M438" s="95" t="s">
        <v>75</v>
      </c>
      <c r="N438" s="92">
        <v>263.51</v>
      </c>
      <c r="O438" s="92">
        <v>264.31</v>
      </c>
      <c r="P438" s="92">
        <v>266.10000000000002</v>
      </c>
      <c r="Q438" s="92">
        <v>266.52999999999997</v>
      </c>
      <c r="R438" s="92">
        <v>270</v>
      </c>
      <c r="S438" s="96">
        <v>271.29000000000002</v>
      </c>
      <c r="T438" s="101">
        <v>264</v>
      </c>
      <c r="U438" s="139"/>
      <c r="V438" s="57">
        <f t="shared" si="108"/>
        <v>5.196152422706632</v>
      </c>
      <c r="W438" s="53">
        <f t="shared" si="114"/>
        <v>132.92500000000001</v>
      </c>
      <c r="X438" s="53">
        <f t="shared" si="115"/>
        <v>262.72000000000003</v>
      </c>
      <c r="Y438" s="53">
        <f t="shared" si="116"/>
        <v>131.005</v>
      </c>
      <c r="Z438" s="53">
        <f t="shared" si="117"/>
        <v>134.80000000000001</v>
      </c>
      <c r="AA438" s="53">
        <f t="shared" si="118"/>
        <v>0.72307621135331601</v>
      </c>
      <c r="AB438" s="53">
        <f t="shared" si="119"/>
        <v>0.6780762113533001</v>
      </c>
      <c r="AC438" s="53">
        <f t="shared" si="109"/>
        <v>0.4174682452694517</v>
      </c>
      <c r="AD438" s="58">
        <f t="shared" si="110"/>
        <v>0.39148748315590937</v>
      </c>
      <c r="AF438" s="57">
        <f t="shared" si="111"/>
        <v>5.196152422706632</v>
      </c>
      <c r="AG438" s="53">
        <f t="shared" si="120"/>
        <v>133.1575</v>
      </c>
      <c r="AH438" s="53">
        <f t="shared" si="121"/>
        <v>270.64499999999998</v>
      </c>
      <c r="AI438" s="53">
        <f t="shared" si="122"/>
        <v>131.95499999999998</v>
      </c>
      <c r="AJ438" s="53">
        <f t="shared" si="123"/>
        <v>135.64500000000001</v>
      </c>
      <c r="AK438" s="53">
        <f t="shared" si="124"/>
        <v>0.11057621135330464</v>
      </c>
      <c r="AL438" s="53">
        <f t="shared" si="125"/>
        <v>1.3955762113533012</v>
      </c>
      <c r="AM438" s="53">
        <f t="shared" si="112"/>
        <v>0.8057363012994665</v>
      </c>
      <c r="AN438" s="58">
        <f t="shared" si="113"/>
        <v>6.3841205390799391E-2</v>
      </c>
    </row>
    <row r="439" spans="1:40">
      <c r="A439" s="103">
        <v>270</v>
      </c>
      <c r="B439" s="93" t="s">
        <v>545</v>
      </c>
      <c r="C439" s="124" t="s">
        <v>545</v>
      </c>
      <c r="D439" s="101">
        <v>4</v>
      </c>
      <c r="E439" s="95" t="s">
        <v>74</v>
      </c>
      <c r="F439" s="92">
        <v>269.89999999999998</v>
      </c>
      <c r="G439" s="92">
        <v>269.5</v>
      </c>
      <c r="H439" s="92">
        <v>267.3</v>
      </c>
      <c r="I439" s="92">
        <v>267.10000000000002</v>
      </c>
      <c r="J439" s="92">
        <v>265.61</v>
      </c>
      <c r="K439" s="96">
        <v>264.60000000000002</v>
      </c>
      <c r="L439" s="100"/>
      <c r="M439" s="95" t="s">
        <v>75</v>
      </c>
      <c r="N439" s="92">
        <v>265.67</v>
      </c>
      <c r="O439" s="92">
        <v>266.27</v>
      </c>
      <c r="P439" s="92">
        <v>267.39999999999998</v>
      </c>
      <c r="Q439" s="92">
        <v>267.77999999999997</v>
      </c>
      <c r="R439" s="92">
        <v>270</v>
      </c>
      <c r="S439" s="96">
        <v>270.95</v>
      </c>
      <c r="T439" s="101">
        <v>266</v>
      </c>
      <c r="U439" s="139"/>
      <c r="V439" s="57">
        <f t="shared" si="108"/>
        <v>3.4641016151377548</v>
      </c>
      <c r="W439" s="53">
        <f t="shared" si="114"/>
        <v>133.60000000000002</v>
      </c>
      <c r="X439" s="53">
        <f t="shared" si="115"/>
        <v>265.10500000000002</v>
      </c>
      <c r="Y439" s="53">
        <f t="shared" si="116"/>
        <v>132.30000000000001</v>
      </c>
      <c r="Z439" s="53">
        <f t="shared" si="117"/>
        <v>134.85</v>
      </c>
      <c r="AA439" s="53">
        <f t="shared" si="118"/>
        <v>0.48205080756889629</v>
      </c>
      <c r="AB439" s="53">
        <f t="shared" si="119"/>
        <v>0.43205080756886605</v>
      </c>
      <c r="AC439" s="53">
        <f t="shared" si="109"/>
        <v>0.27831216351297877</v>
      </c>
      <c r="AD439" s="58">
        <f t="shared" si="110"/>
        <v>0.24944465005347999</v>
      </c>
      <c r="AF439" s="57">
        <f t="shared" si="111"/>
        <v>3.4641016151377548</v>
      </c>
      <c r="AG439" s="53">
        <f t="shared" si="120"/>
        <v>133.79499999999999</v>
      </c>
      <c r="AH439" s="53">
        <f t="shared" si="121"/>
        <v>270.47500000000002</v>
      </c>
      <c r="AI439" s="53">
        <f t="shared" si="122"/>
        <v>132.98500000000001</v>
      </c>
      <c r="AJ439" s="53">
        <f t="shared" si="123"/>
        <v>135.47499999999999</v>
      </c>
      <c r="AK439" s="53">
        <f t="shared" si="124"/>
        <v>5.2050807568861046E-2</v>
      </c>
      <c r="AL439" s="53">
        <f t="shared" si="125"/>
        <v>0.92205080756890356</v>
      </c>
      <c r="AM439" s="53">
        <f t="shared" si="112"/>
        <v>0.53234628195641831</v>
      </c>
      <c r="AN439" s="58">
        <f t="shared" si="113"/>
        <v>3.0051547761419332E-2</v>
      </c>
    </row>
    <row r="440" spans="1:40">
      <c r="A440" s="103">
        <v>270</v>
      </c>
      <c r="B440" s="93" t="s">
        <v>546</v>
      </c>
      <c r="C440" s="124" t="s">
        <v>546</v>
      </c>
      <c r="D440" s="101">
        <v>3</v>
      </c>
      <c r="E440" s="95" t="s">
        <v>74</v>
      </c>
      <c r="F440" s="92">
        <v>270</v>
      </c>
      <c r="G440" s="92">
        <v>269.60000000000002</v>
      </c>
      <c r="H440" s="92">
        <v>268</v>
      </c>
      <c r="I440" s="92">
        <v>267.8</v>
      </c>
      <c r="J440" s="92">
        <v>266.7</v>
      </c>
      <c r="K440" s="96">
        <v>265.91000000000003</v>
      </c>
      <c r="L440" s="100"/>
      <c r="M440" s="95" t="s">
        <v>75</v>
      </c>
      <c r="N440" s="92">
        <v>266.75</v>
      </c>
      <c r="O440" s="92">
        <v>267.25</v>
      </c>
      <c r="P440" s="92">
        <v>268.05</v>
      </c>
      <c r="Q440" s="92">
        <v>268.39</v>
      </c>
      <c r="R440" s="92">
        <v>270</v>
      </c>
      <c r="S440" s="96">
        <v>270.77</v>
      </c>
      <c r="T440" s="101">
        <v>267</v>
      </c>
      <c r="U440" s="139"/>
      <c r="V440" s="57">
        <f t="shared" si="108"/>
        <v>2.598076211353316</v>
      </c>
      <c r="W440" s="53">
        <f t="shared" si="114"/>
        <v>133.94999999999999</v>
      </c>
      <c r="X440" s="53">
        <f t="shared" si="115"/>
        <v>266.30500000000001</v>
      </c>
      <c r="Y440" s="53">
        <f t="shared" si="116"/>
        <v>132.95500000000001</v>
      </c>
      <c r="Z440" s="53">
        <f t="shared" si="117"/>
        <v>134.9</v>
      </c>
      <c r="AA440" s="53">
        <f t="shared" si="118"/>
        <v>0.34903810567664095</v>
      </c>
      <c r="AB440" s="53">
        <f t="shared" si="119"/>
        <v>0.30403810567668188</v>
      </c>
      <c r="AC440" s="53">
        <f t="shared" si="109"/>
        <v>0.20151724426984569</v>
      </c>
      <c r="AD440" s="58">
        <f t="shared" si="110"/>
        <v>0.17553648215633616</v>
      </c>
      <c r="AF440" s="57">
        <f t="shared" si="111"/>
        <v>2.598076211353316</v>
      </c>
      <c r="AG440" s="53">
        <f t="shared" si="120"/>
        <v>134.11000000000001</v>
      </c>
      <c r="AH440" s="53">
        <f t="shared" si="121"/>
        <v>270.38499999999999</v>
      </c>
      <c r="AI440" s="53">
        <f t="shared" si="122"/>
        <v>133.5</v>
      </c>
      <c r="AJ440" s="53">
        <f t="shared" si="123"/>
        <v>135.38499999999999</v>
      </c>
      <c r="AK440" s="53">
        <f t="shared" si="124"/>
        <v>2.598076211353316E-2</v>
      </c>
      <c r="AL440" s="53">
        <f t="shared" si="125"/>
        <v>0.68903810567664436</v>
      </c>
      <c r="AM440" s="53">
        <f t="shared" si="112"/>
        <v>0.39781633579432041</v>
      </c>
      <c r="AN440" s="58">
        <f t="shared" si="113"/>
        <v>1.4999999999999999E-2</v>
      </c>
    </row>
    <row r="441" spans="1:40">
      <c r="A441" s="103">
        <v>275</v>
      </c>
      <c r="B441" s="93" t="s">
        <v>547</v>
      </c>
      <c r="C441" s="124" t="s">
        <v>547</v>
      </c>
      <c r="D441" s="101">
        <v>6</v>
      </c>
      <c r="E441" s="95" t="s">
        <v>74</v>
      </c>
      <c r="F441" s="92">
        <v>274.89999999999998</v>
      </c>
      <c r="G441" s="92">
        <v>274.3</v>
      </c>
      <c r="H441" s="92">
        <v>271</v>
      </c>
      <c r="I441" s="92">
        <v>270.7</v>
      </c>
      <c r="J441" s="92">
        <v>268.43</v>
      </c>
      <c r="K441" s="96">
        <v>267.01</v>
      </c>
      <c r="L441" s="100"/>
      <c r="M441" s="95" t="s">
        <v>75</v>
      </c>
      <c r="N441" s="92">
        <v>268.51</v>
      </c>
      <c r="O441" s="92">
        <v>269.31</v>
      </c>
      <c r="P441" s="92">
        <v>271.10000000000002</v>
      </c>
      <c r="Q441" s="92">
        <v>271.52999999999997</v>
      </c>
      <c r="R441" s="92">
        <v>275</v>
      </c>
      <c r="S441" s="96">
        <v>276.29000000000002</v>
      </c>
      <c r="T441" s="101">
        <v>269</v>
      </c>
      <c r="U441" s="139"/>
      <c r="V441" s="57">
        <f t="shared" si="108"/>
        <v>5.196152422706632</v>
      </c>
      <c r="W441" s="53">
        <f t="shared" si="114"/>
        <v>135.42500000000001</v>
      </c>
      <c r="X441" s="53">
        <f t="shared" si="115"/>
        <v>267.72000000000003</v>
      </c>
      <c r="Y441" s="53">
        <f t="shared" si="116"/>
        <v>133.505</v>
      </c>
      <c r="Z441" s="53">
        <f t="shared" si="117"/>
        <v>137.30000000000001</v>
      </c>
      <c r="AA441" s="53">
        <f t="shared" si="118"/>
        <v>0.72307621135331601</v>
      </c>
      <c r="AB441" s="53">
        <f t="shared" si="119"/>
        <v>0.6780762113533001</v>
      </c>
      <c r="AC441" s="53">
        <f t="shared" si="109"/>
        <v>0.4174682452694517</v>
      </c>
      <c r="AD441" s="58">
        <f t="shared" si="110"/>
        <v>0.39148748315590937</v>
      </c>
      <c r="AF441" s="57">
        <f t="shared" si="111"/>
        <v>5.196152422706632</v>
      </c>
      <c r="AG441" s="53">
        <f t="shared" si="120"/>
        <v>135.6575</v>
      </c>
      <c r="AH441" s="53">
        <f t="shared" si="121"/>
        <v>275.64499999999998</v>
      </c>
      <c r="AI441" s="53">
        <f t="shared" si="122"/>
        <v>134.45499999999998</v>
      </c>
      <c r="AJ441" s="53">
        <f t="shared" si="123"/>
        <v>138.14500000000001</v>
      </c>
      <c r="AK441" s="53">
        <f t="shared" si="124"/>
        <v>0.11057621135330464</v>
      </c>
      <c r="AL441" s="53">
        <f t="shared" si="125"/>
        <v>1.3955762113533012</v>
      </c>
      <c r="AM441" s="53">
        <f t="shared" si="112"/>
        <v>0.8057363012994665</v>
      </c>
      <c r="AN441" s="58">
        <f t="shared" si="113"/>
        <v>6.3841205390799391E-2</v>
      </c>
    </row>
    <row r="442" spans="1:40">
      <c r="A442" s="103">
        <v>275</v>
      </c>
      <c r="B442" s="93" t="s">
        <v>548</v>
      </c>
      <c r="C442" s="124" t="s">
        <v>548</v>
      </c>
      <c r="D442" s="101">
        <v>4</v>
      </c>
      <c r="E442" s="95" t="s">
        <v>74</v>
      </c>
      <c r="F442" s="92">
        <v>274.89999999999998</v>
      </c>
      <c r="G442" s="92">
        <v>274.5</v>
      </c>
      <c r="H442" s="92">
        <v>272.3</v>
      </c>
      <c r="I442" s="92">
        <v>272.10000000000002</v>
      </c>
      <c r="J442" s="92">
        <v>270.61</v>
      </c>
      <c r="K442" s="96">
        <v>269.60000000000002</v>
      </c>
      <c r="L442" s="100"/>
      <c r="M442" s="95" t="s">
        <v>75</v>
      </c>
      <c r="N442" s="92">
        <v>270.67</v>
      </c>
      <c r="O442" s="92">
        <v>271.27</v>
      </c>
      <c r="P442" s="92">
        <v>272.39999999999998</v>
      </c>
      <c r="Q442" s="92">
        <v>272.77999999999997</v>
      </c>
      <c r="R442" s="92">
        <v>275</v>
      </c>
      <c r="S442" s="96">
        <v>275.95</v>
      </c>
      <c r="T442" s="101">
        <v>271</v>
      </c>
      <c r="U442" s="139"/>
      <c r="V442" s="57">
        <f t="shared" si="108"/>
        <v>3.4641016151377548</v>
      </c>
      <c r="W442" s="53">
        <f t="shared" si="114"/>
        <v>136.10000000000002</v>
      </c>
      <c r="X442" s="53">
        <f t="shared" si="115"/>
        <v>270.10500000000002</v>
      </c>
      <c r="Y442" s="53">
        <f t="shared" si="116"/>
        <v>134.80000000000001</v>
      </c>
      <c r="Z442" s="53">
        <f t="shared" si="117"/>
        <v>137.35</v>
      </c>
      <c r="AA442" s="53">
        <f t="shared" si="118"/>
        <v>0.48205080756889629</v>
      </c>
      <c r="AB442" s="53">
        <f t="shared" si="119"/>
        <v>0.43205080756886605</v>
      </c>
      <c r="AC442" s="53">
        <f t="shared" si="109"/>
        <v>0.27831216351297877</v>
      </c>
      <c r="AD442" s="58">
        <f t="shared" si="110"/>
        <v>0.24944465005347999</v>
      </c>
      <c r="AF442" s="57">
        <f t="shared" si="111"/>
        <v>3.4641016151377548</v>
      </c>
      <c r="AG442" s="53">
        <f t="shared" si="120"/>
        <v>136.29499999999999</v>
      </c>
      <c r="AH442" s="53">
        <f t="shared" si="121"/>
        <v>275.47500000000002</v>
      </c>
      <c r="AI442" s="53">
        <f t="shared" si="122"/>
        <v>135.48500000000001</v>
      </c>
      <c r="AJ442" s="53">
        <f t="shared" si="123"/>
        <v>137.97499999999999</v>
      </c>
      <c r="AK442" s="53">
        <f t="shared" si="124"/>
        <v>5.2050807568861046E-2</v>
      </c>
      <c r="AL442" s="53">
        <f t="shared" si="125"/>
        <v>0.92205080756890356</v>
      </c>
      <c r="AM442" s="53">
        <f t="shared" si="112"/>
        <v>0.53234628195641831</v>
      </c>
      <c r="AN442" s="58">
        <f t="shared" si="113"/>
        <v>3.0051547761419332E-2</v>
      </c>
    </row>
    <row r="443" spans="1:40">
      <c r="A443" s="103">
        <v>275</v>
      </c>
      <c r="B443" s="93" t="s">
        <v>549</v>
      </c>
      <c r="C443" s="124" t="s">
        <v>549</v>
      </c>
      <c r="D443" s="101">
        <v>3</v>
      </c>
      <c r="E443" s="95" t="s">
        <v>74</v>
      </c>
      <c r="F443" s="92">
        <v>275</v>
      </c>
      <c r="G443" s="92">
        <v>274.60000000000002</v>
      </c>
      <c r="H443" s="92">
        <v>273</v>
      </c>
      <c r="I443" s="92">
        <v>272.8</v>
      </c>
      <c r="J443" s="92">
        <v>271.7</v>
      </c>
      <c r="K443" s="96">
        <v>270.91000000000003</v>
      </c>
      <c r="L443" s="100"/>
      <c r="M443" s="95" t="s">
        <v>75</v>
      </c>
      <c r="N443" s="92">
        <v>271.75</v>
      </c>
      <c r="O443" s="92">
        <v>272.25</v>
      </c>
      <c r="P443" s="92">
        <v>273.05</v>
      </c>
      <c r="Q443" s="92">
        <v>273.39</v>
      </c>
      <c r="R443" s="92">
        <v>275</v>
      </c>
      <c r="S443" s="96">
        <v>275.77</v>
      </c>
      <c r="T443" s="101">
        <v>272</v>
      </c>
      <c r="U443" s="139"/>
      <c r="V443" s="57">
        <f t="shared" si="108"/>
        <v>2.598076211353316</v>
      </c>
      <c r="W443" s="53">
        <f t="shared" si="114"/>
        <v>136.44999999999999</v>
      </c>
      <c r="X443" s="53">
        <f t="shared" si="115"/>
        <v>271.30500000000001</v>
      </c>
      <c r="Y443" s="53">
        <f t="shared" si="116"/>
        <v>135.45500000000001</v>
      </c>
      <c r="Z443" s="53">
        <f t="shared" si="117"/>
        <v>137.4</v>
      </c>
      <c r="AA443" s="53">
        <f t="shared" si="118"/>
        <v>0.34903810567664095</v>
      </c>
      <c r="AB443" s="53">
        <f t="shared" si="119"/>
        <v>0.30403810567668188</v>
      </c>
      <c r="AC443" s="53">
        <f t="shared" si="109"/>
        <v>0.20151724426984569</v>
      </c>
      <c r="AD443" s="58">
        <f t="shared" si="110"/>
        <v>0.17553648215633616</v>
      </c>
      <c r="AF443" s="57">
        <f t="shared" si="111"/>
        <v>2.598076211353316</v>
      </c>
      <c r="AG443" s="53">
        <f t="shared" si="120"/>
        <v>136.61000000000001</v>
      </c>
      <c r="AH443" s="53">
        <f t="shared" si="121"/>
        <v>275.38499999999999</v>
      </c>
      <c r="AI443" s="53">
        <f t="shared" si="122"/>
        <v>136</v>
      </c>
      <c r="AJ443" s="53">
        <f t="shared" si="123"/>
        <v>137.88499999999999</v>
      </c>
      <c r="AK443" s="53">
        <f t="shared" si="124"/>
        <v>2.598076211353316E-2</v>
      </c>
      <c r="AL443" s="53">
        <f t="shared" si="125"/>
        <v>0.68903810567664436</v>
      </c>
      <c r="AM443" s="53">
        <f t="shared" si="112"/>
        <v>0.39781633579432041</v>
      </c>
      <c r="AN443" s="58">
        <f t="shared" si="113"/>
        <v>1.4999999999999999E-2</v>
      </c>
    </row>
    <row r="444" spans="1:40">
      <c r="A444" s="103">
        <v>280</v>
      </c>
      <c r="B444" s="93" t="s">
        <v>550</v>
      </c>
      <c r="C444" s="124" t="s">
        <v>550</v>
      </c>
      <c r="D444" s="101">
        <v>8</v>
      </c>
      <c r="E444" s="95" t="s">
        <v>74</v>
      </c>
      <c r="F444" s="92">
        <v>279.89999999999998</v>
      </c>
      <c r="G444" s="92">
        <v>279.2</v>
      </c>
      <c r="H444" s="92">
        <v>274.7</v>
      </c>
      <c r="I444" s="92">
        <v>274.3</v>
      </c>
      <c r="J444" s="92">
        <v>271.24</v>
      </c>
      <c r="K444" s="96">
        <v>269.42</v>
      </c>
      <c r="L444" s="100"/>
      <c r="M444" s="95" t="s">
        <v>75</v>
      </c>
      <c r="N444" s="92">
        <v>271.33999999999997</v>
      </c>
      <c r="O444" s="92">
        <v>272.33999999999997</v>
      </c>
      <c r="P444" s="92">
        <v>274.8</v>
      </c>
      <c r="Q444" s="92">
        <v>275.27999999999997</v>
      </c>
      <c r="R444" s="92">
        <v>280</v>
      </c>
      <c r="S444" s="96">
        <v>281.63</v>
      </c>
      <c r="T444" s="101">
        <v>272</v>
      </c>
      <c r="U444" s="139"/>
      <c r="V444" s="57">
        <f t="shared" si="108"/>
        <v>6.9282032302755097</v>
      </c>
      <c r="W444" s="53">
        <f t="shared" si="114"/>
        <v>137.25</v>
      </c>
      <c r="X444" s="53">
        <f t="shared" si="115"/>
        <v>270.33000000000004</v>
      </c>
      <c r="Y444" s="53">
        <f t="shared" si="116"/>
        <v>134.71</v>
      </c>
      <c r="Z444" s="53">
        <f t="shared" si="117"/>
        <v>139.77499999999998</v>
      </c>
      <c r="AA444" s="53">
        <f t="shared" si="118"/>
        <v>0.93910161513778689</v>
      </c>
      <c r="AB444" s="53">
        <f t="shared" si="119"/>
        <v>0.92410161513776279</v>
      </c>
      <c r="AC444" s="53">
        <f t="shared" si="109"/>
        <v>0.54219057029621354</v>
      </c>
      <c r="AD444" s="58">
        <f t="shared" si="110"/>
        <v>0.53353031625835523</v>
      </c>
      <c r="AF444" s="57">
        <f t="shared" si="111"/>
        <v>6.9282032302755097</v>
      </c>
      <c r="AG444" s="53">
        <f t="shared" si="120"/>
        <v>137.51999999999998</v>
      </c>
      <c r="AH444" s="53">
        <f t="shared" si="121"/>
        <v>280.815</v>
      </c>
      <c r="AI444" s="53">
        <f t="shared" si="122"/>
        <v>135.91999999999999</v>
      </c>
      <c r="AJ444" s="53">
        <f t="shared" si="123"/>
        <v>140.815</v>
      </c>
      <c r="AK444" s="53">
        <f t="shared" si="124"/>
        <v>0.16910161513774824</v>
      </c>
      <c r="AL444" s="53">
        <f t="shared" si="125"/>
        <v>1.8641016151377605</v>
      </c>
      <c r="AM444" s="53">
        <f t="shared" si="112"/>
        <v>1.076239569296602</v>
      </c>
      <c r="AN444" s="58">
        <f t="shared" si="113"/>
        <v>9.763086302017944E-2</v>
      </c>
    </row>
    <row r="445" spans="1:40">
      <c r="A445" s="103">
        <v>280</v>
      </c>
      <c r="B445" s="93" t="s">
        <v>551</v>
      </c>
      <c r="C445" s="124" t="s">
        <v>551</v>
      </c>
      <c r="D445" s="101">
        <v>6</v>
      </c>
      <c r="E445" s="95" t="s">
        <v>74</v>
      </c>
      <c r="F445" s="92">
        <v>279.89999999999998</v>
      </c>
      <c r="G445" s="92">
        <v>279.3</v>
      </c>
      <c r="H445" s="92">
        <v>276</v>
      </c>
      <c r="I445" s="92">
        <v>275.7</v>
      </c>
      <c r="J445" s="92">
        <v>273.43</v>
      </c>
      <c r="K445" s="96">
        <v>272.01</v>
      </c>
      <c r="L445" s="100"/>
      <c r="M445" s="95" t="s">
        <v>75</v>
      </c>
      <c r="N445" s="92">
        <v>273.51</v>
      </c>
      <c r="O445" s="92">
        <v>274.31</v>
      </c>
      <c r="P445" s="92">
        <v>276.10000000000002</v>
      </c>
      <c r="Q445" s="92">
        <v>276.52999999999997</v>
      </c>
      <c r="R445" s="92">
        <v>280</v>
      </c>
      <c r="S445" s="96">
        <v>281.29000000000002</v>
      </c>
      <c r="T445" s="101">
        <v>274</v>
      </c>
      <c r="U445" s="139"/>
      <c r="V445" s="57">
        <f t="shared" si="108"/>
        <v>5.196152422706632</v>
      </c>
      <c r="W445" s="53">
        <f t="shared" si="114"/>
        <v>137.92500000000001</v>
      </c>
      <c r="X445" s="53">
        <f t="shared" si="115"/>
        <v>272.72000000000003</v>
      </c>
      <c r="Y445" s="53">
        <f t="shared" si="116"/>
        <v>136.005</v>
      </c>
      <c r="Z445" s="53">
        <f t="shared" si="117"/>
        <v>139.80000000000001</v>
      </c>
      <c r="AA445" s="53">
        <f t="shared" si="118"/>
        <v>0.72307621135331601</v>
      </c>
      <c r="AB445" s="53">
        <f t="shared" si="119"/>
        <v>0.6780762113533001</v>
      </c>
      <c r="AC445" s="53">
        <f t="shared" si="109"/>
        <v>0.4174682452694517</v>
      </c>
      <c r="AD445" s="58">
        <f t="shared" si="110"/>
        <v>0.39148748315590937</v>
      </c>
      <c r="AF445" s="57">
        <f t="shared" si="111"/>
        <v>5.196152422706632</v>
      </c>
      <c r="AG445" s="53">
        <f t="shared" si="120"/>
        <v>138.1575</v>
      </c>
      <c r="AH445" s="53">
        <f t="shared" si="121"/>
        <v>280.64499999999998</v>
      </c>
      <c r="AI445" s="53">
        <f t="shared" si="122"/>
        <v>136.95499999999998</v>
      </c>
      <c r="AJ445" s="53">
        <f t="shared" si="123"/>
        <v>140.64500000000001</v>
      </c>
      <c r="AK445" s="53">
        <f t="shared" si="124"/>
        <v>0.11057621135330464</v>
      </c>
      <c r="AL445" s="53">
        <f t="shared" si="125"/>
        <v>1.3955762113533012</v>
      </c>
      <c r="AM445" s="53">
        <f t="shared" si="112"/>
        <v>0.8057363012994665</v>
      </c>
      <c r="AN445" s="58">
        <f t="shared" si="113"/>
        <v>6.3841205390799391E-2</v>
      </c>
    </row>
    <row r="446" spans="1:40">
      <c r="A446" s="103">
        <v>280</v>
      </c>
      <c r="B446" s="93" t="s">
        <v>552</v>
      </c>
      <c r="C446" s="124" t="s">
        <v>552</v>
      </c>
      <c r="D446" s="101">
        <v>4</v>
      </c>
      <c r="E446" s="95" t="s">
        <v>74</v>
      </c>
      <c r="F446" s="92">
        <v>279.89999999999998</v>
      </c>
      <c r="G446" s="92">
        <v>279.5</v>
      </c>
      <c r="H446" s="92">
        <v>277.3</v>
      </c>
      <c r="I446" s="92">
        <v>277.10000000000002</v>
      </c>
      <c r="J446" s="92">
        <v>275.61</v>
      </c>
      <c r="K446" s="96">
        <v>274.60000000000002</v>
      </c>
      <c r="L446" s="100"/>
      <c r="M446" s="95" t="s">
        <v>75</v>
      </c>
      <c r="N446" s="92">
        <v>275.67</v>
      </c>
      <c r="O446" s="92">
        <v>276.27</v>
      </c>
      <c r="P446" s="92">
        <v>277.39999999999998</v>
      </c>
      <c r="Q446" s="92">
        <v>277.77999999999997</v>
      </c>
      <c r="R446" s="92">
        <v>280</v>
      </c>
      <c r="S446" s="96">
        <v>280.95</v>
      </c>
      <c r="T446" s="101">
        <v>276</v>
      </c>
      <c r="U446" s="139"/>
      <c r="V446" s="57">
        <f t="shared" si="108"/>
        <v>3.4641016151377548</v>
      </c>
      <c r="W446" s="53">
        <f t="shared" si="114"/>
        <v>138.60000000000002</v>
      </c>
      <c r="X446" s="53">
        <f t="shared" si="115"/>
        <v>275.10500000000002</v>
      </c>
      <c r="Y446" s="53">
        <f t="shared" si="116"/>
        <v>137.30000000000001</v>
      </c>
      <c r="Z446" s="53">
        <f t="shared" si="117"/>
        <v>139.85</v>
      </c>
      <c r="AA446" s="53">
        <f t="shared" si="118"/>
        <v>0.48205080756889629</v>
      </c>
      <c r="AB446" s="53">
        <f t="shared" si="119"/>
        <v>0.43205080756886605</v>
      </c>
      <c r="AC446" s="53">
        <f t="shared" si="109"/>
        <v>0.27831216351297877</v>
      </c>
      <c r="AD446" s="58">
        <f t="shared" si="110"/>
        <v>0.24944465005347999</v>
      </c>
      <c r="AF446" s="57">
        <f t="shared" si="111"/>
        <v>3.4641016151377548</v>
      </c>
      <c r="AG446" s="53">
        <f t="shared" si="120"/>
        <v>138.79499999999999</v>
      </c>
      <c r="AH446" s="53">
        <f t="shared" si="121"/>
        <v>280.47500000000002</v>
      </c>
      <c r="AI446" s="53">
        <f t="shared" si="122"/>
        <v>137.98500000000001</v>
      </c>
      <c r="AJ446" s="53">
        <f t="shared" si="123"/>
        <v>140.47499999999999</v>
      </c>
      <c r="AK446" s="53">
        <f t="shared" si="124"/>
        <v>5.2050807568861046E-2</v>
      </c>
      <c r="AL446" s="53">
        <f t="shared" si="125"/>
        <v>0.92205080756890356</v>
      </c>
      <c r="AM446" s="53">
        <f t="shared" si="112"/>
        <v>0.53234628195641831</v>
      </c>
      <c r="AN446" s="58">
        <f t="shared" si="113"/>
        <v>3.0051547761419332E-2</v>
      </c>
    </row>
    <row r="447" spans="1:40">
      <c r="A447" s="103">
        <v>280</v>
      </c>
      <c r="B447" s="93" t="s">
        <v>553</v>
      </c>
      <c r="C447" s="124" t="s">
        <v>553</v>
      </c>
      <c r="D447" s="101">
        <v>3</v>
      </c>
      <c r="E447" s="95" t="s">
        <v>74</v>
      </c>
      <c r="F447" s="92">
        <v>280</v>
      </c>
      <c r="G447" s="92">
        <v>279.60000000000002</v>
      </c>
      <c r="H447" s="92">
        <v>278</v>
      </c>
      <c r="I447" s="92">
        <v>277.8</v>
      </c>
      <c r="J447" s="92">
        <v>276.7</v>
      </c>
      <c r="K447" s="96">
        <v>275.91000000000003</v>
      </c>
      <c r="L447" s="100"/>
      <c r="M447" s="95" t="s">
        <v>75</v>
      </c>
      <c r="N447" s="92">
        <v>276.75</v>
      </c>
      <c r="O447" s="92">
        <v>277.25</v>
      </c>
      <c r="P447" s="92">
        <v>278.05</v>
      </c>
      <c r="Q447" s="92">
        <v>278.39</v>
      </c>
      <c r="R447" s="92">
        <v>280</v>
      </c>
      <c r="S447" s="96">
        <v>280.77</v>
      </c>
      <c r="T447" s="101">
        <v>277</v>
      </c>
      <c r="U447" s="139"/>
      <c r="V447" s="57">
        <f t="shared" si="108"/>
        <v>2.598076211353316</v>
      </c>
      <c r="W447" s="53">
        <f t="shared" si="114"/>
        <v>138.94999999999999</v>
      </c>
      <c r="X447" s="53">
        <f t="shared" si="115"/>
        <v>276.30500000000001</v>
      </c>
      <c r="Y447" s="53">
        <f t="shared" si="116"/>
        <v>137.95500000000001</v>
      </c>
      <c r="Z447" s="53">
        <f t="shared" si="117"/>
        <v>139.9</v>
      </c>
      <c r="AA447" s="53">
        <f t="shared" si="118"/>
        <v>0.34903810567664095</v>
      </c>
      <c r="AB447" s="53">
        <f t="shared" si="119"/>
        <v>0.30403810567668188</v>
      </c>
      <c r="AC447" s="53">
        <f t="shared" si="109"/>
        <v>0.20151724426984569</v>
      </c>
      <c r="AD447" s="58">
        <f t="shared" si="110"/>
        <v>0.17553648215633616</v>
      </c>
      <c r="AF447" s="57">
        <f t="shared" si="111"/>
        <v>2.598076211353316</v>
      </c>
      <c r="AG447" s="53">
        <f t="shared" si="120"/>
        <v>139.11000000000001</v>
      </c>
      <c r="AH447" s="53">
        <f t="shared" si="121"/>
        <v>280.38499999999999</v>
      </c>
      <c r="AI447" s="53">
        <f t="shared" si="122"/>
        <v>138.5</v>
      </c>
      <c r="AJ447" s="53">
        <f t="shared" si="123"/>
        <v>140.38499999999999</v>
      </c>
      <c r="AK447" s="53">
        <f t="shared" si="124"/>
        <v>2.598076211353316E-2</v>
      </c>
      <c r="AL447" s="53">
        <f t="shared" si="125"/>
        <v>0.68903810567664436</v>
      </c>
      <c r="AM447" s="53">
        <f t="shared" si="112"/>
        <v>0.39781633579432041</v>
      </c>
      <c r="AN447" s="58">
        <f t="shared" si="113"/>
        <v>1.4999999999999999E-2</v>
      </c>
    </row>
    <row r="448" spans="1:40">
      <c r="A448" s="103">
        <v>285</v>
      </c>
      <c r="B448" s="93" t="s">
        <v>554</v>
      </c>
      <c r="C448" s="124" t="s">
        <v>554</v>
      </c>
      <c r="D448" s="101">
        <v>6</v>
      </c>
      <c r="E448" s="95" t="s">
        <v>74</v>
      </c>
      <c r="F448" s="92">
        <v>284.89999999999998</v>
      </c>
      <c r="G448" s="92">
        <v>284.3</v>
      </c>
      <c r="H448" s="92">
        <v>281</v>
      </c>
      <c r="I448" s="92">
        <v>280.7</v>
      </c>
      <c r="J448" s="92">
        <v>278.43</v>
      </c>
      <c r="K448" s="96">
        <v>277.01</v>
      </c>
      <c r="L448" s="100"/>
      <c r="M448" s="95" t="s">
        <v>75</v>
      </c>
      <c r="N448" s="92">
        <v>278.51</v>
      </c>
      <c r="O448" s="92">
        <v>279.31</v>
      </c>
      <c r="P448" s="92">
        <v>281.10000000000002</v>
      </c>
      <c r="Q448" s="92">
        <v>281.52999999999997</v>
      </c>
      <c r="R448" s="92">
        <v>285</v>
      </c>
      <c r="S448" s="96">
        <v>286.29000000000002</v>
      </c>
      <c r="T448" s="101">
        <v>279</v>
      </c>
      <c r="U448" s="139"/>
      <c r="V448" s="57">
        <f t="shared" si="108"/>
        <v>5.196152422706632</v>
      </c>
      <c r="W448" s="53">
        <f t="shared" si="114"/>
        <v>140.42500000000001</v>
      </c>
      <c r="X448" s="53">
        <f t="shared" si="115"/>
        <v>277.72000000000003</v>
      </c>
      <c r="Y448" s="53">
        <f t="shared" si="116"/>
        <v>138.505</v>
      </c>
      <c r="Z448" s="53">
        <f t="shared" si="117"/>
        <v>142.30000000000001</v>
      </c>
      <c r="AA448" s="53">
        <f t="shared" si="118"/>
        <v>0.72307621135331601</v>
      </c>
      <c r="AB448" s="53">
        <f t="shared" si="119"/>
        <v>0.6780762113533001</v>
      </c>
      <c r="AC448" s="53">
        <f t="shared" si="109"/>
        <v>0.4174682452694517</v>
      </c>
      <c r="AD448" s="58">
        <f t="shared" si="110"/>
        <v>0.39148748315590937</v>
      </c>
      <c r="AF448" s="57">
        <f t="shared" si="111"/>
        <v>5.196152422706632</v>
      </c>
      <c r="AG448" s="53">
        <f t="shared" si="120"/>
        <v>140.6575</v>
      </c>
      <c r="AH448" s="53">
        <f t="shared" si="121"/>
        <v>285.64499999999998</v>
      </c>
      <c r="AI448" s="53">
        <f t="shared" si="122"/>
        <v>139.45499999999998</v>
      </c>
      <c r="AJ448" s="53">
        <f t="shared" si="123"/>
        <v>143.14500000000001</v>
      </c>
      <c r="AK448" s="53">
        <f t="shared" si="124"/>
        <v>0.11057621135330464</v>
      </c>
      <c r="AL448" s="53">
        <f t="shared" si="125"/>
        <v>1.3955762113533012</v>
      </c>
      <c r="AM448" s="53">
        <f t="shared" si="112"/>
        <v>0.8057363012994665</v>
      </c>
      <c r="AN448" s="58">
        <f t="shared" si="113"/>
        <v>6.3841205390799391E-2</v>
      </c>
    </row>
    <row r="449" spans="1:40">
      <c r="A449" s="103">
        <v>285</v>
      </c>
      <c r="B449" s="93" t="s">
        <v>555</v>
      </c>
      <c r="C449" s="124" t="s">
        <v>555</v>
      </c>
      <c r="D449" s="101">
        <v>4</v>
      </c>
      <c r="E449" s="95" t="s">
        <v>74</v>
      </c>
      <c r="F449" s="92">
        <v>284.89999999999998</v>
      </c>
      <c r="G449" s="92">
        <v>284.5</v>
      </c>
      <c r="H449" s="92">
        <v>282.3</v>
      </c>
      <c r="I449" s="92">
        <v>282.10000000000002</v>
      </c>
      <c r="J449" s="92">
        <v>280.61</v>
      </c>
      <c r="K449" s="96">
        <v>279.60000000000002</v>
      </c>
      <c r="L449" s="100"/>
      <c r="M449" s="95" t="s">
        <v>75</v>
      </c>
      <c r="N449" s="92">
        <v>280.67</v>
      </c>
      <c r="O449" s="92">
        <v>281.27</v>
      </c>
      <c r="P449" s="92">
        <v>282.39999999999998</v>
      </c>
      <c r="Q449" s="92">
        <v>282.77999999999997</v>
      </c>
      <c r="R449" s="92">
        <v>285</v>
      </c>
      <c r="S449" s="96">
        <v>285.95</v>
      </c>
      <c r="T449" s="101">
        <v>281</v>
      </c>
      <c r="U449" s="139"/>
      <c r="V449" s="57">
        <f t="shared" si="108"/>
        <v>3.4641016151377548</v>
      </c>
      <c r="W449" s="53">
        <f t="shared" si="114"/>
        <v>141.10000000000002</v>
      </c>
      <c r="X449" s="53">
        <f t="shared" si="115"/>
        <v>280.10500000000002</v>
      </c>
      <c r="Y449" s="53">
        <f t="shared" si="116"/>
        <v>139.80000000000001</v>
      </c>
      <c r="Z449" s="53">
        <f t="shared" si="117"/>
        <v>142.35</v>
      </c>
      <c r="AA449" s="53">
        <f t="shared" si="118"/>
        <v>0.48205080756889629</v>
      </c>
      <c r="AB449" s="53">
        <f t="shared" si="119"/>
        <v>0.43205080756886605</v>
      </c>
      <c r="AC449" s="53">
        <f t="shared" si="109"/>
        <v>0.27831216351297877</v>
      </c>
      <c r="AD449" s="58">
        <f t="shared" si="110"/>
        <v>0.24944465005347999</v>
      </c>
      <c r="AF449" s="57">
        <f t="shared" si="111"/>
        <v>3.4641016151377548</v>
      </c>
      <c r="AG449" s="53">
        <f t="shared" si="120"/>
        <v>141.29499999999999</v>
      </c>
      <c r="AH449" s="53">
        <f t="shared" si="121"/>
        <v>285.47500000000002</v>
      </c>
      <c r="AI449" s="53">
        <f t="shared" si="122"/>
        <v>140.48500000000001</v>
      </c>
      <c r="AJ449" s="53">
        <f t="shared" si="123"/>
        <v>142.97499999999999</v>
      </c>
      <c r="AK449" s="53">
        <f t="shared" si="124"/>
        <v>5.2050807568861046E-2</v>
      </c>
      <c r="AL449" s="53">
        <f t="shared" si="125"/>
        <v>0.92205080756890356</v>
      </c>
      <c r="AM449" s="53">
        <f t="shared" si="112"/>
        <v>0.53234628195641831</v>
      </c>
      <c r="AN449" s="58">
        <f t="shared" si="113"/>
        <v>3.0051547761419332E-2</v>
      </c>
    </row>
    <row r="450" spans="1:40">
      <c r="A450" s="103">
        <v>285</v>
      </c>
      <c r="B450" s="93" t="s">
        <v>556</v>
      </c>
      <c r="C450" s="124" t="s">
        <v>556</v>
      </c>
      <c r="D450" s="101">
        <v>3</v>
      </c>
      <c r="E450" s="95" t="s">
        <v>74</v>
      </c>
      <c r="F450" s="92">
        <v>285</v>
      </c>
      <c r="G450" s="92">
        <v>284.60000000000002</v>
      </c>
      <c r="H450" s="92">
        <v>283</v>
      </c>
      <c r="I450" s="92">
        <v>282.8</v>
      </c>
      <c r="J450" s="92">
        <v>281.7</v>
      </c>
      <c r="K450" s="96">
        <v>280.91000000000003</v>
      </c>
      <c r="L450" s="100"/>
      <c r="M450" s="95" t="s">
        <v>75</v>
      </c>
      <c r="N450" s="92">
        <v>281.75</v>
      </c>
      <c r="O450" s="92">
        <v>282.25</v>
      </c>
      <c r="P450" s="92">
        <v>283.05</v>
      </c>
      <c r="Q450" s="92">
        <v>283.39</v>
      </c>
      <c r="R450" s="92">
        <v>285</v>
      </c>
      <c r="S450" s="96">
        <v>285.77</v>
      </c>
      <c r="T450" s="101">
        <v>282</v>
      </c>
      <c r="U450" s="139"/>
      <c r="V450" s="57">
        <f t="shared" si="108"/>
        <v>2.598076211353316</v>
      </c>
      <c r="W450" s="53">
        <f t="shared" si="114"/>
        <v>141.44999999999999</v>
      </c>
      <c r="X450" s="53">
        <f t="shared" si="115"/>
        <v>281.30500000000001</v>
      </c>
      <c r="Y450" s="53">
        <f t="shared" si="116"/>
        <v>140.45500000000001</v>
      </c>
      <c r="Z450" s="53">
        <f t="shared" si="117"/>
        <v>142.4</v>
      </c>
      <c r="AA450" s="53">
        <f t="shared" si="118"/>
        <v>0.34903810567664095</v>
      </c>
      <c r="AB450" s="53">
        <f t="shared" si="119"/>
        <v>0.30403810567668188</v>
      </c>
      <c r="AC450" s="53">
        <f t="shared" si="109"/>
        <v>0.20151724426984569</v>
      </c>
      <c r="AD450" s="58">
        <f t="shared" si="110"/>
        <v>0.17553648215633616</v>
      </c>
      <c r="AF450" s="57">
        <f t="shared" si="111"/>
        <v>2.598076211353316</v>
      </c>
      <c r="AG450" s="53">
        <f t="shared" si="120"/>
        <v>141.61000000000001</v>
      </c>
      <c r="AH450" s="53">
        <f t="shared" si="121"/>
        <v>285.38499999999999</v>
      </c>
      <c r="AI450" s="53">
        <f t="shared" si="122"/>
        <v>141</v>
      </c>
      <c r="AJ450" s="53">
        <f t="shared" si="123"/>
        <v>142.88499999999999</v>
      </c>
      <c r="AK450" s="53">
        <f t="shared" si="124"/>
        <v>2.598076211353316E-2</v>
      </c>
      <c r="AL450" s="53">
        <f t="shared" si="125"/>
        <v>0.68903810567664436</v>
      </c>
      <c r="AM450" s="53">
        <f t="shared" si="112"/>
        <v>0.39781633579432041</v>
      </c>
      <c r="AN450" s="58">
        <f t="shared" si="113"/>
        <v>1.4999999999999999E-2</v>
      </c>
    </row>
    <row r="451" spans="1:40">
      <c r="A451" s="103">
        <v>290</v>
      </c>
      <c r="B451" s="93" t="s">
        <v>557</v>
      </c>
      <c r="C451" s="124" t="s">
        <v>557</v>
      </c>
      <c r="D451" s="101">
        <v>6</v>
      </c>
      <c r="E451" s="95" t="s">
        <v>74</v>
      </c>
      <c r="F451" s="92">
        <v>289.89999999999998</v>
      </c>
      <c r="G451" s="92">
        <v>289.3</v>
      </c>
      <c r="H451" s="92">
        <v>286</v>
      </c>
      <c r="I451" s="92">
        <v>285.7</v>
      </c>
      <c r="J451" s="92">
        <v>283.43</v>
      </c>
      <c r="K451" s="96">
        <v>282.01</v>
      </c>
      <c r="L451" s="100"/>
      <c r="M451" s="95" t="s">
        <v>75</v>
      </c>
      <c r="N451" s="92">
        <v>283.51</v>
      </c>
      <c r="O451" s="92">
        <v>284.31</v>
      </c>
      <c r="P451" s="92">
        <v>286.10000000000002</v>
      </c>
      <c r="Q451" s="92">
        <v>286.52999999999997</v>
      </c>
      <c r="R451" s="92">
        <v>290</v>
      </c>
      <c r="S451" s="96">
        <v>291.29000000000002</v>
      </c>
      <c r="T451" s="101">
        <v>284</v>
      </c>
      <c r="U451" s="139"/>
      <c r="V451" s="57">
        <f t="shared" si="108"/>
        <v>5.196152422706632</v>
      </c>
      <c r="W451" s="53">
        <f t="shared" si="114"/>
        <v>142.92500000000001</v>
      </c>
      <c r="X451" s="53">
        <f t="shared" si="115"/>
        <v>282.72000000000003</v>
      </c>
      <c r="Y451" s="53">
        <f t="shared" si="116"/>
        <v>141.005</v>
      </c>
      <c r="Z451" s="53">
        <f t="shared" si="117"/>
        <v>144.80000000000001</v>
      </c>
      <c r="AA451" s="53">
        <f t="shared" si="118"/>
        <v>0.72307621135331601</v>
      </c>
      <c r="AB451" s="53">
        <f t="shared" si="119"/>
        <v>0.6780762113533001</v>
      </c>
      <c r="AC451" s="53">
        <f t="shared" si="109"/>
        <v>0.4174682452694517</v>
      </c>
      <c r="AD451" s="58">
        <f t="shared" si="110"/>
        <v>0.39148748315590937</v>
      </c>
      <c r="AF451" s="57">
        <f t="shared" si="111"/>
        <v>5.196152422706632</v>
      </c>
      <c r="AG451" s="53">
        <f t="shared" si="120"/>
        <v>143.1575</v>
      </c>
      <c r="AH451" s="53">
        <f t="shared" si="121"/>
        <v>290.64499999999998</v>
      </c>
      <c r="AI451" s="53">
        <f t="shared" si="122"/>
        <v>141.95499999999998</v>
      </c>
      <c r="AJ451" s="53">
        <f t="shared" si="123"/>
        <v>145.64500000000001</v>
      </c>
      <c r="AK451" s="53">
        <f t="shared" si="124"/>
        <v>0.11057621135330464</v>
      </c>
      <c r="AL451" s="53">
        <f t="shared" si="125"/>
        <v>1.3955762113533012</v>
      </c>
      <c r="AM451" s="53">
        <f t="shared" si="112"/>
        <v>0.8057363012994665</v>
      </c>
      <c r="AN451" s="58">
        <f t="shared" si="113"/>
        <v>6.3841205390799391E-2</v>
      </c>
    </row>
    <row r="452" spans="1:40">
      <c r="A452" s="103">
        <v>290</v>
      </c>
      <c r="B452" s="93" t="s">
        <v>558</v>
      </c>
      <c r="C452" s="124" t="s">
        <v>558</v>
      </c>
      <c r="D452" s="101">
        <v>4</v>
      </c>
      <c r="E452" s="95" t="s">
        <v>74</v>
      </c>
      <c r="F452" s="92">
        <v>289.89999999999998</v>
      </c>
      <c r="G452" s="92">
        <v>289.5</v>
      </c>
      <c r="H452" s="92">
        <v>287.3</v>
      </c>
      <c r="I452" s="92">
        <v>287.10000000000002</v>
      </c>
      <c r="J452" s="92">
        <v>285.61</v>
      </c>
      <c r="K452" s="96">
        <v>284.60000000000002</v>
      </c>
      <c r="L452" s="100"/>
      <c r="M452" s="95" t="s">
        <v>75</v>
      </c>
      <c r="N452" s="92">
        <v>285.67</v>
      </c>
      <c r="O452" s="92">
        <v>286.27</v>
      </c>
      <c r="P452" s="92">
        <v>287.39999999999998</v>
      </c>
      <c r="Q452" s="92">
        <v>287.77999999999997</v>
      </c>
      <c r="R452" s="92">
        <v>290</v>
      </c>
      <c r="S452" s="96">
        <v>290.95</v>
      </c>
      <c r="T452" s="101">
        <v>286</v>
      </c>
      <c r="U452" s="139"/>
      <c r="V452" s="57">
        <f t="shared" ref="V452:V500" si="126">D452/2/TAN(phiM/2)</f>
        <v>3.4641016151377548</v>
      </c>
      <c r="W452" s="53">
        <f t="shared" si="114"/>
        <v>143.60000000000002</v>
      </c>
      <c r="X452" s="53">
        <f t="shared" si="115"/>
        <v>285.10500000000002</v>
      </c>
      <c r="Y452" s="53">
        <f t="shared" si="116"/>
        <v>142.30000000000001</v>
      </c>
      <c r="Z452" s="53">
        <f t="shared" si="117"/>
        <v>144.85</v>
      </c>
      <c r="AA452" s="53">
        <f t="shared" si="118"/>
        <v>0.48205080756889629</v>
      </c>
      <c r="AB452" s="53">
        <f t="shared" si="119"/>
        <v>0.43205080756886605</v>
      </c>
      <c r="AC452" s="53">
        <f t="shared" ref="AC452:AC500" si="127">AA452*TAN(phiM/2)</f>
        <v>0.27831216351297877</v>
      </c>
      <c r="AD452" s="58">
        <f t="shared" ref="AD452:AD500" si="128">AB452*TAN(phiM/2)</f>
        <v>0.24944465005347999</v>
      </c>
      <c r="AF452" s="57">
        <f t="shared" ref="AF452:AF500" si="129">D452/2/TAN(phiM/2)</f>
        <v>3.4641016151377548</v>
      </c>
      <c r="AG452" s="53">
        <f t="shared" si="120"/>
        <v>143.79499999999999</v>
      </c>
      <c r="AH452" s="53">
        <f t="shared" si="121"/>
        <v>290.47500000000002</v>
      </c>
      <c r="AI452" s="53">
        <f t="shared" si="122"/>
        <v>142.98500000000001</v>
      </c>
      <c r="AJ452" s="53">
        <f t="shared" si="123"/>
        <v>145.47499999999999</v>
      </c>
      <c r="AK452" s="53">
        <f t="shared" si="124"/>
        <v>5.2050807568861046E-2</v>
      </c>
      <c r="AL452" s="53">
        <f t="shared" si="125"/>
        <v>0.92205080756890356</v>
      </c>
      <c r="AM452" s="53">
        <f t="shared" ref="AM452:AM500" si="130">AL452*TAN(phiM/2)</f>
        <v>0.53234628195641831</v>
      </c>
      <c r="AN452" s="58">
        <f t="shared" ref="AN452:AN500" si="131">AK452*TAN(phiM/2)</f>
        <v>3.0051547761419332E-2</v>
      </c>
    </row>
    <row r="453" spans="1:40">
      <c r="A453" s="103">
        <v>290</v>
      </c>
      <c r="B453" s="93" t="s">
        <v>559</v>
      </c>
      <c r="C453" s="124" t="s">
        <v>559</v>
      </c>
      <c r="D453" s="101">
        <v>3</v>
      </c>
      <c r="E453" s="95" t="s">
        <v>74</v>
      </c>
      <c r="F453" s="92">
        <v>290</v>
      </c>
      <c r="G453" s="92">
        <v>289.60000000000002</v>
      </c>
      <c r="H453" s="92">
        <v>288</v>
      </c>
      <c r="I453" s="92">
        <v>287.8</v>
      </c>
      <c r="J453" s="92">
        <v>286.7</v>
      </c>
      <c r="K453" s="96">
        <v>285.91000000000003</v>
      </c>
      <c r="L453" s="100"/>
      <c r="M453" s="95" t="s">
        <v>75</v>
      </c>
      <c r="N453" s="92">
        <v>286.75</v>
      </c>
      <c r="O453" s="92">
        <v>287.25</v>
      </c>
      <c r="P453" s="92">
        <v>288.05</v>
      </c>
      <c r="Q453" s="92">
        <v>288.39</v>
      </c>
      <c r="R453" s="92">
        <v>290</v>
      </c>
      <c r="S453" s="96">
        <v>290.77</v>
      </c>
      <c r="T453" s="101">
        <v>287</v>
      </c>
      <c r="U453" s="139"/>
      <c r="V453" s="57">
        <f t="shared" si="126"/>
        <v>2.598076211353316</v>
      </c>
      <c r="W453" s="53">
        <f t="shared" ref="W453:W500" si="132">AVERAGE(H453:I453)/2</f>
        <v>143.94999999999999</v>
      </c>
      <c r="X453" s="53">
        <f t="shared" ref="X453:X500" si="133">AVERAGE(J453:K453)</f>
        <v>286.30500000000001</v>
      </c>
      <c r="Y453" s="53">
        <f t="shared" ref="Y453:Y500" si="134">K453/2</f>
        <v>142.95500000000001</v>
      </c>
      <c r="Z453" s="53">
        <f t="shared" ref="Z453:Z500" si="135">AVERAGE(F453:G453)/2</f>
        <v>144.9</v>
      </c>
      <c r="AA453" s="53">
        <f t="shared" ref="AA453:AA500" si="136">W453+V453/2-Z453</f>
        <v>0.34903810567664095</v>
      </c>
      <c r="AB453" s="53">
        <f t="shared" ref="AB453:AB500" si="137">Y453-W453+V453/2</f>
        <v>0.30403810567668188</v>
      </c>
      <c r="AC453" s="53">
        <f t="shared" si="127"/>
        <v>0.20151724426984569</v>
      </c>
      <c r="AD453" s="58">
        <f t="shared" si="128"/>
        <v>0.17553648215633616</v>
      </c>
      <c r="AF453" s="57">
        <f t="shared" si="129"/>
        <v>2.598076211353316</v>
      </c>
      <c r="AG453" s="53">
        <f t="shared" ref="AG453:AG500" si="138">AVERAGE(P453:Q453)/2</f>
        <v>144.11000000000001</v>
      </c>
      <c r="AH453" s="53">
        <f t="shared" ref="AH453:AH500" si="139">AVERAGE(R453:S453)</f>
        <v>290.38499999999999</v>
      </c>
      <c r="AI453" s="53">
        <f t="shared" ref="AI453:AI500" si="140">AVERAGE(N453:O453)/2</f>
        <v>143.5</v>
      </c>
      <c r="AJ453" s="53">
        <f t="shared" ref="AJ453:AJ500" si="141">S453/2</f>
        <v>145.38499999999999</v>
      </c>
      <c r="AK453" s="53">
        <f t="shared" ref="AK453:AK500" si="142">MAX(AG453+AF453/2-AJ453, AF453*0.01)</f>
        <v>2.598076211353316E-2</v>
      </c>
      <c r="AL453" s="53">
        <f t="shared" ref="AL453:AL500" si="143">AI453-AG453+AF453/2</f>
        <v>0.68903810567664436</v>
      </c>
      <c r="AM453" s="53">
        <f t="shared" si="130"/>
        <v>0.39781633579432041</v>
      </c>
      <c r="AN453" s="58">
        <f t="shared" si="131"/>
        <v>1.4999999999999999E-2</v>
      </c>
    </row>
    <row r="454" spans="1:40">
      <c r="A454" s="103">
        <v>295</v>
      </c>
      <c r="B454" s="93" t="s">
        <v>560</v>
      </c>
      <c r="C454" s="124" t="s">
        <v>560</v>
      </c>
      <c r="D454" s="101">
        <v>6</v>
      </c>
      <c r="E454" s="95" t="s">
        <v>74</v>
      </c>
      <c r="F454" s="92">
        <v>294.89999999999998</v>
      </c>
      <c r="G454" s="92">
        <v>294.3</v>
      </c>
      <c r="H454" s="92">
        <v>291</v>
      </c>
      <c r="I454" s="92">
        <v>290.7</v>
      </c>
      <c r="J454" s="92">
        <v>288.43</v>
      </c>
      <c r="K454" s="96">
        <v>287.01</v>
      </c>
      <c r="L454" s="100"/>
      <c r="M454" s="95" t="s">
        <v>75</v>
      </c>
      <c r="N454" s="92">
        <v>288.51</v>
      </c>
      <c r="O454" s="92">
        <v>289.31</v>
      </c>
      <c r="P454" s="92">
        <v>291.10000000000002</v>
      </c>
      <c r="Q454" s="92">
        <v>291.52999999999997</v>
      </c>
      <c r="R454" s="92">
        <v>295</v>
      </c>
      <c r="S454" s="96">
        <v>296.29000000000002</v>
      </c>
      <c r="T454" s="101">
        <v>289</v>
      </c>
      <c r="U454" s="139"/>
      <c r="V454" s="57">
        <f t="shared" si="126"/>
        <v>5.196152422706632</v>
      </c>
      <c r="W454" s="53">
        <f t="shared" si="132"/>
        <v>145.42500000000001</v>
      </c>
      <c r="X454" s="53">
        <f t="shared" si="133"/>
        <v>287.72000000000003</v>
      </c>
      <c r="Y454" s="53">
        <f t="shared" si="134"/>
        <v>143.505</v>
      </c>
      <c r="Z454" s="53">
        <f t="shared" si="135"/>
        <v>147.30000000000001</v>
      </c>
      <c r="AA454" s="53">
        <f t="shared" si="136"/>
        <v>0.72307621135331601</v>
      </c>
      <c r="AB454" s="53">
        <f t="shared" si="137"/>
        <v>0.6780762113533001</v>
      </c>
      <c r="AC454" s="53">
        <f t="shared" si="127"/>
        <v>0.4174682452694517</v>
      </c>
      <c r="AD454" s="58">
        <f t="shared" si="128"/>
        <v>0.39148748315590937</v>
      </c>
      <c r="AF454" s="57">
        <f t="shared" si="129"/>
        <v>5.196152422706632</v>
      </c>
      <c r="AG454" s="53">
        <f t="shared" si="138"/>
        <v>145.6575</v>
      </c>
      <c r="AH454" s="53">
        <f t="shared" si="139"/>
        <v>295.64499999999998</v>
      </c>
      <c r="AI454" s="53">
        <f t="shared" si="140"/>
        <v>144.45499999999998</v>
      </c>
      <c r="AJ454" s="53">
        <f t="shared" si="141"/>
        <v>148.14500000000001</v>
      </c>
      <c r="AK454" s="53">
        <f t="shared" si="142"/>
        <v>0.11057621135330464</v>
      </c>
      <c r="AL454" s="53">
        <f t="shared" si="143"/>
        <v>1.3955762113533012</v>
      </c>
      <c r="AM454" s="53">
        <f t="shared" si="130"/>
        <v>0.8057363012994665</v>
      </c>
      <c r="AN454" s="58">
        <f t="shared" si="131"/>
        <v>6.3841205390799391E-2</v>
      </c>
    </row>
    <row r="455" spans="1:40">
      <c r="A455" s="103">
        <v>295</v>
      </c>
      <c r="B455" s="93" t="s">
        <v>561</v>
      </c>
      <c r="C455" s="124" t="s">
        <v>561</v>
      </c>
      <c r="D455" s="101">
        <v>4</v>
      </c>
      <c r="E455" s="95" t="s">
        <v>74</v>
      </c>
      <c r="F455" s="92">
        <v>294.89999999999998</v>
      </c>
      <c r="G455" s="92">
        <v>294.5</v>
      </c>
      <c r="H455" s="92">
        <v>292.3</v>
      </c>
      <c r="I455" s="92">
        <v>292.10000000000002</v>
      </c>
      <c r="J455" s="92">
        <v>290.61</v>
      </c>
      <c r="K455" s="96">
        <v>289.60000000000002</v>
      </c>
      <c r="L455" s="100"/>
      <c r="M455" s="95" t="s">
        <v>75</v>
      </c>
      <c r="N455" s="92">
        <v>290.67</v>
      </c>
      <c r="O455" s="92">
        <v>291.27</v>
      </c>
      <c r="P455" s="92">
        <v>292.39999999999998</v>
      </c>
      <c r="Q455" s="92">
        <v>292.77999999999997</v>
      </c>
      <c r="R455" s="92">
        <v>295</v>
      </c>
      <c r="S455" s="96">
        <v>295.95</v>
      </c>
      <c r="T455" s="101">
        <v>291</v>
      </c>
      <c r="U455" s="139"/>
      <c r="V455" s="57">
        <f t="shared" si="126"/>
        <v>3.4641016151377548</v>
      </c>
      <c r="W455" s="53">
        <f t="shared" si="132"/>
        <v>146.10000000000002</v>
      </c>
      <c r="X455" s="53">
        <f t="shared" si="133"/>
        <v>290.10500000000002</v>
      </c>
      <c r="Y455" s="53">
        <f t="shared" si="134"/>
        <v>144.80000000000001</v>
      </c>
      <c r="Z455" s="53">
        <f t="shared" si="135"/>
        <v>147.35</v>
      </c>
      <c r="AA455" s="53">
        <f t="shared" si="136"/>
        <v>0.48205080756889629</v>
      </c>
      <c r="AB455" s="53">
        <f t="shared" si="137"/>
        <v>0.43205080756886605</v>
      </c>
      <c r="AC455" s="53">
        <f t="shared" si="127"/>
        <v>0.27831216351297877</v>
      </c>
      <c r="AD455" s="58">
        <f t="shared" si="128"/>
        <v>0.24944465005347999</v>
      </c>
      <c r="AF455" s="57">
        <f t="shared" si="129"/>
        <v>3.4641016151377548</v>
      </c>
      <c r="AG455" s="53">
        <f t="shared" si="138"/>
        <v>146.29499999999999</v>
      </c>
      <c r="AH455" s="53">
        <f t="shared" si="139"/>
        <v>295.47500000000002</v>
      </c>
      <c r="AI455" s="53">
        <f t="shared" si="140"/>
        <v>145.48500000000001</v>
      </c>
      <c r="AJ455" s="53">
        <f t="shared" si="141"/>
        <v>147.97499999999999</v>
      </c>
      <c r="AK455" s="53">
        <f t="shared" si="142"/>
        <v>5.2050807568861046E-2</v>
      </c>
      <c r="AL455" s="53">
        <f t="shared" si="143"/>
        <v>0.92205080756890356</v>
      </c>
      <c r="AM455" s="53">
        <f t="shared" si="130"/>
        <v>0.53234628195641831</v>
      </c>
      <c r="AN455" s="58">
        <f t="shared" si="131"/>
        <v>3.0051547761419332E-2</v>
      </c>
    </row>
    <row r="456" spans="1:40">
      <c r="A456" s="103">
        <v>295</v>
      </c>
      <c r="B456" s="93" t="s">
        <v>562</v>
      </c>
      <c r="C456" s="124" t="s">
        <v>562</v>
      </c>
      <c r="D456" s="101">
        <v>3</v>
      </c>
      <c r="E456" s="95" t="s">
        <v>74</v>
      </c>
      <c r="F456" s="92">
        <v>295</v>
      </c>
      <c r="G456" s="92">
        <v>294.60000000000002</v>
      </c>
      <c r="H456" s="92">
        <v>293</v>
      </c>
      <c r="I456" s="92">
        <v>292.8</v>
      </c>
      <c r="J456" s="92">
        <v>291.7</v>
      </c>
      <c r="K456" s="96">
        <v>290.91000000000003</v>
      </c>
      <c r="L456" s="100"/>
      <c r="M456" s="95" t="s">
        <v>75</v>
      </c>
      <c r="N456" s="92">
        <v>291.75</v>
      </c>
      <c r="O456" s="92">
        <v>292.25</v>
      </c>
      <c r="P456" s="92">
        <v>293.05</v>
      </c>
      <c r="Q456" s="92">
        <v>293.39</v>
      </c>
      <c r="R456" s="92">
        <v>295</v>
      </c>
      <c r="S456" s="96">
        <v>295.77</v>
      </c>
      <c r="T456" s="101">
        <v>292</v>
      </c>
      <c r="U456" s="139"/>
      <c r="V456" s="57">
        <f t="shared" si="126"/>
        <v>2.598076211353316</v>
      </c>
      <c r="W456" s="53">
        <f t="shared" si="132"/>
        <v>146.44999999999999</v>
      </c>
      <c r="X456" s="53">
        <f t="shared" si="133"/>
        <v>291.30500000000001</v>
      </c>
      <c r="Y456" s="53">
        <f t="shared" si="134"/>
        <v>145.45500000000001</v>
      </c>
      <c r="Z456" s="53">
        <f t="shared" si="135"/>
        <v>147.4</v>
      </c>
      <c r="AA456" s="53">
        <f t="shared" si="136"/>
        <v>0.34903810567664095</v>
      </c>
      <c r="AB456" s="53">
        <f t="shared" si="137"/>
        <v>0.30403810567668188</v>
      </c>
      <c r="AC456" s="53">
        <f t="shared" si="127"/>
        <v>0.20151724426984569</v>
      </c>
      <c r="AD456" s="58">
        <f t="shared" si="128"/>
        <v>0.17553648215633616</v>
      </c>
      <c r="AF456" s="57">
        <f t="shared" si="129"/>
        <v>2.598076211353316</v>
      </c>
      <c r="AG456" s="53">
        <f t="shared" si="138"/>
        <v>146.61000000000001</v>
      </c>
      <c r="AH456" s="53">
        <f t="shared" si="139"/>
        <v>295.38499999999999</v>
      </c>
      <c r="AI456" s="53">
        <f t="shared" si="140"/>
        <v>146</v>
      </c>
      <c r="AJ456" s="53">
        <f t="shared" si="141"/>
        <v>147.88499999999999</v>
      </c>
      <c r="AK456" s="53">
        <f t="shared" si="142"/>
        <v>2.598076211353316E-2</v>
      </c>
      <c r="AL456" s="53">
        <f t="shared" si="143"/>
        <v>0.68903810567664436</v>
      </c>
      <c r="AM456" s="53">
        <f t="shared" si="130"/>
        <v>0.39781633579432041</v>
      </c>
      <c r="AN456" s="58">
        <f t="shared" si="131"/>
        <v>1.4999999999999999E-2</v>
      </c>
    </row>
    <row r="457" spans="1:40">
      <c r="A457" s="103">
        <v>300</v>
      </c>
      <c r="B457" s="93" t="s">
        <v>563</v>
      </c>
      <c r="C457" s="124" t="s">
        <v>563</v>
      </c>
      <c r="D457" s="101">
        <v>8</v>
      </c>
      <c r="E457" s="95" t="s">
        <v>74</v>
      </c>
      <c r="F457" s="92">
        <v>299.89999999999998</v>
      </c>
      <c r="G457" s="92">
        <v>299.2</v>
      </c>
      <c r="H457" s="92">
        <v>294.7</v>
      </c>
      <c r="I457" s="92">
        <v>294.3</v>
      </c>
      <c r="J457" s="92">
        <v>291.24</v>
      </c>
      <c r="K457" s="96">
        <v>289.42</v>
      </c>
      <c r="L457" s="100"/>
      <c r="M457" s="95" t="s">
        <v>75</v>
      </c>
      <c r="N457" s="92">
        <v>291.33999999999997</v>
      </c>
      <c r="O457" s="92">
        <v>292.33999999999997</v>
      </c>
      <c r="P457" s="92">
        <v>294.8</v>
      </c>
      <c r="Q457" s="92">
        <v>295.27999999999997</v>
      </c>
      <c r="R457" s="92">
        <v>300</v>
      </c>
      <c r="S457" s="96">
        <v>301.63</v>
      </c>
      <c r="T457" s="101">
        <v>292</v>
      </c>
      <c r="U457" s="139"/>
      <c r="V457" s="57">
        <f t="shared" si="126"/>
        <v>6.9282032302755097</v>
      </c>
      <c r="W457" s="53">
        <f t="shared" si="132"/>
        <v>147.25</v>
      </c>
      <c r="X457" s="53">
        <f t="shared" si="133"/>
        <v>290.33000000000004</v>
      </c>
      <c r="Y457" s="53">
        <f t="shared" si="134"/>
        <v>144.71</v>
      </c>
      <c r="Z457" s="53">
        <f t="shared" si="135"/>
        <v>149.77499999999998</v>
      </c>
      <c r="AA457" s="53">
        <f t="shared" si="136"/>
        <v>0.93910161513778689</v>
      </c>
      <c r="AB457" s="53">
        <f t="shared" si="137"/>
        <v>0.92410161513776279</v>
      </c>
      <c r="AC457" s="53">
        <f t="shared" si="127"/>
        <v>0.54219057029621354</v>
      </c>
      <c r="AD457" s="58">
        <f t="shared" si="128"/>
        <v>0.53353031625835523</v>
      </c>
      <c r="AF457" s="57">
        <f t="shared" si="129"/>
        <v>6.9282032302755097</v>
      </c>
      <c r="AG457" s="53">
        <f t="shared" si="138"/>
        <v>147.51999999999998</v>
      </c>
      <c r="AH457" s="53">
        <f t="shared" si="139"/>
        <v>300.815</v>
      </c>
      <c r="AI457" s="53">
        <f t="shared" si="140"/>
        <v>145.91999999999999</v>
      </c>
      <c r="AJ457" s="53">
        <f t="shared" si="141"/>
        <v>150.815</v>
      </c>
      <c r="AK457" s="53">
        <f t="shared" si="142"/>
        <v>0.16910161513774824</v>
      </c>
      <c r="AL457" s="53">
        <f t="shared" si="143"/>
        <v>1.8641016151377605</v>
      </c>
      <c r="AM457" s="53">
        <f t="shared" si="130"/>
        <v>1.076239569296602</v>
      </c>
      <c r="AN457" s="58">
        <f t="shared" si="131"/>
        <v>9.763086302017944E-2</v>
      </c>
    </row>
    <row r="458" spans="1:40">
      <c r="A458" s="103">
        <v>300</v>
      </c>
      <c r="B458" s="93" t="s">
        <v>564</v>
      </c>
      <c r="C458" s="124" t="s">
        <v>564</v>
      </c>
      <c r="D458" s="101">
        <v>6</v>
      </c>
      <c r="E458" s="95" t="s">
        <v>74</v>
      </c>
      <c r="F458" s="92">
        <v>299.89999999999998</v>
      </c>
      <c r="G458" s="92">
        <v>299.3</v>
      </c>
      <c r="H458" s="92">
        <v>296</v>
      </c>
      <c r="I458" s="92">
        <v>295.7</v>
      </c>
      <c r="J458" s="92">
        <v>293.43</v>
      </c>
      <c r="K458" s="96">
        <v>292.01</v>
      </c>
      <c r="L458" s="100"/>
      <c r="M458" s="95" t="s">
        <v>75</v>
      </c>
      <c r="N458" s="92">
        <v>293.51</v>
      </c>
      <c r="O458" s="92">
        <v>294.31</v>
      </c>
      <c r="P458" s="92">
        <v>296.10000000000002</v>
      </c>
      <c r="Q458" s="92">
        <v>296.52999999999997</v>
      </c>
      <c r="R458" s="92">
        <v>300</v>
      </c>
      <c r="S458" s="96">
        <v>301.29000000000002</v>
      </c>
      <c r="T458" s="101">
        <v>294</v>
      </c>
      <c r="U458" s="139"/>
      <c r="V458" s="57">
        <f t="shared" si="126"/>
        <v>5.196152422706632</v>
      </c>
      <c r="W458" s="53">
        <f t="shared" si="132"/>
        <v>147.92500000000001</v>
      </c>
      <c r="X458" s="53">
        <f t="shared" si="133"/>
        <v>292.72000000000003</v>
      </c>
      <c r="Y458" s="53">
        <f t="shared" si="134"/>
        <v>146.005</v>
      </c>
      <c r="Z458" s="53">
        <f t="shared" si="135"/>
        <v>149.80000000000001</v>
      </c>
      <c r="AA458" s="53">
        <f t="shared" si="136"/>
        <v>0.72307621135331601</v>
      </c>
      <c r="AB458" s="53">
        <f t="shared" si="137"/>
        <v>0.6780762113533001</v>
      </c>
      <c r="AC458" s="53">
        <f t="shared" si="127"/>
        <v>0.4174682452694517</v>
      </c>
      <c r="AD458" s="58">
        <f t="shared" si="128"/>
        <v>0.39148748315590937</v>
      </c>
      <c r="AF458" s="57">
        <f t="shared" si="129"/>
        <v>5.196152422706632</v>
      </c>
      <c r="AG458" s="53">
        <f t="shared" si="138"/>
        <v>148.1575</v>
      </c>
      <c r="AH458" s="53">
        <f t="shared" si="139"/>
        <v>300.64499999999998</v>
      </c>
      <c r="AI458" s="53">
        <f t="shared" si="140"/>
        <v>146.95499999999998</v>
      </c>
      <c r="AJ458" s="53">
        <f t="shared" si="141"/>
        <v>150.64500000000001</v>
      </c>
      <c r="AK458" s="53">
        <f t="shared" si="142"/>
        <v>0.11057621135330464</v>
      </c>
      <c r="AL458" s="53">
        <f t="shared" si="143"/>
        <v>1.3955762113533012</v>
      </c>
      <c r="AM458" s="53">
        <f t="shared" si="130"/>
        <v>0.8057363012994665</v>
      </c>
      <c r="AN458" s="58">
        <f t="shared" si="131"/>
        <v>6.3841205390799391E-2</v>
      </c>
    </row>
    <row r="459" spans="1:40">
      <c r="A459" s="103">
        <v>300</v>
      </c>
      <c r="B459" s="93" t="s">
        <v>565</v>
      </c>
      <c r="C459" s="124" t="s">
        <v>565</v>
      </c>
      <c r="D459" s="101">
        <v>4</v>
      </c>
      <c r="E459" s="95" t="s">
        <v>74</v>
      </c>
      <c r="F459" s="92">
        <v>299.89999999999998</v>
      </c>
      <c r="G459" s="92">
        <v>299.5</v>
      </c>
      <c r="H459" s="92">
        <v>297.3</v>
      </c>
      <c r="I459" s="92">
        <v>297.10000000000002</v>
      </c>
      <c r="J459" s="92">
        <v>295.61</v>
      </c>
      <c r="K459" s="96">
        <v>294.60000000000002</v>
      </c>
      <c r="L459" s="100"/>
      <c r="M459" s="95" t="s">
        <v>75</v>
      </c>
      <c r="N459" s="92">
        <v>295.67</v>
      </c>
      <c r="O459" s="92">
        <v>296.27</v>
      </c>
      <c r="P459" s="92">
        <v>297.39999999999998</v>
      </c>
      <c r="Q459" s="92">
        <v>297.77999999999997</v>
      </c>
      <c r="R459" s="92">
        <v>300</v>
      </c>
      <c r="S459" s="96">
        <v>300.95</v>
      </c>
      <c r="T459" s="101">
        <v>296</v>
      </c>
      <c r="U459" s="139"/>
      <c r="V459" s="57">
        <f t="shared" si="126"/>
        <v>3.4641016151377548</v>
      </c>
      <c r="W459" s="53">
        <f t="shared" si="132"/>
        <v>148.60000000000002</v>
      </c>
      <c r="X459" s="53">
        <f t="shared" si="133"/>
        <v>295.10500000000002</v>
      </c>
      <c r="Y459" s="53">
        <f t="shared" si="134"/>
        <v>147.30000000000001</v>
      </c>
      <c r="Z459" s="53">
        <f t="shared" si="135"/>
        <v>149.85</v>
      </c>
      <c r="AA459" s="53">
        <f t="shared" si="136"/>
        <v>0.48205080756889629</v>
      </c>
      <c r="AB459" s="53">
        <f t="shared" si="137"/>
        <v>0.43205080756886605</v>
      </c>
      <c r="AC459" s="53">
        <f t="shared" si="127"/>
        <v>0.27831216351297877</v>
      </c>
      <c r="AD459" s="58">
        <f t="shared" si="128"/>
        <v>0.24944465005347999</v>
      </c>
      <c r="AF459" s="57">
        <f t="shared" si="129"/>
        <v>3.4641016151377548</v>
      </c>
      <c r="AG459" s="53">
        <f t="shared" si="138"/>
        <v>148.79499999999999</v>
      </c>
      <c r="AH459" s="53">
        <f t="shared" si="139"/>
        <v>300.47500000000002</v>
      </c>
      <c r="AI459" s="53">
        <f t="shared" si="140"/>
        <v>147.98500000000001</v>
      </c>
      <c r="AJ459" s="53">
        <f t="shared" si="141"/>
        <v>150.47499999999999</v>
      </c>
      <c r="AK459" s="53">
        <f t="shared" si="142"/>
        <v>5.2050807568861046E-2</v>
      </c>
      <c r="AL459" s="53">
        <f t="shared" si="143"/>
        <v>0.92205080756890356</v>
      </c>
      <c r="AM459" s="53">
        <f t="shared" si="130"/>
        <v>0.53234628195641831</v>
      </c>
      <c r="AN459" s="58">
        <f t="shared" si="131"/>
        <v>3.0051547761419332E-2</v>
      </c>
    </row>
    <row r="460" spans="1:40">
      <c r="A460" s="103">
        <v>300</v>
      </c>
      <c r="B460" s="93" t="s">
        <v>566</v>
      </c>
      <c r="C460" s="124" t="s">
        <v>566</v>
      </c>
      <c r="D460" s="101">
        <v>3</v>
      </c>
      <c r="E460" s="95" t="s">
        <v>74</v>
      </c>
      <c r="F460" s="92">
        <v>300</v>
      </c>
      <c r="G460" s="92">
        <v>299.60000000000002</v>
      </c>
      <c r="H460" s="92">
        <v>298</v>
      </c>
      <c r="I460" s="92">
        <v>297.8</v>
      </c>
      <c r="J460" s="92">
        <v>296.7</v>
      </c>
      <c r="K460" s="96">
        <v>295.91000000000003</v>
      </c>
      <c r="L460" s="100"/>
      <c r="M460" s="95" t="s">
        <v>75</v>
      </c>
      <c r="N460" s="92">
        <v>296.75</v>
      </c>
      <c r="O460" s="92">
        <v>297.25</v>
      </c>
      <c r="P460" s="92">
        <v>298.05</v>
      </c>
      <c r="Q460" s="92">
        <v>298.39</v>
      </c>
      <c r="R460" s="92">
        <v>300</v>
      </c>
      <c r="S460" s="96">
        <v>300.77</v>
      </c>
      <c r="T460" s="101">
        <v>297</v>
      </c>
      <c r="U460" s="139"/>
      <c r="V460" s="57">
        <f t="shared" si="126"/>
        <v>2.598076211353316</v>
      </c>
      <c r="W460" s="53">
        <f t="shared" si="132"/>
        <v>148.94999999999999</v>
      </c>
      <c r="X460" s="53">
        <f t="shared" si="133"/>
        <v>296.30500000000001</v>
      </c>
      <c r="Y460" s="53">
        <f t="shared" si="134"/>
        <v>147.95500000000001</v>
      </c>
      <c r="Z460" s="53">
        <f t="shared" si="135"/>
        <v>149.9</v>
      </c>
      <c r="AA460" s="53">
        <f t="shared" si="136"/>
        <v>0.34903810567664095</v>
      </c>
      <c r="AB460" s="53">
        <f t="shared" si="137"/>
        <v>0.30403810567668188</v>
      </c>
      <c r="AC460" s="53">
        <f t="shared" si="127"/>
        <v>0.20151724426984569</v>
      </c>
      <c r="AD460" s="58">
        <f t="shared" si="128"/>
        <v>0.17553648215633616</v>
      </c>
      <c r="AF460" s="57">
        <f t="shared" si="129"/>
        <v>2.598076211353316</v>
      </c>
      <c r="AG460" s="53">
        <f t="shared" si="138"/>
        <v>149.11000000000001</v>
      </c>
      <c r="AH460" s="53">
        <f t="shared" si="139"/>
        <v>300.38499999999999</v>
      </c>
      <c r="AI460" s="53">
        <f t="shared" si="140"/>
        <v>148.5</v>
      </c>
      <c r="AJ460" s="53">
        <f t="shared" si="141"/>
        <v>150.38499999999999</v>
      </c>
      <c r="AK460" s="53">
        <f t="shared" si="142"/>
        <v>2.598076211353316E-2</v>
      </c>
      <c r="AL460" s="53">
        <f t="shared" si="143"/>
        <v>0.68903810567664436</v>
      </c>
      <c r="AM460" s="53">
        <f t="shared" si="130"/>
        <v>0.39781633579432041</v>
      </c>
      <c r="AN460" s="58">
        <f t="shared" si="131"/>
        <v>1.4999999999999999E-2</v>
      </c>
    </row>
    <row r="461" spans="1:40">
      <c r="A461" s="103">
        <v>310</v>
      </c>
      <c r="B461" s="93" t="s">
        <v>567</v>
      </c>
      <c r="C461" s="124" t="s">
        <v>567</v>
      </c>
      <c r="D461" s="101">
        <v>6</v>
      </c>
      <c r="E461" s="95" t="s">
        <v>74</v>
      </c>
      <c r="F461" s="92">
        <v>309.89999999999998</v>
      </c>
      <c r="G461" s="92">
        <v>309.3</v>
      </c>
      <c r="H461" s="92">
        <v>306</v>
      </c>
      <c r="I461" s="92">
        <v>305.7</v>
      </c>
      <c r="J461" s="92">
        <v>303.43</v>
      </c>
      <c r="K461" s="96">
        <v>302.01</v>
      </c>
      <c r="L461" s="100"/>
      <c r="M461" s="95" t="s">
        <v>75</v>
      </c>
      <c r="N461" s="92">
        <v>303.51</v>
      </c>
      <c r="O461" s="92">
        <v>304.31</v>
      </c>
      <c r="P461" s="92">
        <v>306.10000000000002</v>
      </c>
      <c r="Q461" s="92">
        <v>306.52999999999997</v>
      </c>
      <c r="R461" s="92">
        <v>310</v>
      </c>
      <c r="S461" s="96">
        <v>311.29000000000002</v>
      </c>
      <c r="T461" s="101">
        <v>304</v>
      </c>
      <c r="U461" s="139"/>
      <c r="V461" s="57">
        <f t="shared" si="126"/>
        <v>5.196152422706632</v>
      </c>
      <c r="W461" s="53">
        <f t="shared" si="132"/>
        <v>152.92500000000001</v>
      </c>
      <c r="X461" s="53">
        <f t="shared" si="133"/>
        <v>302.72000000000003</v>
      </c>
      <c r="Y461" s="53">
        <f t="shared" si="134"/>
        <v>151.005</v>
      </c>
      <c r="Z461" s="53">
        <f t="shared" si="135"/>
        <v>154.80000000000001</v>
      </c>
      <c r="AA461" s="53">
        <f t="shared" si="136"/>
        <v>0.72307621135331601</v>
      </c>
      <c r="AB461" s="53">
        <f t="shared" si="137"/>
        <v>0.6780762113533001</v>
      </c>
      <c r="AC461" s="53">
        <f t="shared" si="127"/>
        <v>0.4174682452694517</v>
      </c>
      <c r="AD461" s="58">
        <f t="shared" si="128"/>
        <v>0.39148748315590937</v>
      </c>
      <c r="AF461" s="57">
        <f t="shared" si="129"/>
        <v>5.196152422706632</v>
      </c>
      <c r="AG461" s="53">
        <f t="shared" si="138"/>
        <v>153.1575</v>
      </c>
      <c r="AH461" s="53">
        <f t="shared" si="139"/>
        <v>310.64499999999998</v>
      </c>
      <c r="AI461" s="53">
        <f t="shared" si="140"/>
        <v>151.95499999999998</v>
      </c>
      <c r="AJ461" s="53">
        <f t="shared" si="141"/>
        <v>155.64500000000001</v>
      </c>
      <c r="AK461" s="53">
        <f t="shared" si="142"/>
        <v>0.11057621135330464</v>
      </c>
      <c r="AL461" s="53">
        <f t="shared" si="143"/>
        <v>1.3955762113533012</v>
      </c>
      <c r="AM461" s="53">
        <f t="shared" si="130"/>
        <v>0.8057363012994665</v>
      </c>
      <c r="AN461" s="58">
        <f t="shared" si="131"/>
        <v>6.3841205390799391E-2</v>
      </c>
    </row>
    <row r="462" spans="1:40">
      <c r="A462" s="103">
        <v>310</v>
      </c>
      <c r="B462" s="93" t="s">
        <v>568</v>
      </c>
      <c r="C462" s="124" t="s">
        <v>568</v>
      </c>
      <c r="D462" s="101">
        <v>4</v>
      </c>
      <c r="E462" s="95" t="s">
        <v>74</v>
      </c>
      <c r="F462" s="92">
        <v>309.89999999999998</v>
      </c>
      <c r="G462" s="92">
        <v>309.5</v>
      </c>
      <c r="H462" s="92">
        <v>307.3</v>
      </c>
      <c r="I462" s="92">
        <v>307.10000000000002</v>
      </c>
      <c r="J462" s="92">
        <v>305.61</v>
      </c>
      <c r="K462" s="96">
        <v>304.60000000000002</v>
      </c>
      <c r="L462" s="100"/>
      <c r="M462" s="95" t="s">
        <v>75</v>
      </c>
      <c r="N462" s="92">
        <v>305.67</v>
      </c>
      <c r="O462" s="92">
        <v>306.27</v>
      </c>
      <c r="P462" s="92">
        <v>307.39999999999998</v>
      </c>
      <c r="Q462" s="92">
        <v>307.77999999999997</v>
      </c>
      <c r="R462" s="92">
        <v>310</v>
      </c>
      <c r="S462" s="96">
        <v>310.95</v>
      </c>
      <c r="T462" s="101">
        <v>306</v>
      </c>
      <c r="U462" s="139"/>
      <c r="V462" s="57">
        <f t="shared" si="126"/>
        <v>3.4641016151377548</v>
      </c>
      <c r="W462" s="53">
        <f t="shared" si="132"/>
        <v>153.60000000000002</v>
      </c>
      <c r="X462" s="53">
        <f t="shared" si="133"/>
        <v>305.10500000000002</v>
      </c>
      <c r="Y462" s="53">
        <f t="shared" si="134"/>
        <v>152.30000000000001</v>
      </c>
      <c r="Z462" s="53">
        <f t="shared" si="135"/>
        <v>154.85</v>
      </c>
      <c r="AA462" s="53">
        <f t="shared" si="136"/>
        <v>0.48205080756889629</v>
      </c>
      <c r="AB462" s="53">
        <f t="shared" si="137"/>
        <v>0.43205080756886605</v>
      </c>
      <c r="AC462" s="53">
        <f t="shared" si="127"/>
        <v>0.27831216351297877</v>
      </c>
      <c r="AD462" s="58">
        <f t="shared" si="128"/>
        <v>0.24944465005347999</v>
      </c>
      <c r="AF462" s="57">
        <f t="shared" si="129"/>
        <v>3.4641016151377548</v>
      </c>
      <c r="AG462" s="53">
        <f t="shared" si="138"/>
        <v>153.79499999999999</v>
      </c>
      <c r="AH462" s="53">
        <f t="shared" si="139"/>
        <v>310.47500000000002</v>
      </c>
      <c r="AI462" s="53">
        <f t="shared" si="140"/>
        <v>152.98500000000001</v>
      </c>
      <c r="AJ462" s="53">
        <f t="shared" si="141"/>
        <v>155.47499999999999</v>
      </c>
      <c r="AK462" s="53">
        <f t="shared" si="142"/>
        <v>5.2050807568861046E-2</v>
      </c>
      <c r="AL462" s="53">
        <f t="shared" si="143"/>
        <v>0.92205080756890356</v>
      </c>
      <c r="AM462" s="53">
        <f t="shared" si="130"/>
        <v>0.53234628195641831</v>
      </c>
      <c r="AN462" s="58">
        <f t="shared" si="131"/>
        <v>3.0051547761419332E-2</v>
      </c>
    </row>
    <row r="463" spans="1:40">
      <c r="A463" s="103">
        <v>320</v>
      </c>
      <c r="B463" s="93" t="s">
        <v>569</v>
      </c>
      <c r="C463" s="124" t="s">
        <v>569</v>
      </c>
      <c r="D463" s="101">
        <v>6</v>
      </c>
      <c r="E463" s="95" t="s">
        <v>74</v>
      </c>
      <c r="F463" s="92">
        <v>319.89999999999998</v>
      </c>
      <c r="G463" s="92">
        <v>319.3</v>
      </c>
      <c r="H463" s="92">
        <v>316</v>
      </c>
      <c r="I463" s="92">
        <v>315.7</v>
      </c>
      <c r="J463" s="92">
        <v>313.43</v>
      </c>
      <c r="K463" s="96">
        <v>312.01</v>
      </c>
      <c r="L463" s="100"/>
      <c r="M463" s="95" t="s">
        <v>75</v>
      </c>
      <c r="N463" s="92">
        <v>313.51</v>
      </c>
      <c r="O463" s="92">
        <v>314.31</v>
      </c>
      <c r="P463" s="92">
        <v>316.10000000000002</v>
      </c>
      <c r="Q463" s="92">
        <v>316.52999999999997</v>
      </c>
      <c r="R463" s="92">
        <v>320</v>
      </c>
      <c r="S463" s="96">
        <v>321.29000000000002</v>
      </c>
      <c r="T463" s="101">
        <v>314</v>
      </c>
      <c r="U463" s="139"/>
      <c r="V463" s="57">
        <f t="shared" si="126"/>
        <v>5.196152422706632</v>
      </c>
      <c r="W463" s="53">
        <f t="shared" si="132"/>
        <v>157.92500000000001</v>
      </c>
      <c r="X463" s="53">
        <f t="shared" si="133"/>
        <v>312.72000000000003</v>
      </c>
      <c r="Y463" s="53">
        <f t="shared" si="134"/>
        <v>156.005</v>
      </c>
      <c r="Z463" s="53">
        <f t="shared" si="135"/>
        <v>159.80000000000001</v>
      </c>
      <c r="AA463" s="53">
        <f t="shared" si="136"/>
        <v>0.72307621135331601</v>
      </c>
      <c r="AB463" s="53">
        <f t="shared" si="137"/>
        <v>0.6780762113533001</v>
      </c>
      <c r="AC463" s="53">
        <f t="shared" si="127"/>
        <v>0.4174682452694517</v>
      </c>
      <c r="AD463" s="58">
        <f t="shared" si="128"/>
        <v>0.39148748315590937</v>
      </c>
      <c r="AF463" s="57">
        <f t="shared" si="129"/>
        <v>5.196152422706632</v>
      </c>
      <c r="AG463" s="53">
        <f t="shared" si="138"/>
        <v>158.1575</v>
      </c>
      <c r="AH463" s="53">
        <f t="shared" si="139"/>
        <v>320.64499999999998</v>
      </c>
      <c r="AI463" s="53">
        <f t="shared" si="140"/>
        <v>156.95499999999998</v>
      </c>
      <c r="AJ463" s="53">
        <f t="shared" si="141"/>
        <v>160.64500000000001</v>
      </c>
      <c r="AK463" s="53">
        <f t="shared" si="142"/>
        <v>0.11057621135330464</v>
      </c>
      <c r="AL463" s="53">
        <f t="shared" si="143"/>
        <v>1.3955762113533012</v>
      </c>
      <c r="AM463" s="53">
        <f t="shared" si="130"/>
        <v>0.8057363012994665</v>
      </c>
      <c r="AN463" s="58">
        <f t="shared" si="131"/>
        <v>6.3841205390799391E-2</v>
      </c>
    </row>
    <row r="464" spans="1:40">
      <c r="A464" s="103">
        <v>320</v>
      </c>
      <c r="B464" s="93" t="s">
        <v>570</v>
      </c>
      <c r="C464" s="124" t="s">
        <v>570</v>
      </c>
      <c r="D464" s="101">
        <v>4</v>
      </c>
      <c r="E464" s="95" t="s">
        <v>74</v>
      </c>
      <c r="F464" s="92">
        <v>319.89999999999998</v>
      </c>
      <c r="G464" s="92">
        <v>319.5</v>
      </c>
      <c r="H464" s="92">
        <v>317.3</v>
      </c>
      <c r="I464" s="92">
        <v>317.10000000000002</v>
      </c>
      <c r="J464" s="92">
        <v>315.61</v>
      </c>
      <c r="K464" s="96">
        <v>314.60000000000002</v>
      </c>
      <c r="L464" s="100"/>
      <c r="M464" s="95" t="s">
        <v>75</v>
      </c>
      <c r="N464" s="92">
        <v>315.67</v>
      </c>
      <c r="O464" s="92">
        <v>316.27</v>
      </c>
      <c r="P464" s="92">
        <v>317.39999999999998</v>
      </c>
      <c r="Q464" s="92">
        <v>317.77999999999997</v>
      </c>
      <c r="R464" s="92">
        <v>320</v>
      </c>
      <c r="S464" s="96">
        <v>320.95</v>
      </c>
      <c r="T464" s="101">
        <v>316</v>
      </c>
      <c r="U464" s="139"/>
      <c r="V464" s="57">
        <f t="shared" si="126"/>
        <v>3.4641016151377548</v>
      </c>
      <c r="W464" s="53">
        <f t="shared" si="132"/>
        <v>158.60000000000002</v>
      </c>
      <c r="X464" s="53">
        <f t="shared" si="133"/>
        <v>315.10500000000002</v>
      </c>
      <c r="Y464" s="53">
        <f t="shared" si="134"/>
        <v>157.30000000000001</v>
      </c>
      <c r="Z464" s="53">
        <f t="shared" si="135"/>
        <v>159.85</v>
      </c>
      <c r="AA464" s="53">
        <f t="shared" si="136"/>
        <v>0.48205080756889629</v>
      </c>
      <c r="AB464" s="53">
        <f t="shared" si="137"/>
        <v>0.43205080756886605</v>
      </c>
      <c r="AC464" s="53">
        <f t="shared" si="127"/>
        <v>0.27831216351297877</v>
      </c>
      <c r="AD464" s="58">
        <f t="shared" si="128"/>
        <v>0.24944465005347999</v>
      </c>
      <c r="AF464" s="57">
        <f t="shared" si="129"/>
        <v>3.4641016151377548</v>
      </c>
      <c r="AG464" s="53">
        <f t="shared" si="138"/>
        <v>158.79499999999999</v>
      </c>
      <c r="AH464" s="53">
        <f t="shared" si="139"/>
        <v>320.47500000000002</v>
      </c>
      <c r="AI464" s="53">
        <f t="shared" si="140"/>
        <v>157.98500000000001</v>
      </c>
      <c r="AJ464" s="53">
        <f t="shared" si="141"/>
        <v>160.47499999999999</v>
      </c>
      <c r="AK464" s="53">
        <f t="shared" si="142"/>
        <v>5.2050807568861046E-2</v>
      </c>
      <c r="AL464" s="53">
        <f t="shared" si="143"/>
        <v>0.92205080756890356</v>
      </c>
      <c r="AM464" s="53">
        <f t="shared" si="130"/>
        <v>0.53234628195641831</v>
      </c>
      <c r="AN464" s="58">
        <f t="shared" si="131"/>
        <v>3.0051547761419332E-2</v>
      </c>
    </row>
    <row r="465" spans="1:40">
      <c r="A465" s="103">
        <v>330</v>
      </c>
      <c r="B465" s="93" t="s">
        <v>571</v>
      </c>
      <c r="C465" s="124" t="s">
        <v>571</v>
      </c>
      <c r="D465" s="101">
        <v>6</v>
      </c>
      <c r="E465" s="95" t="s">
        <v>74</v>
      </c>
      <c r="F465" s="92">
        <v>329.9</v>
      </c>
      <c r="G465" s="92">
        <v>329.3</v>
      </c>
      <c r="H465" s="92">
        <v>326</v>
      </c>
      <c r="I465" s="92">
        <v>325.7</v>
      </c>
      <c r="J465" s="92">
        <v>323.43</v>
      </c>
      <c r="K465" s="96">
        <v>322.01</v>
      </c>
      <c r="L465" s="100"/>
      <c r="M465" s="95" t="s">
        <v>75</v>
      </c>
      <c r="N465" s="92">
        <v>323.51</v>
      </c>
      <c r="O465" s="92">
        <v>324.31</v>
      </c>
      <c r="P465" s="92">
        <v>326.10000000000002</v>
      </c>
      <c r="Q465" s="92">
        <v>326.52999999999997</v>
      </c>
      <c r="R465" s="92">
        <v>330</v>
      </c>
      <c r="S465" s="96">
        <v>331.29</v>
      </c>
      <c r="T465" s="101">
        <v>324</v>
      </c>
      <c r="U465" s="139"/>
      <c r="V465" s="57">
        <f t="shared" si="126"/>
        <v>5.196152422706632</v>
      </c>
      <c r="W465" s="53">
        <f t="shared" si="132"/>
        <v>162.92500000000001</v>
      </c>
      <c r="X465" s="53">
        <f t="shared" si="133"/>
        <v>322.72000000000003</v>
      </c>
      <c r="Y465" s="53">
        <f t="shared" si="134"/>
        <v>161.005</v>
      </c>
      <c r="Z465" s="53">
        <f t="shared" si="135"/>
        <v>164.8</v>
      </c>
      <c r="AA465" s="53">
        <f t="shared" si="136"/>
        <v>0.72307621135331601</v>
      </c>
      <c r="AB465" s="53">
        <f t="shared" si="137"/>
        <v>0.6780762113533001</v>
      </c>
      <c r="AC465" s="53">
        <f t="shared" si="127"/>
        <v>0.4174682452694517</v>
      </c>
      <c r="AD465" s="58">
        <f t="shared" si="128"/>
        <v>0.39148748315590937</v>
      </c>
      <c r="AF465" s="57">
        <f t="shared" si="129"/>
        <v>5.196152422706632</v>
      </c>
      <c r="AG465" s="53">
        <f t="shared" si="138"/>
        <v>163.1575</v>
      </c>
      <c r="AH465" s="53">
        <f t="shared" si="139"/>
        <v>330.64499999999998</v>
      </c>
      <c r="AI465" s="53">
        <f t="shared" si="140"/>
        <v>161.95499999999998</v>
      </c>
      <c r="AJ465" s="53">
        <f t="shared" si="141"/>
        <v>165.64500000000001</v>
      </c>
      <c r="AK465" s="53">
        <f t="shared" si="142"/>
        <v>0.11057621135330464</v>
      </c>
      <c r="AL465" s="53">
        <f t="shared" si="143"/>
        <v>1.3955762113533012</v>
      </c>
      <c r="AM465" s="53">
        <f t="shared" si="130"/>
        <v>0.8057363012994665</v>
      </c>
      <c r="AN465" s="58">
        <f t="shared" si="131"/>
        <v>6.3841205390799391E-2</v>
      </c>
    </row>
    <row r="466" spans="1:40">
      <c r="A466" s="103">
        <v>330</v>
      </c>
      <c r="B466" s="93" t="s">
        <v>572</v>
      </c>
      <c r="C466" s="124" t="s">
        <v>572</v>
      </c>
      <c r="D466" s="101">
        <v>4</v>
      </c>
      <c r="E466" s="95" t="s">
        <v>74</v>
      </c>
      <c r="F466" s="92">
        <v>329.9</v>
      </c>
      <c r="G466" s="92">
        <v>329.5</v>
      </c>
      <c r="H466" s="92">
        <v>327.3</v>
      </c>
      <c r="I466" s="92">
        <v>327.10000000000002</v>
      </c>
      <c r="J466" s="92">
        <v>325.61</v>
      </c>
      <c r="K466" s="96">
        <v>324.60000000000002</v>
      </c>
      <c r="L466" s="100"/>
      <c r="M466" s="95" t="s">
        <v>75</v>
      </c>
      <c r="N466" s="92">
        <v>325.67</v>
      </c>
      <c r="O466" s="92">
        <v>326.27</v>
      </c>
      <c r="P466" s="92">
        <v>327.39999999999998</v>
      </c>
      <c r="Q466" s="92">
        <v>327.78</v>
      </c>
      <c r="R466" s="92">
        <v>330</v>
      </c>
      <c r="S466" s="96">
        <v>330.95</v>
      </c>
      <c r="T466" s="101">
        <v>326</v>
      </c>
      <c r="U466" s="139"/>
      <c r="V466" s="57">
        <f t="shared" si="126"/>
        <v>3.4641016151377548</v>
      </c>
      <c r="W466" s="53">
        <f t="shared" si="132"/>
        <v>163.60000000000002</v>
      </c>
      <c r="X466" s="53">
        <f t="shared" si="133"/>
        <v>325.10500000000002</v>
      </c>
      <c r="Y466" s="53">
        <f t="shared" si="134"/>
        <v>162.30000000000001</v>
      </c>
      <c r="Z466" s="53">
        <f t="shared" si="135"/>
        <v>164.85</v>
      </c>
      <c r="AA466" s="53">
        <f t="shared" si="136"/>
        <v>0.48205080756889629</v>
      </c>
      <c r="AB466" s="53">
        <f t="shared" si="137"/>
        <v>0.43205080756886605</v>
      </c>
      <c r="AC466" s="53">
        <f t="shared" si="127"/>
        <v>0.27831216351297877</v>
      </c>
      <c r="AD466" s="58">
        <f t="shared" si="128"/>
        <v>0.24944465005347999</v>
      </c>
      <c r="AF466" s="57">
        <f t="shared" si="129"/>
        <v>3.4641016151377548</v>
      </c>
      <c r="AG466" s="53">
        <f t="shared" si="138"/>
        <v>163.79499999999999</v>
      </c>
      <c r="AH466" s="53">
        <f t="shared" si="139"/>
        <v>330.47500000000002</v>
      </c>
      <c r="AI466" s="53">
        <f t="shared" si="140"/>
        <v>162.98500000000001</v>
      </c>
      <c r="AJ466" s="53">
        <f t="shared" si="141"/>
        <v>165.47499999999999</v>
      </c>
      <c r="AK466" s="53">
        <f t="shared" si="142"/>
        <v>5.2050807568861046E-2</v>
      </c>
      <c r="AL466" s="53">
        <f t="shared" si="143"/>
        <v>0.92205080756890356</v>
      </c>
      <c r="AM466" s="53">
        <f t="shared" si="130"/>
        <v>0.53234628195641831</v>
      </c>
      <c r="AN466" s="58">
        <f t="shared" si="131"/>
        <v>3.0051547761419332E-2</v>
      </c>
    </row>
    <row r="467" spans="1:40">
      <c r="A467" s="103">
        <v>340</v>
      </c>
      <c r="B467" s="93" t="s">
        <v>573</v>
      </c>
      <c r="C467" s="124" t="s">
        <v>573</v>
      </c>
      <c r="D467" s="101">
        <v>6</v>
      </c>
      <c r="E467" s="95" t="s">
        <v>74</v>
      </c>
      <c r="F467" s="92">
        <v>339.9</v>
      </c>
      <c r="G467" s="92">
        <v>339.3</v>
      </c>
      <c r="H467" s="92">
        <v>336</v>
      </c>
      <c r="I467" s="92">
        <v>335.7</v>
      </c>
      <c r="J467" s="92">
        <v>333.43</v>
      </c>
      <c r="K467" s="96">
        <v>332.01</v>
      </c>
      <c r="L467" s="100"/>
      <c r="M467" s="95" t="s">
        <v>75</v>
      </c>
      <c r="N467" s="92">
        <v>333.51</v>
      </c>
      <c r="O467" s="92">
        <v>334.31</v>
      </c>
      <c r="P467" s="92">
        <v>336.1</v>
      </c>
      <c r="Q467" s="92">
        <v>336.53</v>
      </c>
      <c r="R467" s="92">
        <v>340</v>
      </c>
      <c r="S467" s="96">
        <v>341.29</v>
      </c>
      <c r="T467" s="101">
        <v>334</v>
      </c>
      <c r="U467" s="139"/>
      <c r="V467" s="57">
        <f t="shared" si="126"/>
        <v>5.196152422706632</v>
      </c>
      <c r="W467" s="53">
        <f t="shared" si="132"/>
        <v>167.92500000000001</v>
      </c>
      <c r="X467" s="53">
        <f t="shared" si="133"/>
        <v>332.72</v>
      </c>
      <c r="Y467" s="53">
        <f t="shared" si="134"/>
        <v>166.005</v>
      </c>
      <c r="Z467" s="53">
        <f t="shared" si="135"/>
        <v>169.8</v>
      </c>
      <c r="AA467" s="53">
        <f t="shared" si="136"/>
        <v>0.72307621135331601</v>
      </c>
      <c r="AB467" s="53">
        <f t="shared" si="137"/>
        <v>0.6780762113533001</v>
      </c>
      <c r="AC467" s="53">
        <f t="shared" si="127"/>
        <v>0.4174682452694517</v>
      </c>
      <c r="AD467" s="58">
        <f t="shared" si="128"/>
        <v>0.39148748315590937</v>
      </c>
      <c r="AF467" s="57">
        <f t="shared" si="129"/>
        <v>5.196152422706632</v>
      </c>
      <c r="AG467" s="53">
        <f t="shared" si="138"/>
        <v>168.1575</v>
      </c>
      <c r="AH467" s="53">
        <f t="shared" si="139"/>
        <v>340.64499999999998</v>
      </c>
      <c r="AI467" s="53">
        <f t="shared" si="140"/>
        <v>166.95499999999998</v>
      </c>
      <c r="AJ467" s="53">
        <f t="shared" si="141"/>
        <v>170.64500000000001</v>
      </c>
      <c r="AK467" s="53">
        <f t="shared" si="142"/>
        <v>0.11057621135330464</v>
      </c>
      <c r="AL467" s="53">
        <f t="shared" si="143"/>
        <v>1.3955762113533012</v>
      </c>
      <c r="AM467" s="53">
        <f t="shared" si="130"/>
        <v>0.8057363012994665</v>
      </c>
      <c r="AN467" s="58">
        <f t="shared" si="131"/>
        <v>6.3841205390799391E-2</v>
      </c>
    </row>
    <row r="468" spans="1:40">
      <c r="A468" s="103">
        <v>340</v>
      </c>
      <c r="B468" s="93" t="s">
        <v>574</v>
      </c>
      <c r="C468" s="124" t="s">
        <v>574</v>
      </c>
      <c r="D468" s="101">
        <v>4</v>
      </c>
      <c r="E468" s="95" t="s">
        <v>74</v>
      </c>
      <c r="F468" s="92">
        <v>339.9</v>
      </c>
      <c r="G468" s="92">
        <v>339.5</v>
      </c>
      <c r="H468" s="92">
        <v>337.3</v>
      </c>
      <c r="I468" s="92">
        <v>337.1</v>
      </c>
      <c r="J468" s="92">
        <v>335.61</v>
      </c>
      <c r="K468" s="96">
        <v>334.6</v>
      </c>
      <c r="L468" s="100"/>
      <c r="M468" s="95" t="s">
        <v>75</v>
      </c>
      <c r="N468" s="92">
        <v>335.67</v>
      </c>
      <c r="O468" s="92">
        <v>336.27</v>
      </c>
      <c r="P468" s="92">
        <v>337.4</v>
      </c>
      <c r="Q468" s="92">
        <v>337.78</v>
      </c>
      <c r="R468" s="92">
        <v>340</v>
      </c>
      <c r="S468" s="96">
        <v>340.95</v>
      </c>
      <c r="T468" s="101">
        <v>336</v>
      </c>
      <c r="U468" s="139"/>
      <c r="V468" s="57">
        <f t="shared" si="126"/>
        <v>3.4641016151377548</v>
      </c>
      <c r="W468" s="53">
        <f t="shared" si="132"/>
        <v>168.60000000000002</v>
      </c>
      <c r="X468" s="53">
        <f t="shared" si="133"/>
        <v>335.10500000000002</v>
      </c>
      <c r="Y468" s="53">
        <f t="shared" si="134"/>
        <v>167.3</v>
      </c>
      <c r="Z468" s="53">
        <f t="shared" si="135"/>
        <v>169.85</v>
      </c>
      <c r="AA468" s="53">
        <f t="shared" si="136"/>
        <v>0.48205080756889629</v>
      </c>
      <c r="AB468" s="53">
        <f t="shared" si="137"/>
        <v>0.43205080756886605</v>
      </c>
      <c r="AC468" s="53">
        <f t="shared" si="127"/>
        <v>0.27831216351297877</v>
      </c>
      <c r="AD468" s="58">
        <f t="shared" si="128"/>
        <v>0.24944465005347999</v>
      </c>
      <c r="AF468" s="57">
        <f t="shared" si="129"/>
        <v>3.4641016151377548</v>
      </c>
      <c r="AG468" s="53">
        <f t="shared" si="138"/>
        <v>168.79499999999999</v>
      </c>
      <c r="AH468" s="53">
        <f t="shared" si="139"/>
        <v>340.47500000000002</v>
      </c>
      <c r="AI468" s="53">
        <f t="shared" si="140"/>
        <v>167.98500000000001</v>
      </c>
      <c r="AJ468" s="53">
        <f t="shared" si="141"/>
        <v>170.47499999999999</v>
      </c>
      <c r="AK468" s="53">
        <f t="shared" si="142"/>
        <v>5.2050807568861046E-2</v>
      </c>
      <c r="AL468" s="53">
        <f t="shared" si="143"/>
        <v>0.92205080756890356</v>
      </c>
      <c r="AM468" s="53">
        <f t="shared" si="130"/>
        <v>0.53234628195641831</v>
      </c>
      <c r="AN468" s="58">
        <f t="shared" si="131"/>
        <v>3.0051547761419332E-2</v>
      </c>
    </row>
    <row r="469" spans="1:40">
      <c r="A469" s="103">
        <v>350</v>
      </c>
      <c r="B469" s="93" t="s">
        <v>575</v>
      </c>
      <c r="C469" s="124" t="s">
        <v>575</v>
      </c>
      <c r="D469" s="101">
        <v>6</v>
      </c>
      <c r="E469" s="95" t="s">
        <v>74</v>
      </c>
      <c r="F469" s="92">
        <v>349.9</v>
      </c>
      <c r="G469" s="92">
        <v>349.3</v>
      </c>
      <c r="H469" s="92">
        <v>346</v>
      </c>
      <c r="I469" s="92">
        <v>345.7</v>
      </c>
      <c r="J469" s="92">
        <v>343.43</v>
      </c>
      <c r="K469" s="96">
        <v>342.01</v>
      </c>
      <c r="L469" s="100"/>
      <c r="M469" s="95" t="s">
        <v>75</v>
      </c>
      <c r="N469" s="92">
        <v>343.51</v>
      </c>
      <c r="O469" s="92">
        <v>344.31</v>
      </c>
      <c r="P469" s="92">
        <v>346.1</v>
      </c>
      <c r="Q469" s="92">
        <v>346.53</v>
      </c>
      <c r="R469" s="92">
        <v>350</v>
      </c>
      <c r="S469" s="96">
        <v>351.29</v>
      </c>
      <c r="T469" s="101">
        <v>344</v>
      </c>
      <c r="U469" s="139"/>
      <c r="V469" s="57">
        <f t="shared" si="126"/>
        <v>5.196152422706632</v>
      </c>
      <c r="W469" s="53">
        <f t="shared" si="132"/>
        <v>172.92500000000001</v>
      </c>
      <c r="X469" s="53">
        <f t="shared" si="133"/>
        <v>342.72</v>
      </c>
      <c r="Y469" s="53">
        <f t="shared" si="134"/>
        <v>171.005</v>
      </c>
      <c r="Z469" s="53">
        <f t="shared" si="135"/>
        <v>174.8</v>
      </c>
      <c r="AA469" s="53">
        <f t="shared" si="136"/>
        <v>0.72307621135331601</v>
      </c>
      <c r="AB469" s="53">
        <f t="shared" si="137"/>
        <v>0.6780762113533001</v>
      </c>
      <c r="AC469" s="53">
        <f t="shared" si="127"/>
        <v>0.4174682452694517</v>
      </c>
      <c r="AD469" s="58">
        <f t="shared" si="128"/>
        <v>0.39148748315590937</v>
      </c>
      <c r="AF469" s="57">
        <f t="shared" si="129"/>
        <v>5.196152422706632</v>
      </c>
      <c r="AG469" s="53">
        <f t="shared" si="138"/>
        <v>173.1575</v>
      </c>
      <c r="AH469" s="53">
        <f t="shared" si="139"/>
        <v>350.64499999999998</v>
      </c>
      <c r="AI469" s="53">
        <f t="shared" si="140"/>
        <v>171.95499999999998</v>
      </c>
      <c r="AJ469" s="53">
        <f t="shared" si="141"/>
        <v>175.64500000000001</v>
      </c>
      <c r="AK469" s="53">
        <f t="shared" si="142"/>
        <v>0.11057621135330464</v>
      </c>
      <c r="AL469" s="53">
        <f t="shared" si="143"/>
        <v>1.3955762113533012</v>
      </c>
      <c r="AM469" s="53">
        <f t="shared" si="130"/>
        <v>0.8057363012994665</v>
      </c>
      <c r="AN469" s="58">
        <f t="shared" si="131"/>
        <v>6.3841205390799391E-2</v>
      </c>
    </row>
    <row r="470" spans="1:40">
      <c r="A470" s="103">
        <v>350</v>
      </c>
      <c r="B470" s="93" t="s">
        <v>576</v>
      </c>
      <c r="C470" s="124" t="s">
        <v>576</v>
      </c>
      <c r="D470" s="101">
        <v>4</v>
      </c>
      <c r="E470" s="95" t="s">
        <v>74</v>
      </c>
      <c r="F470" s="92">
        <v>349.9</v>
      </c>
      <c r="G470" s="92">
        <v>349.5</v>
      </c>
      <c r="H470" s="92">
        <v>347.3</v>
      </c>
      <c r="I470" s="92">
        <v>347.1</v>
      </c>
      <c r="J470" s="92">
        <v>345.61</v>
      </c>
      <c r="K470" s="96">
        <v>344.6</v>
      </c>
      <c r="L470" s="100"/>
      <c r="M470" s="95" t="s">
        <v>75</v>
      </c>
      <c r="N470" s="92">
        <v>345.67</v>
      </c>
      <c r="O470" s="92">
        <v>346.27</v>
      </c>
      <c r="P470" s="92">
        <v>347.4</v>
      </c>
      <c r="Q470" s="92">
        <v>347.78</v>
      </c>
      <c r="R470" s="92">
        <v>350</v>
      </c>
      <c r="S470" s="96">
        <v>350.95</v>
      </c>
      <c r="T470" s="101">
        <v>346</v>
      </c>
      <c r="U470" s="139"/>
      <c r="V470" s="57">
        <f t="shared" si="126"/>
        <v>3.4641016151377548</v>
      </c>
      <c r="W470" s="53">
        <f t="shared" si="132"/>
        <v>173.60000000000002</v>
      </c>
      <c r="X470" s="53">
        <f t="shared" si="133"/>
        <v>345.10500000000002</v>
      </c>
      <c r="Y470" s="53">
        <f t="shared" si="134"/>
        <v>172.3</v>
      </c>
      <c r="Z470" s="53">
        <f t="shared" si="135"/>
        <v>174.85</v>
      </c>
      <c r="AA470" s="53">
        <f t="shared" si="136"/>
        <v>0.48205080756889629</v>
      </c>
      <c r="AB470" s="53">
        <f t="shared" si="137"/>
        <v>0.43205080756886605</v>
      </c>
      <c r="AC470" s="53">
        <f t="shared" si="127"/>
        <v>0.27831216351297877</v>
      </c>
      <c r="AD470" s="58">
        <f t="shared" si="128"/>
        <v>0.24944465005347999</v>
      </c>
      <c r="AF470" s="57">
        <f t="shared" si="129"/>
        <v>3.4641016151377548</v>
      </c>
      <c r="AG470" s="53">
        <f t="shared" si="138"/>
        <v>173.79499999999999</v>
      </c>
      <c r="AH470" s="53">
        <f t="shared" si="139"/>
        <v>350.47500000000002</v>
      </c>
      <c r="AI470" s="53">
        <f t="shared" si="140"/>
        <v>172.98500000000001</v>
      </c>
      <c r="AJ470" s="53">
        <f t="shared" si="141"/>
        <v>175.47499999999999</v>
      </c>
      <c r="AK470" s="53">
        <f t="shared" si="142"/>
        <v>5.2050807568861046E-2</v>
      </c>
      <c r="AL470" s="53">
        <f t="shared" si="143"/>
        <v>0.92205080756890356</v>
      </c>
      <c r="AM470" s="53">
        <f t="shared" si="130"/>
        <v>0.53234628195641831</v>
      </c>
      <c r="AN470" s="58">
        <f t="shared" si="131"/>
        <v>3.0051547761419332E-2</v>
      </c>
    </row>
    <row r="471" spans="1:40">
      <c r="A471" s="103">
        <v>360</v>
      </c>
      <c r="B471" s="93" t="s">
        <v>577</v>
      </c>
      <c r="C471" s="124" t="s">
        <v>577</v>
      </c>
      <c r="D471" s="101">
        <v>6</v>
      </c>
      <c r="E471" s="95" t="s">
        <v>74</v>
      </c>
      <c r="F471" s="92">
        <v>359.9</v>
      </c>
      <c r="G471" s="92">
        <v>359.3</v>
      </c>
      <c r="H471" s="92">
        <v>356</v>
      </c>
      <c r="I471" s="92">
        <v>355.7</v>
      </c>
      <c r="J471" s="92">
        <v>353.43</v>
      </c>
      <c r="K471" s="96">
        <v>351.97</v>
      </c>
      <c r="L471" s="100"/>
      <c r="M471" s="95" t="s">
        <v>75</v>
      </c>
      <c r="N471" s="92">
        <v>353.51</v>
      </c>
      <c r="O471" s="92">
        <v>354.31</v>
      </c>
      <c r="P471" s="92">
        <v>356.1</v>
      </c>
      <c r="Q471" s="92">
        <v>356.58</v>
      </c>
      <c r="R471" s="92">
        <v>360</v>
      </c>
      <c r="S471" s="96">
        <v>361.34</v>
      </c>
      <c r="T471" s="101">
        <v>354</v>
      </c>
      <c r="U471" s="139"/>
      <c r="V471" s="57">
        <f t="shared" si="126"/>
        <v>5.196152422706632</v>
      </c>
      <c r="W471" s="53">
        <f t="shared" si="132"/>
        <v>177.92500000000001</v>
      </c>
      <c r="X471" s="53">
        <f t="shared" si="133"/>
        <v>352.70000000000005</v>
      </c>
      <c r="Y471" s="53">
        <f t="shared" si="134"/>
        <v>175.98500000000001</v>
      </c>
      <c r="Z471" s="53">
        <f t="shared" si="135"/>
        <v>179.8</v>
      </c>
      <c r="AA471" s="53">
        <f t="shared" si="136"/>
        <v>0.72307621135331601</v>
      </c>
      <c r="AB471" s="53">
        <f t="shared" si="137"/>
        <v>0.65807621135331829</v>
      </c>
      <c r="AC471" s="53">
        <f t="shared" si="127"/>
        <v>0.4174682452694517</v>
      </c>
      <c r="AD471" s="58">
        <f t="shared" si="128"/>
        <v>0.37994047777212736</v>
      </c>
      <c r="AF471" s="57">
        <f t="shared" si="129"/>
        <v>5.196152422706632</v>
      </c>
      <c r="AG471" s="53">
        <f t="shared" si="138"/>
        <v>178.17000000000002</v>
      </c>
      <c r="AH471" s="53">
        <f t="shared" si="139"/>
        <v>360.66999999999996</v>
      </c>
      <c r="AI471" s="53">
        <f t="shared" si="140"/>
        <v>176.95499999999998</v>
      </c>
      <c r="AJ471" s="53">
        <f t="shared" si="141"/>
        <v>180.67</v>
      </c>
      <c r="AK471" s="53">
        <f t="shared" si="142"/>
        <v>9.8076211353344434E-2</v>
      </c>
      <c r="AL471" s="53">
        <f t="shared" si="143"/>
        <v>1.3830762113532842</v>
      </c>
      <c r="AM471" s="53">
        <f t="shared" si="130"/>
        <v>0.79851942293458633</v>
      </c>
      <c r="AN471" s="58">
        <f t="shared" si="131"/>
        <v>5.6624327025952034E-2</v>
      </c>
    </row>
    <row r="472" spans="1:40">
      <c r="A472" s="103">
        <v>360</v>
      </c>
      <c r="B472" s="93" t="s">
        <v>578</v>
      </c>
      <c r="C472" s="124" t="s">
        <v>578</v>
      </c>
      <c r="D472" s="101">
        <v>4</v>
      </c>
      <c r="E472" s="95" t="s">
        <v>74</v>
      </c>
      <c r="F472" s="92">
        <v>359.9</v>
      </c>
      <c r="G472" s="92">
        <v>359.5</v>
      </c>
      <c r="H472" s="92">
        <v>357.3</v>
      </c>
      <c r="I472" s="92">
        <v>357</v>
      </c>
      <c r="J472" s="92">
        <v>355.61</v>
      </c>
      <c r="K472" s="96">
        <v>354.58</v>
      </c>
      <c r="L472" s="100"/>
      <c r="M472" s="95" t="s">
        <v>75</v>
      </c>
      <c r="N472" s="92">
        <v>355.67</v>
      </c>
      <c r="O472" s="92">
        <v>356.27</v>
      </c>
      <c r="P472" s="92">
        <v>357.4</v>
      </c>
      <c r="Q472" s="92">
        <v>357.8</v>
      </c>
      <c r="R472" s="92">
        <v>360</v>
      </c>
      <c r="S472" s="96">
        <v>360.98</v>
      </c>
      <c r="T472" s="101">
        <v>356</v>
      </c>
      <c r="U472" s="139"/>
      <c r="V472" s="57">
        <f t="shared" si="126"/>
        <v>3.4641016151377548</v>
      </c>
      <c r="W472" s="53">
        <f t="shared" si="132"/>
        <v>178.57499999999999</v>
      </c>
      <c r="X472" s="53">
        <f t="shared" si="133"/>
        <v>355.09500000000003</v>
      </c>
      <c r="Y472" s="53">
        <f t="shared" si="134"/>
        <v>177.29</v>
      </c>
      <c r="Z472" s="53">
        <f t="shared" si="135"/>
        <v>179.85</v>
      </c>
      <c r="AA472" s="53">
        <f t="shared" si="136"/>
        <v>0.45705080756886218</v>
      </c>
      <c r="AB472" s="53">
        <f t="shared" si="137"/>
        <v>0.44705080756888083</v>
      </c>
      <c r="AC472" s="53">
        <f t="shared" si="127"/>
        <v>0.26387840678321839</v>
      </c>
      <c r="AD472" s="58">
        <f t="shared" si="128"/>
        <v>0.25810490409133291</v>
      </c>
      <c r="AF472" s="57">
        <f t="shared" si="129"/>
        <v>3.4641016151377548</v>
      </c>
      <c r="AG472" s="53">
        <f t="shared" si="138"/>
        <v>178.8</v>
      </c>
      <c r="AH472" s="53">
        <f t="shared" si="139"/>
        <v>360.49</v>
      </c>
      <c r="AI472" s="53">
        <f t="shared" si="140"/>
        <v>177.98500000000001</v>
      </c>
      <c r="AJ472" s="53">
        <f t="shared" si="141"/>
        <v>180.49</v>
      </c>
      <c r="AK472" s="53">
        <f t="shared" si="142"/>
        <v>4.2050807568870141E-2</v>
      </c>
      <c r="AL472" s="53">
        <f t="shared" si="143"/>
        <v>0.91705080756887969</v>
      </c>
      <c r="AM472" s="53">
        <f t="shared" si="130"/>
        <v>0.52945953061045636</v>
      </c>
      <c r="AN472" s="58">
        <f t="shared" si="131"/>
        <v>2.4278045069528326E-2</v>
      </c>
    </row>
    <row r="473" spans="1:40">
      <c r="A473" s="103">
        <v>370</v>
      </c>
      <c r="B473" s="93" t="s">
        <v>579</v>
      </c>
      <c r="C473" s="124" t="s">
        <v>579</v>
      </c>
      <c r="D473" s="101">
        <v>6</v>
      </c>
      <c r="E473" s="95" t="s">
        <v>74</v>
      </c>
      <c r="F473" s="92">
        <v>369.9</v>
      </c>
      <c r="G473" s="92">
        <v>369.3</v>
      </c>
      <c r="H473" s="92">
        <v>366</v>
      </c>
      <c r="I473" s="92">
        <v>365.7</v>
      </c>
      <c r="J473" s="92">
        <v>363.43</v>
      </c>
      <c r="K473" s="96">
        <v>361.97</v>
      </c>
      <c r="L473" s="100"/>
      <c r="M473" s="95" t="s">
        <v>75</v>
      </c>
      <c r="N473" s="92">
        <v>363.51</v>
      </c>
      <c r="O473" s="92">
        <v>364.31</v>
      </c>
      <c r="P473" s="92">
        <v>366.1</v>
      </c>
      <c r="Q473" s="92">
        <v>366.58</v>
      </c>
      <c r="R473" s="92">
        <v>370</v>
      </c>
      <c r="S473" s="96">
        <v>371.34</v>
      </c>
      <c r="T473" s="101">
        <v>364</v>
      </c>
      <c r="U473" s="139"/>
      <c r="V473" s="57">
        <f t="shared" si="126"/>
        <v>5.196152422706632</v>
      </c>
      <c r="W473" s="53">
        <f t="shared" si="132"/>
        <v>182.92500000000001</v>
      </c>
      <c r="X473" s="53">
        <f t="shared" si="133"/>
        <v>362.70000000000005</v>
      </c>
      <c r="Y473" s="53">
        <f t="shared" si="134"/>
        <v>180.98500000000001</v>
      </c>
      <c r="Z473" s="53">
        <f t="shared" si="135"/>
        <v>184.8</v>
      </c>
      <c r="AA473" s="53">
        <f t="shared" si="136"/>
        <v>0.72307621135331601</v>
      </c>
      <c r="AB473" s="53">
        <f t="shared" si="137"/>
        <v>0.65807621135331829</v>
      </c>
      <c r="AC473" s="53">
        <f t="shared" si="127"/>
        <v>0.4174682452694517</v>
      </c>
      <c r="AD473" s="58">
        <f t="shared" si="128"/>
        <v>0.37994047777212736</v>
      </c>
      <c r="AF473" s="57">
        <f t="shared" si="129"/>
        <v>5.196152422706632</v>
      </c>
      <c r="AG473" s="53">
        <f t="shared" si="138"/>
        <v>183.17000000000002</v>
      </c>
      <c r="AH473" s="53">
        <f t="shared" si="139"/>
        <v>370.66999999999996</v>
      </c>
      <c r="AI473" s="53">
        <f t="shared" si="140"/>
        <v>181.95499999999998</v>
      </c>
      <c r="AJ473" s="53">
        <f t="shared" si="141"/>
        <v>185.67</v>
      </c>
      <c r="AK473" s="53">
        <f t="shared" si="142"/>
        <v>9.8076211353344434E-2</v>
      </c>
      <c r="AL473" s="53">
        <f t="shared" si="143"/>
        <v>1.3830762113532842</v>
      </c>
      <c r="AM473" s="53">
        <f t="shared" si="130"/>
        <v>0.79851942293458633</v>
      </c>
      <c r="AN473" s="58">
        <f t="shared" si="131"/>
        <v>5.6624327025952034E-2</v>
      </c>
    </row>
    <row r="474" spans="1:40">
      <c r="A474" s="103">
        <v>370</v>
      </c>
      <c r="B474" s="93" t="s">
        <v>580</v>
      </c>
      <c r="C474" s="124" t="s">
        <v>580</v>
      </c>
      <c r="D474" s="101">
        <v>4</v>
      </c>
      <c r="E474" s="95" t="s">
        <v>74</v>
      </c>
      <c r="F474" s="92">
        <v>369.9</v>
      </c>
      <c r="G474" s="92">
        <v>369.5</v>
      </c>
      <c r="H474" s="92">
        <v>367.3</v>
      </c>
      <c r="I474" s="92">
        <v>367</v>
      </c>
      <c r="J474" s="92">
        <v>365.61</v>
      </c>
      <c r="K474" s="96">
        <v>364.58</v>
      </c>
      <c r="L474" s="100"/>
      <c r="M474" s="95" t="s">
        <v>75</v>
      </c>
      <c r="N474" s="92">
        <v>365.67</v>
      </c>
      <c r="O474" s="92">
        <v>366.27</v>
      </c>
      <c r="P474" s="92">
        <v>367.4</v>
      </c>
      <c r="Q474" s="92">
        <v>367.8</v>
      </c>
      <c r="R474" s="92">
        <v>370</v>
      </c>
      <c r="S474" s="96">
        <v>370.98</v>
      </c>
      <c r="T474" s="101">
        <v>366</v>
      </c>
      <c r="U474" s="139"/>
      <c r="V474" s="57">
        <f t="shared" si="126"/>
        <v>3.4641016151377548</v>
      </c>
      <c r="W474" s="53">
        <f t="shared" si="132"/>
        <v>183.57499999999999</v>
      </c>
      <c r="X474" s="53">
        <f t="shared" si="133"/>
        <v>365.09500000000003</v>
      </c>
      <c r="Y474" s="53">
        <f t="shared" si="134"/>
        <v>182.29</v>
      </c>
      <c r="Z474" s="53">
        <f t="shared" si="135"/>
        <v>184.85</v>
      </c>
      <c r="AA474" s="53">
        <f t="shared" si="136"/>
        <v>0.45705080756886218</v>
      </c>
      <c r="AB474" s="53">
        <f t="shared" si="137"/>
        <v>0.44705080756888083</v>
      </c>
      <c r="AC474" s="53">
        <f t="shared" si="127"/>
        <v>0.26387840678321839</v>
      </c>
      <c r="AD474" s="58">
        <f t="shared" si="128"/>
        <v>0.25810490409133291</v>
      </c>
      <c r="AF474" s="57">
        <f t="shared" si="129"/>
        <v>3.4641016151377548</v>
      </c>
      <c r="AG474" s="53">
        <f t="shared" si="138"/>
        <v>183.8</v>
      </c>
      <c r="AH474" s="53">
        <f t="shared" si="139"/>
        <v>370.49</v>
      </c>
      <c r="AI474" s="53">
        <f t="shared" si="140"/>
        <v>182.98500000000001</v>
      </c>
      <c r="AJ474" s="53">
        <f t="shared" si="141"/>
        <v>185.49</v>
      </c>
      <c r="AK474" s="53">
        <f t="shared" si="142"/>
        <v>4.2050807568870141E-2</v>
      </c>
      <c r="AL474" s="53">
        <f t="shared" si="143"/>
        <v>0.91705080756887969</v>
      </c>
      <c r="AM474" s="53">
        <f t="shared" si="130"/>
        <v>0.52945953061045636</v>
      </c>
      <c r="AN474" s="58">
        <f t="shared" si="131"/>
        <v>2.4278045069528326E-2</v>
      </c>
    </row>
    <row r="475" spans="1:40">
      <c r="A475" s="103">
        <v>380</v>
      </c>
      <c r="B475" s="93" t="s">
        <v>581</v>
      </c>
      <c r="C475" s="124" t="s">
        <v>581</v>
      </c>
      <c r="D475" s="101">
        <v>6</v>
      </c>
      <c r="E475" s="95" t="s">
        <v>74</v>
      </c>
      <c r="F475" s="92">
        <v>379.9</v>
      </c>
      <c r="G475" s="92">
        <v>379.3</v>
      </c>
      <c r="H475" s="92">
        <v>376</v>
      </c>
      <c r="I475" s="92">
        <v>375.7</v>
      </c>
      <c r="J475" s="92">
        <v>373.43</v>
      </c>
      <c r="K475" s="96">
        <v>371.97</v>
      </c>
      <c r="L475" s="100"/>
      <c r="M475" s="95" t="s">
        <v>75</v>
      </c>
      <c r="N475" s="92">
        <v>373.51</v>
      </c>
      <c r="O475" s="92">
        <v>374.31</v>
      </c>
      <c r="P475" s="92">
        <v>376.1</v>
      </c>
      <c r="Q475" s="92">
        <v>376.58</v>
      </c>
      <c r="R475" s="92">
        <v>380</v>
      </c>
      <c r="S475" s="96">
        <v>381.34</v>
      </c>
      <c r="T475" s="101">
        <v>374</v>
      </c>
      <c r="U475" s="139"/>
      <c r="V475" s="57">
        <f t="shared" si="126"/>
        <v>5.196152422706632</v>
      </c>
      <c r="W475" s="53">
        <f t="shared" si="132"/>
        <v>187.92500000000001</v>
      </c>
      <c r="X475" s="53">
        <f t="shared" si="133"/>
        <v>372.70000000000005</v>
      </c>
      <c r="Y475" s="53">
        <f t="shared" si="134"/>
        <v>185.98500000000001</v>
      </c>
      <c r="Z475" s="53">
        <f t="shared" si="135"/>
        <v>189.8</v>
      </c>
      <c r="AA475" s="53">
        <f t="shared" si="136"/>
        <v>0.72307621135331601</v>
      </c>
      <c r="AB475" s="53">
        <f t="shared" si="137"/>
        <v>0.65807621135331829</v>
      </c>
      <c r="AC475" s="53">
        <f t="shared" si="127"/>
        <v>0.4174682452694517</v>
      </c>
      <c r="AD475" s="58">
        <f t="shared" si="128"/>
        <v>0.37994047777212736</v>
      </c>
      <c r="AF475" s="57">
        <f t="shared" si="129"/>
        <v>5.196152422706632</v>
      </c>
      <c r="AG475" s="53">
        <f t="shared" si="138"/>
        <v>188.17000000000002</v>
      </c>
      <c r="AH475" s="53">
        <f t="shared" si="139"/>
        <v>380.66999999999996</v>
      </c>
      <c r="AI475" s="53">
        <f t="shared" si="140"/>
        <v>186.95499999999998</v>
      </c>
      <c r="AJ475" s="53">
        <f t="shared" si="141"/>
        <v>190.67</v>
      </c>
      <c r="AK475" s="53">
        <f t="shared" si="142"/>
        <v>9.8076211353344434E-2</v>
      </c>
      <c r="AL475" s="53">
        <f t="shared" si="143"/>
        <v>1.3830762113532842</v>
      </c>
      <c r="AM475" s="53">
        <f t="shared" si="130"/>
        <v>0.79851942293458633</v>
      </c>
      <c r="AN475" s="58">
        <f t="shared" si="131"/>
        <v>5.6624327025952034E-2</v>
      </c>
    </row>
    <row r="476" spans="1:40">
      <c r="A476" s="103">
        <v>380</v>
      </c>
      <c r="B476" s="93" t="s">
        <v>582</v>
      </c>
      <c r="C476" s="124" t="s">
        <v>582</v>
      </c>
      <c r="D476" s="101">
        <v>4</v>
      </c>
      <c r="E476" s="95" t="s">
        <v>74</v>
      </c>
      <c r="F476" s="92">
        <v>379.9</v>
      </c>
      <c r="G476" s="92">
        <v>379.5</v>
      </c>
      <c r="H476" s="92">
        <v>377.3</v>
      </c>
      <c r="I476" s="92">
        <v>377</v>
      </c>
      <c r="J476" s="92">
        <v>375.61</v>
      </c>
      <c r="K476" s="96">
        <v>374.58</v>
      </c>
      <c r="L476" s="100"/>
      <c r="M476" s="95" t="s">
        <v>75</v>
      </c>
      <c r="N476" s="92">
        <v>375.67</v>
      </c>
      <c r="O476" s="92">
        <v>376.27</v>
      </c>
      <c r="P476" s="92">
        <v>377.4</v>
      </c>
      <c r="Q476" s="92">
        <v>377.8</v>
      </c>
      <c r="R476" s="92">
        <v>380</v>
      </c>
      <c r="S476" s="96">
        <v>380.98</v>
      </c>
      <c r="T476" s="101">
        <v>376</v>
      </c>
      <c r="U476" s="139"/>
      <c r="V476" s="57">
        <f t="shared" si="126"/>
        <v>3.4641016151377548</v>
      </c>
      <c r="W476" s="53">
        <f t="shared" si="132"/>
        <v>188.57499999999999</v>
      </c>
      <c r="X476" s="53">
        <f t="shared" si="133"/>
        <v>375.09500000000003</v>
      </c>
      <c r="Y476" s="53">
        <f t="shared" si="134"/>
        <v>187.29</v>
      </c>
      <c r="Z476" s="53">
        <f t="shared" si="135"/>
        <v>189.85</v>
      </c>
      <c r="AA476" s="53">
        <f t="shared" si="136"/>
        <v>0.45705080756886218</v>
      </c>
      <c r="AB476" s="53">
        <f t="shared" si="137"/>
        <v>0.44705080756888083</v>
      </c>
      <c r="AC476" s="53">
        <f t="shared" si="127"/>
        <v>0.26387840678321839</v>
      </c>
      <c r="AD476" s="58">
        <f t="shared" si="128"/>
        <v>0.25810490409133291</v>
      </c>
      <c r="AF476" s="57">
        <f t="shared" si="129"/>
        <v>3.4641016151377548</v>
      </c>
      <c r="AG476" s="53">
        <f t="shared" si="138"/>
        <v>188.8</v>
      </c>
      <c r="AH476" s="53">
        <f t="shared" si="139"/>
        <v>380.49</v>
      </c>
      <c r="AI476" s="53">
        <f t="shared" si="140"/>
        <v>187.98500000000001</v>
      </c>
      <c r="AJ476" s="53">
        <f t="shared" si="141"/>
        <v>190.49</v>
      </c>
      <c r="AK476" s="53">
        <f t="shared" si="142"/>
        <v>4.2050807568870141E-2</v>
      </c>
      <c r="AL476" s="53">
        <f t="shared" si="143"/>
        <v>0.91705080756887969</v>
      </c>
      <c r="AM476" s="53">
        <f t="shared" si="130"/>
        <v>0.52945953061045636</v>
      </c>
      <c r="AN476" s="58">
        <f t="shared" si="131"/>
        <v>2.4278045069528326E-2</v>
      </c>
    </row>
    <row r="477" spans="1:40">
      <c r="A477" s="103">
        <v>390</v>
      </c>
      <c r="B477" s="93" t="s">
        <v>583</v>
      </c>
      <c r="C477" s="124" t="s">
        <v>583</v>
      </c>
      <c r="D477" s="101">
        <v>6</v>
      </c>
      <c r="E477" s="95" t="s">
        <v>74</v>
      </c>
      <c r="F477" s="92">
        <v>389.9</v>
      </c>
      <c r="G477" s="92">
        <v>389.3</v>
      </c>
      <c r="H477" s="92">
        <v>386</v>
      </c>
      <c r="I477" s="92">
        <v>385.7</v>
      </c>
      <c r="J477" s="92">
        <v>383.43</v>
      </c>
      <c r="K477" s="96">
        <v>381.97</v>
      </c>
      <c r="L477" s="100"/>
      <c r="M477" s="95" t="s">
        <v>75</v>
      </c>
      <c r="N477" s="92">
        <v>383.51</v>
      </c>
      <c r="O477" s="92">
        <v>384.31</v>
      </c>
      <c r="P477" s="92">
        <v>386.1</v>
      </c>
      <c r="Q477" s="92">
        <v>386.58</v>
      </c>
      <c r="R477" s="92">
        <v>390</v>
      </c>
      <c r="S477" s="96">
        <v>391.34</v>
      </c>
      <c r="T477" s="101">
        <v>384</v>
      </c>
      <c r="U477" s="139"/>
      <c r="V477" s="57">
        <f t="shared" si="126"/>
        <v>5.196152422706632</v>
      </c>
      <c r="W477" s="53">
        <f t="shared" si="132"/>
        <v>192.92500000000001</v>
      </c>
      <c r="X477" s="53">
        <f t="shared" si="133"/>
        <v>382.70000000000005</v>
      </c>
      <c r="Y477" s="53">
        <f t="shared" si="134"/>
        <v>190.98500000000001</v>
      </c>
      <c r="Z477" s="53">
        <f t="shared" si="135"/>
        <v>194.8</v>
      </c>
      <c r="AA477" s="53">
        <f t="shared" si="136"/>
        <v>0.72307621135331601</v>
      </c>
      <c r="AB477" s="53">
        <f t="shared" si="137"/>
        <v>0.65807621135331829</v>
      </c>
      <c r="AC477" s="53">
        <f t="shared" si="127"/>
        <v>0.4174682452694517</v>
      </c>
      <c r="AD477" s="58">
        <f t="shared" si="128"/>
        <v>0.37994047777212736</v>
      </c>
      <c r="AF477" s="57">
        <f t="shared" si="129"/>
        <v>5.196152422706632</v>
      </c>
      <c r="AG477" s="53">
        <f t="shared" si="138"/>
        <v>193.17000000000002</v>
      </c>
      <c r="AH477" s="53">
        <f t="shared" si="139"/>
        <v>390.66999999999996</v>
      </c>
      <c r="AI477" s="53">
        <f t="shared" si="140"/>
        <v>191.95499999999998</v>
      </c>
      <c r="AJ477" s="53">
        <f t="shared" si="141"/>
        <v>195.67</v>
      </c>
      <c r="AK477" s="53">
        <f t="shared" si="142"/>
        <v>9.8076211353344434E-2</v>
      </c>
      <c r="AL477" s="53">
        <f t="shared" si="143"/>
        <v>1.3830762113532842</v>
      </c>
      <c r="AM477" s="53">
        <f t="shared" si="130"/>
        <v>0.79851942293458633</v>
      </c>
      <c r="AN477" s="58">
        <f t="shared" si="131"/>
        <v>5.6624327025952034E-2</v>
      </c>
    </row>
    <row r="478" spans="1:40">
      <c r="A478" s="103">
        <v>390</v>
      </c>
      <c r="B478" s="93" t="s">
        <v>584</v>
      </c>
      <c r="C478" s="124" t="s">
        <v>584</v>
      </c>
      <c r="D478" s="101">
        <v>4</v>
      </c>
      <c r="E478" s="95" t="s">
        <v>74</v>
      </c>
      <c r="F478" s="92">
        <v>389.9</v>
      </c>
      <c r="G478" s="92">
        <v>389.5</v>
      </c>
      <c r="H478" s="92">
        <v>387.3</v>
      </c>
      <c r="I478" s="92">
        <v>387</v>
      </c>
      <c r="J478" s="92">
        <v>385.61</v>
      </c>
      <c r="K478" s="96">
        <v>384.58</v>
      </c>
      <c r="L478" s="100"/>
      <c r="M478" s="95" t="s">
        <v>75</v>
      </c>
      <c r="N478" s="92">
        <v>385.67</v>
      </c>
      <c r="O478" s="92">
        <v>386.27</v>
      </c>
      <c r="P478" s="92">
        <v>387.4</v>
      </c>
      <c r="Q478" s="92">
        <v>387.8</v>
      </c>
      <c r="R478" s="92">
        <v>390</v>
      </c>
      <c r="S478" s="96">
        <v>390.98</v>
      </c>
      <c r="T478" s="101">
        <v>386</v>
      </c>
      <c r="U478" s="139"/>
      <c r="V478" s="57">
        <f t="shared" si="126"/>
        <v>3.4641016151377548</v>
      </c>
      <c r="W478" s="53">
        <f t="shared" si="132"/>
        <v>193.57499999999999</v>
      </c>
      <c r="X478" s="53">
        <f t="shared" si="133"/>
        <v>385.09500000000003</v>
      </c>
      <c r="Y478" s="53">
        <f t="shared" si="134"/>
        <v>192.29</v>
      </c>
      <c r="Z478" s="53">
        <f t="shared" si="135"/>
        <v>194.85</v>
      </c>
      <c r="AA478" s="53">
        <f t="shared" si="136"/>
        <v>0.45705080756886218</v>
      </c>
      <c r="AB478" s="53">
        <f t="shared" si="137"/>
        <v>0.44705080756888083</v>
      </c>
      <c r="AC478" s="53">
        <f t="shared" si="127"/>
        <v>0.26387840678321839</v>
      </c>
      <c r="AD478" s="58">
        <f t="shared" si="128"/>
        <v>0.25810490409133291</v>
      </c>
      <c r="AF478" s="57">
        <f t="shared" si="129"/>
        <v>3.4641016151377548</v>
      </c>
      <c r="AG478" s="53">
        <f t="shared" si="138"/>
        <v>193.8</v>
      </c>
      <c r="AH478" s="53">
        <f t="shared" si="139"/>
        <v>390.49</v>
      </c>
      <c r="AI478" s="53">
        <f t="shared" si="140"/>
        <v>192.98500000000001</v>
      </c>
      <c r="AJ478" s="53">
        <f t="shared" si="141"/>
        <v>195.49</v>
      </c>
      <c r="AK478" s="53">
        <f t="shared" si="142"/>
        <v>4.2050807568870141E-2</v>
      </c>
      <c r="AL478" s="53">
        <f t="shared" si="143"/>
        <v>0.91705080756887969</v>
      </c>
      <c r="AM478" s="53">
        <f t="shared" si="130"/>
        <v>0.52945953061045636</v>
      </c>
      <c r="AN478" s="58">
        <f t="shared" si="131"/>
        <v>2.4278045069528326E-2</v>
      </c>
    </row>
    <row r="479" spans="1:40">
      <c r="A479" s="103">
        <v>400</v>
      </c>
      <c r="B479" s="93" t="s">
        <v>585</v>
      </c>
      <c r="C479" s="124" t="s">
        <v>585</v>
      </c>
      <c r="D479" s="101">
        <v>6</v>
      </c>
      <c r="E479" s="95" t="s">
        <v>74</v>
      </c>
      <c r="F479" s="92">
        <v>399.9</v>
      </c>
      <c r="G479" s="92">
        <v>399.3</v>
      </c>
      <c r="H479" s="92">
        <v>396</v>
      </c>
      <c r="I479" s="92">
        <v>395.7</v>
      </c>
      <c r="J479" s="92">
        <v>393.43</v>
      </c>
      <c r="K479" s="96">
        <v>391.97</v>
      </c>
      <c r="L479" s="100"/>
      <c r="M479" s="95" t="s">
        <v>75</v>
      </c>
      <c r="N479" s="92">
        <v>393.51</v>
      </c>
      <c r="O479" s="92">
        <v>394.31</v>
      </c>
      <c r="P479" s="92">
        <v>396.1</v>
      </c>
      <c r="Q479" s="92">
        <v>396.58</v>
      </c>
      <c r="R479" s="92">
        <v>400</v>
      </c>
      <c r="S479" s="96">
        <v>401.34</v>
      </c>
      <c r="T479" s="101">
        <v>394</v>
      </c>
      <c r="U479" s="139"/>
      <c r="V479" s="57">
        <f t="shared" si="126"/>
        <v>5.196152422706632</v>
      </c>
      <c r="W479" s="53">
        <f t="shared" si="132"/>
        <v>197.92500000000001</v>
      </c>
      <c r="X479" s="53">
        <f t="shared" si="133"/>
        <v>392.70000000000005</v>
      </c>
      <c r="Y479" s="53">
        <f t="shared" si="134"/>
        <v>195.98500000000001</v>
      </c>
      <c r="Z479" s="53">
        <f t="shared" si="135"/>
        <v>199.8</v>
      </c>
      <c r="AA479" s="53">
        <f t="shared" si="136"/>
        <v>0.72307621135331601</v>
      </c>
      <c r="AB479" s="53">
        <f t="shared" si="137"/>
        <v>0.65807621135331829</v>
      </c>
      <c r="AC479" s="53">
        <f t="shared" si="127"/>
        <v>0.4174682452694517</v>
      </c>
      <c r="AD479" s="58">
        <f t="shared" si="128"/>
        <v>0.37994047777212736</v>
      </c>
      <c r="AF479" s="57">
        <f t="shared" si="129"/>
        <v>5.196152422706632</v>
      </c>
      <c r="AG479" s="53">
        <f t="shared" si="138"/>
        <v>198.17000000000002</v>
      </c>
      <c r="AH479" s="53">
        <f t="shared" si="139"/>
        <v>400.66999999999996</v>
      </c>
      <c r="AI479" s="53">
        <f t="shared" si="140"/>
        <v>196.95499999999998</v>
      </c>
      <c r="AJ479" s="53">
        <f t="shared" si="141"/>
        <v>200.67</v>
      </c>
      <c r="AK479" s="53">
        <f t="shared" si="142"/>
        <v>9.8076211353344434E-2</v>
      </c>
      <c r="AL479" s="53">
        <f t="shared" si="143"/>
        <v>1.3830762113532842</v>
      </c>
      <c r="AM479" s="53">
        <f t="shared" si="130"/>
        <v>0.79851942293458633</v>
      </c>
      <c r="AN479" s="58">
        <f t="shared" si="131"/>
        <v>5.6624327025952034E-2</v>
      </c>
    </row>
    <row r="480" spans="1:40">
      <c r="A480" s="103">
        <v>400</v>
      </c>
      <c r="B480" s="93" t="s">
        <v>586</v>
      </c>
      <c r="C480" s="124" t="s">
        <v>586</v>
      </c>
      <c r="D480" s="101">
        <v>4</v>
      </c>
      <c r="E480" s="95" t="s">
        <v>74</v>
      </c>
      <c r="F480" s="92">
        <v>399.9</v>
      </c>
      <c r="G480" s="92">
        <v>399.5</v>
      </c>
      <c r="H480" s="92">
        <v>397.3</v>
      </c>
      <c r="I480" s="92">
        <v>397</v>
      </c>
      <c r="J480" s="92">
        <v>395.61</v>
      </c>
      <c r="K480" s="96">
        <v>394.58</v>
      </c>
      <c r="L480" s="100"/>
      <c r="M480" s="95" t="s">
        <v>75</v>
      </c>
      <c r="N480" s="92">
        <v>395.67</v>
      </c>
      <c r="O480" s="92">
        <v>396.27</v>
      </c>
      <c r="P480" s="92">
        <v>397.4</v>
      </c>
      <c r="Q480" s="92">
        <v>397.8</v>
      </c>
      <c r="R480" s="92">
        <v>400</v>
      </c>
      <c r="S480" s="96">
        <v>400.98</v>
      </c>
      <c r="T480" s="101">
        <v>396</v>
      </c>
      <c r="U480" s="139"/>
      <c r="V480" s="57">
        <f t="shared" si="126"/>
        <v>3.4641016151377548</v>
      </c>
      <c r="W480" s="53">
        <f t="shared" si="132"/>
        <v>198.57499999999999</v>
      </c>
      <c r="X480" s="53">
        <f t="shared" si="133"/>
        <v>395.09500000000003</v>
      </c>
      <c r="Y480" s="53">
        <f t="shared" si="134"/>
        <v>197.29</v>
      </c>
      <c r="Z480" s="53">
        <f t="shared" si="135"/>
        <v>199.85</v>
      </c>
      <c r="AA480" s="53">
        <f t="shared" si="136"/>
        <v>0.45705080756886218</v>
      </c>
      <c r="AB480" s="53">
        <f t="shared" si="137"/>
        <v>0.44705080756888083</v>
      </c>
      <c r="AC480" s="53">
        <f t="shared" si="127"/>
        <v>0.26387840678321839</v>
      </c>
      <c r="AD480" s="58">
        <f t="shared" si="128"/>
        <v>0.25810490409133291</v>
      </c>
      <c r="AF480" s="57">
        <f t="shared" si="129"/>
        <v>3.4641016151377548</v>
      </c>
      <c r="AG480" s="53">
        <f t="shared" si="138"/>
        <v>198.8</v>
      </c>
      <c r="AH480" s="53">
        <f t="shared" si="139"/>
        <v>400.49</v>
      </c>
      <c r="AI480" s="53">
        <f t="shared" si="140"/>
        <v>197.98500000000001</v>
      </c>
      <c r="AJ480" s="53">
        <f t="shared" si="141"/>
        <v>200.49</v>
      </c>
      <c r="AK480" s="53">
        <f t="shared" si="142"/>
        <v>4.2050807568870141E-2</v>
      </c>
      <c r="AL480" s="53">
        <f t="shared" si="143"/>
        <v>0.91705080756887969</v>
      </c>
      <c r="AM480" s="53">
        <f t="shared" si="130"/>
        <v>0.52945953061045636</v>
      </c>
      <c r="AN480" s="58">
        <f t="shared" si="131"/>
        <v>2.4278045069528326E-2</v>
      </c>
    </row>
    <row r="481" spans="1:40">
      <c r="A481" s="103">
        <v>410</v>
      </c>
      <c r="B481" s="93" t="s">
        <v>587</v>
      </c>
      <c r="C481" s="124" t="s">
        <v>587</v>
      </c>
      <c r="D481" s="101">
        <v>6</v>
      </c>
      <c r="E481" s="95" t="s">
        <v>74</v>
      </c>
      <c r="F481" s="92">
        <v>409.9</v>
      </c>
      <c r="G481" s="92">
        <v>409.3</v>
      </c>
      <c r="H481" s="92">
        <v>406</v>
      </c>
      <c r="I481" s="92">
        <v>405.7</v>
      </c>
      <c r="J481" s="92">
        <v>403.43</v>
      </c>
      <c r="K481" s="96">
        <v>401.97</v>
      </c>
      <c r="L481" s="100"/>
      <c r="M481" s="95" t="s">
        <v>75</v>
      </c>
      <c r="N481" s="92">
        <v>403.51</v>
      </c>
      <c r="O481" s="92">
        <v>404.31</v>
      </c>
      <c r="P481" s="92">
        <v>406.1</v>
      </c>
      <c r="Q481" s="92">
        <v>406.58</v>
      </c>
      <c r="R481" s="92">
        <v>410</v>
      </c>
      <c r="S481" s="96">
        <v>411.34</v>
      </c>
      <c r="T481" s="101">
        <v>404</v>
      </c>
      <c r="U481" s="139"/>
      <c r="V481" s="57">
        <f t="shared" si="126"/>
        <v>5.196152422706632</v>
      </c>
      <c r="W481" s="53">
        <f t="shared" si="132"/>
        <v>202.92500000000001</v>
      </c>
      <c r="X481" s="53">
        <f t="shared" si="133"/>
        <v>402.70000000000005</v>
      </c>
      <c r="Y481" s="53">
        <f t="shared" si="134"/>
        <v>200.98500000000001</v>
      </c>
      <c r="Z481" s="53">
        <f t="shared" si="135"/>
        <v>204.8</v>
      </c>
      <c r="AA481" s="53">
        <f t="shared" si="136"/>
        <v>0.72307621135331601</v>
      </c>
      <c r="AB481" s="53">
        <f t="shared" si="137"/>
        <v>0.65807621135331829</v>
      </c>
      <c r="AC481" s="53">
        <f t="shared" si="127"/>
        <v>0.4174682452694517</v>
      </c>
      <c r="AD481" s="58">
        <f t="shared" si="128"/>
        <v>0.37994047777212736</v>
      </c>
      <c r="AF481" s="57">
        <f t="shared" si="129"/>
        <v>5.196152422706632</v>
      </c>
      <c r="AG481" s="53">
        <f t="shared" si="138"/>
        <v>203.17000000000002</v>
      </c>
      <c r="AH481" s="53">
        <f t="shared" si="139"/>
        <v>410.66999999999996</v>
      </c>
      <c r="AI481" s="53">
        <f t="shared" si="140"/>
        <v>201.95499999999998</v>
      </c>
      <c r="AJ481" s="53">
        <f t="shared" si="141"/>
        <v>205.67</v>
      </c>
      <c r="AK481" s="53">
        <f t="shared" si="142"/>
        <v>9.8076211353344434E-2</v>
      </c>
      <c r="AL481" s="53">
        <f t="shared" si="143"/>
        <v>1.3830762113532842</v>
      </c>
      <c r="AM481" s="53">
        <f t="shared" si="130"/>
        <v>0.79851942293458633</v>
      </c>
      <c r="AN481" s="58">
        <f t="shared" si="131"/>
        <v>5.6624327025952034E-2</v>
      </c>
    </row>
    <row r="482" spans="1:40">
      <c r="A482" s="103">
        <v>420</v>
      </c>
      <c r="B482" s="93" t="s">
        <v>588</v>
      </c>
      <c r="C482" s="124" t="s">
        <v>588</v>
      </c>
      <c r="D482" s="101">
        <v>6</v>
      </c>
      <c r="E482" s="95" t="s">
        <v>74</v>
      </c>
      <c r="F482" s="92">
        <v>419.9</v>
      </c>
      <c r="G482" s="92">
        <v>419.3</v>
      </c>
      <c r="H482" s="92">
        <v>416</v>
      </c>
      <c r="I482" s="92">
        <v>415.7</v>
      </c>
      <c r="J482" s="92">
        <v>413.43</v>
      </c>
      <c r="K482" s="96">
        <v>411.97</v>
      </c>
      <c r="L482" s="100"/>
      <c r="M482" s="95" t="s">
        <v>75</v>
      </c>
      <c r="N482" s="92">
        <v>413.51</v>
      </c>
      <c r="O482" s="92">
        <v>414.31</v>
      </c>
      <c r="P482" s="92">
        <v>416.1</v>
      </c>
      <c r="Q482" s="92">
        <v>416.58</v>
      </c>
      <c r="R482" s="92">
        <v>420</v>
      </c>
      <c r="S482" s="96">
        <v>421.34</v>
      </c>
      <c r="T482" s="101">
        <v>414</v>
      </c>
      <c r="U482" s="139"/>
      <c r="V482" s="57">
        <f t="shared" si="126"/>
        <v>5.196152422706632</v>
      </c>
      <c r="W482" s="53">
        <f t="shared" si="132"/>
        <v>207.92500000000001</v>
      </c>
      <c r="X482" s="53">
        <f t="shared" si="133"/>
        <v>412.70000000000005</v>
      </c>
      <c r="Y482" s="53">
        <f t="shared" si="134"/>
        <v>205.98500000000001</v>
      </c>
      <c r="Z482" s="53">
        <f t="shared" si="135"/>
        <v>209.8</v>
      </c>
      <c r="AA482" s="53">
        <f t="shared" si="136"/>
        <v>0.72307621135331601</v>
      </c>
      <c r="AB482" s="53">
        <f t="shared" si="137"/>
        <v>0.65807621135331829</v>
      </c>
      <c r="AC482" s="53">
        <f t="shared" si="127"/>
        <v>0.4174682452694517</v>
      </c>
      <c r="AD482" s="58">
        <f t="shared" si="128"/>
        <v>0.37994047777212736</v>
      </c>
      <c r="AF482" s="57">
        <f t="shared" si="129"/>
        <v>5.196152422706632</v>
      </c>
      <c r="AG482" s="53">
        <f t="shared" si="138"/>
        <v>208.17000000000002</v>
      </c>
      <c r="AH482" s="53">
        <f t="shared" si="139"/>
        <v>420.66999999999996</v>
      </c>
      <c r="AI482" s="53">
        <f t="shared" si="140"/>
        <v>206.95499999999998</v>
      </c>
      <c r="AJ482" s="53">
        <f t="shared" si="141"/>
        <v>210.67</v>
      </c>
      <c r="AK482" s="53">
        <f t="shared" si="142"/>
        <v>9.8076211353344434E-2</v>
      </c>
      <c r="AL482" s="53">
        <f t="shared" si="143"/>
        <v>1.3830762113532842</v>
      </c>
      <c r="AM482" s="53">
        <f t="shared" si="130"/>
        <v>0.79851942293458633</v>
      </c>
      <c r="AN482" s="58">
        <f t="shared" si="131"/>
        <v>5.6624327025952034E-2</v>
      </c>
    </row>
    <row r="483" spans="1:40">
      <c r="A483" s="103">
        <v>430</v>
      </c>
      <c r="B483" s="93" t="s">
        <v>589</v>
      </c>
      <c r="C483" s="124" t="s">
        <v>589</v>
      </c>
      <c r="D483" s="101">
        <v>6</v>
      </c>
      <c r="E483" s="95" t="s">
        <v>74</v>
      </c>
      <c r="F483" s="92">
        <v>429.9</v>
      </c>
      <c r="G483" s="92">
        <v>429.3</v>
      </c>
      <c r="H483" s="92">
        <v>426</v>
      </c>
      <c r="I483" s="92">
        <v>425.7</v>
      </c>
      <c r="J483" s="92">
        <v>423.43</v>
      </c>
      <c r="K483" s="96">
        <v>421.97</v>
      </c>
      <c r="L483" s="100"/>
      <c r="M483" s="95" t="s">
        <v>75</v>
      </c>
      <c r="N483" s="92">
        <v>423.51</v>
      </c>
      <c r="O483" s="92">
        <v>424.31</v>
      </c>
      <c r="P483" s="92">
        <v>426.1</v>
      </c>
      <c r="Q483" s="92">
        <v>426.58</v>
      </c>
      <c r="R483" s="92">
        <v>430</v>
      </c>
      <c r="S483" s="96">
        <v>431.34</v>
      </c>
      <c r="T483" s="101">
        <v>424</v>
      </c>
      <c r="U483" s="139"/>
      <c r="V483" s="57">
        <f t="shared" si="126"/>
        <v>5.196152422706632</v>
      </c>
      <c r="W483" s="53">
        <f t="shared" si="132"/>
        <v>212.92500000000001</v>
      </c>
      <c r="X483" s="53">
        <f t="shared" si="133"/>
        <v>422.70000000000005</v>
      </c>
      <c r="Y483" s="53">
        <f t="shared" si="134"/>
        <v>210.98500000000001</v>
      </c>
      <c r="Z483" s="53">
        <f t="shared" si="135"/>
        <v>214.8</v>
      </c>
      <c r="AA483" s="53">
        <f t="shared" si="136"/>
        <v>0.72307621135331601</v>
      </c>
      <c r="AB483" s="53">
        <f t="shared" si="137"/>
        <v>0.65807621135331829</v>
      </c>
      <c r="AC483" s="53">
        <f t="shared" si="127"/>
        <v>0.4174682452694517</v>
      </c>
      <c r="AD483" s="58">
        <f t="shared" si="128"/>
        <v>0.37994047777212736</v>
      </c>
      <c r="AF483" s="57">
        <f t="shared" si="129"/>
        <v>5.196152422706632</v>
      </c>
      <c r="AG483" s="53">
        <f t="shared" si="138"/>
        <v>213.17000000000002</v>
      </c>
      <c r="AH483" s="53">
        <f t="shared" si="139"/>
        <v>430.66999999999996</v>
      </c>
      <c r="AI483" s="53">
        <f t="shared" si="140"/>
        <v>211.95499999999998</v>
      </c>
      <c r="AJ483" s="53">
        <f t="shared" si="141"/>
        <v>215.67</v>
      </c>
      <c r="AK483" s="53">
        <f t="shared" si="142"/>
        <v>9.8076211353344434E-2</v>
      </c>
      <c r="AL483" s="53">
        <f t="shared" si="143"/>
        <v>1.3830762113532842</v>
      </c>
      <c r="AM483" s="53">
        <f t="shared" si="130"/>
        <v>0.79851942293458633</v>
      </c>
      <c r="AN483" s="58">
        <f t="shared" si="131"/>
        <v>5.6624327025952034E-2</v>
      </c>
    </row>
    <row r="484" spans="1:40">
      <c r="A484" s="103">
        <v>440</v>
      </c>
      <c r="B484" s="93" t="s">
        <v>590</v>
      </c>
      <c r="C484" s="124" t="s">
        <v>590</v>
      </c>
      <c r="D484" s="101">
        <v>6</v>
      </c>
      <c r="E484" s="95" t="s">
        <v>74</v>
      </c>
      <c r="F484" s="92">
        <v>439.9</v>
      </c>
      <c r="G484" s="92">
        <v>439.3</v>
      </c>
      <c r="H484" s="92">
        <v>436</v>
      </c>
      <c r="I484" s="92">
        <v>435.7</v>
      </c>
      <c r="J484" s="92">
        <v>433.43</v>
      </c>
      <c r="K484" s="96">
        <v>431.97</v>
      </c>
      <c r="L484" s="100"/>
      <c r="M484" s="95" t="s">
        <v>75</v>
      </c>
      <c r="N484" s="92">
        <v>433.51</v>
      </c>
      <c r="O484" s="92">
        <v>434.31</v>
      </c>
      <c r="P484" s="92">
        <v>436.1</v>
      </c>
      <c r="Q484" s="92">
        <v>436.58</v>
      </c>
      <c r="R484" s="92">
        <v>440</v>
      </c>
      <c r="S484" s="96">
        <v>441.34</v>
      </c>
      <c r="T484" s="101">
        <v>434</v>
      </c>
      <c r="U484" s="139"/>
      <c r="V484" s="57">
        <f t="shared" si="126"/>
        <v>5.196152422706632</v>
      </c>
      <c r="W484" s="53">
        <f t="shared" si="132"/>
        <v>217.92500000000001</v>
      </c>
      <c r="X484" s="53">
        <f t="shared" si="133"/>
        <v>432.70000000000005</v>
      </c>
      <c r="Y484" s="53">
        <f t="shared" si="134"/>
        <v>215.98500000000001</v>
      </c>
      <c r="Z484" s="53">
        <f t="shared" si="135"/>
        <v>219.8</v>
      </c>
      <c r="AA484" s="53">
        <f t="shared" si="136"/>
        <v>0.72307621135331601</v>
      </c>
      <c r="AB484" s="53">
        <f t="shared" si="137"/>
        <v>0.65807621135331829</v>
      </c>
      <c r="AC484" s="53">
        <f t="shared" si="127"/>
        <v>0.4174682452694517</v>
      </c>
      <c r="AD484" s="58">
        <f t="shared" si="128"/>
        <v>0.37994047777212736</v>
      </c>
      <c r="AF484" s="57">
        <f t="shared" si="129"/>
        <v>5.196152422706632</v>
      </c>
      <c r="AG484" s="53">
        <f t="shared" si="138"/>
        <v>218.17000000000002</v>
      </c>
      <c r="AH484" s="53">
        <f t="shared" si="139"/>
        <v>440.66999999999996</v>
      </c>
      <c r="AI484" s="53">
        <f t="shared" si="140"/>
        <v>216.95499999999998</v>
      </c>
      <c r="AJ484" s="53">
        <f t="shared" si="141"/>
        <v>220.67</v>
      </c>
      <c r="AK484" s="53">
        <f t="shared" si="142"/>
        <v>9.8076211353344434E-2</v>
      </c>
      <c r="AL484" s="53">
        <f t="shared" si="143"/>
        <v>1.3830762113532842</v>
      </c>
      <c r="AM484" s="53">
        <f t="shared" si="130"/>
        <v>0.79851942293458633</v>
      </c>
      <c r="AN484" s="58">
        <f t="shared" si="131"/>
        <v>5.6624327025952034E-2</v>
      </c>
    </row>
    <row r="485" spans="1:40">
      <c r="A485" s="103">
        <v>450</v>
      </c>
      <c r="B485" s="93" t="s">
        <v>591</v>
      </c>
      <c r="C485" s="124" t="s">
        <v>591</v>
      </c>
      <c r="D485" s="101">
        <v>6</v>
      </c>
      <c r="E485" s="95" t="s">
        <v>74</v>
      </c>
      <c r="F485" s="92">
        <v>449.9</v>
      </c>
      <c r="G485" s="92">
        <v>449.3</v>
      </c>
      <c r="H485" s="92">
        <v>446</v>
      </c>
      <c r="I485" s="92">
        <v>445.7</v>
      </c>
      <c r="J485" s="92">
        <v>443.43</v>
      </c>
      <c r="K485" s="96">
        <v>441.97</v>
      </c>
      <c r="L485" s="100"/>
      <c r="M485" s="95" t="s">
        <v>75</v>
      </c>
      <c r="N485" s="92">
        <v>443.51</v>
      </c>
      <c r="O485" s="92">
        <v>444.31</v>
      </c>
      <c r="P485" s="92">
        <v>446.1</v>
      </c>
      <c r="Q485" s="92">
        <v>446.58</v>
      </c>
      <c r="R485" s="92">
        <v>450</v>
      </c>
      <c r="S485" s="96">
        <v>451.34</v>
      </c>
      <c r="T485" s="101">
        <v>444</v>
      </c>
      <c r="U485" s="139"/>
      <c r="V485" s="57">
        <f t="shared" si="126"/>
        <v>5.196152422706632</v>
      </c>
      <c r="W485" s="53">
        <f t="shared" si="132"/>
        <v>222.92500000000001</v>
      </c>
      <c r="X485" s="53">
        <f t="shared" si="133"/>
        <v>442.70000000000005</v>
      </c>
      <c r="Y485" s="53">
        <f t="shared" si="134"/>
        <v>220.98500000000001</v>
      </c>
      <c r="Z485" s="53">
        <f t="shared" si="135"/>
        <v>224.8</v>
      </c>
      <c r="AA485" s="53">
        <f t="shared" si="136"/>
        <v>0.72307621135331601</v>
      </c>
      <c r="AB485" s="53">
        <f t="shared" si="137"/>
        <v>0.65807621135331829</v>
      </c>
      <c r="AC485" s="53">
        <f t="shared" si="127"/>
        <v>0.4174682452694517</v>
      </c>
      <c r="AD485" s="58">
        <f t="shared" si="128"/>
        <v>0.37994047777212736</v>
      </c>
      <c r="AF485" s="57">
        <f t="shared" si="129"/>
        <v>5.196152422706632</v>
      </c>
      <c r="AG485" s="53">
        <f t="shared" si="138"/>
        <v>223.17000000000002</v>
      </c>
      <c r="AH485" s="53">
        <f t="shared" si="139"/>
        <v>450.66999999999996</v>
      </c>
      <c r="AI485" s="53">
        <f t="shared" si="140"/>
        <v>221.95499999999998</v>
      </c>
      <c r="AJ485" s="53">
        <f t="shared" si="141"/>
        <v>225.67</v>
      </c>
      <c r="AK485" s="53">
        <f t="shared" si="142"/>
        <v>9.8076211353344434E-2</v>
      </c>
      <c r="AL485" s="53">
        <f t="shared" si="143"/>
        <v>1.3830762113532842</v>
      </c>
      <c r="AM485" s="53">
        <f t="shared" si="130"/>
        <v>0.79851942293458633</v>
      </c>
      <c r="AN485" s="58">
        <f t="shared" si="131"/>
        <v>5.6624327025952034E-2</v>
      </c>
    </row>
    <row r="486" spans="1:40">
      <c r="A486" s="103">
        <v>460</v>
      </c>
      <c r="B486" s="93" t="s">
        <v>592</v>
      </c>
      <c r="C486" s="124" t="s">
        <v>592</v>
      </c>
      <c r="D486" s="101">
        <v>6</v>
      </c>
      <c r="E486" s="95" t="s">
        <v>74</v>
      </c>
      <c r="F486" s="92">
        <v>459.9</v>
      </c>
      <c r="G486" s="92">
        <v>459.3</v>
      </c>
      <c r="H486" s="92">
        <v>456</v>
      </c>
      <c r="I486" s="92">
        <v>455.7</v>
      </c>
      <c r="J486" s="92">
        <v>453.43</v>
      </c>
      <c r="K486" s="96">
        <v>451.97</v>
      </c>
      <c r="L486" s="100"/>
      <c r="M486" s="95" t="s">
        <v>75</v>
      </c>
      <c r="N486" s="92">
        <v>453.51</v>
      </c>
      <c r="O486" s="92">
        <v>454.31</v>
      </c>
      <c r="P486" s="92">
        <v>456.1</v>
      </c>
      <c r="Q486" s="92">
        <v>456.58</v>
      </c>
      <c r="R486" s="92">
        <v>460</v>
      </c>
      <c r="S486" s="96">
        <v>461.34</v>
      </c>
      <c r="T486" s="101">
        <v>454</v>
      </c>
      <c r="U486" s="139"/>
      <c r="V486" s="57">
        <f t="shared" si="126"/>
        <v>5.196152422706632</v>
      </c>
      <c r="W486" s="53">
        <f t="shared" si="132"/>
        <v>227.92500000000001</v>
      </c>
      <c r="X486" s="53">
        <f t="shared" si="133"/>
        <v>452.70000000000005</v>
      </c>
      <c r="Y486" s="53">
        <f t="shared" si="134"/>
        <v>225.98500000000001</v>
      </c>
      <c r="Z486" s="53">
        <f t="shared" si="135"/>
        <v>229.8</v>
      </c>
      <c r="AA486" s="53">
        <f t="shared" si="136"/>
        <v>0.72307621135331601</v>
      </c>
      <c r="AB486" s="53">
        <f t="shared" si="137"/>
        <v>0.65807621135331829</v>
      </c>
      <c r="AC486" s="53">
        <f t="shared" si="127"/>
        <v>0.4174682452694517</v>
      </c>
      <c r="AD486" s="58">
        <f t="shared" si="128"/>
        <v>0.37994047777212736</v>
      </c>
      <c r="AF486" s="57">
        <f t="shared" si="129"/>
        <v>5.196152422706632</v>
      </c>
      <c r="AG486" s="53">
        <f t="shared" si="138"/>
        <v>228.17000000000002</v>
      </c>
      <c r="AH486" s="53">
        <f t="shared" si="139"/>
        <v>460.66999999999996</v>
      </c>
      <c r="AI486" s="53">
        <f t="shared" si="140"/>
        <v>226.95499999999998</v>
      </c>
      <c r="AJ486" s="53">
        <f t="shared" si="141"/>
        <v>230.67</v>
      </c>
      <c r="AK486" s="53">
        <f t="shared" si="142"/>
        <v>9.8076211353344434E-2</v>
      </c>
      <c r="AL486" s="53">
        <f t="shared" si="143"/>
        <v>1.3830762113532842</v>
      </c>
      <c r="AM486" s="53">
        <f t="shared" si="130"/>
        <v>0.79851942293458633</v>
      </c>
      <c r="AN486" s="58">
        <f t="shared" si="131"/>
        <v>5.6624327025952034E-2</v>
      </c>
    </row>
    <row r="487" spans="1:40">
      <c r="A487" s="103">
        <v>470</v>
      </c>
      <c r="B487" s="93" t="s">
        <v>593</v>
      </c>
      <c r="C487" s="124" t="s">
        <v>593</v>
      </c>
      <c r="D487" s="101">
        <v>6</v>
      </c>
      <c r="E487" s="95" t="s">
        <v>74</v>
      </c>
      <c r="F487" s="92">
        <v>469.9</v>
      </c>
      <c r="G487" s="92">
        <v>469.3</v>
      </c>
      <c r="H487" s="92">
        <v>466</v>
      </c>
      <c r="I487" s="92">
        <v>465.7</v>
      </c>
      <c r="J487" s="92">
        <v>463.43</v>
      </c>
      <c r="K487" s="96">
        <v>461.97</v>
      </c>
      <c r="L487" s="100"/>
      <c r="M487" s="95" t="s">
        <v>75</v>
      </c>
      <c r="N487" s="92">
        <v>463.51</v>
      </c>
      <c r="O487" s="92">
        <v>464.31</v>
      </c>
      <c r="P487" s="92">
        <v>466.1</v>
      </c>
      <c r="Q487" s="92">
        <v>466.58</v>
      </c>
      <c r="R487" s="92">
        <v>470</v>
      </c>
      <c r="S487" s="96">
        <v>471.34</v>
      </c>
      <c r="T487" s="101">
        <v>464</v>
      </c>
      <c r="U487" s="139"/>
      <c r="V487" s="57">
        <f t="shared" si="126"/>
        <v>5.196152422706632</v>
      </c>
      <c r="W487" s="53">
        <f t="shared" si="132"/>
        <v>232.92500000000001</v>
      </c>
      <c r="X487" s="53">
        <f t="shared" si="133"/>
        <v>462.70000000000005</v>
      </c>
      <c r="Y487" s="53">
        <f t="shared" si="134"/>
        <v>230.98500000000001</v>
      </c>
      <c r="Z487" s="53">
        <f t="shared" si="135"/>
        <v>234.8</v>
      </c>
      <c r="AA487" s="53">
        <f t="shared" si="136"/>
        <v>0.72307621135331601</v>
      </c>
      <c r="AB487" s="53">
        <f t="shared" si="137"/>
        <v>0.65807621135331829</v>
      </c>
      <c r="AC487" s="53">
        <f t="shared" si="127"/>
        <v>0.4174682452694517</v>
      </c>
      <c r="AD487" s="58">
        <f t="shared" si="128"/>
        <v>0.37994047777212736</v>
      </c>
      <c r="AF487" s="57">
        <f t="shared" si="129"/>
        <v>5.196152422706632</v>
      </c>
      <c r="AG487" s="53">
        <f t="shared" si="138"/>
        <v>233.17000000000002</v>
      </c>
      <c r="AH487" s="53">
        <f t="shared" si="139"/>
        <v>470.66999999999996</v>
      </c>
      <c r="AI487" s="53">
        <f t="shared" si="140"/>
        <v>231.95499999999998</v>
      </c>
      <c r="AJ487" s="53">
        <f t="shared" si="141"/>
        <v>235.67</v>
      </c>
      <c r="AK487" s="53">
        <f t="shared" si="142"/>
        <v>9.8076211353344434E-2</v>
      </c>
      <c r="AL487" s="53">
        <f t="shared" si="143"/>
        <v>1.3830762113532842</v>
      </c>
      <c r="AM487" s="53">
        <f t="shared" si="130"/>
        <v>0.79851942293458633</v>
      </c>
      <c r="AN487" s="58">
        <f t="shared" si="131"/>
        <v>5.6624327025952034E-2</v>
      </c>
    </row>
    <row r="488" spans="1:40">
      <c r="A488" s="103">
        <v>480</v>
      </c>
      <c r="B488" s="93" t="s">
        <v>594</v>
      </c>
      <c r="C488" s="124" t="s">
        <v>594</v>
      </c>
      <c r="D488" s="101">
        <v>6</v>
      </c>
      <c r="E488" s="95" t="s">
        <v>74</v>
      </c>
      <c r="F488" s="92">
        <v>479.9</v>
      </c>
      <c r="G488" s="92">
        <v>479.3</v>
      </c>
      <c r="H488" s="92">
        <v>476</v>
      </c>
      <c r="I488" s="92">
        <v>475.7</v>
      </c>
      <c r="J488" s="92">
        <v>473.43</v>
      </c>
      <c r="K488" s="96">
        <v>471.97</v>
      </c>
      <c r="L488" s="100"/>
      <c r="M488" s="95" t="s">
        <v>75</v>
      </c>
      <c r="N488" s="92">
        <v>473.51</v>
      </c>
      <c r="O488" s="92">
        <v>474.31</v>
      </c>
      <c r="P488" s="92">
        <v>476.1</v>
      </c>
      <c r="Q488" s="92">
        <v>476.58</v>
      </c>
      <c r="R488" s="92">
        <v>480</v>
      </c>
      <c r="S488" s="96">
        <v>481.34</v>
      </c>
      <c r="T488" s="101">
        <v>474</v>
      </c>
      <c r="U488" s="139"/>
      <c r="V488" s="57">
        <f t="shared" si="126"/>
        <v>5.196152422706632</v>
      </c>
      <c r="W488" s="53">
        <f t="shared" si="132"/>
        <v>237.92500000000001</v>
      </c>
      <c r="X488" s="53">
        <f t="shared" si="133"/>
        <v>472.70000000000005</v>
      </c>
      <c r="Y488" s="53">
        <f t="shared" si="134"/>
        <v>235.98500000000001</v>
      </c>
      <c r="Z488" s="53">
        <f t="shared" si="135"/>
        <v>239.8</v>
      </c>
      <c r="AA488" s="53">
        <f t="shared" si="136"/>
        <v>0.72307621135331601</v>
      </c>
      <c r="AB488" s="53">
        <f t="shared" si="137"/>
        <v>0.65807621135331829</v>
      </c>
      <c r="AC488" s="53">
        <f t="shared" si="127"/>
        <v>0.4174682452694517</v>
      </c>
      <c r="AD488" s="58">
        <f t="shared" si="128"/>
        <v>0.37994047777212736</v>
      </c>
      <c r="AF488" s="57">
        <f t="shared" si="129"/>
        <v>5.196152422706632</v>
      </c>
      <c r="AG488" s="53">
        <f t="shared" si="138"/>
        <v>238.17000000000002</v>
      </c>
      <c r="AH488" s="53">
        <f t="shared" si="139"/>
        <v>480.66999999999996</v>
      </c>
      <c r="AI488" s="53">
        <f t="shared" si="140"/>
        <v>236.95499999999998</v>
      </c>
      <c r="AJ488" s="53">
        <f t="shared" si="141"/>
        <v>240.67</v>
      </c>
      <c r="AK488" s="53">
        <f t="shared" si="142"/>
        <v>9.8076211353344434E-2</v>
      </c>
      <c r="AL488" s="53">
        <f t="shared" si="143"/>
        <v>1.3830762113532842</v>
      </c>
      <c r="AM488" s="53">
        <f t="shared" si="130"/>
        <v>0.79851942293458633</v>
      </c>
      <c r="AN488" s="58">
        <f t="shared" si="131"/>
        <v>5.6624327025952034E-2</v>
      </c>
    </row>
    <row r="489" spans="1:40">
      <c r="A489" s="103">
        <v>490</v>
      </c>
      <c r="B489" s="93" t="s">
        <v>595</v>
      </c>
      <c r="C489" s="124" t="s">
        <v>595</v>
      </c>
      <c r="D489" s="101">
        <v>6</v>
      </c>
      <c r="E489" s="95" t="s">
        <v>74</v>
      </c>
      <c r="F489" s="92">
        <v>489.9</v>
      </c>
      <c r="G489" s="92">
        <v>489.3</v>
      </c>
      <c r="H489" s="92">
        <v>486</v>
      </c>
      <c r="I489" s="92">
        <v>485.7</v>
      </c>
      <c r="J489" s="92">
        <v>483.43</v>
      </c>
      <c r="K489" s="96">
        <v>481.97</v>
      </c>
      <c r="L489" s="100"/>
      <c r="M489" s="95" t="s">
        <v>75</v>
      </c>
      <c r="N489" s="92">
        <v>483.51</v>
      </c>
      <c r="O489" s="92">
        <v>484.31</v>
      </c>
      <c r="P489" s="92">
        <v>486.1</v>
      </c>
      <c r="Q489" s="92">
        <v>486.58</v>
      </c>
      <c r="R489" s="92">
        <v>490</v>
      </c>
      <c r="S489" s="96">
        <v>491.34</v>
      </c>
      <c r="T489" s="101">
        <v>484</v>
      </c>
      <c r="U489" s="139"/>
      <c r="V489" s="57">
        <f t="shared" si="126"/>
        <v>5.196152422706632</v>
      </c>
      <c r="W489" s="53">
        <f t="shared" si="132"/>
        <v>242.92500000000001</v>
      </c>
      <c r="X489" s="53">
        <f t="shared" si="133"/>
        <v>482.70000000000005</v>
      </c>
      <c r="Y489" s="53">
        <f t="shared" si="134"/>
        <v>240.98500000000001</v>
      </c>
      <c r="Z489" s="53">
        <f t="shared" si="135"/>
        <v>244.8</v>
      </c>
      <c r="AA489" s="53">
        <f t="shared" si="136"/>
        <v>0.72307621135331601</v>
      </c>
      <c r="AB489" s="53">
        <f t="shared" si="137"/>
        <v>0.65807621135331829</v>
      </c>
      <c r="AC489" s="53">
        <f t="shared" si="127"/>
        <v>0.4174682452694517</v>
      </c>
      <c r="AD489" s="58">
        <f t="shared" si="128"/>
        <v>0.37994047777212736</v>
      </c>
      <c r="AF489" s="57">
        <f t="shared" si="129"/>
        <v>5.196152422706632</v>
      </c>
      <c r="AG489" s="53">
        <f t="shared" si="138"/>
        <v>243.17000000000002</v>
      </c>
      <c r="AH489" s="53">
        <f t="shared" si="139"/>
        <v>490.66999999999996</v>
      </c>
      <c r="AI489" s="53">
        <f t="shared" si="140"/>
        <v>241.95499999999998</v>
      </c>
      <c r="AJ489" s="53">
        <f t="shared" si="141"/>
        <v>245.67</v>
      </c>
      <c r="AK489" s="53">
        <f t="shared" si="142"/>
        <v>9.8076211353344434E-2</v>
      </c>
      <c r="AL489" s="53">
        <f t="shared" si="143"/>
        <v>1.3830762113532842</v>
      </c>
      <c r="AM489" s="53">
        <f t="shared" si="130"/>
        <v>0.79851942293458633</v>
      </c>
      <c r="AN489" s="58">
        <f t="shared" si="131"/>
        <v>5.6624327025952034E-2</v>
      </c>
    </row>
    <row r="490" spans="1:40">
      <c r="A490" s="103">
        <v>500</v>
      </c>
      <c r="B490" s="93" t="s">
        <v>596</v>
      </c>
      <c r="C490" s="124" t="s">
        <v>596</v>
      </c>
      <c r="D490" s="101">
        <v>6</v>
      </c>
      <c r="E490" s="95" t="s">
        <v>74</v>
      </c>
      <c r="F490" s="92">
        <v>499.9</v>
      </c>
      <c r="G490" s="92">
        <v>499.3</v>
      </c>
      <c r="H490" s="92">
        <v>496</v>
      </c>
      <c r="I490" s="92">
        <v>495.7</v>
      </c>
      <c r="J490" s="92">
        <v>493.43</v>
      </c>
      <c r="K490" s="96">
        <v>491.97</v>
      </c>
      <c r="L490" s="100"/>
      <c r="M490" s="95" t="s">
        <v>75</v>
      </c>
      <c r="N490" s="92">
        <v>493.51</v>
      </c>
      <c r="O490" s="92">
        <v>494.31</v>
      </c>
      <c r="P490" s="92">
        <v>496.1</v>
      </c>
      <c r="Q490" s="92">
        <v>496.58</v>
      </c>
      <c r="R490" s="92">
        <v>500</v>
      </c>
      <c r="S490" s="96">
        <v>501.34</v>
      </c>
      <c r="T490" s="101">
        <v>494</v>
      </c>
      <c r="U490" s="139"/>
      <c r="V490" s="57">
        <f t="shared" si="126"/>
        <v>5.196152422706632</v>
      </c>
      <c r="W490" s="53">
        <f t="shared" si="132"/>
        <v>247.92500000000001</v>
      </c>
      <c r="X490" s="53">
        <f t="shared" si="133"/>
        <v>492.70000000000005</v>
      </c>
      <c r="Y490" s="53">
        <f t="shared" si="134"/>
        <v>245.98500000000001</v>
      </c>
      <c r="Z490" s="53">
        <f t="shared" si="135"/>
        <v>249.8</v>
      </c>
      <c r="AA490" s="53">
        <f t="shared" si="136"/>
        <v>0.72307621135331601</v>
      </c>
      <c r="AB490" s="53">
        <f t="shared" si="137"/>
        <v>0.65807621135331829</v>
      </c>
      <c r="AC490" s="53">
        <f t="shared" si="127"/>
        <v>0.4174682452694517</v>
      </c>
      <c r="AD490" s="58">
        <f t="shared" si="128"/>
        <v>0.37994047777212736</v>
      </c>
      <c r="AF490" s="57">
        <f t="shared" si="129"/>
        <v>5.196152422706632</v>
      </c>
      <c r="AG490" s="53">
        <f t="shared" si="138"/>
        <v>248.17000000000002</v>
      </c>
      <c r="AH490" s="53">
        <f t="shared" si="139"/>
        <v>500.66999999999996</v>
      </c>
      <c r="AI490" s="53">
        <f t="shared" si="140"/>
        <v>246.95499999999998</v>
      </c>
      <c r="AJ490" s="53">
        <f t="shared" si="141"/>
        <v>250.67</v>
      </c>
      <c r="AK490" s="53">
        <f t="shared" si="142"/>
        <v>9.8076211353344434E-2</v>
      </c>
      <c r="AL490" s="53">
        <f t="shared" si="143"/>
        <v>1.3830762113532842</v>
      </c>
      <c r="AM490" s="53">
        <f t="shared" si="130"/>
        <v>0.79851942293458633</v>
      </c>
      <c r="AN490" s="58">
        <f t="shared" si="131"/>
        <v>5.6624327025952034E-2</v>
      </c>
    </row>
    <row r="491" spans="1:40">
      <c r="A491" s="103">
        <v>510</v>
      </c>
      <c r="B491" s="93" t="s">
        <v>597</v>
      </c>
      <c r="C491" s="124" t="s">
        <v>597</v>
      </c>
      <c r="D491" s="101">
        <v>6</v>
      </c>
      <c r="E491" s="95" t="s">
        <v>74</v>
      </c>
      <c r="F491" s="92">
        <v>509.9</v>
      </c>
      <c r="G491" s="92">
        <v>509.3</v>
      </c>
      <c r="H491" s="92">
        <v>506</v>
      </c>
      <c r="I491" s="92">
        <v>505.7</v>
      </c>
      <c r="J491" s="92">
        <v>503.43</v>
      </c>
      <c r="K491" s="96">
        <v>501.97</v>
      </c>
      <c r="L491" s="100"/>
      <c r="M491" s="95" t="s">
        <v>75</v>
      </c>
      <c r="N491" s="92">
        <v>503.51</v>
      </c>
      <c r="O491" s="92">
        <v>504.31</v>
      </c>
      <c r="P491" s="92">
        <v>506.1</v>
      </c>
      <c r="Q491" s="92">
        <v>506.58</v>
      </c>
      <c r="R491" s="92">
        <v>510</v>
      </c>
      <c r="S491" s="96">
        <v>511.34</v>
      </c>
      <c r="T491" s="101">
        <v>504</v>
      </c>
      <c r="U491" s="139"/>
      <c r="V491" s="57">
        <f t="shared" si="126"/>
        <v>5.196152422706632</v>
      </c>
      <c r="W491" s="53">
        <f t="shared" si="132"/>
        <v>252.92500000000001</v>
      </c>
      <c r="X491" s="53">
        <f t="shared" si="133"/>
        <v>502.70000000000005</v>
      </c>
      <c r="Y491" s="53">
        <f t="shared" si="134"/>
        <v>250.98500000000001</v>
      </c>
      <c r="Z491" s="53">
        <f t="shared" si="135"/>
        <v>254.8</v>
      </c>
      <c r="AA491" s="53">
        <f t="shared" si="136"/>
        <v>0.72307621135331601</v>
      </c>
      <c r="AB491" s="53">
        <f t="shared" si="137"/>
        <v>0.65807621135331829</v>
      </c>
      <c r="AC491" s="53">
        <f t="shared" si="127"/>
        <v>0.4174682452694517</v>
      </c>
      <c r="AD491" s="58">
        <f t="shared" si="128"/>
        <v>0.37994047777212736</v>
      </c>
      <c r="AF491" s="57">
        <f t="shared" si="129"/>
        <v>5.196152422706632</v>
      </c>
      <c r="AG491" s="53">
        <f t="shared" si="138"/>
        <v>253.17000000000002</v>
      </c>
      <c r="AH491" s="53">
        <f t="shared" si="139"/>
        <v>510.66999999999996</v>
      </c>
      <c r="AI491" s="53">
        <f t="shared" si="140"/>
        <v>251.95499999999998</v>
      </c>
      <c r="AJ491" s="53">
        <f t="shared" si="141"/>
        <v>255.67</v>
      </c>
      <c r="AK491" s="53">
        <f t="shared" si="142"/>
        <v>9.8076211353344434E-2</v>
      </c>
      <c r="AL491" s="53">
        <f t="shared" si="143"/>
        <v>1.3830762113532842</v>
      </c>
      <c r="AM491" s="53">
        <f t="shared" si="130"/>
        <v>0.79851942293458633</v>
      </c>
      <c r="AN491" s="58">
        <f t="shared" si="131"/>
        <v>5.6624327025952034E-2</v>
      </c>
    </row>
    <row r="492" spans="1:40">
      <c r="A492" s="103">
        <v>520</v>
      </c>
      <c r="B492" s="93" t="s">
        <v>598</v>
      </c>
      <c r="C492" s="124" t="s">
        <v>598</v>
      </c>
      <c r="D492" s="101">
        <v>6</v>
      </c>
      <c r="E492" s="95" t="s">
        <v>74</v>
      </c>
      <c r="F492" s="92">
        <v>519.9</v>
      </c>
      <c r="G492" s="92">
        <v>519.29999999999995</v>
      </c>
      <c r="H492" s="92">
        <v>516</v>
      </c>
      <c r="I492" s="92">
        <v>515.70000000000005</v>
      </c>
      <c r="J492" s="92">
        <v>513.42999999999995</v>
      </c>
      <c r="K492" s="96">
        <v>511.97</v>
      </c>
      <c r="L492" s="100"/>
      <c r="M492" s="95" t="s">
        <v>75</v>
      </c>
      <c r="N492" s="92">
        <v>513.51</v>
      </c>
      <c r="O492" s="92">
        <v>514.30999999999995</v>
      </c>
      <c r="P492" s="92">
        <v>516.1</v>
      </c>
      <c r="Q492" s="92">
        <v>516.58000000000004</v>
      </c>
      <c r="R492" s="92">
        <v>520</v>
      </c>
      <c r="S492" s="96">
        <v>521.34</v>
      </c>
      <c r="T492" s="101">
        <v>514</v>
      </c>
      <c r="U492" s="139"/>
      <c r="V492" s="57">
        <f t="shared" si="126"/>
        <v>5.196152422706632</v>
      </c>
      <c r="W492" s="53">
        <f t="shared" si="132"/>
        <v>257.92500000000001</v>
      </c>
      <c r="X492" s="53">
        <f t="shared" si="133"/>
        <v>512.70000000000005</v>
      </c>
      <c r="Y492" s="53">
        <f t="shared" si="134"/>
        <v>255.98500000000001</v>
      </c>
      <c r="Z492" s="53">
        <f t="shared" si="135"/>
        <v>259.79999999999995</v>
      </c>
      <c r="AA492" s="53">
        <f t="shared" si="136"/>
        <v>0.72307621135337286</v>
      </c>
      <c r="AB492" s="53">
        <f t="shared" si="137"/>
        <v>0.65807621135331829</v>
      </c>
      <c r="AC492" s="53">
        <f t="shared" si="127"/>
        <v>0.41746824526948451</v>
      </c>
      <c r="AD492" s="58">
        <f t="shared" si="128"/>
        <v>0.37994047777212736</v>
      </c>
      <c r="AF492" s="57">
        <f t="shared" si="129"/>
        <v>5.196152422706632</v>
      </c>
      <c r="AG492" s="53">
        <f t="shared" si="138"/>
        <v>258.17</v>
      </c>
      <c r="AH492" s="53">
        <f t="shared" si="139"/>
        <v>520.67000000000007</v>
      </c>
      <c r="AI492" s="53">
        <f t="shared" si="140"/>
        <v>256.95499999999998</v>
      </c>
      <c r="AJ492" s="53">
        <f t="shared" si="141"/>
        <v>260.67</v>
      </c>
      <c r="AK492" s="53">
        <f t="shared" si="142"/>
        <v>9.8076211353316012E-2</v>
      </c>
      <c r="AL492" s="53">
        <f t="shared" si="143"/>
        <v>1.3830762113532842</v>
      </c>
      <c r="AM492" s="53">
        <f t="shared" si="130"/>
        <v>0.79851942293458633</v>
      </c>
      <c r="AN492" s="58">
        <f t="shared" si="131"/>
        <v>5.6624327025935624E-2</v>
      </c>
    </row>
    <row r="493" spans="1:40">
      <c r="A493" s="103">
        <v>530</v>
      </c>
      <c r="B493" s="93" t="s">
        <v>599</v>
      </c>
      <c r="C493" s="124" t="s">
        <v>599</v>
      </c>
      <c r="D493" s="101">
        <v>6</v>
      </c>
      <c r="E493" s="95" t="s">
        <v>74</v>
      </c>
      <c r="F493" s="92">
        <v>529.9</v>
      </c>
      <c r="G493" s="92">
        <v>529.29999999999995</v>
      </c>
      <c r="H493" s="92">
        <v>526</v>
      </c>
      <c r="I493" s="92">
        <v>525.70000000000005</v>
      </c>
      <c r="J493" s="92">
        <v>523.42999999999995</v>
      </c>
      <c r="K493" s="96">
        <v>521.97</v>
      </c>
      <c r="L493" s="100"/>
      <c r="M493" s="95" t="s">
        <v>75</v>
      </c>
      <c r="N493" s="92">
        <v>523.51</v>
      </c>
      <c r="O493" s="92">
        <v>524.30999999999995</v>
      </c>
      <c r="P493" s="92">
        <v>526.1</v>
      </c>
      <c r="Q493" s="92">
        <v>526.58000000000004</v>
      </c>
      <c r="R493" s="92">
        <v>530</v>
      </c>
      <c r="S493" s="96">
        <v>531.34</v>
      </c>
      <c r="T493" s="101">
        <v>524</v>
      </c>
      <c r="U493" s="139"/>
      <c r="V493" s="57">
        <f t="shared" si="126"/>
        <v>5.196152422706632</v>
      </c>
      <c r="W493" s="53">
        <f t="shared" si="132"/>
        <v>262.92500000000001</v>
      </c>
      <c r="X493" s="53">
        <f t="shared" si="133"/>
        <v>522.70000000000005</v>
      </c>
      <c r="Y493" s="53">
        <f t="shared" si="134"/>
        <v>260.98500000000001</v>
      </c>
      <c r="Z493" s="53">
        <f t="shared" si="135"/>
        <v>264.79999999999995</v>
      </c>
      <c r="AA493" s="53">
        <f t="shared" si="136"/>
        <v>0.72307621135337286</v>
      </c>
      <c r="AB493" s="53">
        <f t="shared" si="137"/>
        <v>0.65807621135331829</v>
      </c>
      <c r="AC493" s="53">
        <f t="shared" si="127"/>
        <v>0.41746824526948451</v>
      </c>
      <c r="AD493" s="58">
        <f t="shared" si="128"/>
        <v>0.37994047777212736</v>
      </c>
      <c r="AF493" s="57">
        <f t="shared" si="129"/>
        <v>5.196152422706632</v>
      </c>
      <c r="AG493" s="53">
        <f t="shared" si="138"/>
        <v>263.17</v>
      </c>
      <c r="AH493" s="53">
        <f t="shared" si="139"/>
        <v>530.67000000000007</v>
      </c>
      <c r="AI493" s="53">
        <f t="shared" si="140"/>
        <v>261.95499999999998</v>
      </c>
      <c r="AJ493" s="53">
        <f t="shared" si="141"/>
        <v>265.67</v>
      </c>
      <c r="AK493" s="53">
        <f t="shared" si="142"/>
        <v>9.8076211353316012E-2</v>
      </c>
      <c r="AL493" s="53">
        <f t="shared" si="143"/>
        <v>1.3830762113532842</v>
      </c>
      <c r="AM493" s="53">
        <f t="shared" si="130"/>
        <v>0.79851942293458633</v>
      </c>
      <c r="AN493" s="58">
        <f t="shared" si="131"/>
        <v>5.6624327025935624E-2</v>
      </c>
    </row>
    <row r="494" spans="1:40">
      <c r="A494" s="103">
        <v>540</v>
      </c>
      <c r="B494" s="93" t="s">
        <v>600</v>
      </c>
      <c r="C494" s="124" t="s">
        <v>600</v>
      </c>
      <c r="D494" s="101">
        <v>6</v>
      </c>
      <c r="E494" s="95" t="s">
        <v>74</v>
      </c>
      <c r="F494" s="92">
        <v>539.9</v>
      </c>
      <c r="G494" s="92">
        <v>539.29999999999995</v>
      </c>
      <c r="H494" s="92">
        <v>536</v>
      </c>
      <c r="I494" s="92">
        <v>535.70000000000005</v>
      </c>
      <c r="J494" s="92">
        <v>533.42999999999995</v>
      </c>
      <c r="K494" s="96">
        <v>531.97</v>
      </c>
      <c r="L494" s="100"/>
      <c r="M494" s="95" t="s">
        <v>75</v>
      </c>
      <c r="N494" s="92">
        <v>533.51</v>
      </c>
      <c r="O494" s="92">
        <v>534.30999999999995</v>
      </c>
      <c r="P494" s="92">
        <v>536.1</v>
      </c>
      <c r="Q494" s="92">
        <v>536.58000000000004</v>
      </c>
      <c r="R494" s="92">
        <v>540</v>
      </c>
      <c r="S494" s="96">
        <v>541.34</v>
      </c>
      <c r="T494" s="101">
        <v>534</v>
      </c>
      <c r="U494" s="139"/>
      <c r="V494" s="57">
        <f t="shared" si="126"/>
        <v>5.196152422706632</v>
      </c>
      <c r="W494" s="53">
        <f t="shared" si="132"/>
        <v>267.92500000000001</v>
      </c>
      <c r="X494" s="53">
        <f t="shared" si="133"/>
        <v>532.70000000000005</v>
      </c>
      <c r="Y494" s="53">
        <f t="shared" si="134"/>
        <v>265.98500000000001</v>
      </c>
      <c r="Z494" s="53">
        <f t="shared" si="135"/>
        <v>269.79999999999995</v>
      </c>
      <c r="AA494" s="53">
        <f t="shared" si="136"/>
        <v>0.72307621135337286</v>
      </c>
      <c r="AB494" s="53">
        <f t="shared" si="137"/>
        <v>0.65807621135331829</v>
      </c>
      <c r="AC494" s="53">
        <f t="shared" si="127"/>
        <v>0.41746824526948451</v>
      </c>
      <c r="AD494" s="58">
        <f t="shared" si="128"/>
        <v>0.37994047777212736</v>
      </c>
      <c r="AF494" s="57">
        <f t="shared" si="129"/>
        <v>5.196152422706632</v>
      </c>
      <c r="AG494" s="53">
        <f t="shared" si="138"/>
        <v>268.17</v>
      </c>
      <c r="AH494" s="53">
        <f t="shared" si="139"/>
        <v>540.67000000000007</v>
      </c>
      <c r="AI494" s="53">
        <f t="shared" si="140"/>
        <v>266.95499999999998</v>
      </c>
      <c r="AJ494" s="53">
        <f t="shared" si="141"/>
        <v>270.67</v>
      </c>
      <c r="AK494" s="53">
        <f t="shared" si="142"/>
        <v>9.8076211353316012E-2</v>
      </c>
      <c r="AL494" s="53">
        <f t="shared" si="143"/>
        <v>1.3830762113532842</v>
      </c>
      <c r="AM494" s="53">
        <f t="shared" si="130"/>
        <v>0.79851942293458633</v>
      </c>
      <c r="AN494" s="58">
        <f t="shared" si="131"/>
        <v>5.6624327025935624E-2</v>
      </c>
    </row>
    <row r="495" spans="1:40">
      <c r="A495" s="103">
        <v>550</v>
      </c>
      <c r="B495" s="93" t="s">
        <v>601</v>
      </c>
      <c r="C495" s="124" t="s">
        <v>601</v>
      </c>
      <c r="D495" s="101">
        <v>6</v>
      </c>
      <c r="E495" s="95" t="s">
        <v>74</v>
      </c>
      <c r="F495" s="92">
        <v>549.9</v>
      </c>
      <c r="G495" s="92">
        <v>549.29999999999995</v>
      </c>
      <c r="H495" s="92">
        <v>546</v>
      </c>
      <c r="I495" s="92">
        <v>545.70000000000005</v>
      </c>
      <c r="J495" s="92">
        <v>543.42999999999995</v>
      </c>
      <c r="K495" s="96">
        <v>541.97</v>
      </c>
      <c r="L495" s="100"/>
      <c r="M495" s="95" t="s">
        <v>75</v>
      </c>
      <c r="N495" s="92">
        <v>543.51</v>
      </c>
      <c r="O495" s="92">
        <v>544.30999999999995</v>
      </c>
      <c r="P495" s="92">
        <v>546.1</v>
      </c>
      <c r="Q495" s="92">
        <v>546.58000000000004</v>
      </c>
      <c r="R495" s="92">
        <v>550</v>
      </c>
      <c r="S495" s="96">
        <v>551.34</v>
      </c>
      <c r="T495" s="101">
        <v>544</v>
      </c>
      <c r="U495" s="139"/>
      <c r="V495" s="57">
        <f t="shared" si="126"/>
        <v>5.196152422706632</v>
      </c>
      <c r="W495" s="53">
        <f t="shared" si="132"/>
        <v>272.92500000000001</v>
      </c>
      <c r="X495" s="53">
        <f t="shared" si="133"/>
        <v>542.70000000000005</v>
      </c>
      <c r="Y495" s="53">
        <f t="shared" si="134"/>
        <v>270.98500000000001</v>
      </c>
      <c r="Z495" s="53">
        <f t="shared" si="135"/>
        <v>274.79999999999995</v>
      </c>
      <c r="AA495" s="53">
        <f t="shared" si="136"/>
        <v>0.72307621135337286</v>
      </c>
      <c r="AB495" s="53">
        <f t="shared" si="137"/>
        <v>0.65807621135331829</v>
      </c>
      <c r="AC495" s="53">
        <f t="shared" si="127"/>
        <v>0.41746824526948451</v>
      </c>
      <c r="AD495" s="58">
        <f t="shared" si="128"/>
        <v>0.37994047777212736</v>
      </c>
      <c r="AF495" s="57">
        <f t="shared" si="129"/>
        <v>5.196152422706632</v>
      </c>
      <c r="AG495" s="53">
        <f t="shared" si="138"/>
        <v>273.17</v>
      </c>
      <c r="AH495" s="53">
        <f t="shared" si="139"/>
        <v>550.67000000000007</v>
      </c>
      <c r="AI495" s="53">
        <f t="shared" si="140"/>
        <v>271.95499999999998</v>
      </c>
      <c r="AJ495" s="53">
        <f t="shared" si="141"/>
        <v>275.67</v>
      </c>
      <c r="AK495" s="53">
        <f t="shared" si="142"/>
        <v>9.8076211353316012E-2</v>
      </c>
      <c r="AL495" s="53">
        <f t="shared" si="143"/>
        <v>1.3830762113532842</v>
      </c>
      <c r="AM495" s="53">
        <f t="shared" si="130"/>
        <v>0.79851942293458633</v>
      </c>
      <c r="AN495" s="58">
        <f t="shared" si="131"/>
        <v>5.6624327025935624E-2</v>
      </c>
    </row>
    <row r="496" spans="1:40">
      <c r="A496" s="103">
        <v>560</v>
      </c>
      <c r="B496" s="93" t="s">
        <v>602</v>
      </c>
      <c r="C496" s="124" t="s">
        <v>602</v>
      </c>
      <c r="D496" s="101">
        <v>6</v>
      </c>
      <c r="E496" s="95" t="s">
        <v>74</v>
      </c>
      <c r="F496" s="92">
        <v>559.9</v>
      </c>
      <c r="G496" s="92">
        <v>559.29999999999995</v>
      </c>
      <c r="H496" s="92">
        <v>556</v>
      </c>
      <c r="I496" s="92">
        <v>555.70000000000005</v>
      </c>
      <c r="J496" s="92">
        <v>553.42999999999995</v>
      </c>
      <c r="K496" s="96">
        <v>551.97</v>
      </c>
      <c r="L496" s="100"/>
      <c r="M496" s="95" t="s">
        <v>75</v>
      </c>
      <c r="N496" s="92">
        <v>553.51</v>
      </c>
      <c r="O496" s="92">
        <v>554.30999999999995</v>
      </c>
      <c r="P496" s="92">
        <v>556.1</v>
      </c>
      <c r="Q496" s="92">
        <v>556.58000000000004</v>
      </c>
      <c r="R496" s="92">
        <v>560</v>
      </c>
      <c r="S496" s="96">
        <v>561.34</v>
      </c>
      <c r="T496" s="101">
        <v>554</v>
      </c>
      <c r="U496" s="139"/>
      <c r="V496" s="57">
        <f t="shared" si="126"/>
        <v>5.196152422706632</v>
      </c>
      <c r="W496" s="53">
        <f t="shared" si="132"/>
        <v>277.92500000000001</v>
      </c>
      <c r="X496" s="53">
        <f t="shared" si="133"/>
        <v>552.70000000000005</v>
      </c>
      <c r="Y496" s="53">
        <f t="shared" si="134"/>
        <v>275.98500000000001</v>
      </c>
      <c r="Z496" s="53">
        <f t="shared" si="135"/>
        <v>279.79999999999995</v>
      </c>
      <c r="AA496" s="53">
        <f t="shared" si="136"/>
        <v>0.72307621135337286</v>
      </c>
      <c r="AB496" s="53">
        <f t="shared" si="137"/>
        <v>0.65807621135331829</v>
      </c>
      <c r="AC496" s="53">
        <f t="shared" si="127"/>
        <v>0.41746824526948451</v>
      </c>
      <c r="AD496" s="58">
        <f t="shared" si="128"/>
        <v>0.37994047777212736</v>
      </c>
      <c r="AF496" s="57">
        <f t="shared" si="129"/>
        <v>5.196152422706632</v>
      </c>
      <c r="AG496" s="53">
        <f t="shared" si="138"/>
        <v>278.17</v>
      </c>
      <c r="AH496" s="53">
        <f t="shared" si="139"/>
        <v>560.67000000000007</v>
      </c>
      <c r="AI496" s="53">
        <f t="shared" si="140"/>
        <v>276.95499999999998</v>
      </c>
      <c r="AJ496" s="53">
        <f t="shared" si="141"/>
        <v>280.67</v>
      </c>
      <c r="AK496" s="53">
        <f t="shared" si="142"/>
        <v>9.8076211353316012E-2</v>
      </c>
      <c r="AL496" s="53">
        <f t="shared" si="143"/>
        <v>1.3830762113532842</v>
      </c>
      <c r="AM496" s="53">
        <f t="shared" si="130"/>
        <v>0.79851942293458633</v>
      </c>
      <c r="AN496" s="58">
        <f t="shared" si="131"/>
        <v>5.6624327025935624E-2</v>
      </c>
    </row>
    <row r="497" spans="1:40">
      <c r="A497" s="103">
        <v>570</v>
      </c>
      <c r="B497" s="93" t="s">
        <v>603</v>
      </c>
      <c r="C497" s="124" t="s">
        <v>603</v>
      </c>
      <c r="D497" s="101">
        <v>6</v>
      </c>
      <c r="E497" s="95" t="s">
        <v>74</v>
      </c>
      <c r="F497" s="92">
        <v>569.9</v>
      </c>
      <c r="G497" s="92">
        <v>569.29999999999995</v>
      </c>
      <c r="H497" s="92">
        <v>566</v>
      </c>
      <c r="I497" s="92">
        <v>565.70000000000005</v>
      </c>
      <c r="J497" s="92">
        <v>563.42999999999995</v>
      </c>
      <c r="K497" s="96">
        <v>561.97</v>
      </c>
      <c r="L497" s="100"/>
      <c r="M497" s="95" t="s">
        <v>75</v>
      </c>
      <c r="N497" s="92">
        <v>563.51</v>
      </c>
      <c r="O497" s="92">
        <v>564.30999999999995</v>
      </c>
      <c r="P497" s="92">
        <v>566.1</v>
      </c>
      <c r="Q497" s="92">
        <v>566.58000000000004</v>
      </c>
      <c r="R497" s="92">
        <v>570</v>
      </c>
      <c r="S497" s="96">
        <v>571.34</v>
      </c>
      <c r="T497" s="101">
        <v>564</v>
      </c>
      <c r="U497" s="139"/>
      <c r="V497" s="57">
        <f t="shared" si="126"/>
        <v>5.196152422706632</v>
      </c>
      <c r="W497" s="53">
        <f t="shared" si="132"/>
        <v>282.92500000000001</v>
      </c>
      <c r="X497" s="53">
        <f t="shared" si="133"/>
        <v>562.70000000000005</v>
      </c>
      <c r="Y497" s="53">
        <f t="shared" si="134"/>
        <v>280.98500000000001</v>
      </c>
      <c r="Z497" s="53">
        <f t="shared" si="135"/>
        <v>284.79999999999995</v>
      </c>
      <c r="AA497" s="53">
        <f t="shared" si="136"/>
        <v>0.72307621135337286</v>
      </c>
      <c r="AB497" s="53">
        <f t="shared" si="137"/>
        <v>0.65807621135331829</v>
      </c>
      <c r="AC497" s="53">
        <f t="shared" si="127"/>
        <v>0.41746824526948451</v>
      </c>
      <c r="AD497" s="58">
        <f t="shared" si="128"/>
        <v>0.37994047777212736</v>
      </c>
      <c r="AF497" s="57">
        <f t="shared" si="129"/>
        <v>5.196152422706632</v>
      </c>
      <c r="AG497" s="53">
        <f t="shared" si="138"/>
        <v>283.17</v>
      </c>
      <c r="AH497" s="53">
        <f t="shared" si="139"/>
        <v>570.67000000000007</v>
      </c>
      <c r="AI497" s="53">
        <f t="shared" si="140"/>
        <v>281.95499999999998</v>
      </c>
      <c r="AJ497" s="53">
        <f t="shared" si="141"/>
        <v>285.67</v>
      </c>
      <c r="AK497" s="53">
        <f t="shared" si="142"/>
        <v>9.8076211353316012E-2</v>
      </c>
      <c r="AL497" s="53">
        <f t="shared" si="143"/>
        <v>1.3830762113532842</v>
      </c>
      <c r="AM497" s="53">
        <f t="shared" si="130"/>
        <v>0.79851942293458633</v>
      </c>
      <c r="AN497" s="58">
        <f t="shared" si="131"/>
        <v>5.6624327025935624E-2</v>
      </c>
    </row>
    <row r="498" spans="1:40">
      <c r="A498" s="103">
        <v>580</v>
      </c>
      <c r="B498" s="93" t="s">
        <v>604</v>
      </c>
      <c r="C498" s="124" t="s">
        <v>604</v>
      </c>
      <c r="D498" s="101">
        <v>6</v>
      </c>
      <c r="E498" s="95" t="s">
        <v>74</v>
      </c>
      <c r="F498" s="92">
        <v>579.9</v>
      </c>
      <c r="G498" s="92">
        <v>579.29999999999995</v>
      </c>
      <c r="H498" s="92">
        <v>576</v>
      </c>
      <c r="I498" s="92">
        <v>575.70000000000005</v>
      </c>
      <c r="J498" s="92">
        <v>573.42999999999995</v>
      </c>
      <c r="K498" s="96">
        <v>571.97</v>
      </c>
      <c r="L498" s="100"/>
      <c r="M498" s="95" t="s">
        <v>75</v>
      </c>
      <c r="N498" s="92">
        <v>573.51</v>
      </c>
      <c r="O498" s="92">
        <v>574.30999999999995</v>
      </c>
      <c r="P498" s="92">
        <v>576.1</v>
      </c>
      <c r="Q498" s="92">
        <v>576.58000000000004</v>
      </c>
      <c r="R498" s="92">
        <v>580</v>
      </c>
      <c r="S498" s="96">
        <v>581.34</v>
      </c>
      <c r="T498" s="101">
        <v>574</v>
      </c>
      <c r="U498" s="139"/>
      <c r="V498" s="57">
        <f t="shared" si="126"/>
        <v>5.196152422706632</v>
      </c>
      <c r="W498" s="53">
        <f t="shared" si="132"/>
        <v>287.92500000000001</v>
      </c>
      <c r="X498" s="53">
        <f t="shared" si="133"/>
        <v>572.70000000000005</v>
      </c>
      <c r="Y498" s="53">
        <f t="shared" si="134"/>
        <v>285.98500000000001</v>
      </c>
      <c r="Z498" s="53">
        <f t="shared" si="135"/>
        <v>289.79999999999995</v>
      </c>
      <c r="AA498" s="53">
        <f t="shared" si="136"/>
        <v>0.72307621135337286</v>
      </c>
      <c r="AB498" s="53">
        <f t="shared" si="137"/>
        <v>0.65807621135331829</v>
      </c>
      <c r="AC498" s="53">
        <f t="shared" si="127"/>
        <v>0.41746824526948451</v>
      </c>
      <c r="AD498" s="58">
        <f t="shared" si="128"/>
        <v>0.37994047777212736</v>
      </c>
      <c r="AF498" s="57">
        <f t="shared" si="129"/>
        <v>5.196152422706632</v>
      </c>
      <c r="AG498" s="53">
        <f t="shared" si="138"/>
        <v>288.17</v>
      </c>
      <c r="AH498" s="53">
        <f t="shared" si="139"/>
        <v>580.67000000000007</v>
      </c>
      <c r="AI498" s="53">
        <f t="shared" si="140"/>
        <v>286.95499999999998</v>
      </c>
      <c r="AJ498" s="53">
        <f t="shared" si="141"/>
        <v>290.67</v>
      </c>
      <c r="AK498" s="53">
        <f t="shared" si="142"/>
        <v>9.8076211353316012E-2</v>
      </c>
      <c r="AL498" s="53">
        <f t="shared" si="143"/>
        <v>1.3830762113532842</v>
      </c>
      <c r="AM498" s="53">
        <f t="shared" si="130"/>
        <v>0.79851942293458633</v>
      </c>
      <c r="AN498" s="58">
        <f t="shared" si="131"/>
        <v>5.6624327025935624E-2</v>
      </c>
    </row>
    <row r="499" spans="1:40">
      <c r="A499" s="103">
        <v>590</v>
      </c>
      <c r="B499" s="93" t="s">
        <v>605</v>
      </c>
      <c r="C499" s="124" t="s">
        <v>605</v>
      </c>
      <c r="D499" s="101">
        <v>6</v>
      </c>
      <c r="E499" s="95" t="s">
        <v>74</v>
      </c>
      <c r="F499" s="92">
        <v>589.9</v>
      </c>
      <c r="G499" s="92">
        <v>589.29999999999995</v>
      </c>
      <c r="H499" s="92">
        <v>586</v>
      </c>
      <c r="I499" s="92">
        <v>585.70000000000005</v>
      </c>
      <c r="J499" s="92">
        <v>583.42999999999995</v>
      </c>
      <c r="K499" s="96">
        <v>581.97</v>
      </c>
      <c r="L499" s="100"/>
      <c r="M499" s="95" t="s">
        <v>75</v>
      </c>
      <c r="N499" s="92">
        <v>583.51</v>
      </c>
      <c r="O499" s="92">
        <v>584.30999999999995</v>
      </c>
      <c r="P499" s="92">
        <v>586.1</v>
      </c>
      <c r="Q499" s="92">
        <v>586.58000000000004</v>
      </c>
      <c r="R499" s="92">
        <v>590</v>
      </c>
      <c r="S499" s="96">
        <v>591.34</v>
      </c>
      <c r="T499" s="101">
        <v>584</v>
      </c>
      <c r="U499" s="139"/>
      <c r="V499" s="57">
        <f t="shared" si="126"/>
        <v>5.196152422706632</v>
      </c>
      <c r="W499" s="53">
        <f t="shared" si="132"/>
        <v>292.92500000000001</v>
      </c>
      <c r="X499" s="53">
        <f t="shared" si="133"/>
        <v>582.70000000000005</v>
      </c>
      <c r="Y499" s="53">
        <f t="shared" si="134"/>
        <v>290.98500000000001</v>
      </c>
      <c r="Z499" s="53">
        <f t="shared" si="135"/>
        <v>294.79999999999995</v>
      </c>
      <c r="AA499" s="53">
        <f t="shared" si="136"/>
        <v>0.72307621135337286</v>
      </c>
      <c r="AB499" s="53">
        <f t="shared" si="137"/>
        <v>0.65807621135331829</v>
      </c>
      <c r="AC499" s="53">
        <f t="shared" si="127"/>
        <v>0.41746824526948451</v>
      </c>
      <c r="AD499" s="58">
        <f t="shared" si="128"/>
        <v>0.37994047777212736</v>
      </c>
      <c r="AF499" s="57">
        <f t="shared" si="129"/>
        <v>5.196152422706632</v>
      </c>
      <c r="AG499" s="53">
        <f t="shared" si="138"/>
        <v>293.17</v>
      </c>
      <c r="AH499" s="53">
        <f t="shared" si="139"/>
        <v>590.67000000000007</v>
      </c>
      <c r="AI499" s="53">
        <f t="shared" si="140"/>
        <v>291.95499999999998</v>
      </c>
      <c r="AJ499" s="53">
        <f t="shared" si="141"/>
        <v>295.67</v>
      </c>
      <c r="AK499" s="53">
        <f t="shared" si="142"/>
        <v>9.8076211353316012E-2</v>
      </c>
      <c r="AL499" s="53">
        <f t="shared" si="143"/>
        <v>1.3830762113532842</v>
      </c>
      <c r="AM499" s="53">
        <f t="shared" si="130"/>
        <v>0.79851942293458633</v>
      </c>
      <c r="AN499" s="58">
        <f t="shared" si="131"/>
        <v>5.6624327025935624E-2</v>
      </c>
    </row>
    <row r="500" spans="1:40" ht="17" thickBot="1">
      <c r="A500" s="104">
        <v>600</v>
      </c>
      <c r="B500" s="105" t="s">
        <v>606</v>
      </c>
      <c r="C500" s="125" t="s">
        <v>606</v>
      </c>
      <c r="D500" s="102">
        <v>6</v>
      </c>
      <c r="E500" s="97" t="s">
        <v>74</v>
      </c>
      <c r="F500" s="98">
        <v>599.9</v>
      </c>
      <c r="G500" s="98">
        <v>599.29999999999995</v>
      </c>
      <c r="H500" s="98">
        <v>596</v>
      </c>
      <c r="I500" s="98">
        <v>595.70000000000005</v>
      </c>
      <c r="J500" s="98">
        <v>593.42999999999995</v>
      </c>
      <c r="K500" s="99">
        <v>591.97</v>
      </c>
      <c r="L500" s="100"/>
      <c r="M500" s="97" t="s">
        <v>75</v>
      </c>
      <c r="N500" s="98">
        <v>593.51</v>
      </c>
      <c r="O500" s="98">
        <v>594.30999999999995</v>
      </c>
      <c r="P500" s="98">
        <v>596.1</v>
      </c>
      <c r="Q500" s="98">
        <v>596.58000000000004</v>
      </c>
      <c r="R500" s="98">
        <v>600</v>
      </c>
      <c r="S500" s="99">
        <v>601.34</v>
      </c>
      <c r="T500" s="102">
        <v>594</v>
      </c>
      <c r="U500" s="139"/>
      <c r="V500" s="127">
        <f t="shared" si="126"/>
        <v>5.196152422706632</v>
      </c>
      <c r="W500" s="59">
        <f t="shared" si="132"/>
        <v>297.92500000000001</v>
      </c>
      <c r="X500" s="59">
        <f t="shared" si="133"/>
        <v>592.70000000000005</v>
      </c>
      <c r="Y500" s="59">
        <f t="shared" si="134"/>
        <v>295.98500000000001</v>
      </c>
      <c r="Z500" s="59">
        <f t="shared" si="135"/>
        <v>299.79999999999995</v>
      </c>
      <c r="AA500" s="59">
        <f t="shared" si="136"/>
        <v>0.72307621135337286</v>
      </c>
      <c r="AB500" s="59">
        <f t="shared" si="137"/>
        <v>0.65807621135331829</v>
      </c>
      <c r="AC500" s="59">
        <f t="shared" si="127"/>
        <v>0.41746824526948451</v>
      </c>
      <c r="AD500" s="60">
        <f t="shared" si="128"/>
        <v>0.37994047777212736</v>
      </c>
      <c r="AF500" s="127">
        <f t="shared" si="129"/>
        <v>5.196152422706632</v>
      </c>
      <c r="AG500" s="59">
        <f t="shared" si="138"/>
        <v>298.17</v>
      </c>
      <c r="AH500" s="59">
        <f t="shared" si="139"/>
        <v>600.67000000000007</v>
      </c>
      <c r="AI500" s="59">
        <f t="shared" si="140"/>
        <v>296.95499999999998</v>
      </c>
      <c r="AJ500" s="59">
        <f t="shared" si="141"/>
        <v>300.67</v>
      </c>
      <c r="AK500" s="59">
        <f t="shared" si="142"/>
        <v>9.8076211353316012E-2</v>
      </c>
      <c r="AL500" s="59">
        <f t="shared" si="143"/>
        <v>1.3830762113532842</v>
      </c>
      <c r="AM500" s="59">
        <f t="shared" si="130"/>
        <v>0.79851942293458633</v>
      </c>
      <c r="AN500" s="60">
        <f t="shared" si="131"/>
        <v>5.6624327025935624E-2</v>
      </c>
    </row>
  </sheetData>
  <mergeCells count="11">
    <mergeCell ref="R3:S3"/>
    <mergeCell ref="F3:G3"/>
    <mergeCell ref="H3:I3"/>
    <mergeCell ref="J3:K3"/>
    <mergeCell ref="N3:O3"/>
    <mergeCell ref="P3:Q3"/>
    <mergeCell ref="V2:AD2"/>
    <mergeCell ref="AF2:AN2"/>
    <mergeCell ref="B2:C2"/>
    <mergeCell ref="E2:K2"/>
    <mergeCell ref="M2:S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97861-A178-2F47-B44F-F4D36A633F45}">
  <dimension ref="A1:P1046"/>
  <sheetViews>
    <sheetView tabSelected="1" workbookViewId="0">
      <pane ySplit="2" topLeftCell="A33" activePane="bottomLeft" state="frozen"/>
      <selection pane="bottomLeft" activeCell="L52" sqref="L52"/>
    </sheetView>
  </sheetViews>
  <sheetFormatPr baseColWidth="10" defaultRowHeight="16"/>
  <cols>
    <col min="1" max="1" width="14.83203125" bestFit="1" customWidth="1"/>
    <col min="2" max="2" width="6.1640625" customWidth="1"/>
    <col min="3" max="3" width="7.33203125" bestFit="1" customWidth="1"/>
    <col min="4" max="4" width="8.6640625" customWidth="1"/>
    <col min="5" max="7" width="7.83203125" customWidth="1"/>
    <col min="8" max="8" width="10.1640625" customWidth="1"/>
    <col min="9" max="12" width="7.83203125" customWidth="1"/>
  </cols>
  <sheetData>
    <row r="1" spans="1:12" ht="17" thickBot="1">
      <c r="A1" s="165" t="s">
        <v>58</v>
      </c>
      <c r="B1" s="166"/>
      <c r="C1" s="166"/>
      <c r="D1" s="166"/>
      <c r="E1" s="167" t="s">
        <v>59</v>
      </c>
      <c r="F1" s="167"/>
      <c r="G1" s="167"/>
      <c r="H1" s="167"/>
      <c r="I1" s="167"/>
      <c r="J1" s="167"/>
      <c r="K1" s="167"/>
      <c r="L1" s="168"/>
    </row>
    <row r="2" spans="1:12" s="9" customFormat="1" ht="17" thickBot="1">
      <c r="A2" s="75" t="s">
        <v>47</v>
      </c>
      <c r="B2" s="77" t="s">
        <v>48</v>
      </c>
      <c r="C2" s="76" t="s">
        <v>60</v>
      </c>
      <c r="D2" s="79" t="s">
        <v>57</v>
      </c>
      <c r="E2" s="80" t="s">
        <v>49</v>
      </c>
      <c r="F2" s="78" t="s">
        <v>50</v>
      </c>
      <c r="G2" s="78" t="s">
        <v>51</v>
      </c>
      <c r="H2" s="78" t="s">
        <v>52</v>
      </c>
      <c r="I2" s="78" t="s">
        <v>53</v>
      </c>
      <c r="J2" s="78" t="s">
        <v>54</v>
      </c>
      <c r="K2" s="78" t="s">
        <v>55</v>
      </c>
      <c r="L2" s="79" t="s">
        <v>56</v>
      </c>
    </row>
    <row r="3" spans="1:12">
      <c r="A3" s="61" t="str">
        <f>_xlfn.CONCAT("G",'BSPP thread'!A3,"-int")</f>
        <v>G1/16-int</v>
      </c>
      <c r="B3" s="86">
        <f>'BSPP thread'!C3</f>
        <v>0.90700000000000003</v>
      </c>
      <c r="C3" s="82">
        <f>-1*('BSPP thread'!$M3/2+5*$B3/(24*TAN(phi/2))*1.05)</f>
        <v>-3.9788848601293729</v>
      </c>
      <c r="D3" s="81">
        <f>'BSPP thread'!$M3+5*$B3/(12*TAN(phi/2))</f>
        <v>7.9214711621511862</v>
      </c>
      <c r="E3" s="64">
        <v>0</v>
      </c>
      <c r="F3" s="65">
        <f>0.46875*$B3</f>
        <v>0.42515625000000001</v>
      </c>
      <c r="G3" s="65">
        <f>E3</f>
        <v>0</v>
      </c>
      <c r="H3" s="142">
        <f>-F3</f>
        <v>-0.42515625000000001</v>
      </c>
      <c r="I3" s="65">
        <f>-1*('BSPP thread'!$M3/2-$B3*(cinternal-TAN((PI()+phi)/4)/12*(1-SIN(phi/2)))+C3)</f>
        <v>0.56084140616326339</v>
      </c>
      <c r="J3" s="65">
        <f>-0.14686*$B3</f>
        <v>-0.13320202</v>
      </c>
      <c r="K3" s="65">
        <f>I3</f>
        <v>0.56084140616326339</v>
      </c>
      <c r="L3" s="66">
        <f>-J3</f>
        <v>0.13320202</v>
      </c>
    </row>
    <row r="4" spans="1:12">
      <c r="A4" s="62" t="str">
        <f>_xlfn.CONCAT("G",'BSPP thread'!A4,"-int")</f>
        <v>G1/8-int</v>
      </c>
      <c r="B4" s="57">
        <f>'BSPP thread'!C4</f>
        <v>0.90700000000000003</v>
      </c>
      <c r="C4" s="83">
        <f>-1*('BSPP thread'!$M4/2+5*$B4/(24*TAN(phi/2))*1.05)</f>
        <v>-4.9813848601293724</v>
      </c>
      <c r="D4" s="63">
        <f>'BSPP thread'!$M4+5*$B4/(12*TAN(phi/2))</f>
        <v>9.9264711621511861</v>
      </c>
      <c r="E4" s="57">
        <v>0</v>
      </c>
      <c r="F4" s="53">
        <f t="shared" ref="F4:F26" si="0">0.46875*$B4</f>
        <v>0.42515625000000001</v>
      </c>
      <c r="G4" s="53">
        <f t="shared" ref="G4:G26" si="1">E4</f>
        <v>0</v>
      </c>
      <c r="H4" s="143">
        <f t="shared" ref="H4:H26" si="2">-F4</f>
        <v>-0.42515625000000001</v>
      </c>
      <c r="I4" s="53">
        <f>-1*('BSPP thread'!$M4/2-$B4*(cinternal-TAN((PI()+phi)/4)/12*(1-SIN(phi/2)))+C4)</f>
        <v>0.56084140616326295</v>
      </c>
      <c r="J4" s="53">
        <f t="shared" ref="J4:J26" si="3">-0.14686*$B4</f>
        <v>-0.13320202</v>
      </c>
      <c r="K4" s="53">
        <f t="shared" ref="K4:K26" si="4">I4</f>
        <v>0.56084140616326295</v>
      </c>
      <c r="L4" s="58">
        <f t="shared" ref="L4:L26" si="5">-J4</f>
        <v>0.13320202</v>
      </c>
    </row>
    <row r="5" spans="1:12">
      <c r="A5" s="62" t="str">
        <f>_xlfn.CONCAT("G",'BSPP thread'!A5,"-int")</f>
        <v>G1/4-int</v>
      </c>
      <c r="B5" s="57">
        <f>'BSPP thread'!C5</f>
        <v>1.337</v>
      </c>
      <c r="C5" s="83">
        <f>-1*('BSPP thread'!$M5/2+5*$B5/(24*TAN(phi/2))*1.05)</f>
        <v>-6.7435772414475981</v>
      </c>
      <c r="D5" s="63">
        <f>'BSPP thread'!$M5+5*$B5/(12*TAN(phi/2))</f>
        <v>13.433647126566854</v>
      </c>
      <c r="E5" s="57">
        <v>0</v>
      </c>
      <c r="F5" s="53">
        <f t="shared" si="0"/>
        <v>0.62671874999999999</v>
      </c>
      <c r="G5" s="53">
        <f t="shared" si="1"/>
        <v>0</v>
      </c>
      <c r="H5" s="143">
        <f t="shared" si="2"/>
        <v>-0.62671874999999999</v>
      </c>
      <c r="I5" s="53">
        <f>-1*('BSPP thread'!$M5/2-$B5*(cinternal-TAN((PI()+phi)/4)/12*(1-SIN(phi/2)))+C5)</f>
        <v>0.82673093719987101</v>
      </c>
      <c r="J5" s="53">
        <f t="shared" si="3"/>
        <v>-0.19635181999999998</v>
      </c>
      <c r="K5" s="53">
        <f t="shared" si="4"/>
        <v>0.82673093719987101</v>
      </c>
      <c r="L5" s="58">
        <f t="shared" si="5"/>
        <v>0.19635181999999998</v>
      </c>
    </row>
    <row r="6" spans="1:12">
      <c r="A6" s="62" t="str">
        <f>_xlfn.CONCAT("G",'BSPP thread'!A6,"-int")</f>
        <v>G3/8-int</v>
      </c>
      <c r="B6" s="57">
        <f>'BSPP thread'!C6</f>
        <v>1.337</v>
      </c>
      <c r="C6" s="83">
        <f>-1*('BSPP thread'!$M6/2+5*$B6/(24*TAN(phi/2))*1.05)</f>
        <v>-8.4960772414475976</v>
      </c>
      <c r="D6" s="63">
        <f>'BSPP thread'!$M6+5*$B6/(12*TAN(phi/2))</f>
        <v>16.938647126566853</v>
      </c>
      <c r="E6" s="57">
        <v>0</v>
      </c>
      <c r="F6" s="53">
        <f t="shared" si="0"/>
        <v>0.62671874999999999</v>
      </c>
      <c r="G6" s="53">
        <f t="shared" si="1"/>
        <v>0</v>
      </c>
      <c r="H6" s="143">
        <f t="shared" si="2"/>
        <v>-0.62671874999999999</v>
      </c>
      <c r="I6" s="53">
        <f>-1*('BSPP thread'!$M6/2-$B6*(cinternal-TAN((PI()+phi)/4)/12*(1-SIN(phi/2)))+C6)</f>
        <v>0.82673093719987101</v>
      </c>
      <c r="J6" s="53">
        <f t="shared" si="3"/>
        <v>-0.19635181999999998</v>
      </c>
      <c r="K6" s="53">
        <f t="shared" si="4"/>
        <v>0.82673093719987101</v>
      </c>
      <c r="L6" s="58">
        <f t="shared" si="5"/>
        <v>0.19635181999999998</v>
      </c>
    </row>
    <row r="7" spans="1:12">
      <c r="A7" s="62" t="str">
        <f>_xlfn.CONCAT("G",'BSPP thread'!A7,"-int")</f>
        <v>G1/2-int</v>
      </c>
      <c r="B7" s="57">
        <f>'BSPP thread'!C7</f>
        <v>1.8140000000000001</v>
      </c>
      <c r="C7" s="83">
        <f>-1*('BSPP thread'!$M7/2+5*$B7/(24*TAN(phi/2))*1.05)</f>
        <v>-10.694269720258745</v>
      </c>
      <c r="D7" s="63">
        <f>'BSPP thread'!$M7+5*$B7/(12*TAN(phi/2))</f>
        <v>21.315942324302373</v>
      </c>
      <c r="E7" s="57">
        <v>0</v>
      </c>
      <c r="F7" s="53">
        <f t="shared" si="0"/>
        <v>0.85031250000000003</v>
      </c>
      <c r="G7" s="53">
        <f t="shared" si="1"/>
        <v>0</v>
      </c>
      <c r="H7" s="143">
        <f t="shared" si="2"/>
        <v>-0.85031250000000003</v>
      </c>
      <c r="I7" s="53">
        <f>-1*('BSPP thread'!$M7/2-$B7*(cinternal-TAN((PI()+phi)/4)/12*(1-SIN(phi/2)))+C7)</f>
        <v>1.1216828123265259</v>
      </c>
      <c r="J7" s="53">
        <f t="shared" si="3"/>
        <v>-0.26640404000000001</v>
      </c>
      <c r="K7" s="53">
        <f t="shared" si="4"/>
        <v>1.1216828123265259</v>
      </c>
      <c r="L7" s="58">
        <f t="shared" si="5"/>
        <v>0.26640404000000001</v>
      </c>
    </row>
    <row r="8" spans="1:12">
      <c r="A8" s="62" t="str">
        <f>_xlfn.CONCAT("G",'BSPP thread'!A8,"-int")</f>
        <v>G5/8-int</v>
      </c>
      <c r="B8" s="57">
        <f>'BSPP thread'!C8</f>
        <v>1.8140000000000001</v>
      </c>
      <c r="C8" s="83">
        <f>-1*('BSPP thread'!$M8/2+5*$B8/(24*TAN(phi/2))*1.05)</f>
        <v>-11.672269720258747</v>
      </c>
      <c r="D8" s="63">
        <f>'BSPP thread'!$M8+5*$B8/(12*TAN(phi/2))</f>
        <v>23.271942324302373</v>
      </c>
      <c r="E8" s="57">
        <v>0</v>
      </c>
      <c r="F8" s="53">
        <f t="shared" si="0"/>
        <v>0.85031250000000003</v>
      </c>
      <c r="G8" s="53">
        <f t="shared" si="1"/>
        <v>0</v>
      </c>
      <c r="H8" s="143">
        <f t="shared" si="2"/>
        <v>-0.85031250000000003</v>
      </c>
      <c r="I8" s="53">
        <f>-1*('BSPP thread'!$M8/2-$B8*(cinternal-TAN((PI()+phi)/4)/12*(1-SIN(phi/2)))+C8)</f>
        <v>1.1216828123265277</v>
      </c>
      <c r="J8" s="53">
        <f t="shared" si="3"/>
        <v>-0.26640404000000001</v>
      </c>
      <c r="K8" s="53">
        <f t="shared" si="4"/>
        <v>1.1216828123265277</v>
      </c>
      <c r="L8" s="58">
        <f t="shared" si="5"/>
        <v>0.26640404000000001</v>
      </c>
    </row>
    <row r="9" spans="1:12">
      <c r="A9" s="62" t="str">
        <f>_xlfn.CONCAT("G",'BSPP thread'!A9,"-int")</f>
        <v>G3/4-int</v>
      </c>
      <c r="B9" s="57">
        <f>'BSPP thread'!C9</f>
        <v>1.8140000000000001</v>
      </c>
      <c r="C9" s="83">
        <f>-1*('BSPP thread'!$M9/2+5*$B9/(24*TAN(phi/2))*1.05)</f>
        <v>-13.437269720258747</v>
      </c>
      <c r="D9" s="63">
        <f>'BSPP thread'!$M9+5*$B9/(12*TAN(phi/2))</f>
        <v>26.801942324302374</v>
      </c>
      <c r="E9" s="57">
        <v>0</v>
      </c>
      <c r="F9" s="53">
        <f t="shared" si="0"/>
        <v>0.85031250000000003</v>
      </c>
      <c r="G9" s="53">
        <f t="shared" si="1"/>
        <v>0</v>
      </c>
      <c r="H9" s="143">
        <f t="shared" si="2"/>
        <v>-0.85031250000000003</v>
      </c>
      <c r="I9" s="53">
        <f>-1*('BSPP thread'!$M9/2-$B9*(cinternal-TAN((PI()+phi)/4)/12*(1-SIN(phi/2)))+C9)</f>
        <v>1.1216828123265277</v>
      </c>
      <c r="J9" s="53">
        <f t="shared" si="3"/>
        <v>-0.26640404000000001</v>
      </c>
      <c r="K9" s="53">
        <f t="shared" si="4"/>
        <v>1.1216828123265277</v>
      </c>
      <c r="L9" s="58">
        <f t="shared" si="5"/>
        <v>0.26640404000000001</v>
      </c>
    </row>
    <row r="10" spans="1:12">
      <c r="A10" s="62" t="str">
        <f>_xlfn.CONCAT("G",'BSPP thread'!A10,"-int")</f>
        <v>G7/8-int</v>
      </c>
      <c r="B10" s="57">
        <f>'BSPP thread'!C10</f>
        <v>1.8140000000000001</v>
      </c>
      <c r="C10" s="83">
        <f>-1*('BSPP thread'!$M10/2+5*$B10/(24*TAN(phi/2))*1.05)</f>
        <v>-15.317269720258746</v>
      </c>
      <c r="D10" s="63">
        <f>'BSPP thread'!$M10+5*$B10/(12*TAN(phi/2))</f>
        <v>30.561942324302375</v>
      </c>
      <c r="E10" s="57">
        <v>0</v>
      </c>
      <c r="F10" s="53">
        <f t="shared" si="0"/>
        <v>0.85031250000000003</v>
      </c>
      <c r="G10" s="53">
        <f t="shared" si="1"/>
        <v>0</v>
      </c>
      <c r="H10" s="143">
        <f t="shared" si="2"/>
        <v>-0.85031250000000003</v>
      </c>
      <c r="I10" s="53">
        <f>-1*('BSPP thread'!$M10/2-$B10*(cinternal-TAN((PI()+phi)/4)/12*(1-SIN(phi/2)))+C10)</f>
        <v>1.1216828123265259</v>
      </c>
      <c r="J10" s="53">
        <f t="shared" si="3"/>
        <v>-0.26640404000000001</v>
      </c>
      <c r="K10" s="53">
        <f t="shared" si="4"/>
        <v>1.1216828123265259</v>
      </c>
      <c r="L10" s="58">
        <f t="shared" si="5"/>
        <v>0.26640404000000001</v>
      </c>
    </row>
    <row r="11" spans="1:12">
      <c r="A11" s="62" t="str">
        <f>_xlfn.CONCAT("G",'BSPP thread'!A11,"-int")</f>
        <v>G1-int</v>
      </c>
      <c r="B11" s="57">
        <f>'BSPP thread'!C11</f>
        <v>2.3090000000000002</v>
      </c>
      <c r="C11" s="83">
        <f>-1*('BSPP thread'!$M11/2+5*$B11/(24*TAN(phi/2))*1.05)</f>
        <v>-16.900276066194841</v>
      </c>
      <c r="D11" s="63">
        <f>'BSPP thread'!$M11+5*$B11/(12*TAN(phi/2))</f>
        <v>33.708144887990173</v>
      </c>
      <c r="E11" s="57">
        <v>0</v>
      </c>
      <c r="F11" s="53">
        <f t="shared" si="0"/>
        <v>1.0823437500000002</v>
      </c>
      <c r="G11" s="53">
        <f t="shared" si="1"/>
        <v>0</v>
      </c>
      <c r="H11" s="143">
        <f t="shared" si="2"/>
        <v>-1.0823437500000002</v>
      </c>
      <c r="I11" s="53">
        <f>-1*('BSPP thread'!$M11/2-$B11*(cinternal-TAN((PI()+phi)/4)/12*(1-SIN(phi/2)))+C11)</f>
        <v>1.4277649468919229</v>
      </c>
      <c r="J11" s="53">
        <f t="shared" si="3"/>
        <v>-0.33909973999999998</v>
      </c>
      <c r="K11" s="53">
        <f t="shared" si="4"/>
        <v>1.4277649468919229</v>
      </c>
      <c r="L11" s="58">
        <f t="shared" si="5"/>
        <v>0.33909973999999998</v>
      </c>
    </row>
    <row r="12" spans="1:12">
      <c r="A12" s="62" t="str">
        <f>_xlfn.CONCAT("G",'BSPP thread'!A12,"-int")</f>
        <v>G1 1/8-int</v>
      </c>
      <c r="B12" s="57">
        <f>'BSPP thread'!C12</f>
        <v>2.3090000000000002</v>
      </c>
      <c r="C12" s="83">
        <f>-1*('BSPP thread'!$M12/2+5*$B12/(24*TAN(phi/2))*1.05)</f>
        <v>-19.224276066194843</v>
      </c>
      <c r="D12" s="63">
        <f>'BSPP thread'!$M12+5*$B12/(12*TAN(phi/2))</f>
        <v>38.356144887990176</v>
      </c>
      <c r="E12" s="57">
        <v>0</v>
      </c>
      <c r="F12" s="53">
        <f t="shared" si="0"/>
        <v>1.0823437500000002</v>
      </c>
      <c r="G12" s="53">
        <f t="shared" si="1"/>
        <v>0</v>
      </c>
      <c r="H12" s="143">
        <f t="shared" si="2"/>
        <v>-1.0823437500000002</v>
      </c>
      <c r="I12" s="53">
        <f>-1*('BSPP thread'!$M12/2-$B12*(cinternal-TAN((PI()+phi)/4)/12*(1-SIN(phi/2)))+C12)</f>
        <v>1.4277649468919229</v>
      </c>
      <c r="J12" s="53">
        <f t="shared" si="3"/>
        <v>-0.33909973999999998</v>
      </c>
      <c r="K12" s="53">
        <f t="shared" si="4"/>
        <v>1.4277649468919229</v>
      </c>
      <c r="L12" s="58">
        <f t="shared" si="5"/>
        <v>0.33909973999999998</v>
      </c>
    </row>
    <row r="13" spans="1:12">
      <c r="A13" s="62" t="str">
        <f>_xlfn.CONCAT("G",'BSPP thread'!A13,"-int")</f>
        <v>G1 1/4-int</v>
      </c>
      <c r="B13" s="57">
        <f>'BSPP thread'!C13</f>
        <v>2.3090000000000002</v>
      </c>
      <c r="C13" s="83">
        <f>-1*('BSPP thread'!$M13/2+5*$B13/(24*TAN(phi/2))*1.05)</f>
        <v>-21.230776066194842</v>
      </c>
      <c r="D13" s="63">
        <f>'BSPP thread'!$M13+5*$B13/(12*TAN(phi/2))</f>
        <v>42.369144887990174</v>
      </c>
      <c r="E13" s="57">
        <v>0</v>
      </c>
      <c r="F13" s="53">
        <f t="shared" si="0"/>
        <v>1.0823437500000002</v>
      </c>
      <c r="G13" s="53">
        <f t="shared" si="1"/>
        <v>0</v>
      </c>
      <c r="H13" s="143">
        <f t="shared" si="2"/>
        <v>-1.0823437500000002</v>
      </c>
      <c r="I13" s="53">
        <f>-1*('BSPP thread'!$M13/2-$B13*(cinternal-TAN((PI()+phi)/4)/12*(1-SIN(phi/2)))+C13)</f>
        <v>1.4277649468919229</v>
      </c>
      <c r="J13" s="53">
        <f t="shared" si="3"/>
        <v>-0.33909973999999998</v>
      </c>
      <c r="K13" s="53">
        <f t="shared" si="4"/>
        <v>1.4277649468919229</v>
      </c>
      <c r="L13" s="58">
        <f t="shared" si="5"/>
        <v>0.33909973999999998</v>
      </c>
    </row>
    <row r="14" spans="1:12">
      <c r="A14" s="62" t="str">
        <f>_xlfn.CONCAT("G",'BSPP thread'!A14,"-int")</f>
        <v>G1 1/2-int</v>
      </c>
      <c r="B14" s="57">
        <f>'BSPP thread'!C14</f>
        <v>2.3090000000000002</v>
      </c>
      <c r="C14" s="83">
        <f>-1*('BSPP thread'!$M14/2+5*$B14/(24*TAN(phi/2))*1.05)</f>
        <v>-24.177276066194842</v>
      </c>
      <c r="D14" s="63">
        <f>'BSPP thread'!$M14+5*$B14/(12*TAN(phi/2))</f>
        <v>48.262144887990175</v>
      </c>
      <c r="E14" s="57">
        <v>0</v>
      </c>
      <c r="F14" s="53">
        <f t="shared" si="0"/>
        <v>1.0823437500000002</v>
      </c>
      <c r="G14" s="53">
        <f t="shared" si="1"/>
        <v>0</v>
      </c>
      <c r="H14" s="143">
        <f t="shared" si="2"/>
        <v>-1.0823437500000002</v>
      </c>
      <c r="I14" s="53">
        <f>-1*('BSPP thread'!$M14/2-$B14*(cinternal-TAN((PI()+phi)/4)/12*(1-SIN(phi/2)))+C14)</f>
        <v>1.4277649468919229</v>
      </c>
      <c r="J14" s="53">
        <f t="shared" si="3"/>
        <v>-0.33909973999999998</v>
      </c>
      <c r="K14" s="53">
        <f t="shared" si="4"/>
        <v>1.4277649468919229</v>
      </c>
      <c r="L14" s="58">
        <f t="shared" si="5"/>
        <v>0.33909973999999998</v>
      </c>
    </row>
    <row r="15" spans="1:12">
      <c r="A15" s="62" t="str">
        <f>_xlfn.CONCAT("G",'BSPP thread'!A15,"-int")</f>
        <v>G1 3/4-int</v>
      </c>
      <c r="B15" s="57">
        <f>'BSPP thread'!C15</f>
        <v>2.3090000000000002</v>
      </c>
      <c r="C15" s="83">
        <f>-1*('BSPP thread'!$M15/2+5*$B15/(24*TAN(phi/2))*1.05)</f>
        <v>-27.148776066194845</v>
      </c>
      <c r="D15" s="63">
        <f>'BSPP thread'!$M15+5*$B15/(12*TAN(phi/2))</f>
        <v>54.20514488799018</v>
      </c>
      <c r="E15" s="57">
        <v>0</v>
      </c>
      <c r="F15" s="53">
        <f t="shared" si="0"/>
        <v>1.0823437500000002</v>
      </c>
      <c r="G15" s="53">
        <f t="shared" si="1"/>
        <v>0</v>
      </c>
      <c r="H15" s="143">
        <f t="shared" si="2"/>
        <v>-1.0823437500000002</v>
      </c>
      <c r="I15" s="53">
        <f>-1*('BSPP thread'!$M15/2-$B15*(cinternal-TAN((PI()+phi)/4)/12*(1-SIN(phi/2)))+C15)</f>
        <v>1.4277649468919229</v>
      </c>
      <c r="J15" s="53">
        <f t="shared" si="3"/>
        <v>-0.33909973999999998</v>
      </c>
      <c r="K15" s="53">
        <f t="shared" si="4"/>
        <v>1.4277649468919229</v>
      </c>
      <c r="L15" s="58">
        <f t="shared" si="5"/>
        <v>0.33909973999999998</v>
      </c>
    </row>
    <row r="16" spans="1:12">
      <c r="A16" s="62" t="str">
        <f>_xlfn.CONCAT("G",'BSPP thread'!A16,"-int")</f>
        <v>G2-int</v>
      </c>
      <c r="B16" s="57">
        <f>'BSPP thread'!C16</f>
        <v>2.3090000000000002</v>
      </c>
      <c r="C16" s="83">
        <f>-1*('BSPP thread'!$M16/2+5*$B16/(24*TAN(phi/2))*1.05)</f>
        <v>-30.082776066194842</v>
      </c>
      <c r="D16" s="63">
        <f>'BSPP thread'!$M16+5*$B16/(12*TAN(phi/2))</f>
        <v>60.073144887990175</v>
      </c>
      <c r="E16" s="57">
        <v>0</v>
      </c>
      <c r="F16" s="53">
        <f t="shared" si="0"/>
        <v>1.0823437500000002</v>
      </c>
      <c r="G16" s="53">
        <f t="shared" si="1"/>
        <v>0</v>
      </c>
      <c r="H16" s="143">
        <f t="shared" si="2"/>
        <v>-1.0823437500000002</v>
      </c>
      <c r="I16" s="53">
        <f>-1*('BSPP thread'!$M16/2-$B16*(cinternal-TAN((PI()+phi)/4)/12*(1-SIN(phi/2)))+C16)</f>
        <v>1.4277649468919229</v>
      </c>
      <c r="J16" s="53">
        <f t="shared" si="3"/>
        <v>-0.33909973999999998</v>
      </c>
      <c r="K16" s="53">
        <f t="shared" si="4"/>
        <v>1.4277649468919229</v>
      </c>
      <c r="L16" s="58">
        <f t="shared" si="5"/>
        <v>0.33909973999999998</v>
      </c>
    </row>
    <row r="17" spans="1:12">
      <c r="A17" s="62" t="str">
        <f>_xlfn.CONCAT("G",'BSPP thread'!A17,"-int")</f>
        <v>G2 1/4-int</v>
      </c>
      <c r="B17" s="57">
        <f>'BSPP thread'!C17</f>
        <v>2.3090000000000002</v>
      </c>
      <c r="C17" s="83">
        <f>-1*('BSPP thread'!$M17/2+5*$B17/(24*TAN(phi/2))*1.05)</f>
        <v>-33.140026066194842</v>
      </c>
      <c r="D17" s="63">
        <f>'BSPP thread'!$M17+5*$B17/(12*TAN(phi/2))</f>
        <v>66.187644887990174</v>
      </c>
      <c r="E17" s="57">
        <v>0</v>
      </c>
      <c r="F17" s="53">
        <f t="shared" si="0"/>
        <v>1.0823437500000002</v>
      </c>
      <c r="G17" s="53">
        <f t="shared" si="1"/>
        <v>0</v>
      </c>
      <c r="H17" s="143">
        <f t="shared" si="2"/>
        <v>-1.0823437500000002</v>
      </c>
      <c r="I17" s="53">
        <f>-1*('BSPP thread'!$M17/2-$B17*(cinternal-TAN((PI()+phi)/4)/12*(1-SIN(phi/2)))+C17)</f>
        <v>1.4277649468919229</v>
      </c>
      <c r="J17" s="53">
        <f t="shared" si="3"/>
        <v>-0.33909973999999998</v>
      </c>
      <c r="K17" s="53">
        <f t="shared" si="4"/>
        <v>1.4277649468919229</v>
      </c>
      <c r="L17" s="58">
        <f t="shared" si="5"/>
        <v>0.33909973999999998</v>
      </c>
    </row>
    <row r="18" spans="1:12">
      <c r="A18" s="62" t="str">
        <f>_xlfn.CONCAT("G",'BSPP thread'!A18,"-int")</f>
        <v>G2 1/2-int</v>
      </c>
      <c r="B18" s="57">
        <f>'BSPP thread'!C18</f>
        <v>2.3090000000000002</v>
      </c>
      <c r="C18" s="83">
        <f>-1*('BSPP thread'!$M18/2+5*$B18/(24*TAN(phi/2))*1.05)</f>
        <v>-37.877026066194844</v>
      </c>
      <c r="D18" s="63">
        <f>'BSPP thread'!$M18+5*$B18/(12*TAN(phi/2))</f>
        <v>75.661644887990178</v>
      </c>
      <c r="E18" s="57">
        <v>0</v>
      </c>
      <c r="F18" s="53">
        <f t="shared" si="0"/>
        <v>1.0823437500000002</v>
      </c>
      <c r="G18" s="53">
        <f t="shared" si="1"/>
        <v>0</v>
      </c>
      <c r="H18" s="143">
        <f t="shared" si="2"/>
        <v>-1.0823437500000002</v>
      </c>
      <c r="I18" s="53">
        <f>-1*('BSPP thread'!$M18/2-$B18*(cinternal-TAN((PI()+phi)/4)/12*(1-SIN(phi/2)))+C18)</f>
        <v>1.4277649468919265</v>
      </c>
      <c r="J18" s="53">
        <f t="shared" si="3"/>
        <v>-0.33909973999999998</v>
      </c>
      <c r="K18" s="53">
        <f t="shared" si="4"/>
        <v>1.4277649468919265</v>
      </c>
      <c r="L18" s="58">
        <f t="shared" si="5"/>
        <v>0.33909973999999998</v>
      </c>
    </row>
    <row r="19" spans="1:12">
      <c r="A19" s="62" t="str">
        <f>_xlfn.CONCAT("G",'BSPP thread'!A19,"-int")</f>
        <v>G2 3/4-int</v>
      </c>
      <c r="B19" s="57">
        <f>'BSPP thread'!C19</f>
        <v>2.3090000000000002</v>
      </c>
      <c r="C19" s="83">
        <f>-1*('BSPP thread'!$M19/2+5*$B19/(24*TAN(phi/2))*1.05)</f>
        <v>-41.052026066194848</v>
      </c>
      <c r="D19" s="63">
        <f>'BSPP thread'!$M19+5*$B19/(12*TAN(phi/2))</f>
        <v>82.011644887990187</v>
      </c>
      <c r="E19" s="57">
        <v>0</v>
      </c>
      <c r="F19" s="53">
        <f t="shared" si="0"/>
        <v>1.0823437500000002</v>
      </c>
      <c r="G19" s="53">
        <f t="shared" si="1"/>
        <v>0</v>
      </c>
      <c r="H19" s="143">
        <f t="shared" si="2"/>
        <v>-1.0823437500000002</v>
      </c>
      <c r="I19" s="53">
        <f>-1*('BSPP thread'!$M19/2-$B19*(cinternal-TAN((PI()+phi)/4)/12*(1-SIN(phi/2)))+C19)</f>
        <v>1.4277649468919265</v>
      </c>
      <c r="J19" s="53">
        <f t="shared" si="3"/>
        <v>-0.33909973999999998</v>
      </c>
      <c r="K19" s="53">
        <f t="shared" si="4"/>
        <v>1.4277649468919265</v>
      </c>
      <c r="L19" s="58">
        <f t="shared" si="5"/>
        <v>0.33909973999999998</v>
      </c>
    </row>
    <row r="20" spans="1:12">
      <c r="A20" s="62" t="str">
        <f>_xlfn.CONCAT("G",'BSPP thread'!A20,"-int")</f>
        <v>G3-int</v>
      </c>
      <c r="B20" s="57">
        <f>'BSPP thread'!C20</f>
        <v>2.3090000000000002</v>
      </c>
      <c r="C20" s="83">
        <f>-1*('BSPP thread'!$M20/2+5*$B20/(24*TAN(phi/2))*1.05)</f>
        <v>-44.227026066194846</v>
      </c>
      <c r="D20" s="63">
        <f>'BSPP thread'!$M20+5*$B20/(12*TAN(phi/2))</f>
        <v>88.361644887990181</v>
      </c>
      <c r="E20" s="57">
        <v>0</v>
      </c>
      <c r="F20" s="53">
        <f t="shared" si="0"/>
        <v>1.0823437500000002</v>
      </c>
      <c r="G20" s="53">
        <f t="shared" si="1"/>
        <v>0</v>
      </c>
      <c r="H20" s="143">
        <f t="shared" si="2"/>
        <v>-1.0823437500000002</v>
      </c>
      <c r="I20" s="53">
        <f>-1*('BSPP thread'!$M20/2-$B20*(cinternal-TAN((PI()+phi)/4)/12*(1-SIN(phi/2)))+C20)</f>
        <v>1.4277649468919265</v>
      </c>
      <c r="J20" s="53">
        <f t="shared" si="3"/>
        <v>-0.33909973999999998</v>
      </c>
      <c r="K20" s="53">
        <f t="shared" si="4"/>
        <v>1.4277649468919265</v>
      </c>
      <c r="L20" s="58">
        <f t="shared" si="5"/>
        <v>0.33909973999999998</v>
      </c>
    </row>
    <row r="21" spans="1:12">
      <c r="A21" s="62" t="str">
        <f>_xlfn.CONCAT("G",'BSPP thread'!A21,"-int")</f>
        <v>G3 1/2-int</v>
      </c>
      <c r="B21" s="57">
        <f>'BSPP thread'!C21</f>
        <v>2.3090000000000002</v>
      </c>
      <c r="C21" s="83">
        <f>-1*('BSPP thread'!$M21/2+5*$B21/(24*TAN(phi/2))*1.05)</f>
        <v>-50.450026066194845</v>
      </c>
      <c r="D21" s="63">
        <f>'BSPP thread'!$M21+5*$B21/(12*TAN(phi/2))</f>
        <v>100.80764488799018</v>
      </c>
      <c r="E21" s="57">
        <v>0</v>
      </c>
      <c r="F21" s="53">
        <f t="shared" si="0"/>
        <v>1.0823437500000002</v>
      </c>
      <c r="G21" s="53">
        <f t="shared" si="1"/>
        <v>0</v>
      </c>
      <c r="H21" s="143">
        <f t="shared" si="2"/>
        <v>-1.0823437500000002</v>
      </c>
      <c r="I21" s="53">
        <f>-1*('BSPP thread'!$M21/2-$B21*(cinternal-TAN((PI()+phi)/4)/12*(1-SIN(phi/2)))+C21)</f>
        <v>1.4277649468919265</v>
      </c>
      <c r="J21" s="53">
        <f t="shared" si="3"/>
        <v>-0.33909973999999998</v>
      </c>
      <c r="K21" s="53">
        <f t="shared" si="4"/>
        <v>1.4277649468919265</v>
      </c>
      <c r="L21" s="58">
        <f t="shared" si="5"/>
        <v>0.33909973999999998</v>
      </c>
    </row>
    <row r="22" spans="1:12">
      <c r="A22" s="62" t="str">
        <f>_xlfn.CONCAT("G",'BSPP thread'!A22,"-int")</f>
        <v>G4-int</v>
      </c>
      <c r="B22" s="57">
        <f>'BSPP thread'!C22</f>
        <v>2.3090000000000002</v>
      </c>
      <c r="C22" s="83">
        <f>-1*('BSPP thread'!$M22/2+5*$B22/(24*TAN(phi/2))*1.05)</f>
        <v>-56.800026066194846</v>
      </c>
      <c r="D22" s="63">
        <f>'BSPP thread'!$M22+5*$B22/(12*TAN(phi/2))</f>
        <v>113.50764488799018</v>
      </c>
      <c r="E22" s="57">
        <v>0</v>
      </c>
      <c r="F22" s="53">
        <f t="shared" si="0"/>
        <v>1.0823437500000002</v>
      </c>
      <c r="G22" s="53">
        <f t="shared" si="1"/>
        <v>0</v>
      </c>
      <c r="H22" s="143">
        <f t="shared" si="2"/>
        <v>-1.0823437500000002</v>
      </c>
      <c r="I22" s="53">
        <f>-1*('BSPP thread'!$M22/2-$B22*(cinternal-TAN((PI()+phi)/4)/12*(1-SIN(phi/2)))+C22)</f>
        <v>1.4277649468919265</v>
      </c>
      <c r="J22" s="53">
        <f t="shared" si="3"/>
        <v>-0.33909973999999998</v>
      </c>
      <c r="K22" s="53">
        <f t="shared" si="4"/>
        <v>1.4277649468919265</v>
      </c>
      <c r="L22" s="58">
        <f t="shared" si="5"/>
        <v>0.33909973999999998</v>
      </c>
    </row>
    <row r="23" spans="1:12">
      <c r="A23" s="62" t="str">
        <f>_xlfn.CONCAT("G",'BSPP thread'!A23,"-int")</f>
        <v>G4 1/2-int</v>
      </c>
      <c r="B23" s="57">
        <f>'BSPP thread'!C23</f>
        <v>2.3090000000000002</v>
      </c>
      <c r="C23" s="83">
        <f>-1*('BSPP thread'!$M23/2+5*$B23/(24*TAN(phi/2))*1.05)</f>
        <v>-63.150026066194847</v>
      </c>
      <c r="D23" s="63">
        <f>'BSPP thread'!$M23+5*$B23/(12*TAN(phi/2))</f>
        <v>126.20764488799018</v>
      </c>
      <c r="E23" s="57">
        <v>0</v>
      </c>
      <c r="F23" s="53">
        <f t="shared" si="0"/>
        <v>1.0823437500000002</v>
      </c>
      <c r="G23" s="53">
        <f t="shared" si="1"/>
        <v>0</v>
      </c>
      <c r="H23" s="143">
        <f t="shared" si="2"/>
        <v>-1.0823437500000002</v>
      </c>
      <c r="I23" s="53">
        <f>-1*('BSPP thread'!$M23/2-$B23*(cinternal-TAN((PI()+phi)/4)/12*(1-SIN(phi/2)))+C23)</f>
        <v>1.4277649468919265</v>
      </c>
      <c r="J23" s="53">
        <f t="shared" si="3"/>
        <v>-0.33909973999999998</v>
      </c>
      <c r="K23" s="53">
        <f t="shared" si="4"/>
        <v>1.4277649468919265</v>
      </c>
      <c r="L23" s="58">
        <f t="shared" si="5"/>
        <v>0.33909973999999998</v>
      </c>
    </row>
    <row r="24" spans="1:12">
      <c r="A24" s="62" t="str">
        <f>_xlfn.CONCAT("G",'BSPP thread'!A24,"-int")</f>
        <v>G5-int</v>
      </c>
      <c r="B24" s="57">
        <f>'BSPP thread'!C24</f>
        <v>2.3090000000000002</v>
      </c>
      <c r="C24" s="83">
        <f>-1*('BSPP thread'!$M24/2+5*$B24/(24*TAN(phi/2))*1.05)</f>
        <v>-69.500026066194835</v>
      </c>
      <c r="D24" s="63">
        <f>'BSPP thread'!$M24+5*$B24/(12*TAN(phi/2))</f>
        <v>138.90764488799016</v>
      </c>
      <c r="E24" s="57">
        <v>0</v>
      </c>
      <c r="F24" s="53">
        <f t="shared" si="0"/>
        <v>1.0823437500000002</v>
      </c>
      <c r="G24" s="53">
        <f t="shared" si="1"/>
        <v>0</v>
      </c>
      <c r="H24" s="143">
        <f t="shared" si="2"/>
        <v>-1.0823437500000002</v>
      </c>
      <c r="I24" s="53">
        <f>-1*('BSPP thread'!$M24/2-$B24*(cinternal-TAN((PI()+phi)/4)/12*(1-SIN(phi/2)))+C24)</f>
        <v>1.4277649468919265</v>
      </c>
      <c r="J24" s="53">
        <f t="shared" si="3"/>
        <v>-0.33909973999999998</v>
      </c>
      <c r="K24" s="53">
        <f t="shared" si="4"/>
        <v>1.4277649468919265</v>
      </c>
      <c r="L24" s="58">
        <f t="shared" si="5"/>
        <v>0.33909973999999998</v>
      </c>
    </row>
    <row r="25" spans="1:12">
      <c r="A25" s="62" t="str">
        <f>_xlfn.CONCAT("G",'BSPP thread'!A25,"-int")</f>
        <v>G5 1/2-int</v>
      </c>
      <c r="B25" s="57">
        <f>'BSPP thread'!C25</f>
        <v>2.3090000000000002</v>
      </c>
      <c r="C25" s="83">
        <f>-1*('BSPP thread'!$M25/2+5*$B25/(24*TAN(phi/2))*1.05)</f>
        <v>-75.850026066194843</v>
      </c>
      <c r="D25" s="63">
        <f>'BSPP thread'!$M25+5*$B25/(12*TAN(phi/2))</f>
        <v>151.60764488799018</v>
      </c>
      <c r="E25" s="57">
        <v>0</v>
      </c>
      <c r="F25" s="53">
        <f t="shared" si="0"/>
        <v>1.0823437500000002</v>
      </c>
      <c r="G25" s="53">
        <f t="shared" si="1"/>
        <v>0</v>
      </c>
      <c r="H25" s="143">
        <f t="shared" si="2"/>
        <v>-1.0823437500000002</v>
      </c>
      <c r="I25" s="53">
        <f>-1*('BSPP thread'!$M25/2-$B25*(cinternal-TAN((PI()+phi)/4)/12*(1-SIN(phi/2)))+C25)</f>
        <v>1.4277649468919265</v>
      </c>
      <c r="J25" s="53">
        <f t="shared" si="3"/>
        <v>-0.33909973999999998</v>
      </c>
      <c r="K25" s="53">
        <f t="shared" si="4"/>
        <v>1.4277649468919265</v>
      </c>
      <c r="L25" s="58">
        <f t="shared" si="5"/>
        <v>0.33909973999999998</v>
      </c>
    </row>
    <row r="26" spans="1:12" ht="17" thickBot="1">
      <c r="A26" s="70" t="str">
        <f>_xlfn.CONCAT("G",'BSPP thread'!A26,"-int")</f>
        <v>G6-int</v>
      </c>
      <c r="B26" s="67">
        <f>'BSPP thread'!C26</f>
        <v>2.3090000000000002</v>
      </c>
      <c r="C26" s="84">
        <f>-1*('BSPP thread'!$M26/2+5*$B26/(24*TAN(phi/2))*1.05)</f>
        <v>-82.200026066194837</v>
      </c>
      <c r="D26" s="68">
        <f>'BSPP thread'!$M26+5*$B26/(12*TAN(phi/2))</f>
        <v>164.30764488799016</v>
      </c>
      <c r="E26" s="67">
        <v>0</v>
      </c>
      <c r="F26" s="69">
        <f t="shared" si="0"/>
        <v>1.0823437500000002</v>
      </c>
      <c r="G26" s="69">
        <f t="shared" si="1"/>
        <v>0</v>
      </c>
      <c r="H26" s="144">
        <f t="shared" si="2"/>
        <v>-1.0823437500000002</v>
      </c>
      <c r="I26" s="69">
        <f>-1*('BSPP thread'!$M26/2-$B26*(cinternal-TAN((PI()+phi)/4)/12*(1-SIN(phi/2)))+C26)</f>
        <v>1.4277649468919265</v>
      </c>
      <c r="J26" s="69">
        <f t="shared" si="3"/>
        <v>-0.33909973999999998</v>
      </c>
      <c r="K26" s="69">
        <f t="shared" si="4"/>
        <v>1.4277649468919265</v>
      </c>
      <c r="L26" s="71">
        <f t="shared" si="5"/>
        <v>0.33909973999999998</v>
      </c>
    </row>
    <row r="27" spans="1:12">
      <c r="A27" s="61" t="str">
        <f>_xlfn.CONCAT("G",'BSPP thread'!A3,"-ext")</f>
        <v>G1/16-ext</v>
      </c>
      <c r="B27" s="54">
        <f>'BSPP thread'!C3</f>
        <v>0.90700000000000003</v>
      </c>
      <c r="C27" s="85">
        <f>'BSPP thread'!$M3/2-5*$B27/(24*TAN(phi/2))*1.05</f>
        <v>3.2166151398706271</v>
      </c>
      <c r="D27" s="74">
        <f>'BSPP thread'!$M3-5*$B27/(12*TAN(phi/2))</f>
        <v>6.4695288378488138</v>
      </c>
      <c r="E27" s="72">
        <f>'BSPP thread'!$M3/2-5*$B27/(24*TAN(phi/2))*1.05-C27</f>
        <v>0</v>
      </c>
      <c r="F27" s="55">
        <f>-0.46875*$B27</f>
        <v>-0.42515625000000001</v>
      </c>
      <c r="G27" s="55">
        <f>E27</f>
        <v>0</v>
      </c>
      <c r="H27" s="55">
        <f t="shared" ref="H27" si="6">-F27</f>
        <v>0.42515625000000001</v>
      </c>
      <c r="I27" s="55">
        <f>'BSPP thread'!$M3/2+$B27*(cexternal-TAN((PI()+phi)/4)/12*(1-SIN(phi/2)))-C27</f>
        <v>0.57800829101097984</v>
      </c>
      <c r="J27" s="55">
        <f>0.13701*$B27</f>
        <v>0.12426806999999999</v>
      </c>
      <c r="K27" s="55">
        <f>I27</f>
        <v>0.57800829101097984</v>
      </c>
      <c r="L27" s="56">
        <f t="shared" ref="L27" si="7">-J27</f>
        <v>-0.12426806999999999</v>
      </c>
    </row>
    <row r="28" spans="1:12">
      <c r="A28" s="62" t="str">
        <f>_xlfn.CONCAT("G",'BSPP thread'!A4,"-ext")</f>
        <v>G1/8-ext</v>
      </c>
      <c r="B28" s="57">
        <f>'BSPP thread'!C4</f>
        <v>0.90700000000000003</v>
      </c>
      <c r="C28" s="83">
        <f>'BSPP thread'!$M4/2-5*$B28/(24*TAN(phi/2))*1.05</f>
        <v>4.2191151398706275</v>
      </c>
      <c r="D28" s="58">
        <f>'BSPP thread'!$M4-5*$B28/(12*TAN(phi/2))</f>
        <v>8.4745288378488137</v>
      </c>
      <c r="E28" s="73">
        <f>'BSPP thread'!$M4/2-5*$B28/(24*TAN(phi/2))*1.05-C28</f>
        <v>0</v>
      </c>
      <c r="F28" s="53">
        <f t="shared" ref="F28:F50" si="8">-0.46875*$B28</f>
        <v>-0.42515625000000001</v>
      </c>
      <c r="G28" s="53">
        <f t="shared" ref="G28:G50" si="9">E28</f>
        <v>0</v>
      </c>
      <c r="H28" s="53">
        <f t="shared" ref="H28:H50" si="10">-F28</f>
        <v>0.42515625000000001</v>
      </c>
      <c r="I28" s="53">
        <f>'BSPP thread'!$M4/2+$B28*(cexternal-TAN((PI()+phi)/4)/12*(1-SIN(phi/2)))-C28</f>
        <v>0.57800829101097939</v>
      </c>
      <c r="J28" s="53">
        <f t="shared" ref="J28:J50" si="11">0.13701*$B28</f>
        <v>0.12426806999999999</v>
      </c>
      <c r="K28" s="53">
        <f t="shared" ref="K28:K50" si="12">I28</f>
        <v>0.57800829101097939</v>
      </c>
      <c r="L28" s="58">
        <f t="shared" ref="L28:L50" si="13">-J28</f>
        <v>-0.12426806999999999</v>
      </c>
    </row>
    <row r="29" spans="1:12">
      <c r="A29" s="62" t="str">
        <f>_xlfn.CONCAT("G",'BSPP thread'!A5,"-ext")</f>
        <v>G1/4-ext</v>
      </c>
      <c r="B29" s="57">
        <f>'BSPP thread'!C5</f>
        <v>1.337</v>
      </c>
      <c r="C29" s="83">
        <f>'BSPP thread'!$M5/2-5*$B29/(24*TAN(phi/2))*1.05</f>
        <v>5.6199227585524021</v>
      </c>
      <c r="D29" s="58">
        <f>'BSPP thread'!$M5-5*$B29/(12*TAN(phi/2))</f>
        <v>11.293352873433147</v>
      </c>
      <c r="E29" s="73">
        <f>'BSPP thread'!$M5/2-5*$B29/(24*TAN(phi/2))*1.05-C29</f>
        <v>0</v>
      </c>
      <c r="F29" s="53">
        <f t="shared" si="8"/>
        <v>-0.62671874999999999</v>
      </c>
      <c r="G29" s="53">
        <f t="shared" si="9"/>
        <v>0</v>
      </c>
      <c r="H29" s="53">
        <f t="shared" si="10"/>
        <v>0.62671874999999999</v>
      </c>
      <c r="I29" s="53">
        <f>'BSPP thread'!$M5/2+$B29*(cexternal-TAN((PI()+phi)/4)/12*(1-SIN(phi/2)))-C29</f>
        <v>0.85203647748807043</v>
      </c>
      <c r="J29" s="53">
        <f t="shared" si="11"/>
        <v>0.18318236999999998</v>
      </c>
      <c r="K29" s="53">
        <f t="shared" si="12"/>
        <v>0.85203647748807043</v>
      </c>
      <c r="L29" s="58">
        <f t="shared" si="13"/>
        <v>-0.18318236999999998</v>
      </c>
    </row>
    <row r="30" spans="1:12">
      <c r="A30" s="62" t="str">
        <f>_xlfn.CONCAT("G",'BSPP thread'!A6,"-ext")</f>
        <v>G3/8-ext</v>
      </c>
      <c r="B30" s="57">
        <f>'BSPP thread'!C6</f>
        <v>1.337</v>
      </c>
      <c r="C30" s="83">
        <f>'BSPP thread'!$M6/2-5*$B30/(24*TAN(phi/2))*1.05</f>
        <v>7.3724227585524016</v>
      </c>
      <c r="D30" s="58">
        <f>'BSPP thread'!$M6-5*$B30/(12*TAN(phi/2))</f>
        <v>14.798352873433146</v>
      </c>
      <c r="E30" s="73">
        <f>'BSPP thread'!$M6/2-5*$B30/(24*TAN(phi/2))*1.05-C30</f>
        <v>0</v>
      </c>
      <c r="F30" s="53">
        <f t="shared" si="8"/>
        <v>-0.62671874999999999</v>
      </c>
      <c r="G30" s="53">
        <f t="shared" si="9"/>
        <v>0</v>
      </c>
      <c r="H30" s="53">
        <f t="shared" si="10"/>
        <v>0.62671874999999999</v>
      </c>
      <c r="I30" s="53">
        <f>'BSPP thread'!$M6/2+$B30*(cexternal-TAN((PI()+phi)/4)/12*(1-SIN(phi/2)))-C30</f>
        <v>0.85203647748807043</v>
      </c>
      <c r="J30" s="53">
        <f t="shared" si="11"/>
        <v>0.18318236999999998</v>
      </c>
      <c r="K30" s="53">
        <f t="shared" si="12"/>
        <v>0.85203647748807043</v>
      </c>
      <c r="L30" s="58">
        <f t="shared" si="13"/>
        <v>-0.18318236999999998</v>
      </c>
    </row>
    <row r="31" spans="1:12">
      <c r="A31" s="62" t="str">
        <f>_xlfn.CONCAT("G",'BSPP thread'!A7,"-ext")</f>
        <v>G1/2-ext</v>
      </c>
      <c r="B31" s="57">
        <f>'BSPP thread'!C7</f>
        <v>1.8140000000000001</v>
      </c>
      <c r="C31" s="83">
        <f>'BSPP thread'!$M7/2-5*$B31/(24*TAN(phi/2))*1.05</f>
        <v>9.1697302797412554</v>
      </c>
      <c r="D31" s="58">
        <f>'BSPP thread'!$M7-5*$B31/(12*TAN(phi/2))</f>
        <v>18.412057675697628</v>
      </c>
      <c r="E31" s="73">
        <f>'BSPP thread'!$M7/2-5*$B31/(24*TAN(phi/2))*1.05-C31</f>
        <v>0</v>
      </c>
      <c r="F31" s="53">
        <f t="shared" si="8"/>
        <v>-0.85031250000000003</v>
      </c>
      <c r="G31" s="53">
        <f t="shared" si="9"/>
        <v>0</v>
      </c>
      <c r="H31" s="53">
        <f t="shared" si="10"/>
        <v>0.85031250000000003</v>
      </c>
      <c r="I31" s="53">
        <f>'BSPP thread'!$M7/2+$B31*(cexternal-TAN((PI()+phi)/4)/12*(1-SIN(phi/2)))-C31</f>
        <v>1.1560165820219588</v>
      </c>
      <c r="J31" s="53">
        <f t="shared" si="11"/>
        <v>0.24853613999999999</v>
      </c>
      <c r="K31" s="53">
        <f t="shared" si="12"/>
        <v>1.1560165820219588</v>
      </c>
      <c r="L31" s="58">
        <f t="shared" si="13"/>
        <v>-0.24853613999999999</v>
      </c>
    </row>
    <row r="32" spans="1:12">
      <c r="A32" s="62" t="str">
        <f>_xlfn.CONCAT("G",'BSPP thread'!A8,"-ext")</f>
        <v>G5/8-ext</v>
      </c>
      <c r="B32" s="57">
        <f>'BSPP thread'!C8</f>
        <v>1.8140000000000001</v>
      </c>
      <c r="C32" s="83">
        <f>'BSPP thread'!$M8/2-5*$B32/(24*TAN(phi/2))*1.05</f>
        <v>10.147730279741253</v>
      </c>
      <c r="D32" s="58">
        <f>'BSPP thread'!$M8-5*$B32/(12*TAN(phi/2))</f>
        <v>20.368057675697628</v>
      </c>
      <c r="E32" s="73">
        <f>'BSPP thread'!$M8/2-5*$B32/(24*TAN(phi/2))*1.05-C32</f>
        <v>0</v>
      </c>
      <c r="F32" s="53">
        <f t="shared" si="8"/>
        <v>-0.85031250000000003</v>
      </c>
      <c r="G32" s="53">
        <f t="shared" si="9"/>
        <v>0</v>
      </c>
      <c r="H32" s="53">
        <f t="shared" si="10"/>
        <v>0.85031250000000003</v>
      </c>
      <c r="I32" s="53">
        <f>'BSPP thread'!$M8/2+$B32*(cexternal-TAN((PI()+phi)/4)/12*(1-SIN(phi/2)))-C32</f>
        <v>1.1560165820219606</v>
      </c>
      <c r="J32" s="53">
        <f t="shared" si="11"/>
        <v>0.24853613999999999</v>
      </c>
      <c r="K32" s="53">
        <f t="shared" si="12"/>
        <v>1.1560165820219606</v>
      </c>
      <c r="L32" s="58">
        <f t="shared" si="13"/>
        <v>-0.24853613999999999</v>
      </c>
    </row>
    <row r="33" spans="1:16">
      <c r="A33" s="62" t="str">
        <f>_xlfn.CONCAT("G",'BSPP thread'!A9,"-ext")</f>
        <v>G3/4-ext</v>
      </c>
      <c r="B33" s="57">
        <f>'BSPP thread'!C9</f>
        <v>1.8140000000000001</v>
      </c>
      <c r="C33" s="83">
        <f>'BSPP thread'!$M9/2-5*$B33/(24*TAN(phi/2))*1.05</f>
        <v>11.912730279741254</v>
      </c>
      <c r="D33" s="58">
        <f>'BSPP thread'!$M9-5*$B33/(12*TAN(phi/2))</f>
        <v>23.898057675697629</v>
      </c>
      <c r="E33" s="73">
        <f>'BSPP thread'!$M9/2-5*$B33/(24*TAN(phi/2))*1.05-C33</f>
        <v>0</v>
      </c>
      <c r="F33" s="53">
        <f t="shared" si="8"/>
        <v>-0.85031250000000003</v>
      </c>
      <c r="G33" s="53">
        <f t="shared" si="9"/>
        <v>0</v>
      </c>
      <c r="H33" s="53">
        <f t="shared" si="10"/>
        <v>0.85031250000000003</v>
      </c>
      <c r="I33" s="53">
        <f>'BSPP thread'!$M9/2+$B33*(cexternal-TAN((PI()+phi)/4)/12*(1-SIN(phi/2)))-C33</f>
        <v>1.1560165820219606</v>
      </c>
      <c r="J33" s="53">
        <f t="shared" si="11"/>
        <v>0.24853613999999999</v>
      </c>
      <c r="K33" s="53">
        <f t="shared" si="12"/>
        <v>1.1560165820219606</v>
      </c>
      <c r="L33" s="58">
        <f t="shared" si="13"/>
        <v>-0.24853613999999999</v>
      </c>
    </row>
    <row r="34" spans="1:16">
      <c r="A34" s="62" t="str">
        <f>_xlfn.CONCAT("G",'BSPP thread'!A10,"-ext")</f>
        <v>G7/8-ext</v>
      </c>
      <c r="B34" s="57">
        <f>'BSPP thread'!C10</f>
        <v>1.8140000000000001</v>
      </c>
      <c r="C34" s="83">
        <f>'BSPP thread'!$M10/2-5*$B34/(24*TAN(phi/2))*1.05</f>
        <v>13.792730279741257</v>
      </c>
      <c r="D34" s="58">
        <f>'BSPP thread'!$M10-5*$B34/(12*TAN(phi/2))</f>
        <v>27.658057675697631</v>
      </c>
      <c r="E34" s="73">
        <f>'BSPP thread'!$M10/2-5*$B34/(24*TAN(phi/2))*1.05-C34</f>
        <v>0</v>
      </c>
      <c r="F34" s="53">
        <f t="shared" si="8"/>
        <v>-0.85031250000000003</v>
      </c>
      <c r="G34" s="53">
        <f t="shared" si="9"/>
        <v>0</v>
      </c>
      <c r="H34" s="53">
        <f t="shared" si="10"/>
        <v>0.85031250000000003</v>
      </c>
      <c r="I34" s="53">
        <f>'BSPP thread'!$M10/2+$B34*(cexternal-TAN((PI()+phi)/4)/12*(1-SIN(phi/2)))-C34</f>
        <v>1.1560165820219588</v>
      </c>
      <c r="J34" s="53">
        <f t="shared" si="11"/>
        <v>0.24853613999999999</v>
      </c>
      <c r="K34" s="53">
        <f t="shared" si="12"/>
        <v>1.1560165820219588</v>
      </c>
      <c r="L34" s="58">
        <f t="shared" si="13"/>
        <v>-0.24853613999999999</v>
      </c>
    </row>
    <row r="35" spans="1:16">
      <c r="A35" s="62" t="str">
        <f>_xlfn.CONCAT("G",'BSPP thread'!A11,"-ext")</f>
        <v>G1-ext</v>
      </c>
      <c r="B35" s="57">
        <f>'BSPP thread'!C11</f>
        <v>2.3090000000000002</v>
      </c>
      <c r="C35" s="83">
        <f>'BSPP thread'!$M11/2-5*$B35/(24*TAN(phi/2))*1.05</f>
        <v>14.959723933805158</v>
      </c>
      <c r="D35" s="58">
        <f>'BSPP thread'!$M11-5*$B35/(12*TAN(phi/2))</f>
        <v>30.011855112009822</v>
      </c>
      <c r="E35" s="73">
        <f>'BSPP thread'!$M11/2-5*$B35/(24*TAN(phi/2))*1.05-C35</f>
        <v>0</v>
      </c>
      <c r="F35" s="53">
        <f t="shared" si="8"/>
        <v>-1.0823437500000002</v>
      </c>
      <c r="G35" s="53">
        <f t="shared" si="9"/>
        <v>0</v>
      </c>
      <c r="H35" s="53">
        <f t="shared" si="10"/>
        <v>1.0823437500000002</v>
      </c>
      <c r="I35" s="53">
        <f>'BSPP thread'!$M11/2+$B35*(cexternal-TAN((PI()+phi)/4)/12*(1-SIN(phi/2)))-C35</f>
        <v>1.4714676338967507</v>
      </c>
      <c r="J35" s="53">
        <f t="shared" si="11"/>
        <v>0.31635608999999998</v>
      </c>
      <c r="K35" s="53">
        <f t="shared" si="12"/>
        <v>1.4714676338967507</v>
      </c>
      <c r="L35" s="58">
        <f t="shared" si="13"/>
        <v>-0.31635608999999998</v>
      </c>
    </row>
    <row r="36" spans="1:16">
      <c r="A36" s="62" t="str">
        <f>_xlfn.CONCAT("G",'BSPP thread'!A12,"-ext")</f>
        <v>G1 1/8-ext</v>
      </c>
      <c r="B36" s="57">
        <f>'BSPP thread'!C12</f>
        <v>2.3090000000000002</v>
      </c>
      <c r="C36" s="83">
        <f>'BSPP thread'!$M12/2-5*$B36/(24*TAN(phi/2))*1.05</f>
        <v>17.28372393380516</v>
      </c>
      <c r="D36" s="58">
        <f>'BSPP thread'!$M12-5*$B36/(12*TAN(phi/2))</f>
        <v>34.659855112009829</v>
      </c>
      <c r="E36" s="73">
        <f>'BSPP thread'!$M12/2-5*$B36/(24*TAN(phi/2))*1.05-C36</f>
        <v>0</v>
      </c>
      <c r="F36" s="53">
        <f t="shared" si="8"/>
        <v>-1.0823437500000002</v>
      </c>
      <c r="G36" s="53">
        <f t="shared" si="9"/>
        <v>0</v>
      </c>
      <c r="H36" s="53">
        <f t="shared" si="10"/>
        <v>1.0823437500000002</v>
      </c>
      <c r="I36" s="53">
        <f>'BSPP thread'!$M12/2+$B36*(cexternal-TAN((PI()+phi)/4)/12*(1-SIN(phi/2)))-C36</f>
        <v>1.4714676338967507</v>
      </c>
      <c r="J36" s="53">
        <f t="shared" si="11"/>
        <v>0.31635608999999998</v>
      </c>
      <c r="K36" s="53">
        <f t="shared" si="12"/>
        <v>1.4714676338967507</v>
      </c>
      <c r="L36" s="58">
        <f t="shared" si="13"/>
        <v>-0.31635608999999998</v>
      </c>
    </row>
    <row r="37" spans="1:16">
      <c r="A37" s="62" t="str">
        <f>_xlfn.CONCAT("G",'BSPP thread'!A13,"-ext")</f>
        <v>G1 1/4-ext</v>
      </c>
      <c r="B37" s="57">
        <f>'BSPP thread'!C13</f>
        <v>2.3090000000000002</v>
      </c>
      <c r="C37" s="83">
        <f>'BSPP thread'!$M13/2-5*$B37/(24*TAN(phi/2))*1.05</f>
        <v>19.290223933805159</v>
      </c>
      <c r="D37" s="58">
        <f>'BSPP thread'!$M13-5*$B37/(12*TAN(phi/2))</f>
        <v>38.672855112009827</v>
      </c>
      <c r="E37" s="73">
        <f>'BSPP thread'!$M13/2-5*$B37/(24*TAN(phi/2))*1.05-C37</f>
        <v>0</v>
      </c>
      <c r="F37" s="53">
        <f t="shared" si="8"/>
        <v>-1.0823437500000002</v>
      </c>
      <c r="G37" s="53">
        <f t="shared" si="9"/>
        <v>0</v>
      </c>
      <c r="H37" s="53">
        <f t="shared" si="10"/>
        <v>1.0823437500000002</v>
      </c>
      <c r="I37" s="53">
        <f>'BSPP thread'!$M13/2+$B37*(cexternal-TAN((PI()+phi)/4)/12*(1-SIN(phi/2)))-C37</f>
        <v>1.4714676338967507</v>
      </c>
      <c r="J37" s="53">
        <f t="shared" si="11"/>
        <v>0.31635608999999998</v>
      </c>
      <c r="K37" s="53">
        <f t="shared" si="12"/>
        <v>1.4714676338967507</v>
      </c>
      <c r="L37" s="58">
        <f t="shared" si="13"/>
        <v>-0.31635608999999998</v>
      </c>
    </row>
    <row r="38" spans="1:16">
      <c r="A38" s="62" t="str">
        <f>_xlfn.CONCAT("G",'BSPP thread'!A14,"-ext")</f>
        <v>G1 1/2-ext</v>
      </c>
      <c r="B38" s="57">
        <f>'BSPP thread'!C14</f>
        <v>2.3090000000000002</v>
      </c>
      <c r="C38" s="83">
        <f>'BSPP thread'!$M14/2-5*$B38/(24*TAN(phi/2))*1.05</f>
        <v>22.236723933805159</v>
      </c>
      <c r="D38" s="58">
        <f>'BSPP thread'!$M14-5*$B38/(12*TAN(phi/2))</f>
        <v>44.565855112009828</v>
      </c>
      <c r="E38" s="73">
        <f>'BSPP thread'!$M14/2-5*$B38/(24*TAN(phi/2))*1.05-C38</f>
        <v>0</v>
      </c>
      <c r="F38" s="53">
        <f t="shared" si="8"/>
        <v>-1.0823437500000002</v>
      </c>
      <c r="G38" s="53">
        <f t="shared" si="9"/>
        <v>0</v>
      </c>
      <c r="H38" s="53">
        <f t="shared" si="10"/>
        <v>1.0823437500000002</v>
      </c>
      <c r="I38" s="53">
        <f>'BSPP thread'!$M14/2+$B38*(cexternal-TAN((PI()+phi)/4)/12*(1-SIN(phi/2)))-C38</f>
        <v>1.4714676338967507</v>
      </c>
      <c r="J38" s="53">
        <f t="shared" si="11"/>
        <v>0.31635608999999998</v>
      </c>
      <c r="K38" s="53">
        <f t="shared" si="12"/>
        <v>1.4714676338967507</v>
      </c>
      <c r="L38" s="58">
        <f t="shared" si="13"/>
        <v>-0.31635608999999998</v>
      </c>
    </row>
    <row r="39" spans="1:16">
      <c r="A39" s="62" t="str">
        <f>_xlfn.CONCAT("G",'BSPP thread'!A15,"-ext")</f>
        <v>G1 3/4-ext</v>
      </c>
      <c r="B39" s="57">
        <f>'BSPP thread'!C15</f>
        <v>2.3090000000000002</v>
      </c>
      <c r="C39" s="83">
        <f>'BSPP thread'!$M15/2-5*$B39/(24*TAN(phi/2))*1.05</f>
        <v>25.208223933805161</v>
      </c>
      <c r="D39" s="58">
        <f>'BSPP thread'!$M15-5*$B39/(12*TAN(phi/2))</f>
        <v>50.508855112009833</v>
      </c>
      <c r="E39" s="73">
        <f>'BSPP thread'!$M15/2-5*$B39/(24*TAN(phi/2))*1.05-C39</f>
        <v>0</v>
      </c>
      <c r="F39" s="53">
        <f t="shared" si="8"/>
        <v>-1.0823437500000002</v>
      </c>
      <c r="G39" s="53">
        <f t="shared" si="9"/>
        <v>0</v>
      </c>
      <c r="H39" s="53">
        <f t="shared" si="10"/>
        <v>1.0823437500000002</v>
      </c>
      <c r="I39" s="53">
        <f>'BSPP thread'!$M15/2+$B39*(cexternal-TAN((PI()+phi)/4)/12*(1-SIN(phi/2)))-C39</f>
        <v>1.4714676338967507</v>
      </c>
      <c r="J39" s="53">
        <f t="shared" si="11"/>
        <v>0.31635608999999998</v>
      </c>
      <c r="K39" s="53">
        <f t="shared" si="12"/>
        <v>1.4714676338967507</v>
      </c>
      <c r="L39" s="58">
        <f t="shared" si="13"/>
        <v>-0.31635608999999998</v>
      </c>
    </row>
    <row r="40" spans="1:16">
      <c r="A40" s="62" t="str">
        <f>_xlfn.CONCAT("G",'BSPP thread'!A16,"-ext")</f>
        <v>G2-ext</v>
      </c>
      <c r="B40" s="57">
        <f>'BSPP thread'!C16</f>
        <v>2.3090000000000002</v>
      </c>
      <c r="C40" s="83">
        <f>'BSPP thread'!$M16/2-5*$B40/(24*TAN(phi/2))*1.05</f>
        <v>28.142223933805159</v>
      </c>
      <c r="D40" s="58">
        <f>'BSPP thread'!$M16-5*$B40/(12*TAN(phi/2))</f>
        <v>56.376855112009828</v>
      </c>
      <c r="E40" s="73">
        <f>'BSPP thread'!$M16/2-5*$B40/(24*TAN(phi/2))*1.05-C40</f>
        <v>0</v>
      </c>
      <c r="F40" s="53">
        <f t="shared" si="8"/>
        <v>-1.0823437500000002</v>
      </c>
      <c r="G40" s="53">
        <f t="shared" si="9"/>
        <v>0</v>
      </c>
      <c r="H40" s="53">
        <f t="shared" si="10"/>
        <v>1.0823437500000002</v>
      </c>
      <c r="I40" s="53">
        <f>'BSPP thread'!$M16/2+$B40*(cexternal-TAN((PI()+phi)/4)/12*(1-SIN(phi/2)))-C40</f>
        <v>1.4714676338967507</v>
      </c>
      <c r="J40" s="53">
        <f t="shared" si="11"/>
        <v>0.31635608999999998</v>
      </c>
      <c r="K40" s="53">
        <f t="shared" si="12"/>
        <v>1.4714676338967507</v>
      </c>
      <c r="L40" s="58">
        <f t="shared" si="13"/>
        <v>-0.31635608999999998</v>
      </c>
    </row>
    <row r="41" spans="1:16">
      <c r="A41" s="62" t="str">
        <f>_xlfn.CONCAT("G",'BSPP thread'!A17,"-ext")</f>
        <v>G2 1/4-ext</v>
      </c>
      <c r="B41" s="57">
        <f>'BSPP thread'!C17</f>
        <v>2.3090000000000002</v>
      </c>
      <c r="C41" s="83">
        <f>'BSPP thread'!$M17/2-5*$B41/(24*TAN(phi/2))*1.05</f>
        <v>31.199473933805159</v>
      </c>
      <c r="D41" s="58">
        <f>'BSPP thread'!$M17-5*$B41/(12*TAN(phi/2))</f>
        <v>62.491355112009828</v>
      </c>
      <c r="E41" s="73">
        <f>'BSPP thread'!$M17/2-5*$B41/(24*TAN(phi/2))*1.05-C41</f>
        <v>0</v>
      </c>
      <c r="F41" s="53">
        <f t="shared" si="8"/>
        <v>-1.0823437500000002</v>
      </c>
      <c r="G41" s="53">
        <f t="shared" si="9"/>
        <v>0</v>
      </c>
      <c r="H41" s="53">
        <f t="shared" si="10"/>
        <v>1.0823437500000002</v>
      </c>
      <c r="I41" s="53">
        <f>'BSPP thread'!$M17/2+$B41*(cexternal-TAN((PI()+phi)/4)/12*(1-SIN(phi/2)))-C41</f>
        <v>1.4714676338967507</v>
      </c>
      <c r="J41" s="53">
        <f t="shared" si="11"/>
        <v>0.31635608999999998</v>
      </c>
      <c r="K41" s="53">
        <f t="shared" si="12"/>
        <v>1.4714676338967507</v>
      </c>
      <c r="L41" s="58">
        <f t="shared" si="13"/>
        <v>-0.31635608999999998</v>
      </c>
    </row>
    <row r="42" spans="1:16">
      <c r="A42" s="62" t="str">
        <f>_xlfn.CONCAT("G",'BSPP thread'!A18,"-ext")</f>
        <v>G2 1/2-ext</v>
      </c>
      <c r="B42" s="57">
        <f>'BSPP thread'!C18</f>
        <v>2.3090000000000002</v>
      </c>
      <c r="C42" s="83">
        <f>'BSPP thread'!$M18/2-5*$B42/(24*TAN(phi/2))*1.05</f>
        <v>35.936473933805161</v>
      </c>
      <c r="D42" s="58">
        <f>'BSPP thread'!$M18-5*$B42/(12*TAN(phi/2))</f>
        <v>71.965355112009831</v>
      </c>
      <c r="E42" s="73">
        <f>'BSPP thread'!$M18/2-5*$B42/(24*TAN(phi/2))*1.05-C42</f>
        <v>0</v>
      </c>
      <c r="F42" s="53">
        <f t="shared" si="8"/>
        <v>-1.0823437500000002</v>
      </c>
      <c r="G42" s="53">
        <f t="shared" si="9"/>
        <v>0</v>
      </c>
      <c r="H42" s="53">
        <f t="shared" si="10"/>
        <v>1.0823437500000002</v>
      </c>
      <c r="I42" s="53">
        <f>'BSPP thread'!$M18/2+$B42*(cexternal-TAN((PI()+phi)/4)/12*(1-SIN(phi/2)))-C42</f>
        <v>1.4714676338967507</v>
      </c>
      <c r="J42" s="53">
        <f t="shared" si="11"/>
        <v>0.31635608999999998</v>
      </c>
      <c r="K42" s="53">
        <f t="shared" si="12"/>
        <v>1.4714676338967507</v>
      </c>
      <c r="L42" s="58">
        <f t="shared" si="13"/>
        <v>-0.31635608999999998</v>
      </c>
    </row>
    <row r="43" spans="1:16">
      <c r="A43" s="62" t="str">
        <f>_xlfn.CONCAT("G",'BSPP thread'!A19,"-ext")</f>
        <v>G2 3/4-ext</v>
      </c>
      <c r="B43" s="57">
        <f>'BSPP thread'!C19</f>
        <v>2.3090000000000002</v>
      </c>
      <c r="C43" s="83">
        <f>'BSPP thread'!$M19/2-5*$B43/(24*TAN(phi/2))*1.05</f>
        <v>39.111473933805165</v>
      </c>
      <c r="D43" s="58">
        <f>'BSPP thread'!$M19-5*$B43/(12*TAN(phi/2))</f>
        <v>78.31535511200984</v>
      </c>
      <c r="E43" s="73">
        <f>'BSPP thread'!$M19/2-5*$B43/(24*TAN(phi/2))*1.05-C43</f>
        <v>0</v>
      </c>
      <c r="F43" s="53">
        <f t="shared" si="8"/>
        <v>-1.0823437500000002</v>
      </c>
      <c r="G43" s="53">
        <f t="shared" si="9"/>
        <v>0</v>
      </c>
      <c r="H43" s="53">
        <f t="shared" si="10"/>
        <v>1.0823437500000002</v>
      </c>
      <c r="I43" s="53">
        <f>'BSPP thread'!$M19/2+$B43*(cexternal-TAN((PI()+phi)/4)/12*(1-SIN(phi/2)))-C43</f>
        <v>1.4714676338967507</v>
      </c>
      <c r="J43" s="53">
        <f t="shared" si="11"/>
        <v>0.31635608999999998</v>
      </c>
      <c r="K43" s="53">
        <f t="shared" si="12"/>
        <v>1.4714676338967507</v>
      </c>
      <c r="L43" s="58">
        <f t="shared" si="13"/>
        <v>-0.31635608999999998</v>
      </c>
    </row>
    <row r="44" spans="1:16">
      <c r="A44" s="62" t="str">
        <f>_xlfn.CONCAT("G",'BSPP thread'!A20,"-ext")</f>
        <v>G3-ext</v>
      </c>
      <c r="B44" s="57">
        <f>'BSPP thread'!C20</f>
        <v>2.3090000000000002</v>
      </c>
      <c r="C44" s="83">
        <f>'BSPP thread'!$M20/2-5*$B44/(24*TAN(phi/2))*1.05</f>
        <v>42.286473933805162</v>
      </c>
      <c r="D44" s="58">
        <f>'BSPP thread'!$M20-5*$B44/(12*TAN(phi/2))</f>
        <v>84.665355112009834</v>
      </c>
      <c r="E44" s="73">
        <f>'BSPP thread'!$M20/2-5*$B44/(24*TAN(phi/2))*1.05-C44</f>
        <v>0</v>
      </c>
      <c r="F44" s="53">
        <f t="shared" si="8"/>
        <v>-1.0823437500000002</v>
      </c>
      <c r="G44" s="53">
        <f t="shared" si="9"/>
        <v>0</v>
      </c>
      <c r="H44" s="53">
        <f t="shared" si="10"/>
        <v>1.0823437500000002</v>
      </c>
      <c r="I44" s="53">
        <f>'BSPP thread'!$M20/2+$B44*(cexternal-TAN((PI()+phi)/4)/12*(1-SIN(phi/2)))-C44</f>
        <v>1.4714676338967507</v>
      </c>
      <c r="J44" s="53">
        <f t="shared" si="11"/>
        <v>0.31635608999999998</v>
      </c>
      <c r="K44" s="53">
        <f t="shared" si="12"/>
        <v>1.4714676338967507</v>
      </c>
      <c r="L44" s="58">
        <f t="shared" si="13"/>
        <v>-0.31635608999999998</v>
      </c>
    </row>
    <row r="45" spans="1:16">
      <c r="A45" s="62" t="str">
        <f>_xlfn.CONCAT("G",'BSPP thread'!A21,"-ext")</f>
        <v>G3 1/2-ext</v>
      </c>
      <c r="B45" s="57">
        <f>'BSPP thread'!C21</f>
        <v>2.3090000000000002</v>
      </c>
      <c r="C45" s="83">
        <f>'BSPP thread'!$M21/2-5*$B45/(24*TAN(phi/2))*1.05</f>
        <v>48.509473933805161</v>
      </c>
      <c r="D45" s="58">
        <f>'BSPP thread'!$M21-5*$B45/(12*TAN(phi/2))</f>
        <v>97.111355112009832</v>
      </c>
      <c r="E45" s="73">
        <f>'BSPP thread'!$M21/2-5*$B45/(24*TAN(phi/2))*1.05-C45</f>
        <v>0</v>
      </c>
      <c r="F45" s="53">
        <f t="shared" si="8"/>
        <v>-1.0823437500000002</v>
      </c>
      <c r="G45" s="53">
        <f t="shared" si="9"/>
        <v>0</v>
      </c>
      <c r="H45" s="53">
        <f t="shared" si="10"/>
        <v>1.0823437500000002</v>
      </c>
      <c r="I45" s="53">
        <f>'BSPP thread'!$M21/2+$B45*(cexternal-TAN((PI()+phi)/4)/12*(1-SIN(phi/2)))-C45</f>
        <v>1.4714676338967507</v>
      </c>
      <c r="J45" s="53">
        <f t="shared" si="11"/>
        <v>0.31635608999999998</v>
      </c>
      <c r="K45" s="53">
        <f t="shared" si="12"/>
        <v>1.4714676338967507</v>
      </c>
      <c r="L45" s="58">
        <f t="shared" si="13"/>
        <v>-0.31635608999999998</v>
      </c>
    </row>
    <row r="46" spans="1:16">
      <c r="A46" s="62" t="str">
        <f>_xlfn.CONCAT("G",'BSPP thread'!A22,"-ext")</f>
        <v>G4-ext</v>
      </c>
      <c r="B46" s="57">
        <f>'BSPP thread'!C22</f>
        <v>2.3090000000000002</v>
      </c>
      <c r="C46" s="83">
        <f>'BSPP thread'!$M22/2-5*$B46/(24*TAN(phi/2))*1.05</f>
        <v>54.859473933805162</v>
      </c>
      <c r="D46" s="58">
        <f>'BSPP thread'!$M22-5*$B46/(12*TAN(phi/2))</f>
        <v>109.81135511200984</v>
      </c>
      <c r="E46" s="73">
        <f>'BSPP thread'!$M22/2-5*$B46/(24*TAN(phi/2))*1.05-C46</f>
        <v>0</v>
      </c>
      <c r="F46" s="53">
        <f t="shared" si="8"/>
        <v>-1.0823437500000002</v>
      </c>
      <c r="G46" s="53">
        <f t="shared" si="9"/>
        <v>0</v>
      </c>
      <c r="H46" s="53">
        <f t="shared" si="10"/>
        <v>1.0823437500000002</v>
      </c>
      <c r="I46" s="53">
        <f>'BSPP thread'!$M22/2+$B46*(cexternal-TAN((PI()+phi)/4)/12*(1-SIN(phi/2)))-C46</f>
        <v>1.4714676338967507</v>
      </c>
      <c r="J46" s="53">
        <f t="shared" si="11"/>
        <v>0.31635608999999998</v>
      </c>
      <c r="K46" s="53">
        <f t="shared" si="12"/>
        <v>1.4714676338967507</v>
      </c>
      <c r="L46" s="58">
        <f t="shared" si="13"/>
        <v>-0.31635608999999998</v>
      </c>
    </row>
    <row r="47" spans="1:16">
      <c r="A47" s="62" t="str">
        <f>_xlfn.CONCAT("G",'BSPP thread'!A23,"-ext")</f>
        <v>G4 1/2-ext</v>
      </c>
      <c r="B47" s="57">
        <f>'BSPP thread'!C23</f>
        <v>2.3090000000000002</v>
      </c>
      <c r="C47" s="83">
        <f>'BSPP thread'!$M23/2-5*$B47/(24*TAN(phi/2))*1.05</f>
        <v>61.209473933805164</v>
      </c>
      <c r="D47" s="58">
        <f>'BSPP thread'!$M23-5*$B47/(12*TAN(phi/2))</f>
        <v>122.51135511200984</v>
      </c>
      <c r="E47" s="73">
        <f>'BSPP thread'!$M23/2-5*$B47/(24*TAN(phi/2))*1.05-C47</f>
        <v>0</v>
      </c>
      <c r="F47" s="53">
        <f t="shared" si="8"/>
        <v>-1.0823437500000002</v>
      </c>
      <c r="G47" s="53">
        <f t="shared" si="9"/>
        <v>0</v>
      </c>
      <c r="H47" s="53">
        <f t="shared" si="10"/>
        <v>1.0823437500000002</v>
      </c>
      <c r="I47" s="53">
        <f>'BSPP thread'!$M23/2+$B47*(cexternal-TAN((PI()+phi)/4)/12*(1-SIN(phi/2)))-C47</f>
        <v>1.4714676338967507</v>
      </c>
      <c r="J47" s="53">
        <f t="shared" si="11"/>
        <v>0.31635608999999998</v>
      </c>
      <c r="K47" s="53">
        <f t="shared" si="12"/>
        <v>1.4714676338967507</v>
      </c>
      <c r="L47" s="58">
        <f t="shared" si="13"/>
        <v>-0.31635608999999998</v>
      </c>
      <c r="P47">
        <f>2.7/12</f>
        <v>0.22500000000000001</v>
      </c>
    </row>
    <row r="48" spans="1:16">
      <c r="A48" s="62" t="str">
        <f>_xlfn.CONCAT("G",'BSPP thread'!A24,"-ext")</f>
        <v>G5-ext</v>
      </c>
      <c r="B48" s="57">
        <f>'BSPP thread'!C24</f>
        <v>2.3090000000000002</v>
      </c>
      <c r="C48" s="83">
        <f>'BSPP thread'!$M24/2-5*$B48/(24*TAN(phi/2))*1.05</f>
        <v>67.559473933805151</v>
      </c>
      <c r="D48" s="58">
        <f>'BSPP thread'!$M24-5*$B48/(12*TAN(phi/2))</f>
        <v>135.21135511200981</v>
      </c>
      <c r="E48" s="73">
        <f>'BSPP thread'!$M24/2-5*$B48/(24*TAN(phi/2))*1.05-C48</f>
        <v>0</v>
      </c>
      <c r="F48" s="53">
        <f t="shared" si="8"/>
        <v>-1.0823437500000002</v>
      </c>
      <c r="G48" s="53">
        <f t="shared" si="9"/>
        <v>0</v>
      </c>
      <c r="H48" s="53">
        <f t="shared" si="10"/>
        <v>1.0823437500000002</v>
      </c>
      <c r="I48" s="53">
        <f>'BSPP thread'!$M24/2+$B48*(cexternal-TAN((PI()+phi)/4)/12*(1-SIN(phi/2)))-C48</f>
        <v>1.4714676338967507</v>
      </c>
      <c r="J48" s="53">
        <f t="shared" si="11"/>
        <v>0.31635608999999998</v>
      </c>
      <c r="K48" s="53">
        <f t="shared" si="12"/>
        <v>1.4714676338967507</v>
      </c>
      <c r="L48" s="58">
        <f t="shared" si="13"/>
        <v>-0.31635608999999998</v>
      </c>
    </row>
    <row r="49" spans="1:12">
      <c r="A49" s="62" t="str">
        <f>_xlfn.CONCAT("G",'BSPP thread'!A25,"-ext")</f>
        <v>G5 1/2-ext</v>
      </c>
      <c r="B49" s="57">
        <f>'BSPP thread'!C25</f>
        <v>2.3090000000000002</v>
      </c>
      <c r="C49" s="83">
        <f>'BSPP thread'!$M25/2-5*$B49/(24*TAN(phi/2))*1.05</f>
        <v>73.90947393380516</v>
      </c>
      <c r="D49" s="58">
        <f>'BSPP thread'!$M25-5*$B49/(12*TAN(phi/2))</f>
        <v>147.91135511200983</v>
      </c>
      <c r="E49" s="73">
        <f>'BSPP thread'!$M25/2-5*$B49/(24*TAN(phi/2))*1.05-C49</f>
        <v>0</v>
      </c>
      <c r="F49" s="53">
        <f t="shared" si="8"/>
        <v>-1.0823437500000002</v>
      </c>
      <c r="G49" s="53">
        <f t="shared" si="9"/>
        <v>0</v>
      </c>
      <c r="H49" s="53">
        <f t="shared" si="10"/>
        <v>1.0823437500000002</v>
      </c>
      <c r="I49" s="53">
        <f>'BSPP thread'!$M25/2+$B49*(cexternal-TAN((PI()+phi)/4)/12*(1-SIN(phi/2)))-C49</f>
        <v>1.4714676338967507</v>
      </c>
      <c r="J49" s="53">
        <f t="shared" si="11"/>
        <v>0.31635608999999998</v>
      </c>
      <c r="K49" s="53">
        <f t="shared" si="12"/>
        <v>1.4714676338967507</v>
      </c>
      <c r="L49" s="58">
        <f t="shared" si="13"/>
        <v>-0.31635608999999998</v>
      </c>
    </row>
    <row r="50" spans="1:12" ht="17" thickBot="1">
      <c r="A50" s="70" t="str">
        <f>_xlfn.CONCAT("G",'BSPP thread'!A26,"-ext")</f>
        <v>G6-ext</v>
      </c>
      <c r="B50" s="67">
        <f>'BSPP thread'!C26</f>
        <v>2.3090000000000002</v>
      </c>
      <c r="C50" s="84">
        <f>'BSPP thread'!$M26/2-5*$B50/(24*TAN(phi/2))*1.05</f>
        <v>80.259473933805154</v>
      </c>
      <c r="D50" s="71">
        <f>'BSPP thread'!$M26-5*$B50/(12*TAN(phi/2))</f>
        <v>160.61135511200982</v>
      </c>
      <c r="E50" s="87">
        <f>'BSPP thread'!$M26/2-5*$B50/(24*TAN(phi/2))*1.05-C50</f>
        <v>0</v>
      </c>
      <c r="F50" s="69">
        <f t="shared" si="8"/>
        <v>-1.0823437500000002</v>
      </c>
      <c r="G50" s="69">
        <f t="shared" si="9"/>
        <v>0</v>
      </c>
      <c r="H50" s="69">
        <f t="shared" si="10"/>
        <v>1.0823437500000002</v>
      </c>
      <c r="I50" s="69">
        <f>'BSPP thread'!$M26/2+$B50*(cexternal-TAN((PI()+phi)/4)/12*(1-SIN(phi/2)))-C50</f>
        <v>1.4714676338967507</v>
      </c>
      <c r="J50" s="69">
        <f t="shared" si="11"/>
        <v>0.31635608999999998</v>
      </c>
      <c r="K50" s="69">
        <f t="shared" si="12"/>
        <v>1.4714676338967507</v>
      </c>
      <c r="L50" s="71">
        <f t="shared" si="13"/>
        <v>-0.31635608999999998</v>
      </c>
    </row>
    <row r="51" spans="1:12">
      <c r="A51" s="90" t="s">
        <v>61</v>
      </c>
      <c r="B51" s="72">
        <v>2.7</v>
      </c>
      <c r="C51" s="55">
        <v>11.523809999999999</v>
      </c>
      <c r="D51" s="55">
        <v>24.2</v>
      </c>
      <c r="E51" s="55">
        <v>0</v>
      </c>
      <c r="F51" s="55">
        <f>(-0.8-I51*(TAN(10/180*PI()) + TAN(20/180*PI())))/2</f>
        <v>-0.98789469812786068</v>
      </c>
      <c r="G51" s="55">
        <v>0</v>
      </c>
      <c r="H51" s="55">
        <f>-F51</f>
        <v>0.98789469812786068</v>
      </c>
      <c r="I51" s="55">
        <v>2.1761900000000001</v>
      </c>
      <c r="J51" s="88">
        <f>H51-I51*TAN(10*PI()/180)</f>
        <v>0.60417368597990628</v>
      </c>
      <c r="K51" s="55">
        <f>I51</f>
        <v>2.1761900000000001</v>
      </c>
      <c r="L51" s="56">
        <f>J51-0.8</f>
        <v>-0.19582631402009376</v>
      </c>
    </row>
    <row r="52" spans="1:12" ht="17" thickBot="1">
      <c r="A52" s="91" t="s">
        <v>62</v>
      </c>
      <c r="B52" s="89">
        <v>2.7</v>
      </c>
      <c r="C52" s="59">
        <f>-D52/2-0.08</f>
        <v>-13.91</v>
      </c>
      <c r="D52" s="59">
        <f>27.4+2*0.13</f>
        <v>27.66</v>
      </c>
      <c r="E52" s="59">
        <v>0</v>
      </c>
      <c r="F52" s="59">
        <f>-F51+0.225</f>
        <v>1.2128946981278608</v>
      </c>
      <c r="G52" s="59">
        <v>0</v>
      </c>
      <c r="H52" s="59">
        <f>F51+0.225</f>
        <v>-0.7628946981278607</v>
      </c>
      <c r="I52" s="59">
        <f>I51</f>
        <v>2.1761900000000001</v>
      </c>
      <c r="J52" s="59">
        <f>H52+I52*TAN(10/180*PI())</f>
        <v>-0.37917368597990631</v>
      </c>
      <c r="K52" s="59">
        <f>I52</f>
        <v>2.1761900000000001</v>
      </c>
      <c r="L52" s="60">
        <f>J52+0.8</f>
        <v>0.42082631402009374</v>
      </c>
    </row>
    <row r="53" spans="1:12">
      <c r="A53" s="90" t="str">
        <f>_xlfn.CONCAT('Metric thread'!C4,"-ext")</f>
        <v>M0.25x0.075-ext</v>
      </c>
      <c r="B53" s="135">
        <f>'Metric thread'!D4</f>
        <v>7.4999999999999997E-2</v>
      </c>
      <c r="C53" s="65">
        <f>'Metric thread'!Y4</f>
        <v>7.0000000000000007E-2</v>
      </c>
      <c r="D53" s="65">
        <f>'Metric thread'!X4</f>
        <v>0.15000000000000002</v>
      </c>
      <c r="E53" s="65">
        <v>0</v>
      </c>
      <c r="F53" s="65">
        <f>-B53/2+'Metric thread'!AD4</f>
        <v>-3.433845726811989E-2</v>
      </c>
      <c r="G53" s="65">
        <v>0</v>
      </c>
      <c r="H53" s="65">
        <f>-F53</f>
        <v>3.433845726811989E-2</v>
      </c>
      <c r="I53" s="65">
        <f>'Metric thread'!Z4-THREAD_TABLE!C53</f>
        <v>5.124999999999999E-2</v>
      </c>
      <c r="J53" s="65">
        <f>'Metric thread'!AC4</f>
        <v>4.7492559721515884E-3</v>
      </c>
      <c r="K53" s="65">
        <f>I53</f>
        <v>5.124999999999999E-2</v>
      </c>
      <c r="L53" s="66">
        <f>-J53</f>
        <v>-4.7492559721515884E-3</v>
      </c>
    </row>
    <row r="54" spans="1:12">
      <c r="A54" s="134" t="str">
        <f>_xlfn.CONCAT('Metric thread'!C5,"-ext")</f>
        <v>M0.3x0.08-ext</v>
      </c>
      <c r="B54" s="73">
        <f>'Metric thread'!D5</f>
        <v>0.08</v>
      </c>
      <c r="C54" s="53">
        <f>'Metric thread'!Y5</f>
        <v>9.1499999999999998E-2</v>
      </c>
      <c r="D54" s="53">
        <f>'Metric thread'!X5</f>
        <v>0.19350000000000001</v>
      </c>
      <c r="E54" s="53">
        <v>0</v>
      </c>
      <c r="F54" s="53">
        <f>-B54/2+'Metric thread'!AD5</f>
        <v>-3.6743157806499144E-2</v>
      </c>
      <c r="G54" s="53">
        <v>0</v>
      </c>
      <c r="H54" s="53">
        <f t="shared" ref="H54:H117" si="14">-F54</f>
        <v>3.6743157806499144E-2</v>
      </c>
      <c r="I54" s="53">
        <f>'Metric thread'!Z5-THREAD_TABLE!C54</f>
        <v>5.4499999999999993E-2</v>
      </c>
      <c r="J54" s="53">
        <f>'Metric thread'!AC5</f>
        <v>5.2775681356645454E-3</v>
      </c>
      <c r="K54" s="53">
        <f t="shared" ref="K54:K117" si="15">I54</f>
        <v>5.4499999999999993E-2</v>
      </c>
      <c r="L54" s="58">
        <f t="shared" ref="L54:L117" si="16">-J54</f>
        <v>-5.2775681356645454E-3</v>
      </c>
    </row>
    <row r="55" spans="1:12">
      <c r="A55" s="126" t="str">
        <f>_xlfn.CONCAT('Metric thread'!C6,"-ext")</f>
        <v>M0.3x0.09-ext</v>
      </c>
      <c r="B55" s="73">
        <f>'Metric thread'!D6</f>
        <v>0.09</v>
      </c>
      <c r="C55" s="53">
        <f>'Metric thread'!Y6</f>
        <v>8.5000000000000006E-2</v>
      </c>
      <c r="D55" s="53">
        <f>'Metric thread'!X6</f>
        <v>0.18099999999999999</v>
      </c>
      <c r="E55" s="53">
        <v>0</v>
      </c>
      <c r="F55" s="53">
        <f>-B55/2+'Metric thread'!AD6</f>
        <v>-4.0975208614068018E-2</v>
      </c>
      <c r="G55" s="53">
        <v>0</v>
      </c>
      <c r="H55" s="53">
        <f t="shared" si="14"/>
        <v>4.0975208614068018E-2</v>
      </c>
      <c r="I55" s="53">
        <f>'Metric thread'!Z6-THREAD_TABLE!C55</f>
        <v>6.0749999999999985E-2</v>
      </c>
      <c r="J55" s="53">
        <f>'Metric thread'!AC6</f>
        <v>5.9011797607982563E-3</v>
      </c>
      <c r="K55" s="53">
        <f t="shared" si="15"/>
        <v>6.0749999999999985E-2</v>
      </c>
      <c r="L55" s="58">
        <f t="shared" si="16"/>
        <v>-5.9011797607982563E-3</v>
      </c>
    </row>
    <row r="56" spans="1:12">
      <c r="A56" s="126" t="str">
        <f>_xlfn.CONCAT('Metric thread'!C7,"-ext")</f>
        <v>M0.35x0.09-ext</v>
      </c>
      <c r="B56" s="73">
        <f>'Metric thread'!D7</f>
        <v>0.09</v>
      </c>
      <c r="C56" s="53">
        <f>'Metric thread'!Y7</f>
        <v>0.11</v>
      </c>
      <c r="D56" s="53">
        <f>'Metric thread'!X7</f>
        <v>0.23099999999999998</v>
      </c>
      <c r="E56" s="53">
        <v>0</v>
      </c>
      <c r="F56" s="53">
        <f>-B56/2+'Metric thread'!AD7</f>
        <v>-4.1119546181365423E-2</v>
      </c>
      <c r="G56" s="53">
        <v>0</v>
      </c>
      <c r="H56" s="53">
        <f t="shared" si="14"/>
        <v>4.1119546181365423E-2</v>
      </c>
      <c r="I56" s="53">
        <f>'Metric thread'!Z7-THREAD_TABLE!C56</f>
        <v>6.0750000000000012E-2</v>
      </c>
      <c r="J56" s="53">
        <f>'Metric thread'!AC7</f>
        <v>6.0455173280956473E-3</v>
      </c>
      <c r="K56" s="53">
        <f t="shared" si="15"/>
        <v>6.0750000000000012E-2</v>
      </c>
      <c r="L56" s="58">
        <f t="shared" si="16"/>
        <v>-6.0455173280956473E-3</v>
      </c>
    </row>
    <row r="57" spans="1:12">
      <c r="A57" s="126" t="str">
        <f>_xlfn.CONCAT('Metric thread'!C8,"-ext")</f>
        <v>M0.4x0.1-ext</v>
      </c>
      <c r="B57" s="73">
        <f>'Metric thread'!D8</f>
        <v>0.1</v>
      </c>
      <c r="C57" s="53">
        <f>'Metric thread'!Y8</f>
        <v>0.128</v>
      </c>
      <c r="D57" s="53">
        <f>'Metric thread'!X8</f>
        <v>0.26800000000000002</v>
      </c>
      <c r="E57" s="53">
        <v>0</v>
      </c>
      <c r="F57" s="53">
        <f>-B57/2+'Metric thread'!AD8</f>
        <v>-4.5495934556231715E-2</v>
      </c>
      <c r="G57" s="53">
        <v>0</v>
      </c>
      <c r="H57" s="53">
        <f t="shared" si="14"/>
        <v>4.5495934556231715E-2</v>
      </c>
      <c r="I57" s="53">
        <f>'Metric thread'!Z8-THREAD_TABLE!C57</f>
        <v>6.7500000000000004E-2</v>
      </c>
      <c r="J57" s="53">
        <f>'Metric thread'!AC8</f>
        <v>6.5247913859319828E-3</v>
      </c>
      <c r="K57" s="53">
        <f t="shared" si="15"/>
        <v>6.7500000000000004E-2</v>
      </c>
      <c r="L57" s="58">
        <f t="shared" si="16"/>
        <v>-6.5247913859319828E-3</v>
      </c>
    </row>
    <row r="58" spans="1:12">
      <c r="A58" s="126" t="str">
        <f>_xlfn.CONCAT('Metric thread'!C9,"-ext")</f>
        <v>M0.45x0.1-ext</v>
      </c>
      <c r="B58" s="73">
        <f>'Metric thread'!D9</f>
        <v>0.1</v>
      </c>
      <c r="C58" s="53">
        <f>'Metric thread'!Y9</f>
        <v>0.153</v>
      </c>
      <c r="D58" s="53">
        <f>'Metric thread'!X9</f>
        <v>0.318</v>
      </c>
      <c r="E58" s="53">
        <v>0</v>
      </c>
      <c r="F58" s="53">
        <f>-B58/2+'Metric thread'!AD9</f>
        <v>-4.5495934556231715E-2</v>
      </c>
      <c r="G58" s="53">
        <v>0</v>
      </c>
      <c r="H58" s="53">
        <f t="shared" si="14"/>
        <v>4.5495934556231715E-2</v>
      </c>
      <c r="I58" s="53">
        <f>'Metric thread'!Z9-THREAD_TABLE!C58</f>
        <v>6.7500000000000004E-2</v>
      </c>
      <c r="J58" s="53">
        <f>'Metric thread'!AC9</f>
        <v>6.5247913859319828E-3</v>
      </c>
      <c r="K58" s="53">
        <f t="shared" si="15"/>
        <v>6.7500000000000004E-2</v>
      </c>
      <c r="L58" s="58">
        <f t="shared" si="16"/>
        <v>-6.5247913859319828E-3</v>
      </c>
    </row>
    <row r="59" spans="1:12">
      <c r="A59" s="126" t="str">
        <f>_xlfn.CONCAT('Metric thread'!C10,"-ext")</f>
        <v>M0.5x0.125-ext</v>
      </c>
      <c r="B59" s="73">
        <f>'Metric thread'!D10</f>
        <v>0.125</v>
      </c>
      <c r="C59" s="53">
        <f>'Metric thread'!Y10</f>
        <v>0.161</v>
      </c>
      <c r="D59" s="53">
        <f>'Metric thread'!X10</f>
        <v>0.33599999999999997</v>
      </c>
      <c r="E59" s="53">
        <v>0</v>
      </c>
      <c r="F59" s="53">
        <f>-B59/2+'Metric thread'!AD10</f>
        <v>-5.665341184434354E-2</v>
      </c>
      <c r="G59" s="53">
        <v>0</v>
      </c>
      <c r="H59" s="53">
        <f t="shared" si="14"/>
        <v>5.665341184434354E-2</v>
      </c>
      <c r="I59" s="53">
        <f>'Metric thread'!Z10-THREAD_TABLE!C59</f>
        <v>8.3749999999999991E-2</v>
      </c>
      <c r="J59" s="53">
        <f>'Metric thread'!AC10</f>
        <v>8.3003267997123764E-3</v>
      </c>
      <c r="K59" s="53">
        <f t="shared" si="15"/>
        <v>8.3749999999999991E-2</v>
      </c>
      <c r="L59" s="58">
        <f t="shared" si="16"/>
        <v>-8.3003267997123764E-3</v>
      </c>
    </row>
    <row r="60" spans="1:12">
      <c r="A60" s="126" t="str">
        <f>_xlfn.CONCAT('Metric thread'!C11,"-ext")</f>
        <v>M0.55x0.125-ext</v>
      </c>
      <c r="B60" s="73">
        <f>'Metric thread'!D11</f>
        <v>0.125</v>
      </c>
      <c r="C60" s="53">
        <f>'Metric thread'!Y11</f>
        <v>0.186</v>
      </c>
      <c r="D60" s="53">
        <f>'Metric thread'!X11</f>
        <v>0.38600000000000001</v>
      </c>
      <c r="E60" s="53">
        <v>0</v>
      </c>
      <c r="F60" s="53">
        <f>-B60/2+'Metric thread'!AD11</f>
        <v>-5.6653411844343519E-2</v>
      </c>
      <c r="G60" s="53">
        <v>0</v>
      </c>
      <c r="H60" s="53">
        <f t="shared" si="14"/>
        <v>5.6653411844343519E-2</v>
      </c>
      <c r="I60" s="53">
        <f>'Metric thread'!Z11-THREAD_TABLE!C60</f>
        <v>8.3750000000000047E-2</v>
      </c>
      <c r="J60" s="53">
        <f>'Metric thread'!AC11</f>
        <v>8.3003267997123296E-3</v>
      </c>
      <c r="K60" s="53">
        <f t="shared" si="15"/>
        <v>8.3750000000000047E-2</v>
      </c>
      <c r="L60" s="58">
        <f t="shared" si="16"/>
        <v>-8.3003267997123296E-3</v>
      </c>
    </row>
    <row r="61" spans="1:12">
      <c r="A61" s="126" t="str">
        <f>_xlfn.CONCAT('Metric thread'!C12,"-ext")</f>
        <v>M0.6x0.15-ext</v>
      </c>
      <c r="B61" s="73">
        <f>'Metric thread'!D12</f>
        <v>0.15</v>
      </c>
      <c r="C61" s="53">
        <f>'Metric thread'!Y12</f>
        <v>0.19400000000000001</v>
      </c>
      <c r="D61" s="53">
        <f>'Metric thread'!X12</f>
        <v>0.40400000000000003</v>
      </c>
      <c r="E61" s="53">
        <v>0</v>
      </c>
      <c r="F61" s="53">
        <f>-B61/2+'Metric thread'!AD12</f>
        <v>-6.7810889132455338E-2</v>
      </c>
      <c r="G61" s="53">
        <v>0</v>
      </c>
      <c r="H61" s="53">
        <f t="shared" si="14"/>
        <v>6.7810889132455338E-2</v>
      </c>
      <c r="I61" s="53">
        <f>'Metric thread'!Z12-THREAD_TABLE!C61</f>
        <v>9.9999999999999978E-2</v>
      </c>
      <c r="J61" s="53">
        <f>'Metric thread'!AC12</f>
        <v>1.0075862213492803E-2</v>
      </c>
      <c r="K61" s="53">
        <f t="shared" si="15"/>
        <v>9.9999999999999978E-2</v>
      </c>
      <c r="L61" s="58">
        <f t="shared" si="16"/>
        <v>-1.0075862213492803E-2</v>
      </c>
    </row>
    <row r="62" spans="1:12">
      <c r="A62" s="126" t="str">
        <f>_xlfn.CONCAT('Metric thread'!C13,"-ext")</f>
        <v>M0.7x0.175-ext</v>
      </c>
      <c r="B62" s="73">
        <f>'Metric thread'!D13</f>
        <v>0.17499999999999999</v>
      </c>
      <c r="C62" s="53">
        <f>'Metric thread'!Y13</f>
        <v>0.22700000000000001</v>
      </c>
      <c r="D62" s="53">
        <f>'Metric thread'!X13</f>
        <v>0.47199999999999998</v>
      </c>
      <c r="E62" s="53">
        <v>0</v>
      </c>
      <c r="F62" s="53">
        <f>-B62/2+'Metric thread'!AD13</f>
        <v>-7.8679691285972339E-2</v>
      </c>
      <c r="G62" s="53">
        <v>0</v>
      </c>
      <c r="H62" s="53">
        <f t="shared" si="14"/>
        <v>7.8679691285972339E-2</v>
      </c>
      <c r="I62" s="53">
        <f>'Metric thread'!Z13-THREAD_TABLE!C62</f>
        <v>0.11624999999999999</v>
      </c>
      <c r="J62" s="53">
        <f>'Metric thread'!AC13</f>
        <v>1.156272249267837E-2</v>
      </c>
      <c r="K62" s="53">
        <f t="shared" si="15"/>
        <v>0.11624999999999999</v>
      </c>
      <c r="L62" s="58">
        <f t="shared" si="16"/>
        <v>-1.156272249267837E-2</v>
      </c>
    </row>
    <row r="63" spans="1:12">
      <c r="A63" s="126" t="str">
        <f>_xlfn.CONCAT('Metric thread'!C14,"-ext")</f>
        <v>M0.8x0.2-ext</v>
      </c>
      <c r="B63" s="73">
        <f>'Metric thread'!D14</f>
        <v>0.2</v>
      </c>
      <c r="C63" s="53">
        <f>'Metric thread'!Y14</f>
        <v>0.26</v>
      </c>
      <c r="D63" s="53">
        <f>'Metric thread'!X14</f>
        <v>0.54</v>
      </c>
      <c r="E63" s="53">
        <v>0</v>
      </c>
      <c r="F63" s="53">
        <f>-B63/2+'Metric thread'!AD14</f>
        <v>-8.9837168574084178E-2</v>
      </c>
      <c r="G63" s="53">
        <v>0</v>
      </c>
      <c r="H63" s="53">
        <f t="shared" si="14"/>
        <v>8.9837168574084178E-2</v>
      </c>
      <c r="I63" s="53">
        <f>'Metric thread'!Z14-THREAD_TABLE!C63</f>
        <v>0.13250000000000001</v>
      </c>
      <c r="J63" s="53">
        <f>'Metric thread'!AC14</f>
        <v>1.3338257906458779E-2</v>
      </c>
      <c r="K63" s="53">
        <f t="shared" si="15"/>
        <v>0.13250000000000001</v>
      </c>
      <c r="L63" s="58">
        <f t="shared" si="16"/>
        <v>-1.3338257906458779E-2</v>
      </c>
    </row>
    <row r="64" spans="1:12">
      <c r="A64" s="126" t="str">
        <f>_xlfn.CONCAT('Metric thread'!C15,"-ext")</f>
        <v>M0.9x0.225-ext</v>
      </c>
      <c r="B64" s="73">
        <f>'Metric thread'!D15</f>
        <v>0.22500000000000001</v>
      </c>
      <c r="C64" s="53">
        <f>'Metric thread'!Y15</f>
        <v>0.29299999999999998</v>
      </c>
      <c r="D64" s="53">
        <f>'Metric thread'!X15</f>
        <v>0.60799999999999998</v>
      </c>
      <c r="E64" s="53">
        <v>0</v>
      </c>
      <c r="F64" s="53">
        <f>-B64/2+'Metric thread'!AD15</f>
        <v>-0.100994645862196</v>
      </c>
      <c r="G64" s="53">
        <v>0</v>
      </c>
      <c r="H64" s="53">
        <f t="shared" si="14"/>
        <v>0.100994645862196</v>
      </c>
      <c r="I64" s="53">
        <f>'Metric thread'!Z15-THREAD_TABLE!C64</f>
        <v>0.14874999999999999</v>
      </c>
      <c r="J64" s="53">
        <f>'Metric thread'!AC15</f>
        <v>1.511379332023919E-2</v>
      </c>
      <c r="K64" s="53">
        <f t="shared" si="15"/>
        <v>0.14874999999999999</v>
      </c>
      <c r="L64" s="58">
        <f t="shared" si="16"/>
        <v>-1.511379332023919E-2</v>
      </c>
    </row>
    <row r="65" spans="1:12">
      <c r="A65" s="126" t="str">
        <f>_xlfn.CONCAT('Metric thread'!C16,"-ext")</f>
        <v>M1-ext</v>
      </c>
      <c r="B65" s="73">
        <f>'Metric thread'!D16</f>
        <v>0.25</v>
      </c>
      <c r="C65" s="53">
        <f>'Metric thread'!Y16</f>
        <v>0.30649999999999999</v>
      </c>
      <c r="D65" s="53">
        <f>'Metric thread'!X16</f>
        <v>0.66199999999999992</v>
      </c>
      <c r="E65" s="53">
        <v>0</v>
      </c>
      <c r="F65" s="53">
        <f>-B65/2+'Metric thread'!AD16</f>
        <v>-0.11460586179436372</v>
      </c>
      <c r="G65" s="53">
        <v>0</v>
      </c>
      <c r="H65" s="53">
        <f t="shared" si="14"/>
        <v>0.11460586179436372</v>
      </c>
      <c r="I65" s="53">
        <f>'Metric thread'!Z16-THREAD_TABLE!C65</f>
        <v>0.16775000000000001</v>
      </c>
      <c r="J65" s="53">
        <f>'Metric thread'!AC16</f>
        <v>1.7755354137804005E-2</v>
      </c>
      <c r="K65" s="53">
        <f t="shared" si="15"/>
        <v>0.16775000000000001</v>
      </c>
      <c r="L65" s="58">
        <f t="shared" si="16"/>
        <v>-1.7755354137804005E-2</v>
      </c>
    </row>
    <row r="66" spans="1:12">
      <c r="A66" s="126" t="str">
        <f>_xlfn.CONCAT('Metric thread'!C17,"-ext")</f>
        <v>M1x0.2-ext</v>
      </c>
      <c r="B66" s="73">
        <f>'Metric thread'!D17</f>
        <v>0.2</v>
      </c>
      <c r="C66" s="53">
        <f>'Metric thread'!Y17</f>
        <v>0.34100000000000003</v>
      </c>
      <c r="D66" s="53">
        <f>'Metric thread'!X17</f>
        <v>0.72399999999999998</v>
      </c>
      <c r="E66" s="53">
        <v>0</v>
      </c>
      <c r="F66" s="53">
        <f>-B66/2+'Metric thread'!AD17</f>
        <v>-9.2435244785437465E-2</v>
      </c>
      <c r="G66" s="53">
        <v>0</v>
      </c>
      <c r="H66" s="53">
        <f t="shared" si="14"/>
        <v>9.2435244785437465E-2</v>
      </c>
      <c r="I66" s="53">
        <f>'Metric thread'!Z17-THREAD_TABLE!C66</f>
        <v>0.13650000000000001</v>
      </c>
      <c r="J66" s="53">
        <f>'Metric thread'!AC17</f>
        <v>1.3626933041053528E-2</v>
      </c>
      <c r="K66" s="53">
        <f t="shared" si="15"/>
        <v>0.13650000000000001</v>
      </c>
      <c r="L66" s="58">
        <f t="shared" si="16"/>
        <v>-1.3626933041053528E-2</v>
      </c>
    </row>
    <row r="67" spans="1:12">
      <c r="A67" s="126" t="str">
        <f>_xlfn.CONCAT('Metric thread'!C18,"-ext")</f>
        <v>M1.1x0.25-ext</v>
      </c>
      <c r="B67" s="73">
        <f>'Metric thread'!D18</f>
        <v>0.25</v>
      </c>
      <c r="C67" s="53">
        <f>'Metric thread'!Y18</f>
        <v>0.35649999999999998</v>
      </c>
      <c r="D67" s="53">
        <f>'Metric thread'!X18</f>
        <v>0.76200000000000001</v>
      </c>
      <c r="E67" s="53">
        <v>0</v>
      </c>
      <c r="F67" s="53">
        <f>-B67/2+'Metric thread'!AD18</f>
        <v>-0.11460586179436372</v>
      </c>
      <c r="G67" s="53">
        <v>0</v>
      </c>
      <c r="H67" s="53">
        <f t="shared" si="14"/>
        <v>0.11460586179436372</v>
      </c>
      <c r="I67" s="53">
        <f>'Metric thread'!Z18-THREAD_TABLE!C67</f>
        <v>0.16775000000000001</v>
      </c>
      <c r="J67" s="53">
        <f>'Metric thread'!AC18</f>
        <v>1.7755354137803974E-2</v>
      </c>
      <c r="K67" s="53">
        <f t="shared" si="15"/>
        <v>0.16775000000000001</v>
      </c>
      <c r="L67" s="58">
        <f t="shared" si="16"/>
        <v>-1.7755354137803974E-2</v>
      </c>
    </row>
    <row r="68" spans="1:12">
      <c r="A68" s="126" t="str">
        <f>_xlfn.CONCAT('Metric thread'!C19,"-ext")</f>
        <v>M1.1x0.2-ext</v>
      </c>
      <c r="B68" s="73">
        <f>'Metric thread'!D19</f>
        <v>0.2</v>
      </c>
      <c r="C68" s="53">
        <f>'Metric thread'!Y19</f>
        <v>0.39100000000000001</v>
      </c>
      <c r="D68" s="53">
        <f>'Metric thread'!X19</f>
        <v>0.82400000000000007</v>
      </c>
      <c r="E68" s="53">
        <v>0</v>
      </c>
      <c r="F68" s="53">
        <f>-B68/2+'Metric thread'!AD19</f>
        <v>-9.2435244785437493E-2</v>
      </c>
      <c r="G68" s="53">
        <v>0</v>
      </c>
      <c r="H68" s="53">
        <f t="shared" si="14"/>
        <v>9.2435244785437493E-2</v>
      </c>
      <c r="I68" s="53">
        <f>'Metric thread'!Z19-THREAD_TABLE!C68</f>
        <v>0.13649999999999995</v>
      </c>
      <c r="J68" s="53">
        <f>'Metric thread'!AC19</f>
        <v>1.3626933041053592E-2</v>
      </c>
      <c r="K68" s="53">
        <f t="shared" si="15"/>
        <v>0.13649999999999995</v>
      </c>
      <c r="L68" s="58">
        <f t="shared" si="16"/>
        <v>-1.3626933041053592E-2</v>
      </c>
    </row>
    <row r="69" spans="1:12">
      <c r="A69" s="126" t="str">
        <f>_xlfn.CONCAT('Metric thread'!C20,"-ext")</f>
        <v>M1.2-ext</v>
      </c>
      <c r="B69" s="73">
        <f>'Metric thread'!D20</f>
        <v>0.25</v>
      </c>
      <c r="C69" s="53">
        <f>'Metric thread'!Y20</f>
        <v>0.40649999999999997</v>
      </c>
      <c r="D69" s="53">
        <f>'Metric thread'!X20</f>
        <v>0.86199999999999999</v>
      </c>
      <c r="E69" s="53">
        <v>0</v>
      </c>
      <c r="F69" s="53">
        <f>-B69/2+'Metric thread'!AD20</f>
        <v>-0.11460586179436374</v>
      </c>
      <c r="G69" s="53">
        <v>0</v>
      </c>
      <c r="H69" s="53">
        <f t="shared" si="14"/>
        <v>0.11460586179436374</v>
      </c>
      <c r="I69" s="53">
        <f>'Metric thread'!Z20-THREAD_TABLE!C69</f>
        <v>0.16774999999999995</v>
      </c>
      <c r="J69" s="53">
        <f>'Metric thread'!AC20</f>
        <v>1.775535413780404E-2</v>
      </c>
      <c r="K69" s="53">
        <f t="shared" si="15"/>
        <v>0.16774999999999995</v>
      </c>
      <c r="L69" s="58">
        <f t="shared" si="16"/>
        <v>-1.775535413780404E-2</v>
      </c>
    </row>
    <row r="70" spans="1:12">
      <c r="A70" s="126" t="str">
        <f>_xlfn.CONCAT('Metric thread'!C21,"-ext")</f>
        <v>M1.2x0.2-ext</v>
      </c>
      <c r="B70" s="73">
        <f>'Metric thread'!D21</f>
        <v>0.2</v>
      </c>
      <c r="C70" s="53">
        <f>'Metric thread'!Y21</f>
        <v>0.441</v>
      </c>
      <c r="D70" s="53">
        <f>'Metric thread'!X21</f>
        <v>0.92399999999999993</v>
      </c>
      <c r="E70" s="53">
        <v>0</v>
      </c>
      <c r="F70" s="53">
        <f>-B70/2+'Metric thread'!AD21</f>
        <v>-9.2435244785437465E-2</v>
      </c>
      <c r="G70" s="53">
        <v>0</v>
      </c>
      <c r="H70" s="53">
        <f t="shared" si="14"/>
        <v>9.2435244785437465E-2</v>
      </c>
      <c r="I70" s="53">
        <f>'Metric thread'!Z21-THREAD_TABLE!C70</f>
        <v>0.13650000000000001</v>
      </c>
      <c r="J70" s="53">
        <f>'Metric thread'!AC21</f>
        <v>1.3626933041053528E-2</v>
      </c>
      <c r="K70" s="53">
        <f t="shared" si="15"/>
        <v>0.13650000000000001</v>
      </c>
      <c r="L70" s="58">
        <f t="shared" si="16"/>
        <v>-1.3626933041053528E-2</v>
      </c>
    </row>
    <row r="71" spans="1:12">
      <c r="A71" s="126" t="str">
        <f>_xlfn.CONCAT('Metric thread'!C22,"-ext")</f>
        <v>M1.4-ext</v>
      </c>
      <c r="B71" s="73">
        <f>'Metric thread'!D22</f>
        <v>0.3</v>
      </c>
      <c r="C71" s="53">
        <f>'Metric thread'!Y22</f>
        <v>0.53500000000000003</v>
      </c>
      <c r="D71" s="53">
        <f>'Metric thread'!X22</f>
        <v>1.1179999999999999</v>
      </c>
      <c r="E71" s="53">
        <v>0</v>
      </c>
      <c r="F71" s="53">
        <f>-B71/2+'Metric thread'!AD22</f>
        <v>-0.1191672955930063</v>
      </c>
      <c r="G71" s="53">
        <v>0</v>
      </c>
      <c r="H71" s="53">
        <f t="shared" si="14"/>
        <v>0.1191672955930063</v>
      </c>
      <c r="I71" s="53">
        <f>'Metric thread'!Z22-THREAD_TABLE!C71</f>
        <v>0.13774999999999993</v>
      </c>
      <c r="J71" s="53">
        <f>'Metric thread'!AC22</f>
        <v>3.9637296012135378E-2</v>
      </c>
      <c r="K71" s="53">
        <f t="shared" si="15"/>
        <v>0.13774999999999993</v>
      </c>
      <c r="L71" s="58">
        <f t="shared" si="16"/>
        <v>-3.9637296012135378E-2</v>
      </c>
    </row>
    <row r="72" spans="1:12">
      <c r="A72" s="126" t="str">
        <f>_xlfn.CONCAT('Metric thread'!C23,"-ext")</f>
        <v>M1.4x0.2-ext</v>
      </c>
      <c r="B72" s="73">
        <f>'Metric thread'!D23</f>
        <v>0.2</v>
      </c>
      <c r="C72" s="53">
        <f>'Metric thread'!Y23</f>
        <v>0.54100000000000004</v>
      </c>
      <c r="D72" s="53">
        <f>'Metric thread'!X23</f>
        <v>1.1240000000000001</v>
      </c>
      <c r="E72" s="53">
        <v>0</v>
      </c>
      <c r="F72" s="53">
        <f>-B72/2+'Metric thread'!AD23</f>
        <v>-9.2435244785437493E-2</v>
      </c>
      <c r="G72" s="53">
        <v>0</v>
      </c>
      <c r="H72" s="53">
        <f t="shared" si="14"/>
        <v>9.2435244785437493E-2</v>
      </c>
      <c r="I72" s="53">
        <f>'Metric thread'!Z23-THREAD_TABLE!C72</f>
        <v>0.13649999999999995</v>
      </c>
      <c r="J72" s="53">
        <f>'Metric thread'!AC23</f>
        <v>1.3626933041053592E-2</v>
      </c>
      <c r="K72" s="53">
        <f t="shared" si="15"/>
        <v>0.13649999999999995</v>
      </c>
      <c r="L72" s="58">
        <f t="shared" si="16"/>
        <v>-1.3626933041053592E-2</v>
      </c>
    </row>
    <row r="73" spans="1:12">
      <c r="A73" s="126" t="str">
        <f>_xlfn.CONCAT('Metric thread'!C24,"-ext")</f>
        <v>M1.6-ext</v>
      </c>
      <c r="B73" s="73">
        <f>'Metric thread'!D24</f>
        <v>0.35</v>
      </c>
      <c r="C73" s="53">
        <f>'Metric thread'!Y24</f>
        <v>0.53749999999999998</v>
      </c>
      <c r="D73" s="53">
        <f>'Metric thread'!X24</f>
        <v>1.1385000000000001</v>
      </c>
      <c r="E73" s="53">
        <v>0</v>
      </c>
      <c r="F73" s="53">
        <f>-B73/2+'Metric thread'!AD24</f>
        <v>-0.15894709581221619</v>
      </c>
      <c r="G73" s="53">
        <v>0</v>
      </c>
      <c r="H73" s="53">
        <f t="shared" si="14"/>
        <v>0.15894709581221619</v>
      </c>
      <c r="I73" s="53">
        <f>'Metric thread'!Z24-THREAD_TABLE!C73</f>
        <v>0.23175000000000001</v>
      </c>
      <c r="J73" s="53">
        <f>'Metric thread'!AC24</f>
        <v>2.5146170927520396E-2</v>
      </c>
      <c r="K73" s="53">
        <f t="shared" si="15"/>
        <v>0.23175000000000001</v>
      </c>
      <c r="L73" s="58">
        <f t="shared" si="16"/>
        <v>-2.5146170927520396E-2</v>
      </c>
    </row>
    <row r="74" spans="1:12">
      <c r="A74" s="126" t="str">
        <f>_xlfn.CONCAT('Metric thread'!C25,"-ext")</f>
        <v>M1.6x0.3-ext</v>
      </c>
      <c r="B74" s="73">
        <f>'Metric thread'!D25</f>
        <v>0.3</v>
      </c>
      <c r="C74" s="53">
        <f>'Metric thread'!Y25</f>
        <v>0.57850000000000001</v>
      </c>
      <c r="D74" s="53">
        <f>'Metric thread'!X25</f>
        <v>1.2069999999999999</v>
      </c>
      <c r="E74" s="53">
        <v>0</v>
      </c>
      <c r="F74" s="53">
        <f>-B74/2+'Metric thread'!AD25</f>
        <v>-0.13490009042842366</v>
      </c>
      <c r="G74" s="53">
        <v>0</v>
      </c>
      <c r="H74" s="53">
        <f t="shared" si="14"/>
        <v>0.13490009042842366</v>
      </c>
      <c r="I74" s="53">
        <f>'Metric thread'!Z25-THREAD_TABLE!C74</f>
        <v>0.19374999999999998</v>
      </c>
      <c r="J74" s="53">
        <f>'Metric thread'!AC25</f>
        <v>2.3038475772933675E-2</v>
      </c>
      <c r="K74" s="53">
        <f t="shared" si="15"/>
        <v>0.19374999999999998</v>
      </c>
      <c r="L74" s="58">
        <f t="shared" si="16"/>
        <v>-2.3038475772933675E-2</v>
      </c>
    </row>
    <row r="75" spans="1:12">
      <c r="A75" s="126" t="str">
        <f>_xlfn.CONCAT('Metric thread'!C26,"-ext")</f>
        <v>M1.6x0.2-ext</v>
      </c>
      <c r="B75" s="73">
        <f>'Metric thread'!D26</f>
        <v>0.2</v>
      </c>
      <c r="C75" s="53">
        <f>'Metric thread'!Y26</f>
        <v>0.64</v>
      </c>
      <c r="D75" s="53">
        <f>'Metric thread'!X26</f>
        <v>1.323</v>
      </c>
      <c r="E75" s="53">
        <v>0</v>
      </c>
      <c r="F75" s="53">
        <f>-B75/2+'Metric thread'!AD26</f>
        <v>-9.2723919920032274E-2</v>
      </c>
      <c r="G75" s="53">
        <v>0</v>
      </c>
      <c r="H75" s="53">
        <f t="shared" si="14"/>
        <v>9.2723919920032274E-2</v>
      </c>
      <c r="I75" s="53">
        <f>'Metric thread'!Z26-THREAD_TABLE!C75</f>
        <v>0.13749999999999996</v>
      </c>
      <c r="J75" s="53">
        <f>'Metric thread'!AC26</f>
        <v>1.3338257906458748E-2</v>
      </c>
      <c r="K75" s="53">
        <f t="shared" si="15"/>
        <v>0.13749999999999996</v>
      </c>
      <c r="L75" s="58">
        <f t="shared" si="16"/>
        <v>-1.3338257906458748E-2</v>
      </c>
    </row>
    <row r="76" spans="1:12">
      <c r="A76" s="126" t="str">
        <f>_xlfn.CONCAT('Metric thread'!C27,"-ext")</f>
        <v>M1.7x0.35-ext</v>
      </c>
      <c r="B76" s="73">
        <f>'Metric thread'!D27</f>
        <v>0.35</v>
      </c>
      <c r="C76" s="53">
        <f>'Metric thread'!Y27</f>
        <v>0.58750000000000002</v>
      </c>
      <c r="D76" s="53">
        <f>'Metric thread'!X27</f>
        <v>1.2385000000000002</v>
      </c>
      <c r="E76" s="53">
        <v>0</v>
      </c>
      <c r="F76" s="53">
        <f>-B76/2+'Metric thread'!AD27</f>
        <v>-0.15894709581221611</v>
      </c>
      <c r="G76" s="53">
        <v>0</v>
      </c>
      <c r="H76" s="53">
        <f t="shared" si="14"/>
        <v>0.15894709581221611</v>
      </c>
      <c r="I76" s="53">
        <f>'Metric thread'!Z27-THREAD_TABLE!C76</f>
        <v>0.23175000000000001</v>
      </c>
      <c r="J76" s="53">
        <f>'Metric thread'!AC27</f>
        <v>2.5146170927520396E-2</v>
      </c>
      <c r="K76" s="53">
        <f t="shared" si="15"/>
        <v>0.23175000000000001</v>
      </c>
      <c r="L76" s="58">
        <f t="shared" si="16"/>
        <v>-2.5146170927520396E-2</v>
      </c>
    </row>
    <row r="77" spans="1:12">
      <c r="A77" s="126" t="str">
        <f>_xlfn.CONCAT('Metric thread'!C28,"-ext")</f>
        <v>M1.8-ext</v>
      </c>
      <c r="B77" s="73">
        <f>'Metric thread'!D28</f>
        <v>0.35</v>
      </c>
      <c r="C77" s="53">
        <f>'Metric thread'!Y28</f>
        <v>0.63749999999999996</v>
      </c>
      <c r="D77" s="53">
        <f>'Metric thread'!X28</f>
        <v>1.3384999999999998</v>
      </c>
      <c r="E77" s="53">
        <v>0</v>
      </c>
      <c r="F77" s="53">
        <f>-B77/2+'Metric thread'!AD28</f>
        <v>-0.15894709581221619</v>
      </c>
      <c r="G77" s="53">
        <v>0</v>
      </c>
      <c r="H77" s="53">
        <f t="shared" si="14"/>
        <v>0.15894709581221619</v>
      </c>
      <c r="I77" s="53">
        <f>'Metric thread'!Z28-THREAD_TABLE!C77</f>
        <v>0.23175000000000001</v>
      </c>
      <c r="J77" s="53">
        <f>'Metric thread'!AC28</f>
        <v>2.5146170927520462E-2</v>
      </c>
      <c r="K77" s="53">
        <f t="shared" si="15"/>
        <v>0.23175000000000001</v>
      </c>
      <c r="L77" s="58">
        <f t="shared" si="16"/>
        <v>-2.5146170927520462E-2</v>
      </c>
    </row>
    <row r="78" spans="1:12">
      <c r="A78" s="126" t="str">
        <f>_xlfn.CONCAT('Metric thread'!C29,"-ext")</f>
        <v>M1.8x0.2-ext</v>
      </c>
      <c r="B78" s="73">
        <f>'Metric thread'!D29</f>
        <v>0.2</v>
      </c>
      <c r="C78" s="53">
        <f>'Metric thread'!Y29</f>
        <v>0.74</v>
      </c>
      <c r="D78" s="53">
        <f>'Metric thread'!X29</f>
        <v>1.5230000000000001</v>
      </c>
      <c r="E78" s="53">
        <v>0</v>
      </c>
      <c r="F78" s="53">
        <f>-B78/2+'Metric thread'!AD29</f>
        <v>-9.2723919920032344E-2</v>
      </c>
      <c r="G78" s="53">
        <v>0</v>
      </c>
      <c r="H78" s="53">
        <f t="shared" si="14"/>
        <v>9.2723919920032344E-2</v>
      </c>
      <c r="I78" s="53">
        <f>'Metric thread'!Z29-THREAD_TABLE!C78</f>
        <v>0.13749999999999996</v>
      </c>
      <c r="J78" s="53">
        <f>'Metric thread'!AC29</f>
        <v>1.3338257906458812E-2</v>
      </c>
      <c r="K78" s="53">
        <f t="shared" si="15"/>
        <v>0.13749999999999996</v>
      </c>
      <c r="L78" s="58">
        <f t="shared" si="16"/>
        <v>-1.3338257906458812E-2</v>
      </c>
    </row>
    <row r="79" spans="1:12">
      <c r="A79" s="126" t="str">
        <f>_xlfn.CONCAT('Metric thread'!C30,"-ext")</f>
        <v>M2-ext</v>
      </c>
      <c r="B79" s="73">
        <f>'Metric thread'!D30</f>
        <v>0.4</v>
      </c>
      <c r="C79" s="53">
        <f>'Metric thread'!Y30</f>
        <v>0.70399999999999996</v>
      </c>
      <c r="D79" s="53">
        <f>'Metric thread'!X30</f>
        <v>1.478</v>
      </c>
      <c r="E79" s="53">
        <v>0</v>
      </c>
      <c r="F79" s="53">
        <f>-B79/2+'Metric thread'!AD30</f>
        <v>-0.18068470011925022</v>
      </c>
      <c r="G79" s="53">
        <v>0</v>
      </c>
      <c r="H79" s="53">
        <f t="shared" si="14"/>
        <v>0.18068470011925022</v>
      </c>
      <c r="I79" s="53">
        <f>'Metric thread'!Z30-THREAD_TABLE!C79</f>
        <v>0.26275000000000004</v>
      </c>
      <c r="J79" s="53">
        <f>'Metric thread'!AC30</f>
        <v>2.8985916889676E-2</v>
      </c>
      <c r="K79" s="53">
        <f t="shared" si="15"/>
        <v>0.26275000000000004</v>
      </c>
      <c r="L79" s="58">
        <f t="shared" si="16"/>
        <v>-2.8985916889676E-2</v>
      </c>
    </row>
    <row r="80" spans="1:12">
      <c r="A80" s="126" t="str">
        <f>_xlfn.CONCAT('Metric thread'!C31,"-ext")</f>
        <v>M2x0.25-ext</v>
      </c>
      <c r="B80" s="73">
        <f>'Metric thread'!D31</f>
        <v>0.25</v>
      </c>
      <c r="C80" s="53">
        <f>'Metric thread'!Y31</f>
        <v>0.80500000000000005</v>
      </c>
      <c r="D80" s="53">
        <f>'Metric thread'!X31</f>
        <v>1.6605000000000001</v>
      </c>
      <c r="E80" s="53">
        <v>0</v>
      </c>
      <c r="F80" s="53">
        <f>-B80/2+'Metric thread'!AD31</f>
        <v>-0.11503887449625592</v>
      </c>
      <c r="G80" s="53">
        <v>0</v>
      </c>
      <c r="H80" s="53">
        <f t="shared" si="14"/>
        <v>0.11503887449625592</v>
      </c>
      <c r="I80" s="53">
        <f>'Metric thread'!Z31-THREAD_TABLE!C80</f>
        <v>0.16925000000000001</v>
      </c>
      <c r="J80" s="53">
        <f>'Metric thread'!AC31</f>
        <v>1.7322341435911739E-2</v>
      </c>
      <c r="K80" s="53">
        <f t="shared" si="15"/>
        <v>0.16925000000000001</v>
      </c>
      <c r="L80" s="58">
        <f t="shared" si="16"/>
        <v>-1.7322341435911739E-2</v>
      </c>
    </row>
    <row r="81" spans="1:12">
      <c r="A81" s="126" t="str">
        <f>_xlfn.CONCAT('Metric thread'!C32,"-ext")</f>
        <v>M2.2-ext</v>
      </c>
      <c r="B81" s="73">
        <f>'Metric thread'!D32</f>
        <v>0.45</v>
      </c>
      <c r="C81" s="53">
        <f>'Metric thread'!Y32</f>
        <v>0.77</v>
      </c>
      <c r="D81" s="53">
        <f>'Metric thread'!X32</f>
        <v>1.6165</v>
      </c>
      <c r="E81" s="53">
        <v>0</v>
      </c>
      <c r="F81" s="53">
        <f>-B81/2+'Metric thread'!AD32</f>
        <v>-0.20271097956087902</v>
      </c>
      <c r="G81" s="53">
        <v>0</v>
      </c>
      <c r="H81" s="53">
        <f t="shared" si="14"/>
        <v>0.20271097956087902</v>
      </c>
      <c r="I81" s="53">
        <f>'Metric thread'!Z32-THREAD_TABLE!C81</f>
        <v>0.29499999999999993</v>
      </c>
      <c r="J81" s="53">
        <f>'Metric thread'!AC32</f>
        <v>3.2392650149939493E-2</v>
      </c>
      <c r="K81" s="53">
        <f t="shared" si="15"/>
        <v>0.29499999999999993</v>
      </c>
      <c r="L81" s="58">
        <f t="shared" si="16"/>
        <v>-3.2392650149939493E-2</v>
      </c>
    </row>
    <row r="82" spans="1:12">
      <c r="A82" s="126" t="str">
        <f>_xlfn.CONCAT('Metric thread'!C33,"-ext")</f>
        <v>M2.2x0.25-ext</v>
      </c>
      <c r="B82" s="73">
        <f>'Metric thread'!D33</f>
        <v>0.25</v>
      </c>
      <c r="C82" s="53">
        <f>'Metric thread'!Y33</f>
        <v>0.90500000000000003</v>
      </c>
      <c r="D82" s="53">
        <f>'Metric thread'!X33</f>
        <v>1.8605</v>
      </c>
      <c r="E82" s="53">
        <v>0</v>
      </c>
      <c r="F82" s="53">
        <f>-B82/2+'Metric thread'!AD33</f>
        <v>-0.11503887449625592</v>
      </c>
      <c r="G82" s="53">
        <v>0</v>
      </c>
      <c r="H82" s="53">
        <f t="shared" si="14"/>
        <v>0.11503887449625592</v>
      </c>
      <c r="I82" s="53">
        <f>'Metric thread'!Z33-THREAD_TABLE!C82</f>
        <v>0.16925000000000012</v>
      </c>
      <c r="J82" s="53">
        <f>'Metric thread'!AC33</f>
        <v>1.7322341435911739E-2</v>
      </c>
      <c r="K82" s="53">
        <f t="shared" si="15"/>
        <v>0.16925000000000012</v>
      </c>
      <c r="L82" s="58">
        <f t="shared" si="16"/>
        <v>-1.7322341435911739E-2</v>
      </c>
    </row>
    <row r="83" spans="1:12">
      <c r="A83" s="126" t="str">
        <f>_xlfn.CONCAT('Metric thread'!C34,"-ext")</f>
        <v>M2.3x0.45-ext</v>
      </c>
      <c r="B83" s="73">
        <f>'Metric thread'!D34</f>
        <v>0.45</v>
      </c>
      <c r="C83" s="53">
        <f>'Metric thread'!Y34</f>
        <v>0.82</v>
      </c>
      <c r="D83" s="53">
        <f>'Metric thread'!X34</f>
        <v>1.7164999999999999</v>
      </c>
      <c r="E83" s="53">
        <v>0</v>
      </c>
      <c r="F83" s="53">
        <f>-B83/2+'Metric thread'!AD34</f>
        <v>-0.20271097956087908</v>
      </c>
      <c r="G83" s="53">
        <v>0</v>
      </c>
      <c r="H83" s="53">
        <f t="shared" si="14"/>
        <v>0.20271097956087908</v>
      </c>
      <c r="I83" s="53">
        <f>'Metric thread'!Z34-THREAD_TABLE!C83</f>
        <v>0.29500000000000004</v>
      </c>
      <c r="J83" s="53">
        <f>'Metric thread'!AC34</f>
        <v>3.2392650149939493E-2</v>
      </c>
      <c r="K83" s="53">
        <f t="shared" si="15"/>
        <v>0.29500000000000004</v>
      </c>
      <c r="L83" s="58">
        <f t="shared" si="16"/>
        <v>-3.2392650149939493E-2</v>
      </c>
    </row>
    <row r="84" spans="1:12">
      <c r="A84" s="126" t="str">
        <f>_xlfn.CONCAT('Metric thread'!C35,"-ext")</f>
        <v>M2.3x0.4-ext</v>
      </c>
      <c r="B84" s="73">
        <f>'Metric thread'!D35</f>
        <v>0.4</v>
      </c>
      <c r="C84" s="53">
        <f>'Metric thread'!Y35</f>
        <v>0.85399999999999998</v>
      </c>
      <c r="D84" s="53">
        <f>'Metric thread'!X35</f>
        <v>1.778</v>
      </c>
      <c r="E84" s="53">
        <v>0</v>
      </c>
      <c r="F84" s="53">
        <f>-B84/2+'Metric thread'!AD35</f>
        <v>-0.18068470011925014</v>
      </c>
      <c r="G84" s="53">
        <v>0</v>
      </c>
      <c r="H84" s="53">
        <f t="shared" si="14"/>
        <v>0.18068470011925014</v>
      </c>
      <c r="I84" s="53">
        <f>'Metric thread'!Z35-THREAD_TABLE!C84</f>
        <v>0.26275000000000015</v>
      </c>
      <c r="J84" s="53">
        <f>'Metric thread'!AC35</f>
        <v>2.8985916889675872E-2</v>
      </c>
      <c r="K84" s="53">
        <f t="shared" si="15"/>
        <v>0.26275000000000015</v>
      </c>
      <c r="L84" s="58">
        <f t="shared" si="16"/>
        <v>-2.8985916889675872E-2</v>
      </c>
    </row>
    <row r="85" spans="1:12">
      <c r="A85" s="126" t="str">
        <f>_xlfn.CONCAT('Metric thread'!C36,"-ext")</f>
        <v>M2.5-ext</v>
      </c>
      <c r="B85" s="73">
        <f>'Metric thread'!D36</f>
        <v>0.45</v>
      </c>
      <c r="C85" s="53">
        <f>'Metric thread'!Y36</f>
        <v>0.92</v>
      </c>
      <c r="D85" s="53">
        <f>'Metric thread'!X36</f>
        <v>1.9165000000000001</v>
      </c>
      <c r="E85" s="53">
        <v>0</v>
      </c>
      <c r="F85" s="53">
        <f>-B85/2+'Metric thread'!AD36</f>
        <v>-0.20271097956087897</v>
      </c>
      <c r="G85" s="53">
        <v>0</v>
      </c>
      <c r="H85" s="53">
        <f t="shared" si="14"/>
        <v>0.20271097956087897</v>
      </c>
      <c r="I85" s="53">
        <f>'Metric thread'!Z36-THREAD_TABLE!C85</f>
        <v>0.29499999999999982</v>
      </c>
      <c r="J85" s="53">
        <f>'Metric thread'!AC36</f>
        <v>3.2392650149939493E-2</v>
      </c>
      <c r="K85" s="53">
        <f t="shared" si="15"/>
        <v>0.29499999999999982</v>
      </c>
      <c r="L85" s="58">
        <f t="shared" si="16"/>
        <v>-3.2392650149939493E-2</v>
      </c>
    </row>
    <row r="86" spans="1:12">
      <c r="A86" s="126" t="str">
        <f>_xlfn.CONCAT('Metric thread'!C37,"-ext")</f>
        <v>M2.5x0.35-ext</v>
      </c>
      <c r="B86" s="73">
        <f>'Metric thread'!D37</f>
        <v>0.35</v>
      </c>
      <c r="C86" s="53">
        <f>'Metric thread'!Y37</f>
        <v>0.98750000000000004</v>
      </c>
      <c r="D86" s="53">
        <f>'Metric thread'!X37</f>
        <v>2.0385</v>
      </c>
      <c r="E86" s="53">
        <v>0</v>
      </c>
      <c r="F86" s="53">
        <f>-B86/2+'Metric thread'!AD37</f>
        <v>-0.15894709581221619</v>
      </c>
      <c r="G86" s="53">
        <v>0</v>
      </c>
      <c r="H86" s="53">
        <f t="shared" si="14"/>
        <v>0.15894709581221619</v>
      </c>
      <c r="I86" s="53">
        <f>'Metric thread'!Z37-THREAD_TABLE!C86</f>
        <v>0.2317499999999999</v>
      </c>
      <c r="J86" s="53">
        <f>'Metric thread'!AC37</f>
        <v>2.5146170927520525E-2</v>
      </c>
      <c r="K86" s="53">
        <f t="shared" si="15"/>
        <v>0.2317499999999999</v>
      </c>
      <c r="L86" s="58">
        <f t="shared" si="16"/>
        <v>-2.5146170927520525E-2</v>
      </c>
    </row>
    <row r="87" spans="1:12">
      <c r="A87" s="126" t="str">
        <f>_xlfn.CONCAT('Metric thread'!C38,"-ext")</f>
        <v>M2.6x0.45-ext</v>
      </c>
      <c r="B87" s="73">
        <f>'Metric thread'!D38</f>
        <v>0.45</v>
      </c>
      <c r="C87" s="53">
        <f>'Metric thread'!Y38</f>
        <v>0.97</v>
      </c>
      <c r="D87" s="53">
        <f>'Metric thread'!X38</f>
        <v>2.0164999999999997</v>
      </c>
      <c r="E87" s="53">
        <v>0</v>
      </c>
      <c r="F87" s="53">
        <f>-B87/2+'Metric thread'!AD38</f>
        <v>-0.20271097956087902</v>
      </c>
      <c r="G87" s="53">
        <v>0</v>
      </c>
      <c r="H87" s="53">
        <f t="shared" si="14"/>
        <v>0.20271097956087902</v>
      </c>
      <c r="I87" s="53">
        <f>'Metric thread'!Z38-THREAD_TABLE!C87</f>
        <v>0.29500000000000015</v>
      </c>
      <c r="J87" s="53">
        <f>'Metric thread'!AC38</f>
        <v>3.2392650149939362E-2</v>
      </c>
      <c r="K87" s="53">
        <f t="shared" si="15"/>
        <v>0.29500000000000015</v>
      </c>
      <c r="L87" s="58">
        <f t="shared" si="16"/>
        <v>-3.2392650149939362E-2</v>
      </c>
    </row>
    <row r="88" spans="1:12">
      <c r="A88" s="126" t="str">
        <f>_xlfn.CONCAT('Metric thread'!C39,"-ext")</f>
        <v>M3-ext</v>
      </c>
      <c r="B88" s="73">
        <f>'Metric thread'!D39</f>
        <v>0.5</v>
      </c>
      <c r="C88" s="53">
        <f>'Metric thread'!Y39</f>
        <v>1.1359999999999999</v>
      </c>
      <c r="D88" s="53">
        <f>'Metric thread'!X39</f>
        <v>2.3555000000000001</v>
      </c>
      <c r="E88" s="53">
        <v>0</v>
      </c>
      <c r="F88" s="53">
        <f>-B88/2+'Metric thread'!AD39</f>
        <v>-0.22473725900250782</v>
      </c>
      <c r="G88" s="53">
        <v>0</v>
      </c>
      <c r="H88" s="53">
        <f t="shared" si="14"/>
        <v>0.22473725900250782</v>
      </c>
      <c r="I88" s="53">
        <f>'Metric thread'!Z39-THREAD_TABLE!C88</f>
        <v>0.32750000000000012</v>
      </c>
      <c r="J88" s="53">
        <f>'Metric thread'!AC39</f>
        <v>3.5655045842905277E-2</v>
      </c>
      <c r="K88" s="53">
        <f t="shared" si="15"/>
        <v>0.32750000000000012</v>
      </c>
      <c r="L88" s="58">
        <f t="shared" si="16"/>
        <v>-3.5655045842905277E-2</v>
      </c>
    </row>
    <row r="89" spans="1:12">
      <c r="A89" s="126" t="str">
        <f>_xlfn.CONCAT('Metric thread'!C40,"-ext")</f>
        <v>M3x0.35-ext</v>
      </c>
      <c r="B89" s="73">
        <f>'Metric thread'!D40</f>
        <v>0.35</v>
      </c>
      <c r="C89" s="53">
        <f>'Metric thread'!Y40</f>
        <v>1.2355</v>
      </c>
      <c r="D89" s="53">
        <f>'Metric thread'!X40</f>
        <v>2.5365000000000002</v>
      </c>
      <c r="E89" s="53">
        <v>0</v>
      </c>
      <c r="F89" s="53">
        <f>-B89/2+'Metric thread'!AD40</f>
        <v>-0.15952444608140576</v>
      </c>
      <c r="G89" s="53">
        <v>0</v>
      </c>
      <c r="H89" s="53">
        <f t="shared" si="14"/>
        <v>0.15952444608140576</v>
      </c>
      <c r="I89" s="53">
        <f>'Metric thread'!Z40-THREAD_TABLE!C89</f>
        <v>0.2337499999999999</v>
      </c>
      <c r="J89" s="53">
        <f>'Metric thread'!AC40</f>
        <v>2.4568820658330836E-2</v>
      </c>
      <c r="K89" s="53">
        <f t="shared" si="15"/>
        <v>0.2337499999999999</v>
      </c>
      <c r="L89" s="58">
        <f t="shared" si="16"/>
        <v>-2.4568820658330836E-2</v>
      </c>
    </row>
    <row r="90" spans="1:12">
      <c r="A90" s="126" t="str">
        <f>_xlfn.CONCAT('Metric thread'!C41,"-ext")</f>
        <v>M3.5-ext</v>
      </c>
      <c r="B90" s="73">
        <f>'Metric thread'!D41</f>
        <v>0.6</v>
      </c>
      <c r="C90" s="53">
        <f>'Metric thread'!Y41</f>
        <v>1.3174999999999999</v>
      </c>
      <c r="D90" s="53">
        <f>'Metric thread'!X41</f>
        <v>2.7320000000000002</v>
      </c>
      <c r="E90" s="53">
        <v>0</v>
      </c>
      <c r="F90" s="53">
        <f>-B90/2+'Metric thread'!AD41</f>
        <v>-0.2687898178857655</v>
      </c>
      <c r="G90" s="53">
        <v>0</v>
      </c>
      <c r="H90" s="53">
        <f t="shared" si="14"/>
        <v>0.2687898178857655</v>
      </c>
      <c r="I90" s="53">
        <f>'Metric thread'!Z41-THREAD_TABLE!C90</f>
        <v>0.39075000000000015</v>
      </c>
      <c r="J90" s="53">
        <f>'Metric thread'!AC41</f>
        <v>4.3190200199919156E-2</v>
      </c>
      <c r="K90" s="53">
        <f t="shared" si="15"/>
        <v>0.39075000000000015</v>
      </c>
      <c r="L90" s="58">
        <f t="shared" si="16"/>
        <v>-4.3190200199919156E-2</v>
      </c>
    </row>
    <row r="91" spans="1:12">
      <c r="A91" s="126" t="str">
        <f>_xlfn.CONCAT('Metric thread'!C42,"-ext")</f>
        <v>M3.5x0.35-ext</v>
      </c>
      <c r="B91" s="73">
        <f>'Metric thread'!D42</f>
        <v>0.35</v>
      </c>
      <c r="C91" s="53">
        <f>'Metric thread'!Y42</f>
        <v>1.4855</v>
      </c>
      <c r="D91" s="53">
        <f>'Metric thread'!X42</f>
        <v>3.0365000000000002</v>
      </c>
      <c r="E91" s="53">
        <v>0</v>
      </c>
      <c r="F91" s="53">
        <f>-B91/2+'Metric thread'!AD42</f>
        <v>-0.15952444608140576</v>
      </c>
      <c r="G91" s="53">
        <v>0</v>
      </c>
      <c r="H91" s="53">
        <f t="shared" si="14"/>
        <v>0.15952444608140576</v>
      </c>
      <c r="I91" s="53">
        <f>'Metric thread'!Z42-THREAD_TABLE!C91</f>
        <v>0.2337499999999999</v>
      </c>
      <c r="J91" s="53">
        <f>'Metric thread'!AC42</f>
        <v>2.4568820658330836E-2</v>
      </c>
      <c r="K91" s="53">
        <f t="shared" si="15"/>
        <v>0.2337499999999999</v>
      </c>
      <c r="L91" s="58">
        <f t="shared" si="16"/>
        <v>-2.4568820658330836E-2</v>
      </c>
    </row>
    <row r="92" spans="1:12">
      <c r="A92" s="126" t="str">
        <f>_xlfn.CONCAT('Metric thread'!C43,"-ext")</f>
        <v>M4-ext</v>
      </c>
      <c r="B92" s="73">
        <f>'Metric thread'!D43</f>
        <v>0.7</v>
      </c>
      <c r="C92" s="53">
        <f>'Metric thread'!Y43</f>
        <v>1.5009999999999999</v>
      </c>
      <c r="D92" s="53">
        <f>'Metric thread'!X43</f>
        <v>3.1109999999999998</v>
      </c>
      <c r="E92" s="53">
        <v>0</v>
      </c>
      <c r="F92" s="53">
        <f>-B92/2+'Metric thread'!AD43</f>
        <v>-0.31240936406713088</v>
      </c>
      <c r="G92" s="53">
        <v>0</v>
      </c>
      <c r="H92" s="53">
        <f t="shared" si="14"/>
        <v>0.31240936406713088</v>
      </c>
      <c r="I92" s="53">
        <f>'Metric thread'!Z43-THREAD_TABLE!C92</f>
        <v>0.45300000000000029</v>
      </c>
      <c r="J92" s="53">
        <f>'Metric thread'!AC43</f>
        <v>5.0869692124230356E-2</v>
      </c>
      <c r="K92" s="53">
        <f t="shared" si="15"/>
        <v>0.45300000000000029</v>
      </c>
      <c r="L92" s="58">
        <f t="shared" si="16"/>
        <v>-5.0869692124230356E-2</v>
      </c>
    </row>
    <row r="93" spans="1:12">
      <c r="A93" s="126" t="str">
        <f>_xlfn.CONCAT('Metric thread'!C44,"-ext")</f>
        <v>M4x0.5-ext</v>
      </c>
      <c r="B93" s="73">
        <f>'Metric thread'!D44</f>
        <v>0.5</v>
      </c>
      <c r="C93" s="53">
        <f>'Metric thread'!Y44</f>
        <v>1.6359999999999999</v>
      </c>
      <c r="D93" s="53">
        <f>'Metric thread'!X44</f>
        <v>3.3555000000000001</v>
      </c>
      <c r="E93" s="53">
        <v>0</v>
      </c>
      <c r="F93" s="53">
        <f>-B93/2+'Metric thread'!AD44</f>
        <v>-0.22473725900250782</v>
      </c>
      <c r="G93" s="53">
        <v>0</v>
      </c>
      <c r="H93" s="53">
        <f t="shared" si="14"/>
        <v>0.22473725900250782</v>
      </c>
      <c r="I93" s="53">
        <f>'Metric thread'!Z44-THREAD_TABLE!C93</f>
        <v>0.32750000000000012</v>
      </c>
      <c r="J93" s="53">
        <f>'Metric thread'!AC44</f>
        <v>3.5655045842905402E-2</v>
      </c>
      <c r="K93" s="53">
        <f t="shared" si="15"/>
        <v>0.32750000000000012</v>
      </c>
      <c r="L93" s="58">
        <f t="shared" si="16"/>
        <v>-3.5655045842905402E-2</v>
      </c>
    </row>
    <row r="94" spans="1:12">
      <c r="A94" s="126" t="str">
        <f>_xlfn.CONCAT('Metric thread'!C45,"-ext")</f>
        <v>M4.5x0.75-ext</v>
      </c>
      <c r="B94" s="73">
        <f>'Metric thread'!D45</f>
        <v>0.75</v>
      </c>
      <c r="C94" s="53">
        <f>'Metric thread'!Y45</f>
        <v>1.7195</v>
      </c>
      <c r="D94" s="53">
        <f>'Metric thread'!X45</f>
        <v>3.5525000000000002</v>
      </c>
      <c r="E94" s="53">
        <v>0</v>
      </c>
      <c r="F94" s="53">
        <f>-B94/2+'Metric thread'!AD45</f>
        <v>-0.33385829323957006</v>
      </c>
      <c r="G94" s="53">
        <v>0</v>
      </c>
      <c r="H94" s="53">
        <f t="shared" si="14"/>
        <v>0.33385829323957006</v>
      </c>
      <c r="I94" s="53">
        <f>'Metric thread'!Z45-THREAD_TABLE!C94</f>
        <v>0.48449999999999971</v>
      </c>
      <c r="J94" s="53">
        <f>'Metric thread'!AC45</f>
        <v>5.4132087817196521E-2</v>
      </c>
      <c r="K94" s="53">
        <f t="shared" si="15"/>
        <v>0.48449999999999971</v>
      </c>
      <c r="L94" s="58">
        <f t="shared" si="16"/>
        <v>-5.4132087817196521E-2</v>
      </c>
    </row>
    <row r="95" spans="1:12">
      <c r="A95" s="126" t="str">
        <f>_xlfn.CONCAT('Metric thread'!C46,"-ext")</f>
        <v>M4.5x0.5-ext</v>
      </c>
      <c r="B95" s="73">
        <f>'Metric thread'!D46</f>
        <v>0.5</v>
      </c>
      <c r="C95" s="53">
        <f>'Metric thread'!Y46</f>
        <v>1.8859999999999999</v>
      </c>
      <c r="D95" s="53">
        <f>'Metric thread'!X46</f>
        <v>3.8555000000000001</v>
      </c>
      <c r="E95" s="53">
        <v>0</v>
      </c>
      <c r="F95" s="53">
        <f>-B95/2+'Metric thread'!AD46</f>
        <v>-0.22473725900250782</v>
      </c>
      <c r="G95" s="53">
        <v>0</v>
      </c>
      <c r="H95" s="53">
        <f t="shared" si="14"/>
        <v>0.22473725900250782</v>
      </c>
      <c r="I95" s="53">
        <f>'Metric thread'!Z46-THREAD_TABLE!C95</f>
        <v>0.3274999999999999</v>
      </c>
      <c r="J95" s="53">
        <f>'Metric thread'!AC46</f>
        <v>3.5655045842905533E-2</v>
      </c>
      <c r="K95" s="53">
        <f t="shared" si="15"/>
        <v>0.3274999999999999</v>
      </c>
      <c r="L95" s="58">
        <f t="shared" si="16"/>
        <v>-3.5655045842905533E-2</v>
      </c>
    </row>
    <row r="96" spans="1:12">
      <c r="A96" s="126" t="str">
        <f>_xlfn.CONCAT('Metric thread'!C47,"-ext")</f>
        <v>M5-ext</v>
      </c>
      <c r="B96" s="73">
        <f>'Metric thread'!D47</f>
        <v>0.8</v>
      </c>
      <c r="C96" s="53">
        <f>'Metric thread'!Y47</f>
        <v>1.9345000000000001</v>
      </c>
      <c r="D96" s="53">
        <f>'Metric thread'!X47</f>
        <v>3.9895000000000005</v>
      </c>
      <c r="E96" s="53">
        <v>0</v>
      </c>
      <c r="F96" s="53">
        <f>-B96/2+'Metric thread'!AD47</f>
        <v>-0.35574023511390152</v>
      </c>
      <c r="G96" s="53">
        <v>0</v>
      </c>
      <c r="H96" s="53">
        <f t="shared" si="14"/>
        <v>0.35574023511390152</v>
      </c>
      <c r="I96" s="53">
        <f>'Metric thread'!Z47-THREAD_TABLE!C96</f>
        <v>0.51599999999999979</v>
      </c>
      <c r="J96" s="53">
        <f>'Metric thread'!AC47</f>
        <v>5.7827496212054671E-2</v>
      </c>
      <c r="K96" s="53">
        <f t="shared" si="15"/>
        <v>0.51599999999999979</v>
      </c>
      <c r="L96" s="58">
        <f t="shared" si="16"/>
        <v>-5.7827496212054671E-2</v>
      </c>
    </row>
    <row r="97" spans="1:12">
      <c r="A97" s="126" t="str">
        <f>_xlfn.CONCAT('Metric thread'!C48,"-ext")</f>
        <v>M5x0.5-ext</v>
      </c>
      <c r="B97" s="73">
        <f>'Metric thread'!D48</f>
        <v>0.5</v>
      </c>
      <c r="C97" s="53">
        <f>'Metric thread'!Y48</f>
        <v>2.1360000000000001</v>
      </c>
      <c r="D97" s="53">
        <f>'Metric thread'!X48</f>
        <v>4.3555000000000001</v>
      </c>
      <c r="E97" s="53">
        <v>0</v>
      </c>
      <c r="F97" s="53">
        <f>-B97/2+'Metric thread'!AD48</f>
        <v>-0.22473725900250768</v>
      </c>
      <c r="G97" s="53">
        <v>0</v>
      </c>
      <c r="H97" s="53">
        <f t="shared" si="14"/>
        <v>0.22473725900250768</v>
      </c>
      <c r="I97" s="53">
        <f>'Metric thread'!Z48-THREAD_TABLE!C97</f>
        <v>0.32749999999999968</v>
      </c>
      <c r="J97" s="53">
        <f>'Metric thread'!AC48</f>
        <v>3.5655045842905533E-2</v>
      </c>
      <c r="K97" s="53">
        <f t="shared" si="15"/>
        <v>0.32749999999999968</v>
      </c>
      <c r="L97" s="58">
        <f t="shared" si="16"/>
        <v>-3.5655045842905533E-2</v>
      </c>
    </row>
    <row r="98" spans="1:12">
      <c r="A98" s="126" t="str">
        <f>_xlfn.CONCAT('Metric thread'!C49,"-ext")</f>
        <v>M5.5x0.5-ext</v>
      </c>
      <c r="B98" s="73">
        <f>'Metric thread'!D49</f>
        <v>0.5</v>
      </c>
      <c r="C98" s="53">
        <f>'Metric thread'!Y49</f>
        <v>2.3784999999999998</v>
      </c>
      <c r="D98" s="53">
        <f>'Metric thread'!X49</f>
        <v>4.8479999999999999</v>
      </c>
      <c r="E98" s="53">
        <v>0</v>
      </c>
      <c r="F98" s="53">
        <f>-B98/2+'Metric thread'!AD49</f>
        <v>-0.22690232251196912</v>
      </c>
      <c r="G98" s="53">
        <v>0</v>
      </c>
      <c r="H98" s="53">
        <f t="shared" si="14"/>
        <v>0.22690232251196912</v>
      </c>
      <c r="I98" s="53">
        <f>'Metric thread'!Z49-THREAD_TABLE!C98</f>
        <v>0.33499999999999996</v>
      </c>
      <c r="J98" s="53">
        <f>'Metric thread'!AC49</f>
        <v>3.3489982333444614E-2</v>
      </c>
      <c r="K98" s="53">
        <f t="shared" si="15"/>
        <v>0.33499999999999996</v>
      </c>
      <c r="L98" s="58">
        <f t="shared" si="16"/>
        <v>-3.3489982333444614E-2</v>
      </c>
    </row>
    <row r="99" spans="1:12">
      <c r="A99" s="126" t="str">
        <f>_xlfn.CONCAT('Metric thread'!C50,"-ext")</f>
        <v>M6-ext</v>
      </c>
      <c r="B99" s="73">
        <f>'Metric thread'!D50</f>
        <v>1</v>
      </c>
      <c r="C99" s="53">
        <f>'Metric thread'!Y50</f>
        <v>2.298</v>
      </c>
      <c r="D99" s="53">
        <f>'Metric thread'!X50</f>
        <v>4.7435</v>
      </c>
      <c r="E99" s="53">
        <v>0</v>
      </c>
      <c r="F99" s="53">
        <f>-B99/2+'Metric thread'!AD50</f>
        <v>-0.44398969044771414</v>
      </c>
      <c r="G99" s="53">
        <v>0</v>
      </c>
      <c r="H99" s="53">
        <f t="shared" si="14"/>
        <v>0.44398969044771414</v>
      </c>
      <c r="I99" s="53">
        <f>'Metric thread'!Z50-THREAD_TABLE!C99</f>
        <v>0.64400000000000013</v>
      </c>
      <c r="J99" s="53">
        <f>'Metric thread'!AC50</f>
        <v>7.2176117089595024E-2</v>
      </c>
      <c r="K99" s="53">
        <f t="shared" si="15"/>
        <v>0.64400000000000013</v>
      </c>
      <c r="L99" s="58">
        <f t="shared" si="16"/>
        <v>-7.2176117089595024E-2</v>
      </c>
    </row>
    <row r="100" spans="1:12">
      <c r="A100" s="126" t="str">
        <f>_xlfn.CONCAT('Metric thread'!C51,"-ext")</f>
        <v>M6x0.8-ext</v>
      </c>
      <c r="B100" s="73">
        <f>'Metric thread'!D51</f>
        <v>0.8</v>
      </c>
      <c r="C100" s="53">
        <f>'Metric thread'!Y51</f>
        <v>2.4420000000000002</v>
      </c>
      <c r="D100" s="53">
        <f>'Metric thread'!X51</f>
        <v>4.9969999999999999</v>
      </c>
      <c r="E100" s="53">
        <v>0</v>
      </c>
      <c r="F100" s="53">
        <f>-B100/2+'Metric thread'!AD51</f>
        <v>-0.35357517160444046</v>
      </c>
      <c r="G100" s="53">
        <v>0</v>
      </c>
      <c r="H100" s="53">
        <f t="shared" si="14"/>
        <v>0.35357517160444046</v>
      </c>
      <c r="I100" s="53">
        <f>'Metric thread'!Z51-THREAD_TABLE!C100</f>
        <v>0.50849999999999973</v>
      </c>
      <c r="J100" s="53">
        <f>'Metric thread'!AC51</f>
        <v>5.9992559721515848E-2</v>
      </c>
      <c r="K100" s="53">
        <f t="shared" si="15"/>
        <v>0.50849999999999973</v>
      </c>
      <c r="L100" s="58">
        <f t="shared" si="16"/>
        <v>-5.9992559721515848E-2</v>
      </c>
    </row>
    <row r="101" spans="1:12">
      <c r="A101" s="126" t="str">
        <f>_xlfn.CONCAT('Metric thread'!C52,"-ext")</f>
        <v>M6x0.75-ext</v>
      </c>
      <c r="B101" s="73">
        <f>'Metric thread'!D52</f>
        <v>0.75</v>
      </c>
      <c r="C101" s="53">
        <f>'Metric thread'!Y52</f>
        <v>2.4645000000000001</v>
      </c>
      <c r="D101" s="53">
        <f>'Metric thread'!X52</f>
        <v>5.0475000000000003</v>
      </c>
      <c r="E101" s="53">
        <v>0</v>
      </c>
      <c r="F101" s="53">
        <f>-B101/2+'Metric thread'!AD52</f>
        <v>-0.33530166891254409</v>
      </c>
      <c r="G101" s="53">
        <v>0</v>
      </c>
      <c r="H101" s="53">
        <f t="shared" si="14"/>
        <v>0.33530166891254409</v>
      </c>
      <c r="I101" s="53">
        <f>'Metric thread'!Z52-THREAD_TABLE!C101</f>
        <v>0.4894999999999996</v>
      </c>
      <c r="J101" s="53">
        <f>'Metric thread'!AC52</f>
        <v>5.2688712144222494E-2</v>
      </c>
      <c r="K101" s="53">
        <f t="shared" si="15"/>
        <v>0.4894999999999996</v>
      </c>
      <c r="L101" s="58">
        <f t="shared" si="16"/>
        <v>-5.2688712144222494E-2</v>
      </c>
    </row>
    <row r="102" spans="1:12">
      <c r="A102" s="126" t="str">
        <f>_xlfn.CONCAT('Metric thread'!C53,"-ext")</f>
        <v>M6x0.7-ext</v>
      </c>
      <c r="B102" s="73">
        <f>'Metric thread'!D53</f>
        <v>0.7</v>
      </c>
      <c r="C102" s="53">
        <f>'Metric thread'!Y53</f>
        <v>2.4984999999999999</v>
      </c>
      <c r="D102" s="53">
        <f>'Metric thread'!X53</f>
        <v>5.1084999999999994</v>
      </c>
      <c r="E102" s="53">
        <v>0</v>
      </c>
      <c r="F102" s="53">
        <f>-B102/2+'Metric thread'!AD53</f>
        <v>-0.31313105190361806</v>
      </c>
      <c r="G102" s="53">
        <v>0</v>
      </c>
      <c r="H102" s="53">
        <f t="shared" si="14"/>
        <v>0.31313105190361806</v>
      </c>
      <c r="I102" s="53">
        <f>'Metric thread'!Z53-THREAD_TABLE!C102</f>
        <v>0.45549999999999979</v>
      </c>
      <c r="J102" s="53">
        <f>'Metric thread'!AC53</f>
        <v>5.0148004287743728E-2</v>
      </c>
      <c r="K102" s="53">
        <f t="shared" si="15"/>
        <v>0.45549999999999979</v>
      </c>
      <c r="L102" s="58">
        <f t="shared" si="16"/>
        <v>-5.0148004287743728E-2</v>
      </c>
    </row>
    <row r="103" spans="1:12">
      <c r="A103" s="126" t="str">
        <f>_xlfn.CONCAT('Metric thread'!C54,"-ext")</f>
        <v>M6x0.5-ext</v>
      </c>
      <c r="B103" s="73">
        <f>'Metric thread'!D54</f>
        <v>0.5</v>
      </c>
      <c r="C103" s="53">
        <f>'Metric thread'!Y54</f>
        <v>2.6309999999999998</v>
      </c>
      <c r="D103" s="53">
        <f>'Metric thread'!X54</f>
        <v>5.3505000000000003</v>
      </c>
      <c r="E103" s="53">
        <v>0</v>
      </c>
      <c r="F103" s="53">
        <f>-B103/2+'Metric thread'!AD54</f>
        <v>-0.22618063467548224</v>
      </c>
      <c r="G103" s="53">
        <v>0</v>
      </c>
      <c r="H103" s="53">
        <f t="shared" si="14"/>
        <v>0.22618063467548224</v>
      </c>
      <c r="I103" s="53">
        <f>'Metric thread'!Z54-THREAD_TABLE!C103</f>
        <v>0.33250000000000002</v>
      </c>
      <c r="J103" s="53">
        <f>'Metric thread'!AC54</f>
        <v>3.4211670169931756E-2</v>
      </c>
      <c r="K103" s="53">
        <f t="shared" si="15"/>
        <v>0.33250000000000002</v>
      </c>
      <c r="L103" s="58">
        <f t="shared" si="16"/>
        <v>-3.4211670169931756E-2</v>
      </c>
    </row>
    <row r="104" spans="1:12">
      <c r="A104" s="126" t="str">
        <f>_xlfn.CONCAT('Metric thread'!C55,"-ext")</f>
        <v>M7-ext</v>
      </c>
      <c r="B104" s="73">
        <f>'Metric thread'!D55</f>
        <v>1</v>
      </c>
      <c r="C104" s="53">
        <f>'Metric thread'!Y55</f>
        <v>2.798</v>
      </c>
      <c r="D104" s="53">
        <f>'Metric thread'!X55</f>
        <v>5.7435</v>
      </c>
      <c r="E104" s="53">
        <v>0</v>
      </c>
      <c r="F104" s="53">
        <f>-B104/2+'Metric thread'!AD55</f>
        <v>-0.44398969044771414</v>
      </c>
      <c r="G104" s="53">
        <v>0</v>
      </c>
      <c r="H104" s="53">
        <f t="shared" si="14"/>
        <v>0.44398969044771414</v>
      </c>
      <c r="I104" s="53">
        <f>'Metric thread'!Z55-THREAD_TABLE!C104</f>
        <v>0.64400000000000013</v>
      </c>
      <c r="J104" s="53">
        <f>'Metric thread'!AC55</f>
        <v>7.2176117089595024E-2</v>
      </c>
      <c r="K104" s="53">
        <f t="shared" si="15"/>
        <v>0.64400000000000013</v>
      </c>
      <c r="L104" s="58">
        <f t="shared" si="16"/>
        <v>-7.2176117089595024E-2</v>
      </c>
    </row>
    <row r="105" spans="1:12">
      <c r="A105" s="126" t="str">
        <f>_xlfn.CONCAT('Metric thread'!C56,"-ext")</f>
        <v>M7x0.75-ext</v>
      </c>
      <c r="B105" s="73">
        <f>'Metric thread'!D56</f>
        <v>0.75</v>
      </c>
      <c r="C105" s="53">
        <f>'Metric thread'!Y56</f>
        <v>2.9645000000000001</v>
      </c>
      <c r="D105" s="53">
        <f>'Metric thread'!X56</f>
        <v>6.0475000000000003</v>
      </c>
      <c r="E105" s="53">
        <v>0</v>
      </c>
      <c r="F105" s="53">
        <f>-B105/2+'Metric thread'!AD56</f>
        <v>-0.33530166891254409</v>
      </c>
      <c r="G105" s="53">
        <v>0</v>
      </c>
      <c r="H105" s="53">
        <f t="shared" si="14"/>
        <v>0.33530166891254409</v>
      </c>
      <c r="I105" s="53">
        <f>'Metric thread'!Z56-THREAD_TABLE!C105</f>
        <v>0.4894999999999996</v>
      </c>
      <c r="J105" s="53">
        <f>'Metric thread'!AC56</f>
        <v>5.2688712144222494E-2</v>
      </c>
      <c r="K105" s="53">
        <f t="shared" si="15"/>
        <v>0.4894999999999996</v>
      </c>
      <c r="L105" s="58">
        <f t="shared" si="16"/>
        <v>-5.2688712144222494E-2</v>
      </c>
    </row>
    <row r="106" spans="1:12">
      <c r="A106" s="126" t="str">
        <f>_xlfn.CONCAT('Metric thread'!C57,"-ext")</f>
        <v>M7x0.5-ext</v>
      </c>
      <c r="B106" s="73">
        <f>'Metric thread'!D57</f>
        <v>0.5</v>
      </c>
      <c r="C106" s="53">
        <f>'Metric thread'!Y57</f>
        <v>3.1309999999999998</v>
      </c>
      <c r="D106" s="53">
        <f>'Metric thread'!X57</f>
        <v>6.3505000000000003</v>
      </c>
      <c r="E106" s="53">
        <v>0</v>
      </c>
      <c r="F106" s="53">
        <f>-B106/2+'Metric thread'!AD57</f>
        <v>-0.22618063467548224</v>
      </c>
      <c r="G106" s="53">
        <v>0</v>
      </c>
      <c r="H106" s="53">
        <f t="shared" si="14"/>
        <v>0.22618063467548224</v>
      </c>
      <c r="I106" s="53">
        <f>'Metric thread'!Z57-THREAD_TABLE!C106</f>
        <v>0.33250000000000002</v>
      </c>
      <c r="J106" s="53">
        <f>'Metric thread'!AC57</f>
        <v>3.4211670169931756E-2</v>
      </c>
      <c r="K106" s="53">
        <f t="shared" si="15"/>
        <v>0.33250000000000002</v>
      </c>
      <c r="L106" s="58">
        <f t="shared" si="16"/>
        <v>-3.4211670169931756E-2</v>
      </c>
    </row>
    <row r="107" spans="1:12">
      <c r="A107" s="126" t="str">
        <f>_xlfn.CONCAT('Metric thread'!C58,"-ext")</f>
        <v>M8-ext</v>
      </c>
      <c r="B107" s="73">
        <f>'Metric thread'!D58</f>
        <v>1.25</v>
      </c>
      <c r="C107" s="53">
        <f>'Metric thread'!Y58</f>
        <v>3.1360000000000001</v>
      </c>
      <c r="D107" s="53">
        <f>'Metric thread'!X58</f>
        <v>6.4455</v>
      </c>
      <c r="E107" s="53">
        <v>0</v>
      </c>
      <c r="F107" s="53">
        <f>-B107/2+'Metric thread'!AD58</f>
        <v>-0.55181168657909974</v>
      </c>
      <c r="G107" s="53">
        <v>0</v>
      </c>
      <c r="H107" s="53">
        <f t="shared" si="14"/>
        <v>0.55181168657909974</v>
      </c>
      <c r="I107" s="53">
        <f>'Metric thread'!Z58-THREAD_TABLE!C107</f>
        <v>0.79699999999999971</v>
      </c>
      <c r="J107" s="53">
        <f>'Metric thread'!AC58</f>
        <v>9.1663522034968331E-2</v>
      </c>
      <c r="K107" s="53">
        <f t="shared" si="15"/>
        <v>0.79699999999999971</v>
      </c>
      <c r="L107" s="58">
        <f t="shared" si="16"/>
        <v>-9.1663522034968331E-2</v>
      </c>
    </row>
    <row r="108" spans="1:12">
      <c r="A108" s="126" t="str">
        <f>_xlfn.CONCAT('Metric thread'!C59,"-ext")</f>
        <v>M8x1-ext</v>
      </c>
      <c r="B108" s="73">
        <f>'Metric thread'!D59</f>
        <v>1</v>
      </c>
      <c r="C108" s="53">
        <f>'Metric thread'!Y59</f>
        <v>3.298</v>
      </c>
      <c r="D108" s="53">
        <f>'Metric thread'!X59</f>
        <v>6.7435</v>
      </c>
      <c r="E108" s="53">
        <v>0</v>
      </c>
      <c r="F108" s="53">
        <f>-B108/2+'Metric thread'!AD59</f>
        <v>-0.44398969044771414</v>
      </c>
      <c r="G108" s="53">
        <v>0</v>
      </c>
      <c r="H108" s="53">
        <f t="shared" si="14"/>
        <v>0.44398969044771414</v>
      </c>
      <c r="I108" s="53">
        <f>'Metric thread'!Z59-THREAD_TABLE!C108</f>
        <v>0.64400000000000013</v>
      </c>
      <c r="J108" s="53">
        <f>'Metric thread'!AC59</f>
        <v>7.2176117089595024E-2</v>
      </c>
      <c r="K108" s="53">
        <f t="shared" si="15"/>
        <v>0.64400000000000013</v>
      </c>
      <c r="L108" s="58">
        <f t="shared" si="16"/>
        <v>-7.2176117089595024E-2</v>
      </c>
    </row>
    <row r="109" spans="1:12">
      <c r="A109" s="126" t="str">
        <f>_xlfn.CONCAT('Metric thread'!C60,"-ext")</f>
        <v>M8x0.8-ext</v>
      </c>
      <c r="B109" s="73">
        <f>'Metric thread'!D60</f>
        <v>0.8</v>
      </c>
      <c r="C109" s="53">
        <f>'Metric thread'!Y60</f>
        <v>3.4289999999999998</v>
      </c>
      <c r="D109" s="53">
        <f>'Metric thread'!X60</f>
        <v>6.984</v>
      </c>
      <c r="E109" s="53">
        <v>0</v>
      </c>
      <c r="F109" s="53">
        <f>-B109/2+'Metric thread'!AD60</f>
        <v>-0.35732794835417325</v>
      </c>
      <c r="G109" s="53">
        <v>0</v>
      </c>
      <c r="H109" s="53">
        <f t="shared" si="14"/>
        <v>0.35732794835417325</v>
      </c>
      <c r="I109" s="53">
        <f>'Metric thread'!Z60-THREAD_TABLE!C109</f>
        <v>0.52150000000000007</v>
      </c>
      <c r="J109" s="53">
        <f>'Metric thread'!AC60</f>
        <v>5.6239782971783309E-2</v>
      </c>
      <c r="K109" s="53">
        <f t="shared" si="15"/>
        <v>0.52150000000000007</v>
      </c>
      <c r="L109" s="58">
        <f t="shared" si="16"/>
        <v>-5.6239782971783309E-2</v>
      </c>
    </row>
    <row r="110" spans="1:12">
      <c r="A110" s="126" t="str">
        <f>_xlfn.CONCAT('Metric thread'!C61,"-ext")</f>
        <v>M8x0.75-ext</v>
      </c>
      <c r="B110" s="73">
        <f>'Metric thread'!D61</f>
        <v>0.75</v>
      </c>
      <c r="C110" s="53">
        <f>'Metric thread'!Y61</f>
        <v>3.4645000000000001</v>
      </c>
      <c r="D110" s="53">
        <f>'Metric thread'!X61</f>
        <v>7.0475000000000003</v>
      </c>
      <c r="E110" s="53">
        <v>0</v>
      </c>
      <c r="F110" s="53">
        <f>-B110/2+'Metric thread'!AD61</f>
        <v>-0.33530166891254409</v>
      </c>
      <c r="G110" s="53">
        <v>0</v>
      </c>
      <c r="H110" s="53">
        <f t="shared" si="14"/>
        <v>0.33530166891254409</v>
      </c>
      <c r="I110" s="53">
        <f>'Metric thread'!Z61-THREAD_TABLE!C110</f>
        <v>0.4894999999999996</v>
      </c>
      <c r="J110" s="53">
        <f>'Metric thread'!AC61</f>
        <v>5.2688712144222237E-2</v>
      </c>
      <c r="K110" s="53">
        <f t="shared" si="15"/>
        <v>0.4894999999999996</v>
      </c>
      <c r="L110" s="58">
        <f t="shared" si="16"/>
        <v>-5.2688712144222237E-2</v>
      </c>
    </row>
    <row r="111" spans="1:12">
      <c r="A111" s="126" t="str">
        <f>_xlfn.CONCAT('Metric thread'!C62,"-ext")</f>
        <v>M8x0.5-ext</v>
      </c>
      <c r="B111" s="73">
        <f>'Metric thread'!D62</f>
        <v>0.5</v>
      </c>
      <c r="C111" s="53">
        <f>'Metric thread'!Y62</f>
        <v>3.6309999999999998</v>
      </c>
      <c r="D111" s="53">
        <f>'Metric thread'!X62</f>
        <v>7.3505000000000003</v>
      </c>
      <c r="E111" s="53">
        <v>0</v>
      </c>
      <c r="F111" s="53">
        <f>-B111/2+'Metric thread'!AD62</f>
        <v>-0.22618063467548224</v>
      </c>
      <c r="G111" s="53">
        <v>0</v>
      </c>
      <c r="H111" s="53">
        <f t="shared" si="14"/>
        <v>0.22618063467548224</v>
      </c>
      <c r="I111" s="53">
        <f>'Metric thread'!Z62-THREAD_TABLE!C111</f>
        <v>0.33250000000000002</v>
      </c>
      <c r="J111" s="53">
        <f>'Metric thread'!AC62</f>
        <v>3.4211670169931499E-2</v>
      </c>
      <c r="K111" s="53">
        <f t="shared" si="15"/>
        <v>0.33250000000000002</v>
      </c>
      <c r="L111" s="58">
        <f t="shared" si="16"/>
        <v>-3.4211670169931499E-2</v>
      </c>
    </row>
    <row r="112" spans="1:12">
      <c r="A112" s="126" t="str">
        <f>_xlfn.CONCAT('Metric thread'!C63,"-ext")</f>
        <v>M9x1.25-ext</v>
      </c>
      <c r="B112" s="73">
        <f>'Metric thread'!D63</f>
        <v>1.25</v>
      </c>
      <c r="C112" s="53">
        <f>'Metric thread'!Y63</f>
        <v>3.6360000000000001</v>
      </c>
      <c r="D112" s="53">
        <f>'Metric thread'!X63</f>
        <v>7.4455</v>
      </c>
      <c r="E112" s="53">
        <v>0</v>
      </c>
      <c r="F112" s="53">
        <f>-B112/2+'Metric thread'!AD63</f>
        <v>-0.55181168657909951</v>
      </c>
      <c r="G112" s="53">
        <v>0</v>
      </c>
      <c r="H112" s="53">
        <f t="shared" si="14"/>
        <v>0.55181168657909951</v>
      </c>
      <c r="I112" s="53">
        <f>'Metric thread'!Z63-THREAD_TABLE!C112</f>
        <v>0.79699999999999971</v>
      </c>
      <c r="J112" s="53">
        <f>'Metric thread'!AC63</f>
        <v>9.1663522034967818E-2</v>
      </c>
      <c r="K112" s="53">
        <f t="shared" si="15"/>
        <v>0.79699999999999971</v>
      </c>
      <c r="L112" s="58">
        <f t="shared" si="16"/>
        <v>-9.1663522034967818E-2</v>
      </c>
    </row>
    <row r="113" spans="1:12">
      <c r="A113" s="126" t="str">
        <f>_xlfn.CONCAT('Metric thread'!C64,"-ext")</f>
        <v>M9x1-ext</v>
      </c>
      <c r="B113" s="73">
        <f>'Metric thread'!D64</f>
        <v>1</v>
      </c>
      <c r="C113" s="53">
        <f>'Metric thread'!Y64</f>
        <v>3.798</v>
      </c>
      <c r="D113" s="53">
        <f>'Metric thread'!X64</f>
        <v>7.7435</v>
      </c>
      <c r="E113" s="53">
        <v>0</v>
      </c>
      <c r="F113" s="53">
        <f>-B113/2+'Metric thread'!AD64</f>
        <v>-0.44398969044771441</v>
      </c>
      <c r="G113" s="53">
        <v>0</v>
      </c>
      <c r="H113" s="53">
        <f t="shared" si="14"/>
        <v>0.44398969044771441</v>
      </c>
      <c r="I113" s="53">
        <f>'Metric thread'!Z64-THREAD_TABLE!C113</f>
        <v>0.64400000000000013</v>
      </c>
      <c r="J113" s="53">
        <f>'Metric thread'!AC64</f>
        <v>7.2176117089595537E-2</v>
      </c>
      <c r="K113" s="53">
        <f t="shared" si="15"/>
        <v>0.64400000000000013</v>
      </c>
      <c r="L113" s="58">
        <f t="shared" si="16"/>
        <v>-7.2176117089595537E-2</v>
      </c>
    </row>
    <row r="114" spans="1:12">
      <c r="A114" s="126" t="str">
        <f>_xlfn.CONCAT('Metric thread'!C65,"-ext")</f>
        <v>M9x0.75-ext</v>
      </c>
      <c r="B114" s="73">
        <f>'Metric thread'!D65</f>
        <v>0.75</v>
      </c>
      <c r="C114" s="53">
        <f>'Metric thread'!Y65</f>
        <v>3.9645000000000001</v>
      </c>
      <c r="D114" s="53">
        <f>'Metric thread'!X65</f>
        <v>8.0474999999999994</v>
      </c>
      <c r="E114" s="53">
        <v>0</v>
      </c>
      <c r="F114" s="53">
        <f>-B114/2+'Metric thread'!AD65</f>
        <v>-0.33530166891254382</v>
      </c>
      <c r="G114" s="53">
        <v>0</v>
      </c>
      <c r="H114" s="53">
        <f t="shared" si="14"/>
        <v>0.33530166891254382</v>
      </c>
      <c r="I114" s="53">
        <f>'Metric thread'!Z65-THREAD_TABLE!C114</f>
        <v>0.4894999999999996</v>
      </c>
      <c r="J114" s="53">
        <f>'Metric thread'!AC65</f>
        <v>5.2688712144222237E-2</v>
      </c>
      <c r="K114" s="53">
        <f t="shared" si="15"/>
        <v>0.4894999999999996</v>
      </c>
      <c r="L114" s="58">
        <f t="shared" si="16"/>
        <v>-5.2688712144222237E-2</v>
      </c>
    </row>
    <row r="115" spans="1:12">
      <c r="A115" s="126" t="str">
        <f>_xlfn.CONCAT('Metric thread'!C66,"-ext")</f>
        <v>M9x0.5-ext</v>
      </c>
      <c r="B115" s="73">
        <f>'Metric thread'!D66</f>
        <v>0.5</v>
      </c>
      <c r="C115" s="53">
        <f>'Metric thread'!Y66</f>
        <v>4.1310000000000002</v>
      </c>
      <c r="D115" s="53">
        <f>'Metric thread'!X66</f>
        <v>8.3505000000000003</v>
      </c>
      <c r="E115" s="53">
        <v>0</v>
      </c>
      <c r="F115" s="53">
        <f>-B115/2+'Metric thread'!AD66</f>
        <v>-0.226180634675482</v>
      </c>
      <c r="G115" s="53">
        <v>0</v>
      </c>
      <c r="H115" s="53">
        <f t="shared" si="14"/>
        <v>0.226180634675482</v>
      </c>
      <c r="I115" s="53">
        <f>'Metric thread'!Z66-THREAD_TABLE!C115</f>
        <v>0.33249999999999957</v>
      </c>
      <c r="J115" s="53">
        <f>'Metric thread'!AC66</f>
        <v>3.4211670169931499E-2</v>
      </c>
      <c r="K115" s="53">
        <f t="shared" si="15"/>
        <v>0.33249999999999957</v>
      </c>
      <c r="L115" s="58">
        <f t="shared" si="16"/>
        <v>-3.4211670169931499E-2</v>
      </c>
    </row>
    <row r="116" spans="1:12">
      <c r="A116" s="126" t="str">
        <f>_xlfn.CONCAT('Metric thread'!C67,"-ext")</f>
        <v>M10-ext</v>
      </c>
      <c r="B116" s="73">
        <f>'Metric thread'!D67</f>
        <v>1.5</v>
      </c>
      <c r="C116" s="53">
        <f>'Metric thread'!Y67</f>
        <v>3.9689999999999999</v>
      </c>
      <c r="D116" s="53">
        <f>'Metric thread'!X67</f>
        <v>8.141</v>
      </c>
      <c r="E116" s="53">
        <v>0</v>
      </c>
      <c r="F116" s="53">
        <f>-B116/2+'Metric thread'!AD67</f>
        <v>-0.66078838324886502</v>
      </c>
      <c r="G116" s="53">
        <v>0</v>
      </c>
      <c r="H116" s="53">
        <f t="shared" si="14"/>
        <v>0.66078838324886502</v>
      </c>
      <c r="I116" s="53">
        <f>'Metric thread'!Z67-THREAD_TABLE!C116</f>
        <v>0.95599999999999996</v>
      </c>
      <c r="J116" s="53">
        <f>'Metric thread'!AC67</f>
        <v>0.10884152590358287</v>
      </c>
      <c r="K116" s="53">
        <f t="shared" si="15"/>
        <v>0.95599999999999996</v>
      </c>
      <c r="L116" s="58">
        <f t="shared" si="16"/>
        <v>-0.10884152590358287</v>
      </c>
    </row>
    <row r="117" spans="1:12">
      <c r="A117" s="126" t="str">
        <f>_xlfn.CONCAT('Metric thread'!C68,"-ext")</f>
        <v>M10x1.25-ext</v>
      </c>
      <c r="B117" s="73">
        <f>'Metric thread'!D68</f>
        <v>1.25</v>
      </c>
      <c r="C117" s="53">
        <f>'Metric thread'!Y68</f>
        <v>4.1360000000000001</v>
      </c>
      <c r="D117" s="53">
        <f>'Metric thread'!X68</f>
        <v>8.4454999999999991</v>
      </c>
      <c r="E117" s="53">
        <v>0</v>
      </c>
      <c r="F117" s="53">
        <f>-B117/2+'Metric thread'!AD68</f>
        <v>-0.55181168657909951</v>
      </c>
      <c r="G117" s="53">
        <v>0</v>
      </c>
      <c r="H117" s="53">
        <f t="shared" si="14"/>
        <v>0.55181168657909951</v>
      </c>
      <c r="I117" s="53">
        <f>'Metric thread'!Z68-THREAD_TABLE!C117</f>
        <v>0.79699999999999971</v>
      </c>
      <c r="J117" s="53">
        <f>'Metric thread'!AC68</f>
        <v>9.1663522034967818E-2</v>
      </c>
      <c r="K117" s="53">
        <f t="shared" si="15"/>
        <v>0.79699999999999971</v>
      </c>
      <c r="L117" s="58">
        <f t="shared" si="16"/>
        <v>-9.1663522034967818E-2</v>
      </c>
    </row>
    <row r="118" spans="1:12">
      <c r="A118" s="126" t="str">
        <f>_xlfn.CONCAT('Metric thread'!C69,"-ext")</f>
        <v>M10x1.12-ext</v>
      </c>
      <c r="B118" s="73">
        <f>'Metric thread'!D69</f>
        <v>1.1200000000000001</v>
      </c>
      <c r="C118" s="53">
        <f>'Metric thread'!Y69</f>
        <v>4.2190000000000003</v>
      </c>
      <c r="D118" s="53">
        <f>'Metric thread'!X69</f>
        <v>8.599499999999999</v>
      </c>
      <c r="E118" s="53">
        <v>0</v>
      </c>
      <c r="F118" s="53">
        <f>-B118/2+'Metric thread'!AD69</f>
        <v>-0.49621767581151505</v>
      </c>
      <c r="G118" s="53">
        <v>0</v>
      </c>
      <c r="H118" s="53">
        <f t="shared" ref="H118:H181" si="17">-F118</f>
        <v>0.49621767581151505</v>
      </c>
      <c r="I118" s="53">
        <f>'Metric thread'!Z69-THREAD_TABLE!C118</f>
        <v>0.71999999999999975</v>
      </c>
      <c r="J118" s="53">
        <f>'Metric thread'!AC69</f>
        <v>8.052548199498441E-2</v>
      </c>
      <c r="K118" s="53">
        <f t="shared" ref="K118:K181" si="18">I118</f>
        <v>0.71999999999999975</v>
      </c>
      <c r="L118" s="58">
        <f t="shared" ref="L118:L181" si="19">-J118</f>
        <v>-8.052548199498441E-2</v>
      </c>
    </row>
    <row r="119" spans="1:12">
      <c r="A119" s="126" t="str">
        <f>_xlfn.CONCAT('Metric thread'!C70,"-ext")</f>
        <v>M10x1-ext</v>
      </c>
      <c r="B119" s="73">
        <f>'Metric thread'!D70</f>
        <v>1</v>
      </c>
      <c r="C119" s="53">
        <f>'Metric thread'!Y70</f>
        <v>4.298</v>
      </c>
      <c r="D119" s="53">
        <f>'Metric thread'!X70</f>
        <v>8.7435000000000009</v>
      </c>
      <c r="E119" s="53">
        <v>0</v>
      </c>
      <c r="F119" s="53">
        <f>-B119/2+'Metric thread'!AD70</f>
        <v>-0.44398969044771441</v>
      </c>
      <c r="G119" s="53">
        <v>0</v>
      </c>
      <c r="H119" s="53">
        <f t="shared" si="17"/>
        <v>0.44398969044771441</v>
      </c>
      <c r="I119" s="53">
        <f>'Metric thread'!Z70-THREAD_TABLE!C119</f>
        <v>0.64400000000000013</v>
      </c>
      <c r="J119" s="53">
        <f>'Metric thread'!AC70</f>
        <v>7.2176117089595537E-2</v>
      </c>
      <c r="K119" s="53">
        <f t="shared" si="18"/>
        <v>0.64400000000000013</v>
      </c>
      <c r="L119" s="58">
        <f t="shared" si="19"/>
        <v>-7.2176117089595537E-2</v>
      </c>
    </row>
    <row r="120" spans="1:12">
      <c r="A120" s="126" t="str">
        <f>_xlfn.CONCAT('Metric thread'!C71,"-ext")</f>
        <v>M10x0.75-ext</v>
      </c>
      <c r="B120" s="73">
        <f>'Metric thread'!D71</f>
        <v>0.75</v>
      </c>
      <c r="C120" s="53">
        <f>'Metric thread'!Y71</f>
        <v>4.4645000000000001</v>
      </c>
      <c r="D120" s="53">
        <f>'Metric thread'!X71</f>
        <v>9.0474999999999994</v>
      </c>
      <c r="E120" s="53">
        <v>0</v>
      </c>
      <c r="F120" s="53">
        <f>-B120/2+'Metric thread'!AD71</f>
        <v>-0.33530166891254382</v>
      </c>
      <c r="G120" s="53">
        <v>0</v>
      </c>
      <c r="H120" s="53">
        <f t="shared" si="17"/>
        <v>0.33530166891254382</v>
      </c>
      <c r="I120" s="53">
        <f>'Metric thread'!Z71-THREAD_TABLE!C120</f>
        <v>0.4894999999999996</v>
      </c>
      <c r="J120" s="53">
        <f>'Metric thread'!AC71</f>
        <v>5.2688712144222237E-2</v>
      </c>
      <c r="K120" s="53">
        <f t="shared" si="18"/>
        <v>0.4894999999999996</v>
      </c>
      <c r="L120" s="58">
        <f t="shared" si="19"/>
        <v>-5.2688712144222237E-2</v>
      </c>
    </row>
    <row r="121" spans="1:12">
      <c r="A121" s="126" t="str">
        <f>_xlfn.CONCAT('Metric thread'!C72,"-ext")</f>
        <v>M10x0.5-ext</v>
      </c>
      <c r="B121" s="73">
        <f>'Metric thread'!D72</f>
        <v>0.5</v>
      </c>
      <c r="C121" s="53">
        <f>'Metric thread'!Y72</f>
        <v>4.6310000000000002</v>
      </c>
      <c r="D121" s="53">
        <f>'Metric thread'!X72</f>
        <v>9.3505000000000003</v>
      </c>
      <c r="E121" s="53">
        <v>0</v>
      </c>
      <c r="F121" s="53">
        <f>-B121/2+'Metric thread'!AD72</f>
        <v>-0.226180634675482</v>
      </c>
      <c r="G121" s="53">
        <v>0</v>
      </c>
      <c r="H121" s="53">
        <f t="shared" si="17"/>
        <v>0.226180634675482</v>
      </c>
      <c r="I121" s="53">
        <f>'Metric thread'!Z72-THREAD_TABLE!C121</f>
        <v>0.33249999999999957</v>
      </c>
      <c r="J121" s="53">
        <f>'Metric thread'!AC72</f>
        <v>3.4211670169931499E-2</v>
      </c>
      <c r="K121" s="53">
        <f t="shared" si="18"/>
        <v>0.33249999999999957</v>
      </c>
      <c r="L121" s="58">
        <f t="shared" si="19"/>
        <v>-3.4211670169931499E-2</v>
      </c>
    </row>
    <row r="122" spans="1:12">
      <c r="A122" s="126" t="str">
        <f>_xlfn.CONCAT('Metric thread'!C73,"-ext")</f>
        <v>M11x1.5-ext</v>
      </c>
      <c r="B122" s="73">
        <f>'Metric thread'!D73</f>
        <v>1.5</v>
      </c>
      <c r="C122" s="53">
        <f>'Metric thread'!Y73</f>
        <v>4.4690000000000003</v>
      </c>
      <c r="D122" s="53">
        <f>'Metric thread'!X73</f>
        <v>9.141</v>
      </c>
      <c r="E122" s="53">
        <v>0</v>
      </c>
      <c r="F122" s="53">
        <f>-B122/2+'Metric thread'!AD73</f>
        <v>-0.6607883832488648</v>
      </c>
      <c r="G122" s="53">
        <v>0</v>
      </c>
      <c r="H122" s="53">
        <f t="shared" si="17"/>
        <v>0.6607883832488648</v>
      </c>
      <c r="I122" s="53">
        <f>'Metric thread'!Z73-THREAD_TABLE!C122</f>
        <v>0.95600000000000041</v>
      </c>
      <c r="J122" s="53">
        <f>'Metric thread'!AC73</f>
        <v>0.10884152590358236</v>
      </c>
      <c r="K122" s="53">
        <f t="shared" si="18"/>
        <v>0.95600000000000041</v>
      </c>
      <c r="L122" s="58">
        <f t="shared" si="19"/>
        <v>-0.10884152590358236</v>
      </c>
    </row>
    <row r="123" spans="1:12">
      <c r="A123" s="126" t="str">
        <f>_xlfn.CONCAT('Metric thread'!C74,"-ext")</f>
        <v>M11x1-ext</v>
      </c>
      <c r="B123" s="73">
        <f>'Metric thread'!D74</f>
        <v>1</v>
      </c>
      <c r="C123" s="53">
        <f>'Metric thread'!Y74</f>
        <v>4.798</v>
      </c>
      <c r="D123" s="53">
        <f>'Metric thread'!X74</f>
        <v>9.7435000000000009</v>
      </c>
      <c r="E123" s="53">
        <v>0</v>
      </c>
      <c r="F123" s="53">
        <f>-B123/2+'Metric thread'!AD74</f>
        <v>-0.44312366504392997</v>
      </c>
      <c r="G123" s="53">
        <v>0</v>
      </c>
      <c r="H123" s="53">
        <f t="shared" si="17"/>
        <v>0.44312366504392997</v>
      </c>
      <c r="I123" s="53">
        <f>'Metric thread'!Z74-THREAD_TABLE!C123</f>
        <v>0.64199999999999946</v>
      </c>
      <c r="J123" s="53">
        <f>'Metric thread'!AC74</f>
        <v>7.2464792224190708E-2</v>
      </c>
      <c r="K123" s="53">
        <f t="shared" si="18"/>
        <v>0.64199999999999946</v>
      </c>
      <c r="L123" s="58">
        <f t="shared" si="19"/>
        <v>-7.2464792224190708E-2</v>
      </c>
    </row>
    <row r="124" spans="1:12">
      <c r="A124" s="126" t="str">
        <f>_xlfn.CONCAT('Metric thread'!C75,"-ext")</f>
        <v>M11x0.75-ext</v>
      </c>
      <c r="B124" s="73">
        <f>'Metric thread'!D75</f>
        <v>0.75</v>
      </c>
      <c r="C124" s="53">
        <f>'Metric thread'!Y75</f>
        <v>4.9645000000000001</v>
      </c>
      <c r="D124" s="53">
        <f>'Metric thread'!X75</f>
        <v>10.047499999999999</v>
      </c>
      <c r="E124" s="53">
        <v>0</v>
      </c>
      <c r="F124" s="53">
        <f>-B124/2+'Metric thread'!AD75</f>
        <v>-0.33501299377794969</v>
      </c>
      <c r="G124" s="53">
        <v>0</v>
      </c>
      <c r="H124" s="53">
        <f t="shared" si="17"/>
        <v>0.33501299377794969</v>
      </c>
      <c r="I124" s="53">
        <f>'Metric thread'!Z75-THREAD_TABLE!C124</f>
        <v>0.49049999999999994</v>
      </c>
      <c r="J124" s="53">
        <f>'Metric thread'!AC75</f>
        <v>5.1822686740438273E-2</v>
      </c>
      <c r="K124" s="53">
        <f t="shared" si="18"/>
        <v>0.49049999999999994</v>
      </c>
      <c r="L124" s="58">
        <f t="shared" si="19"/>
        <v>-5.1822686740438273E-2</v>
      </c>
    </row>
    <row r="125" spans="1:12">
      <c r="A125" s="126" t="str">
        <f>_xlfn.CONCAT('Metric thread'!C76,"-ext")</f>
        <v>M11x0.5-ext</v>
      </c>
      <c r="B125" s="73">
        <f>'Metric thread'!D76</f>
        <v>0.5</v>
      </c>
      <c r="C125" s="53">
        <f>'Metric thread'!Y76</f>
        <v>5.1310000000000002</v>
      </c>
      <c r="D125" s="53">
        <f>'Metric thread'!X76</f>
        <v>10.3505</v>
      </c>
      <c r="E125" s="53">
        <v>0</v>
      </c>
      <c r="F125" s="53">
        <f>-B125/2+'Metric thread'!AD76</f>
        <v>-0.22690232251196887</v>
      </c>
      <c r="G125" s="53">
        <v>0</v>
      </c>
      <c r="H125" s="53">
        <f t="shared" si="17"/>
        <v>0.22690232251196887</v>
      </c>
      <c r="I125" s="53">
        <f>'Metric thread'!Z76-THREAD_TABLE!C125</f>
        <v>0.33150000000000013</v>
      </c>
      <c r="J125" s="53">
        <f>'Metric thread'!AC76</f>
        <v>3.5510708275607691E-2</v>
      </c>
      <c r="K125" s="53">
        <f t="shared" si="18"/>
        <v>0.33150000000000013</v>
      </c>
      <c r="L125" s="58">
        <f t="shared" si="19"/>
        <v>-3.5510708275607691E-2</v>
      </c>
    </row>
    <row r="126" spans="1:12">
      <c r="A126" s="126" t="str">
        <f>_xlfn.CONCAT('Metric thread'!C77,"-ext")</f>
        <v>M12-ext</v>
      </c>
      <c r="B126" s="73">
        <f>'Metric thread'!D77</f>
        <v>1.75</v>
      </c>
      <c r="C126" s="53">
        <f>'Metric thread'!Y77</f>
        <v>4.8005000000000004</v>
      </c>
      <c r="D126" s="53">
        <f>'Metric thread'!X77</f>
        <v>9.8365000000000009</v>
      </c>
      <c r="E126" s="53">
        <v>0</v>
      </c>
      <c r="F126" s="53">
        <f>-B126/2+'Metric thread'!AD77</f>
        <v>-0.77063110532241352</v>
      </c>
      <c r="G126" s="53">
        <v>0</v>
      </c>
      <c r="H126" s="53">
        <f t="shared" si="17"/>
        <v>0.77063110532241352</v>
      </c>
      <c r="I126" s="53">
        <f>'Metric thread'!Z77-THREAD_TABLE!C126</f>
        <v>1.117</v>
      </c>
      <c r="J126" s="53">
        <f>'Metric thread'!AC77</f>
        <v>0.12573085463760172</v>
      </c>
      <c r="K126" s="53">
        <f t="shared" si="18"/>
        <v>1.117</v>
      </c>
      <c r="L126" s="58">
        <f t="shared" si="19"/>
        <v>-0.12573085463760172</v>
      </c>
    </row>
    <row r="127" spans="1:12">
      <c r="A127" s="126" t="str">
        <f>_xlfn.CONCAT('Metric thread'!C78,"-ext")</f>
        <v>M12x1.5-ext</v>
      </c>
      <c r="B127" s="73">
        <f>'Metric thread'!D78</f>
        <v>1.5</v>
      </c>
      <c r="C127" s="53">
        <f>'Metric thread'!Y78</f>
        <v>4.9649999999999999</v>
      </c>
      <c r="D127" s="53">
        <f>'Metric thread'!X78</f>
        <v>10.137</v>
      </c>
      <c r="E127" s="53">
        <v>0</v>
      </c>
      <c r="F127" s="53">
        <f>-B127/2+'Metric thread'!AD78</f>
        <v>-0.6607883832488648</v>
      </c>
      <c r="G127" s="53">
        <v>0</v>
      </c>
      <c r="H127" s="53">
        <f t="shared" si="17"/>
        <v>0.6607883832488648</v>
      </c>
      <c r="I127" s="53">
        <f>'Metric thread'!Z78-THREAD_TABLE!C127</f>
        <v>0.96000000000000085</v>
      </c>
      <c r="J127" s="53">
        <f>'Metric thread'!AC78</f>
        <v>0.10653212482682359</v>
      </c>
      <c r="K127" s="53">
        <f t="shared" si="18"/>
        <v>0.96000000000000085</v>
      </c>
      <c r="L127" s="58">
        <f t="shared" si="19"/>
        <v>-0.10653212482682359</v>
      </c>
    </row>
    <row r="128" spans="1:12">
      <c r="A128" s="126" t="str">
        <f>_xlfn.CONCAT('Metric thread'!C79,"-ext")</f>
        <v>M12x1.25-ext</v>
      </c>
      <c r="B128" s="73">
        <f>'Metric thread'!D79</f>
        <v>1.25</v>
      </c>
      <c r="C128" s="53">
        <f>'Metric thread'!Y79</f>
        <v>5.1289999999999996</v>
      </c>
      <c r="D128" s="53">
        <f>'Metric thread'!X79</f>
        <v>10.438499999999999</v>
      </c>
      <c r="E128" s="53">
        <v>0</v>
      </c>
      <c r="F128" s="53">
        <f>-B128/2+'Metric thread'!AD79</f>
        <v>-0.55412108765585832</v>
      </c>
      <c r="G128" s="53">
        <v>0</v>
      </c>
      <c r="H128" s="53">
        <f t="shared" si="17"/>
        <v>0.55412108765585832</v>
      </c>
      <c r="I128" s="53">
        <f>'Metric thread'!Z79-THREAD_TABLE!C128</f>
        <v>0.80350000000000055</v>
      </c>
      <c r="J128" s="53">
        <f>'Metric thread'!AC79</f>
        <v>9.022014636199352E-2</v>
      </c>
      <c r="K128" s="53">
        <f t="shared" si="18"/>
        <v>0.80350000000000055</v>
      </c>
      <c r="L128" s="58">
        <f t="shared" si="19"/>
        <v>-9.022014636199352E-2</v>
      </c>
    </row>
    <row r="129" spans="1:12">
      <c r="A129" s="126" t="str">
        <f>_xlfn.CONCAT('Metric thread'!C80,"-ext")</f>
        <v>M12x1-ext</v>
      </c>
      <c r="B129" s="73">
        <f>'Metric thread'!D80</f>
        <v>1</v>
      </c>
      <c r="C129" s="53">
        <f>'Metric thread'!Y80</f>
        <v>5.2949999999999999</v>
      </c>
      <c r="D129" s="53">
        <f>'Metric thread'!X80</f>
        <v>10.740500000000001</v>
      </c>
      <c r="E129" s="53">
        <v>0</v>
      </c>
      <c r="F129" s="53">
        <f>-B129/2+'Metric thread'!AD80</f>
        <v>-0.44485571585149886</v>
      </c>
      <c r="G129" s="53">
        <v>0</v>
      </c>
      <c r="H129" s="53">
        <f t="shared" si="17"/>
        <v>0.44485571585149886</v>
      </c>
      <c r="I129" s="53">
        <f>'Metric thread'!Z80-THREAD_TABLE!C129</f>
        <v>0.64499999999999957</v>
      </c>
      <c r="J129" s="53">
        <f>'Metric thread'!AC80</f>
        <v>7.2464792224190708E-2</v>
      </c>
      <c r="K129" s="53">
        <f t="shared" si="18"/>
        <v>0.64499999999999957</v>
      </c>
      <c r="L129" s="58">
        <f t="shared" si="19"/>
        <v>-7.2464792224190708E-2</v>
      </c>
    </row>
    <row r="130" spans="1:12">
      <c r="A130" s="126" t="str">
        <f>_xlfn.CONCAT('Metric thread'!C81,"-ext")</f>
        <v>M12x0.75-ext</v>
      </c>
      <c r="B130" s="73">
        <f>'Metric thread'!D81</f>
        <v>0.75</v>
      </c>
      <c r="C130" s="53">
        <f>'Metric thread'!Y81</f>
        <v>5.4615</v>
      </c>
      <c r="D130" s="53">
        <f>'Metric thread'!X81</f>
        <v>11.044499999999999</v>
      </c>
      <c r="E130" s="53">
        <v>0</v>
      </c>
      <c r="F130" s="53">
        <f>-B130/2+'Metric thread'!AD81</f>
        <v>-0.33674504458551863</v>
      </c>
      <c r="G130" s="53">
        <v>0</v>
      </c>
      <c r="H130" s="53">
        <f t="shared" si="17"/>
        <v>0.33674504458551863</v>
      </c>
      <c r="I130" s="53">
        <f>'Metric thread'!Z81-THREAD_TABLE!C130</f>
        <v>0.49350000000000005</v>
      </c>
      <c r="J130" s="53">
        <f>'Metric thread'!AC81</f>
        <v>5.1822686740438273E-2</v>
      </c>
      <c r="K130" s="53">
        <f t="shared" si="18"/>
        <v>0.49350000000000005</v>
      </c>
      <c r="L130" s="58">
        <f t="shared" si="19"/>
        <v>-5.1822686740438273E-2</v>
      </c>
    </row>
    <row r="131" spans="1:12">
      <c r="A131" s="126" t="str">
        <f>_xlfn.CONCAT('Metric thread'!C82,"-ext")</f>
        <v>M12x0.5-ext</v>
      </c>
      <c r="B131" s="73">
        <f>'Metric thread'!D82</f>
        <v>0.5</v>
      </c>
      <c r="C131" s="53">
        <f>'Metric thread'!Y82</f>
        <v>5.6284999999999998</v>
      </c>
      <c r="D131" s="53">
        <f>'Metric thread'!X82</f>
        <v>11.347999999999999</v>
      </c>
      <c r="E131" s="53">
        <v>0</v>
      </c>
      <c r="F131" s="53">
        <f>-B131/2+'Metric thread'!AD82</f>
        <v>-0.22834569818494316</v>
      </c>
      <c r="G131" s="53">
        <v>0</v>
      </c>
      <c r="H131" s="53">
        <f t="shared" si="17"/>
        <v>0.22834569818494316</v>
      </c>
      <c r="I131" s="53">
        <f>'Metric thread'!Z82-THREAD_TABLE!C131</f>
        <v>0.33400000000000052</v>
      </c>
      <c r="J131" s="53">
        <f>'Metric thread'!AC82</f>
        <v>3.5510708275607691E-2</v>
      </c>
      <c r="K131" s="53">
        <f t="shared" si="18"/>
        <v>0.33400000000000052</v>
      </c>
      <c r="L131" s="58">
        <f t="shared" si="19"/>
        <v>-3.5510708275607691E-2</v>
      </c>
    </row>
    <row r="132" spans="1:12">
      <c r="A132" s="126" t="str">
        <f>_xlfn.CONCAT('Metric thread'!C83,"-ext")</f>
        <v>M14-ext</v>
      </c>
      <c r="B132" s="73">
        <f>'Metric thread'!D83</f>
        <v>2</v>
      </c>
      <c r="C132" s="53">
        <f>'Metric thread'!Y83</f>
        <v>5.6355000000000004</v>
      </c>
      <c r="D132" s="53">
        <f>'Metric thread'!X83</f>
        <v>11.534000000000001</v>
      </c>
      <c r="E132" s="53">
        <v>0</v>
      </c>
      <c r="F132" s="53">
        <f>-B132/2+'Metric thread'!AD83</f>
        <v>-0.87787575118460981</v>
      </c>
      <c r="G132" s="53">
        <v>0</v>
      </c>
      <c r="H132" s="53">
        <f t="shared" si="17"/>
        <v>0.87787575118460981</v>
      </c>
      <c r="I132" s="53">
        <f>'Metric thread'!Z83-THREAD_TABLE!C132</f>
        <v>1.2744999999999997</v>
      </c>
      <c r="J132" s="53">
        <f>'Metric thread'!AC83</f>
        <v>0.14204283310243179</v>
      </c>
      <c r="K132" s="53">
        <f t="shared" si="18"/>
        <v>1.2744999999999997</v>
      </c>
      <c r="L132" s="58">
        <f t="shared" si="19"/>
        <v>-0.14204283310243179</v>
      </c>
    </row>
    <row r="133" spans="1:12">
      <c r="A133" s="126" t="str">
        <f>_xlfn.CONCAT('Metric thread'!C84,"-ext")</f>
        <v>M14x1.5-ext</v>
      </c>
      <c r="B133" s="73">
        <f>'Metric thread'!D84</f>
        <v>1.5</v>
      </c>
      <c r="C133" s="53">
        <f>'Metric thread'!Y84</f>
        <v>5.9649999999999999</v>
      </c>
      <c r="D133" s="53">
        <f>'Metric thread'!X84</f>
        <v>12.137</v>
      </c>
      <c r="E133" s="53">
        <v>0</v>
      </c>
      <c r="F133" s="53">
        <f>-B133/2+'Metric thread'!AD84</f>
        <v>-0.6607883832488648</v>
      </c>
      <c r="G133" s="53">
        <v>0</v>
      </c>
      <c r="H133" s="53">
        <f t="shared" si="17"/>
        <v>0.6607883832488648</v>
      </c>
      <c r="I133" s="53">
        <f>'Metric thread'!Z84-THREAD_TABLE!C133</f>
        <v>0.96000000000000085</v>
      </c>
      <c r="J133" s="53">
        <f>'Metric thread'!AC84</f>
        <v>0.10653212482682359</v>
      </c>
      <c r="K133" s="53">
        <f t="shared" si="18"/>
        <v>0.96000000000000085</v>
      </c>
      <c r="L133" s="58">
        <f t="shared" si="19"/>
        <v>-0.10653212482682359</v>
      </c>
    </row>
    <row r="134" spans="1:12">
      <c r="A134" s="126" t="str">
        <f>_xlfn.CONCAT('Metric thread'!C85,"-ext")</f>
        <v>M14x1.25-ext</v>
      </c>
      <c r="B134" s="73">
        <f>'Metric thread'!D85</f>
        <v>1.25</v>
      </c>
      <c r="C134" s="53">
        <f>'Metric thread'!Y85</f>
        <v>6.1289999999999996</v>
      </c>
      <c r="D134" s="53">
        <f>'Metric thread'!X85</f>
        <v>12.438499999999999</v>
      </c>
      <c r="E134" s="53">
        <v>0</v>
      </c>
      <c r="F134" s="53">
        <f>-B134/2+'Metric thread'!AD85</f>
        <v>-0.55412108765585832</v>
      </c>
      <c r="G134" s="53">
        <v>0</v>
      </c>
      <c r="H134" s="53">
        <f t="shared" si="17"/>
        <v>0.55412108765585832</v>
      </c>
      <c r="I134" s="53">
        <f>'Metric thread'!Z85-THREAD_TABLE!C134</f>
        <v>0.80350000000000055</v>
      </c>
      <c r="J134" s="53">
        <f>'Metric thread'!AC85</f>
        <v>9.022014636199352E-2</v>
      </c>
      <c r="K134" s="53">
        <f t="shared" si="18"/>
        <v>0.80350000000000055</v>
      </c>
      <c r="L134" s="58">
        <f t="shared" si="19"/>
        <v>-9.022014636199352E-2</v>
      </c>
    </row>
    <row r="135" spans="1:12">
      <c r="A135" s="126" t="str">
        <f>_xlfn.CONCAT('Metric thread'!C86,"-ext")</f>
        <v>M14x1-ext</v>
      </c>
      <c r="B135" s="73">
        <f>'Metric thread'!D86</f>
        <v>1</v>
      </c>
      <c r="C135" s="53">
        <f>'Metric thread'!Y86</f>
        <v>6.2949999999999999</v>
      </c>
      <c r="D135" s="53">
        <f>'Metric thread'!X86</f>
        <v>12.740500000000001</v>
      </c>
      <c r="E135" s="53">
        <v>0</v>
      </c>
      <c r="F135" s="53">
        <f>-B135/2+'Metric thread'!AD86</f>
        <v>-0.44485571585149886</v>
      </c>
      <c r="G135" s="53">
        <v>0</v>
      </c>
      <c r="H135" s="53">
        <f t="shared" si="17"/>
        <v>0.44485571585149886</v>
      </c>
      <c r="I135" s="53">
        <f>'Metric thread'!Z86-THREAD_TABLE!C135</f>
        <v>0.64499999999999957</v>
      </c>
      <c r="J135" s="53">
        <f>'Metric thread'!AC86</f>
        <v>7.2464792224190708E-2</v>
      </c>
      <c r="K135" s="53">
        <f t="shared" si="18"/>
        <v>0.64499999999999957</v>
      </c>
      <c r="L135" s="58">
        <f t="shared" si="19"/>
        <v>-7.2464792224190708E-2</v>
      </c>
    </row>
    <row r="136" spans="1:12">
      <c r="A136" s="126" t="str">
        <f>_xlfn.CONCAT('Metric thread'!C87,"-ext")</f>
        <v>M14x0.75-ext</v>
      </c>
      <c r="B136" s="73">
        <f>'Metric thread'!D87</f>
        <v>0.75</v>
      </c>
      <c r="C136" s="53">
        <f>'Metric thread'!Y87</f>
        <v>6.4615</v>
      </c>
      <c r="D136" s="53">
        <f>'Metric thread'!X87</f>
        <v>13.044499999999999</v>
      </c>
      <c r="E136" s="53">
        <v>0</v>
      </c>
      <c r="F136" s="53">
        <f>-B136/2+'Metric thread'!AD87</f>
        <v>-0.33674504458551863</v>
      </c>
      <c r="G136" s="53">
        <v>0</v>
      </c>
      <c r="H136" s="53">
        <f t="shared" si="17"/>
        <v>0.33674504458551863</v>
      </c>
      <c r="I136" s="53">
        <f>'Metric thread'!Z87-THREAD_TABLE!C136</f>
        <v>0.49350000000000005</v>
      </c>
      <c r="J136" s="53">
        <f>'Metric thread'!AC87</f>
        <v>5.1822686740438273E-2</v>
      </c>
      <c r="K136" s="53">
        <f t="shared" si="18"/>
        <v>0.49350000000000005</v>
      </c>
      <c r="L136" s="58">
        <f t="shared" si="19"/>
        <v>-5.1822686740438273E-2</v>
      </c>
    </row>
    <row r="137" spans="1:12">
      <c r="A137" s="126" t="str">
        <f>_xlfn.CONCAT('Metric thread'!C88,"-ext")</f>
        <v>M14x0.5-ext</v>
      </c>
      <c r="B137" s="73">
        <f>'Metric thread'!D88</f>
        <v>0.5</v>
      </c>
      <c r="C137" s="53">
        <f>'Metric thread'!Y88</f>
        <v>6.6284999999999998</v>
      </c>
      <c r="D137" s="53">
        <f>'Metric thread'!X88</f>
        <v>13.347999999999999</v>
      </c>
      <c r="E137" s="53">
        <v>0</v>
      </c>
      <c r="F137" s="53">
        <f>-B137/2+'Metric thread'!AD88</f>
        <v>-0.22834569818494316</v>
      </c>
      <c r="G137" s="53">
        <v>0</v>
      </c>
      <c r="H137" s="53">
        <f t="shared" si="17"/>
        <v>0.22834569818494316</v>
      </c>
      <c r="I137" s="53">
        <f>'Metric thread'!Z88-THREAD_TABLE!C137</f>
        <v>0.33400000000000052</v>
      </c>
      <c r="J137" s="53">
        <f>'Metric thread'!AC88</f>
        <v>3.5510708275607691E-2</v>
      </c>
      <c r="K137" s="53">
        <f t="shared" si="18"/>
        <v>0.33400000000000052</v>
      </c>
      <c r="L137" s="58">
        <f t="shared" si="19"/>
        <v>-3.5510708275607691E-2</v>
      </c>
    </row>
    <row r="138" spans="1:12">
      <c r="A138" s="126" t="str">
        <f>_xlfn.CONCAT('Metric thread'!C89,"-ext")</f>
        <v>M15x1.5-ext</v>
      </c>
      <c r="B138" s="73">
        <f>'Metric thread'!D89</f>
        <v>1.5</v>
      </c>
      <c r="C138" s="53">
        <f>'Metric thread'!Y89</f>
        <v>6.4649999999999999</v>
      </c>
      <c r="D138" s="53">
        <f>'Metric thread'!X89</f>
        <v>13.137</v>
      </c>
      <c r="E138" s="53">
        <v>0</v>
      </c>
      <c r="F138" s="53">
        <f>-B138/2+'Metric thread'!AD89</f>
        <v>-0.6607883832488648</v>
      </c>
      <c r="G138" s="53">
        <v>0</v>
      </c>
      <c r="H138" s="53">
        <f t="shared" si="17"/>
        <v>0.6607883832488648</v>
      </c>
      <c r="I138" s="53">
        <f>'Metric thread'!Z89-THREAD_TABLE!C138</f>
        <v>0.96000000000000085</v>
      </c>
      <c r="J138" s="53">
        <f>'Metric thread'!AC89</f>
        <v>0.10653212482682359</v>
      </c>
      <c r="K138" s="53">
        <f t="shared" si="18"/>
        <v>0.96000000000000085</v>
      </c>
      <c r="L138" s="58">
        <f t="shared" si="19"/>
        <v>-0.10653212482682359</v>
      </c>
    </row>
    <row r="139" spans="1:12">
      <c r="A139" s="126" t="str">
        <f>_xlfn.CONCAT('Metric thread'!C90,"-ext")</f>
        <v>M15x1-ext</v>
      </c>
      <c r="B139" s="73">
        <f>'Metric thread'!D90</f>
        <v>1</v>
      </c>
      <c r="C139" s="53">
        <f>'Metric thread'!Y90</f>
        <v>6.7949999999999999</v>
      </c>
      <c r="D139" s="53">
        <f>'Metric thread'!X90</f>
        <v>13.740500000000001</v>
      </c>
      <c r="E139" s="53">
        <v>0</v>
      </c>
      <c r="F139" s="53">
        <f>-B139/2+'Metric thread'!AD90</f>
        <v>-0.44485571585149886</v>
      </c>
      <c r="G139" s="53">
        <v>0</v>
      </c>
      <c r="H139" s="53">
        <f t="shared" si="17"/>
        <v>0.44485571585149886</v>
      </c>
      <c r="I139" s="53">
        <f>'Metric thread'!Z90-THREAD_TABLE!C139</f>
        <v>0.64499999999999957</v>
      </c>
      <c r="J139" s="53">
        <f>'Metric thread'!AC90</f>
        <v>7.2464792224190708E-2</v>
      </c>
      <c r="K139" s="53">
        <f t="shared" si="18"/>
        <v>0.64499999999999957</v>
      </c>
      <c r="L139" s="58">
        <f t="shared" si="19"/>
        <v>-7.2464792224190708E-2</v>
      </c>
    </row>
    <row r="140" spans="1:12">
      <c r="A140" s="126" t="str">
        <f>_xlfn.CONCAT('Metric thread'!C91,"-ext")</f>
        <v>M16-ext</v>
      </c>
      <c r="B140" s="73">
        <f>'Metric thread'!D91</f>
        <v>2</v>
      </c>
      <c r="C140" s="53">
        <f>'Metric thread'!Y91</f>
        <v>6.6355000000000004</v>
      </c>
      <c r="D140" s="53">
        <f>'Metric thread'!X91</f>
        <v>13.534000000000001</v>
      </c>
      <c r="E140" s="53">
        <v>0</v>
      </c>
      <c r="F140" s="53">
        <f>-B140/2+'Metric thread'!AD91</f>
        <v>-0.87787575118460981</v>
      </c>
      <c r="G140" s="53">
        <v>0</v>
      </c>
      <c r="H140" s="53">
        <f t="shared" si="17"/>
        <v>0.87787575118460981</v>
      </c>
      <c r="I140" s="53">
        <f>'Metric thread'!Z91-THREAD_TABLE!C140</f>
        <v>1.2744999999999997</v>
      </c>
      <c r="J140" s="53">
        <f>'Metric thread'!AC91</f>
        <v>0.14204283310243179</v>
      </c>
      <c r="K140" s="53">
        <f t="shared" si="18"/>
        <v>1.2744999999999997</v>
      </c>
      <c r="L140" s="58">
        <f t="shared" si="19"/>
        <v>-0.14204283310243179</v>
      </c>
    </row>
    <row r="141" spans="1:12">
      <c r="A141" s="126" t="str">
        <f>_xlfn.CONCAT('Metric thread'!C92,"-ext")</f>
        <v>M16x1.6-ext</v>
      </c>
      <c r="B141" s="73">
        <f>'Metric thread'!D92</f>
        <v>1.6</v>
      </c>
      <c r="C141" s="53">
        <f>'Metric thread'!Y92</f>
        <v>6.9189999999999996</v>
      </c>
      <c r="D141" s="53">
        <f>'Metric thread'!X92</f>
        <v>14.036999999999999</v>
      </c>
      <c r="E141" s="53">
        <v>0</v>
      </c>
      <c r="F141" s="53">
        <f>-B141/2+'Metric thread'!AD92</f>
        <v>-0.69935611457482116</v>
      </c>
      <c r="G141" s="53">
        <v>0</v>
      </c>
      <c r="H141" s="53">
        <f t="shared" si="17"/>
        <v>0.69935611457482116</v>
      </c>
      <c r="I141" s="53">
        <f>'Metric thread'!Z92-THREAD_TABLE!C141</f>
        <v>1.0135000000000005</v>
      </c>
      <c r="J141" s="53">
        <f>'Metric thread'!AC92</f>
        <v>0.11421161675113506</v>
      </c>
      <c r="K141" s="53">
        <f t="shared" si="18"/>
        <v>1.0135000000000005</v>
      </c>
      <c r="L141" s="58">
        <f t="shared" si="19"/>
        <v>-0.11421161675113506</v>
      </c>
    </row>
    <row r="142" spans="1:12">
      <c r="A142" s="126" t="str">
        <f>_xlfn.CONCAT('Metric thread'!C93,"-ext")</f>
        <v>M16x1.5-ext</v>
      </c>
      <c r="B142" s="73">
        <f>'Metric thread'!D93</f>
        <v>1.5</v>
      </c>
      <c r="C142" s="53">
        <f>'Metric thread'!Y93</f>
        <v>6.9649999999999999</v>
      </c>
      <c r="D142" s="53">
        <f>'Metric thread'!X93</f>
        <v>14.137</v>
      </c>
      <c r="E142" s="53">
        <v>0</v>
      </c>
      <c r="F142" s="53">
        <f>-B142/2+'Metric thread'!AD93</f>
        <v>-0.6607883832488648</v>
      </c>
      <c r="G142" s="53">
        <v>0</v>
      </c>
      <c r="H142" s="53">
        <f t="shared" si="17"/>
        <v>0.6607883832488648</v>
      </c>
      <c r="I142" s="53">
        <f>'Metric thread'!Z93-THREAD_TABLE!C142</f>
        <v>0.96000000000000085</v>
      </c>
      <c r="J142" s="53">
        <f>'Metric thread'!AC93</f>
        <v>0.1065321248268241</v>
      </c>
      <c r="K142" s="53">
        <f t="shared" si="18"/>
        <v>0.96000000000000085</v>
      </c>
      <c r="L142" s="58">
        <f t="shared" si="19"/>
        <v>-0.1065321248268241</v>
      </c>
    </row>
    <row r="143" spans="1:12">
      <c r="A143" s="126" t="str">
        <f>_xlfn.CONCAT('Metric thread'!C94,"-ext")</f>
        <v>M16x1.25-ext</v>
      </c>
      <c r="B143" s="73">
        <f>'Metric thread'!D94</f>
        <v>1.25</v>
      </c>
      <c r="C143" s="53">
        <f>'Metric thread'!Y94</f>
        <v>7.1289999999999996</v>
      </c>
      <c r="D143" s="53">
        <f>'Metric thread'!X94</f>
        <v>14.438499999999999</v>
      </c>
      <c r="E143" s="53">
        <v>0</v>
      </c>
      <c r="F143" s="53">
        <f>-B143/2+'Metric thread'!AD94</f>
        <v>-0.55412108765585832</v>
      </c>
      <c r="G143" s="53">
        <v>0</v>
      </c>
      <c r="H143" s="53">
        <f t="shared" si="17"/>
        <v>0.55412108765585832</v>
      </c>
      <c r="I143" s="53">
        <f>'Metric thread'!Z94-THREAD_TABLE!C143</f>
        <v>0.80350000000000055</v>
      </c>
      <c r="J143" s="53">
        <f>'Metric thread'!AC94</f>
        <v>9.0220146361994033E-2</v>
      </c>
      <c r="K143" s="53">
        <f t="shared" si="18"/>
        <v>0.80350000000000055</v>
      </c>
      <c r="L143" s="58">
        <f t="shared" si="19"/>
        <v>-9.0220146361994033E-2</v>
      </c>
    </row>
    <row r="144" spans="1:12">
      <c r="A144" s="126" t="str">
        <f>_xlfn.CONCAT('Metric thread'!C95,"-ext")</f>
        <v>M16x1-ext</v>
      </c>
      <c r="B144" s="73">
        <f>'Metric thread'!D95</f>
        <v>1</v>
      </c>
      <c r="C144" s="53">
        <f>'Metric thread'!Y95</f>
        <v>7.2949999999999999</v>
      </c>
      <c r="D144" s="53">
        <f>'Metric thread'!X95</f>
        <v>14.740500000000001</v>
      </c>
      <c r="E144" s="53">
        <v>0</v>
      </c>
      <c r="F144" s="53">
        <f>-B144/2+'Metric thread'!AD95</f>
        <v>-0.44485571585149886</v>
      </c>
      <c r="G144" s="53">
        <v>0</v>
      </c>
      <c r="H144" s="53">
        <f t="shared" si="17"/>
        <v>0.44485571585149886</v>
      </c>
      <c r="I144" s="53">
        <f>'Metric thread'!Z95-THREAD_TABLE!C144</f>
        <v>0.64499999999999957</v>
      </c>
      <c r="J144" s="53">
        <f>'Metric thread'!AC95</f>
        <v>7.2464792224190194E-2</v>
      </c>
      <c r="K144" s="53">
        <f t="shared" si="18"/>
        <v>0.64499999999999957</v>
      </c>
      <c r="L144" s="58">
        <f t="shared" si="19"/>
        <v>-7.2464792224190194E-2</v>
      </c>
    </row>
    <row r="145" spans="1:12">
      <c r="A145" s="126" t="str">
        <f>_xlfn.CONCAT('Metric thread'!C96,"-ext")</f>
        <v>M16x0.75-ext</v>
      </c>
      <c r="B145" s="73">
        <f>'Metric thread'!D96</f>
        <v>0.75</v>
      </c>
      <c r="C145" s="53">
        <f>'Metric thread'!Y96</f>
        <v>7.4615</v>
      </c>
      <c r="D145" s="53">
        <f>'Metric thread'!X96</f>
        <v>15.044499999999999</v>
      </c>
      <c r="E145" s="53">
        <v>0</v>
      </c>
      <c r="F145" s="53">
        <f>-B145/2+'Metric thread'!AD96</f>
        <v>-0.33674504458551863</v>
      </c>
      <c r="G145" s="53">
        <v>0</v>
      </c>
      <c r="H145" s="53">
        <f t="shared" si="17"/>
        <v>0.33674504458551863</v>
      </c>
      <c r="I145" s="53">
        <f>'Metric thread'!Z96-THREAD_TABLE!C145</f>
        <v>0.49350000000000005</v>
      </c>
      <c r="J145" s="53">
        <f>'Metric thread'!AC96</f>
        <v>5.1822686740438273E-2</v>
      </c>
      <c r="K145" s="53">
        <f t="shared" si="18"/>
        <v>0.49350000000000005</v>
      </c>
      <c r="L145" s="58">
        <f t="shared" si="19"/>
        <v>-5.1822686740438273E-2</v>
      </c>
    </row>
    <row r="146" spans="1:12">
      <c r="A146" s="126" t="str">
        <f>_xlfn.CONCAT('Metric thread'!C97,"-ext")</f>
        <v>M16x0.5-ext</v>
      </c>
      <c r="B146" s="73">
        <f>'Metric thread'!D97</f>
        <v>0.5</v>
      </c>
      <c r="C146" s="53">
        <f>'Metric thread'!Y97</f>
        <v>7.6284999999999998</v>
      </c>
      <c r="D146" s="53">
        <f>'Metric thread'!X97</f>
        <v>15.347999999999999</v>
      </c>
      <c r="E146" s="53">
        <v>0</v>
      </c>
      <c r="F146" s="53">
        <f>-B146/2+'Metric thread'!AD97</f>
        <v>-0.22834569818494316</v>
      </c>
      <c r="G146" s="53">
        <v>0</v>
      </c>
      <c r="H146" s="53">
        <f t="shared" si="17"/>
        <v>0.22834569818494316</v>
      </c>
      <c r="I146" s="53">
        <f>'Metric thread'!Z97-THREAD_TABLE!C146</f>
        <v>0.33400000000000052</v>
      </c>
      <c r="J146" s="53">
        <f>'Metric thread'!AC97</f>
        <v>3.5510708275607691E-2</v>
      </c>
      <c r="K146" s="53">
        <f t="shared" si="18"/>
        <v>0.33400000000000052</v>
      </c>
      <c r="L146" s="58">
        <f t="shared" si="19"/>
        <v>-3.5510708275607691E-2</v>
      </c>
    </row>
    <row r="147" spans="1:12">
      <c r="A147" s="126" t="str">
        <f>_xlfn.CONCAT('Metric thread'!C98,"-ext")</f>
        <v>M17x1.5-ext</v>
      </c>
      <c r="B147" s="73">
        <f>'Metric thread'!D98</f>
        <v>1.5</v>
      </c>
      <c r="C147" s="53">
        <f>'Metric thread'!Y98</f>
        <v>7.4649999999999999</v>
      </c>
      <c r="D147" s="53">
        <f>'Metric thread'!X98</f>
        <v>15.137</v>
      </c>
      <c r="E147" s="53">
        <v>0</v>
      </c>
      <c r="F147" s="53">
        <f>-B147/2+'Metric thread'!AD98</f>
        <v>-0.6607883832488648</v>
      </c>
      <c r="G147" s="53">
        <v>0</v>
      </c>
      <c r="H147" s="53">
        <f t="shared" si="17"/>
        <v>0.6607883832488648</v>
      </c>
      <c r="I147" s="53">
        <f>'Metric thread'!Z98-THREAD_TABLE!C147</f>
        <v>0.96000000000000085</v>
      </c>
      <c r="J147" s="53">
        <f>'Metric thread'!AC98</f>
        <v>0.1065321248268241</v>
      </c>
      <c r="K147" s="53">
        <f t="shared" si="18"/>
        <v>0.96000000000000085</v>
      </c>
      <c r="L147" s="58">
        <f t="shared" si="19"/>
        <v>-0.1065321248268241</v>
      </c>
    </row>
    <row r="148" spans="1:12">
      <c r="A148" s="126" t="str">
        <f>_xlfn.CONCAT('Metric thread'!C99,"-ext")</f>
        <v>M17x1-ext</v>
      </c>
      <c r="B148" s="73">
        <f>'Metric thread'!D99</f>
        <v>1</v>
      </c>
      <c r="C148" s="53">
        <f>'Metric thread'!Y99</f>
        <v>7.7949999999999999</v>
      </c>
      <c r="D148" s="53">
        <f>'Metric thread'!X99</f>
        <v>15.740500000000001</v>
      </c>
      <c r="E148" s="53">
        <v>0</v>
      </c>
      <c r="F148" s="53">
        <f>-B148/2+'Metric thread'!AD99</f>
        <v>-0.44485571585149886</v>
      </c>
      <c r="G148" s="53">
        <v>0</v>
      </c>
      <c r="H148" s="53">
        <f t="shared" si="17"/>
        <v>0.44485571585149886</v>
      </c>
      <c r="I148" s="53">
        <f>'Metric thread'!Z99-THREAD_TABLE!C148</f>
        <v>0.64499999999999957</v>
      </c>
      <c r="J148" s="53">
        <f>'Metric thread'!AC99</f>
        <v>7.2464792224190194E-2</v>
      </c>
      <c r="K148" s="53">
        <f t="shared" si="18"/>
        <v>0.64499999999999957</v>
      </c>
      <c r="L148" s="58">
        <f t="shared" si="19"/>
        <v>-7.2464792224190194E-2</v>
      </c>
    </row>
    <row r="149" spans="1:12">
      <c r="A149" s="126" t="str">
        <f>_xlfn.CONCAT('Metric thread'!C100,"-ext")</f>
        <v>M18-ext</v>
      </c>
      <c r="B149" s="73">
        <f>'Metric thread'!D100</f>
        <v>2.5</v>
      </c>
      <c r="C149" s="53">
        <f>'Metric thread'!Y100</f>
        <v>7.3120000000000003</v>
      </c>
      <c r="D149" s="53">
        <f>'Metric thread'!X100</f>
        <v>14.938000000000001</v>
      </c>
      <c r="E149" s="53">
        <v>0</v>
      </c>
      <c r="F149" s="53">
        <f>-B149/2+'Metric thread'!AD100</f>
        <v>-1.0929423931781908</v>
      </c>
      <c r="G149" s="53">
        <v>0</v>
      </c>
      <c r="H149" s="53">
        <f t="shared" si="17"/>
        <v>1.0929423931781908</v>
      </c>
      <c r="I149" s="53">
        <f>'Metric thread'!Z100-THREAD_TABLE!C149</f>
        <v>1.5829999999999993</v>
      </c>
      <c r="J149" s="53">
        <f>'Metric thread'!AC100</f>
        <v>0.17899691705101328</v>
      </c>
      <c r="K149" s="53">
        <f t="shared" si="18"/>
        <v>1.5829999999999993</v>
      </c>
      <c r="L149" s="58">
        <f t="shared" si="19"/>
        <v>-0.17899691705101328</v>
      </c>
    </row>
    <row r="150" spans="1:12">
      <c r="A150" s="126" t="str">
        <f>_xlfn.CONCAT('Metric thread'!C101,"-ext")</f>
        <v>M18x2-ext</v>
      </c>
      <c r="B150" s="73">
        <f>'Metric thread'!D101</f>
        <v>2</v>
      </c>
      <c r="C150" s="53">
        <f>'Metric thread'!Y101</f>
        <v>7.6355000000000004</v>
      </c>
      <c r="D150" s="53">
        <f>'Metric thread'!X101</f>
        <v>15.534000000000001</v>
      </c>
      <c r="E150" s="53">
        <v>0</v>
      </c>
      <c r="F150" s="53">
        <f>-B150/2+'Metric thread'!AD101</f>
        <v>-0.87787575118460937</v>
      </c>
      <c r="G150" s="53">
        <v>0</v>
      </c>
      <c r="H150" s="53">
        <f t="shared" si="17"/>
        <v>0.87787575118460937</v>
      </c>
      <c r="I150" s="53">
        <f>'Metric thread'!Z101-THREAD_TABLE!C150</f>
        <v>1.2744999999999997</v>
      </c>
      <c r="J150" s="53">
        <f>'Metric thread'!AC101</f>
        <v>0.14204283310243179</v>
      </c>
      <c r="K150" s="53">
        <f t="shared" si="18"/>
        <v>1.2744999999999997</v>
      </c>
      <c r="L150" s="58">
        <f t="shared" si="19"/>
        <v>-0.14204283310243179</v>
      </c>
    </row>
    <row r="151" spans="1:12">
      <c r="A151" s="126" t="str">
        <f>_xlfn.CONCAT('Metric thread'!C102,"-ext")</f>
        <v>M18x1.5-ext</v>
      </c>
      <c r="B151" s="73">
        <f>'Metric thread'!D102</f>
        <v>1.5</v>
      </c>
      <c r="C151" s="53">
        <f>'Metric thread'!Y102</f>
        <v>7.9649999999999999</v>
      </c>
      <c r="D151" s="53">
        <f>'Metric thread'!X102</f>
        <v>16.137</v>
      </c>
      <c r="E151" s="53">
        <v>0</v>
      </c>
      <c r="F151" s="53">
        <f>-B151/2+'Metric thread'!AD102</f>
        <v>-0.66078838324886535</v>
      </c>
      <c r="G151" s="53">
        <v>0</v>
      </c>
      <c r="H151" s="53">
        <f t="shared" si="17"/>
        <v>0.66078838324886535</v>
      </c>
      <c r="I151" s="53">
        <f>'Metric thread'!Z102-THREAD_TABLE!C151</f>
        <v>0.96000000000000085</v>
      </c>
      <c r="J151" s="53">
        <f>'Metric thread'!AC102</f>
        <v>0.1065321248268241</v>
      </c>
      <c r="K151" s="53">
        <f t="shared" si="18"/>
        <v>0.96000000000000085</v>
      </c>
      <c r="L151" s="58">
        <f t="shared" si="19"/>
        <v>-0.1065321248268241</v>
      </c>
    </row>
    <row r="152" spans="1:12">
      <c r="A152" s="126" t="str">
        <f>_xlfn.CONCAT('Metric thread'!C103,"-ext")</f>
        <v>M18x1.25-ext</v>
      </c>
      <c r="B152" s="73">
        <f>'Metric thread'!D103</f>
        <v>1.25</v>
      </c>
      <c r="C152" s="53">
        <f>'Metric thread'!Y103</f>
        <v>8.1289999999999996</v>
      </c>
      <c r="D152" s="53">
        <f>'Metric thread'!X103</f>
        <v>16.438499999999998</v>
      </c>
      <c r="E152" s="53">
        <v>0</v>
      </c>
      <c r="F152" s="53">
        <f>-B152/2+'Metric thread'!AD103</f>
        <v>-0.55412108765585832</v>
      </c>
      <c r="G152" s="53">
        <v>0</v>
      </c>
      <c r="H152" s="53">
        <f t="shared" si="17"/>
        <v>0.55412108765585832</v>
      </c>
      <c r="I152" s="53">
        <f>'Metric thread'!Z103-THREAD_TABLE!C152</f>
        <v>0.80350000000000144</v>
      </c>
      <c r="J152" s="53">
        <f>'Metric thread'!AC103</f>
        <v>9.022014636199352E-2</v>
      </c>
      <c r="K152" s="53">
        <f t="shared" si="18"/>
        <v>0.80350000000000144</v>
      </c>
      <c r="L152" s="58">
        <f t="shared" si="19"/>
        <v>-9.022014636199352E-2</v>
      </c>
    </row>
    <row r="153" spans="1:12">
      <c r="A153" s="126" t="str">
        <f>_xlfn.CONCAT('Metric thread'!C104,"-ext")</f>
        <v>M18x1-ext</v>
      </c>
      <c r="B153" s="73">
        <f>'Metric thread'!D104</f>
        <v>1</v>
      </c>
      <c r="C153" s="53">
        <f>'Metric thread'!Y104</f>
        <v>8.2949999999999999</v>
      </c>
      <c r="D153" s="53">
        <f>'Metric thread'!X104</f>
        <v>16.740499999999997</v>
      </c>
      <c r="E153" s="53">
        <v>0</v>
      </c>
      <c r="F153" s="53">
        <f>-B153/2+'Metric thread'!AD104</f>
        <v>-0.44485571585149886</v>
      </c>
      <c r="G153" s="53">
        <v>0</v>
      </c>
      <c r="H153" s="53">
        <f t="shared" si="17"/>
        <v>0.44485571585149886</v>
      </c>
      <c r="I153" s="53">
        <f>'Metric thread'!Z104-THREAD_TABLE!C153</f>
        <v>0.64499999999999957</v>
      </c>
      <c r="J153" s="53">
        <f>'Metric thread'!AC104</f>
        <v>7.2464792224190194E-2</v>
      </c>
      <c r="K153" s="53">
        <f t="shared" si="18"/>
        <v>0.64499999999999957</v>
      </c>
      <c r="L153" s="58">
        <f t="shared" si="19"/>
        <v>-7.2464792224190194E-2</v>
      </c>
    </row>
    <row r="154" spans="1:12">
      <c r="A154" s="126" t="str">
        <f>_xlfn.CONCAT('Metric thread'!C105,"-ext")</f>
        <v>M18x0.75-ext</v>
      </c>
      <c r="B154" s="73">
        <f>'Metric thread'!D105</f>
        <v>0.75</v>
      </c>
      <c r="C154" s="53">
        <f>'Metric thread'!Y105</f>
        <v>8.4614999999999991</v>
      </c>
      <c r="D154" s="53">
        <f>'Metric thread'!X105</f>
        <v>17.044499999999999</v>
      </c>
      <c r="E154" s="53">
        <v>0</v>
      </c>
      <c r="F154" s="53">
        <f>-B154/2+'Metric thread'!AD105</f>
        <v>-0.33674504458551813</v>
      </c>
      <c r="G154" s="53">
        <v>0</v>
      </c>
      <c r="H154" s="53">
        <f t="shared" si="17"/>
        <v>0.33674504458551813</v>
      </c>
      <c r="I154" s="53">
        <f>'Metric thread'!Z105-THREAD_TABLE!C154</f>
        <v>0.49350000000000094</v>
      </c>
      <c r="J154" s="53">
        <f>'Metric thread'!AC105</f>
        <v>5.1822686740437253E-2</v>
      </c>
      <c r="K154" s="53">
        <f t="shared" si="18"/>
        <v>0.49350000000000094</v>
      </c>
      <c r="L154" s="58">
        <f t="shared" si="19"/>
        <v>-5.1822686740437253E-2</v>
      </c>
    </row>
    <row r="155" spans="1:12">
      <c r="A155" s="126" t="str">
        <f>_xlfn.CONCAT('Metric thread'!C106,"-ext")</f>
        <v>M18x0.5-ext</v>
      </c>
      <c r="B155" s="73">
        <f>'Metric thread'!D106</f>
        <v>0.5</v>
      </c>
      <c r="C155" s="53">
        <f>'Metric thread'!Y106</f>
        <v>8.6285000000000007</v>
      </c>
      <c r="D155" s="53">
        <f>'Metric thread'!X106</f>
        <v>17.347999999999999</v>
      </c>
      <c r="E155" s="53">
        <v>0</v>
      </c>
      <c r="F155" s="53">
        <f>-B155/2+'Metric thread'!AD106</f>
        <v>-0.22834569818494316</v>
      </c>
      <c r="G155" s="53">
        <v>0</v>
      </c>
      <c r="H155" s="53">
        <f t="shared" si="17"/>
        <v>0.22834569818494316</v>
      </c>
      <c r="I155" s="53">
        <f>'Metric thread'!Z106-THREAD_TABLE!C155</f>
        <v>0.33399999999999963</v>
      </c>
      <c r="J155" s="53">
        <f>'Metric thread'!AC106</f>
        <v>3.5510708275608718E-2</v>
      </c>
      <c r="K155" s="53">
        <f t="shared" si="18"/>
        <v>0.33399999999999963</v>
      </c>
      <c r="L155" s="58">
        <f t="shared" si="19"/>
        <v>-3.5510708275608718E-2</v>
      </c>
    </row>
    <row r="156" spans="1:12">
      <c r="A156" s="126" t="str">
        <f>_xlfn.CONCAT('Metric thread'!C107,"-ext")</f>
        <v>M20-ext</v>
      </c>
      <c r="B156" s="73">
        <f>'Metric thread'!D107</f>
        <v>2.5</v>
      </c>
      <c r="C156" s="53">
        <f>'Metric thread'!Y107</f>
        <v>8.3119999999999994</v>
      </c>
      <c r="D156" s="53">
        <f>'Metric thread'!X107</f>
        <v>16.937999999999999</v>
      </c>
      <c r="E156" s="53">
        <v>0</v>
      </c>
      <c r="F156" s="53">
        <f>-B156/2+'Metric thread'!AD107</f>
        <v>-1.0929423931781912</v>
      </c>
      <c r="G156" s="53">
        <v>0</v>
      </c>
      <c r="H156" s="53">
        <f t="shared" si="17"/>
        <v>1.0929423931781912</v>
      </c>
      <c r="I156" s="53">
        <f>'Metric thread'!Z107-THREAD_TABLE!C156</f>
        <v>1.5830000000000002</v>
      </c>
      <c r="J156" s="53">
        <f>'Metric thread'!AC107</f>
        <v>0.17899691705101328</v>
      </c>
      <c r="K156" s="53">
        <f t="shared" si="18"/>
        <v>1.5830000000000002</v>
      </c>
      <c r="L156" s="58">
        <f t="shared" si="19"/>
        <v>-0.17899691705101328</v>
      </c>
    </row>
    <row r="157" spans="1:12">
      <c r="A157" s="126" t="str">
        <f>_xlfn.CONCAT('Metric thread'!C108,"-ext")</f>
        <v>M20x2-ext</v>
      </c>
      <c r="B157" s="73">
        <f>'Metric thread'!D108</f>
        <v>2</v>
      </c>
      <c r="C157" s="53">
        <f>'Metric thread'!Y108</f>
        <v>8.6355000000000004</v>
      </c>
      <c r="D157" s="53">
        <f>'Metric thread'!X108</f>
        <v>17.533999999999999</v>
      </c>
      <c r="E157" s="53">
        <v>0</v>
      </c>
      <c r="F157" s="53">
        <f>-B157/2+'Metric thread'!AD108</f>
        <v>-0.87787575118460937</v>
      </c>
      <c r="G157" s="53">
        <v>0</v>
      </c>
      <c r="H157" s="53">
        <f t="shared" si="17"/>
        <v>0.87787575118460937</v>
      </c>
      <c r="I157" s="53">
        <f>'Metric thread'!Z108-THREAD_TABLE!C157</f>
        <v>1.2744999999999997</v>
      </c>
      <c r="J157" s="53">
        <f>'Metric thread'!AC108</f>
        <v>0.14204283310243179</v>
      </c>
      <c r="K157" s="53">
        <f t="shared" si="18"/>
        <v>1.2744999999999997</v>
      </c>
      <c r="L157" s="58">
        <f t="shared" si="19"/>
        <v>-0.14204283310243179</v>
      </c>
    </row>
    <row r="158" spans="1:12">
      <c r="A158" s="126" t="str">
        <f>_xlfn.CONCAT('Metric thread'!C109,"-ext")</f>
        <v>M20x1.5-ext</v>
      </c>
      <c r="B158" s="73">
        <f>'Metric thread'!D109</f>
        <v>1.5</v>
      </c>
      <c r="C158" s="53">
        <f>'Metric thread'!Y109</f>
        <v>8.9649999999999999</v>
      </c>
      <c r="D158" s="53">
        <f>'Metric thread'!X109</f>
        <v>18.137</v>
      </c>
      <c r="E158" s="53">
        <v>0</v>
      </c>
      <c r="F158" s="53">
        <f>-B158/2+'Metric thread'!AD109</f>
        <v>-0.66078838324886535</v>
      </c>
      <c r="G158" s="53">
        <v>0</v>
      </c>
      <c r="H158" s="53">
        <f t="shared" si="17"/>
        <v>0.66078838324886535</v>
      </c>
      <c r="I158" s="53">
        <f>'Metric thread'!Z109-THREAD_TABLE!C158</f>
        <v>0.96000000000000085</v>
      </c>
      <c r="J158" s="53">
        <f>'Metric thread'!AC109</f>
        <v>0.1065321248268241</v>
      </c>
      <c r="K158" s="53">
        <f t="shared" si="18"/>
        <v>0.96000000000000085</v>
      </c>
      <c r="L158" s="58">
        <f t="shared" si="19"/>
        <v>-0.1065321248268241</v>
      </c>
    </row>
    <row r="159" spans="1:12">
      <c r="A159" s="126" t="str">
        <f>_xlfn.CONCAT('Metric thread'!C110,"-ext")</f>
        <v>M20x1-ext</v>
      </c>
      <c r="B159" s="73">
        <f>'Metric thread'!D110</f>
        <v>1</v>
      </c>
      <c r="C159" s="53">
        <f>'Metric thread'!Y110</f>
        <v>9.2949999999999999</v>
      </c>
      <c r="D159" s="53">
        <f>'Metric thread'!X110</f>
        <v>18.740499999999997</v>
      </c>
      <c r="E159" s="53">
        <v>0</v>
      </c>
      <c r="F159" s="53">
        <f>-B159/2+'Metric thread'!AD110</f>
        <v>-0.44485571585149886</v>
      </c>
      <c r="G159" s="53">
        <v>0</v>
      </c>
      <c r="H159" s="53">
        <f t="shared" si="17"/>
        <v>0.44485571585149886</v>
      </c>
      <c r="I159" s="53">
        <f>'Metric thread'!Z110-THREAD_TABLE!C159</f>
        <v>0.64499999999999957</v>
      </c>
      <c r="J159" s="53">
        <f>'Metric thread'!AC110</f>
        <v>7.2464792224190194E-2</v>
      </c>
      <c r="K159" s="53">
        <f t="shared" si="18"/>
        <v>0.64499999999999957</v>
      </c>
      <c r="L159" s="58">
        <f t="shared" si="19"/>
        <v>-7.2464792224190194E-2</v>
      </c>
    </row>
    <row r="160" spans="1:12">
      <c r="A160" s="126" t="str">
        <f>_xlfn.CONCAT('Metric thread'!C111,"-ext")</f>
        <v>M20x0.75-ext</v>
      </c>
      <c r="B160" s="73">
        <f>'Metric thread'!D111</f>
        <v>0.75</v>
      </c>
      <c r="C160" s="53">
        <f>'Metric thread'!Y111</f>
        <v>9.4614999999999991</v>
      </c>
      <c r="D160" s="53">
        <f>'Metric thread'!X111</f>
        <v>19.044499999999999</v>
      </c>
      <c r="E160" s="53">
        <v>0</v>
      </c>
      <c r="F160" s="53">
        <f>-B160/2+'Metric thread'!AD111</f>
        <v>-0.33674504458551813</v>
      </c>
      <c r="G160" s="53">
        <v>0</v>
      </c>
      <c r="H160" s="53">
        <f t="shared" si="17"/>
        <v>0.33674504458551813</v>
      </c>
      <c r="I160" s="53">
        <f>'Metric thread'!Z111-THREAD_TABLE!C160</f>
        <v>0.49350000000000094</v>
      </c>
      <c r="J160" s="53">
        <f>'Metric thread'!AC111</f>
        <v>5.1822686740437253E-2</v>
      </c>
      <c r="K160" s="53">
        <f t="shared" si="18"/>
        <v>0.49350000000000094</v>
      </c>
      <c r="L160" s="58">
        <f t="shared" si="19"/>
        <v>-5.1822686740437253E-2</v>
      </c>
    </row>
    <row r="161" spans="1:12">
      <c r="A161" s="126" t="str">
        <f>_xlfn.CONCAT('Metric thread'!C112,"-ext")</f>
        <v>M20x0.5-ext</v>
      </c>
      <c r="B161" s="73">
        <f>'Metric thread'!D112</f>
        <v>0.5</v>
      </c>
      <c r="C161" s="53">
        <f>'Metric thread'!Y112</f>
        <v>9.6285000000000007</v>
      </c>
      <c r="D161" s="53">
        <f>'Metric thread'!X112</f>
        <v>19.347999999999999</v>
      </c>
      <c r="E161" s="53">
        <v>0</v>
      </c>
      <c r="F161" s="53">
        <f>-B161/2+'Metric thread'!AD112</f>
        <v>-0.22834569818494316</v>
      </c>
      <c r="G161" s="53">
        <v>0</v>
      </c>
      <c r="H161" s="53">
        <f t="shared" si="17"/>
        <v>0.22834569818494316</v>
      </c>
      <c r="I161" s="53">
        <f>'Metric thread'!Z112-THREAD_TABLE!C161</f>
        <v>0.33399999999999963</v>
      </c>
      <c r="J161" s="53">
        <f>'Metric thread'!AC112</f>
        <v>3.5510708275608718E-2</v>
      </c>
      <c r="K161" s="53">
        <f t="shared" si="18"/>
        <v>0.33399999999999963</v>
      </c>
      <c r="L161" s="58">
        <f t="shared" si="19"/>
        <v>-3.5510708275608718E-2</v>
      </c>
    </row>
    <row r="162" spans="1:12">
      <c r="A162" s="126" t="str">
        <f>_xlfn.CONCAT('Metric thread'!C113,"-ext")</f>
        <v>M22x3-ext</v>
      </c>
      <c r="B162" s="73">
        <f>'Metric thread'!D113</f>
        <v>3</v>
      </c>
      <c r="C162" s="53">
        <f>'Metric thread'!Y113</f>
        <v>8.9849999999999994</v>
      </c>
      <c r="D162" s="53">
        <f>'Metric thread'!X113</f>
        <v>18.337</v>
      </c>
      <c r="E162" s="53">
        <v>0</v>
      </c>
      <c r="F162" s="53">
        <f>-B162/2+'Metric thread'!AD113</f>
        <v>-1.3100297611139373</v>
      </c>
      <c r="G162" s="53">
        <v>0</v>
      </c>
      <c r="H162" s="53">
        <f t="shared" si="17"/>
        <v>1.3100297611139373</v>
      </c>
      <c r="I162" s="53">
        <f>'Metric thread'!Z113-THREAD_TABLE!C162</f>
        <v>1.8975000000000009</v>
      </c>
      <c r="J162" s="53">
        <f>'Metric thread'!AC113</f>
        <v>0.21450762532662199</v>
      </c>
      <c r="K162" s="53">
        <f t="shared" si="18"/>
        <v>1.8975000000000009</v>
      </c>
      <c r="L162" s="58">
        <f t="shared" si="19"/>
        <v>-0.21450762532662199</v>
      </c>
    </row>
    <row r="163" spans="1:12">
      <c r="A163" s="126" t="str">
        <f>_xlfn.CONCAT('Metric thread'!C114,"-ext")</f>
        <v>M22-ext</v>
      </c>
      <c r="B163" s="73">
        <f>'Metric thread'!D114</f>
        <v>2.5</v>
      </c>
      <c r="C163" s="53">
        <f>'Metric thread'!Y114</f>
        <v>9.3119999999999994</v>
      </c>
      <c r="D163" s="53">
        <f>'Metric thread'!X114</f>
        <v>18.937999999999999</v>
      </c>
      <c r="E163" s="53">
        <v>0</v>
      </c>
      <c r="F163" s="53">
        <f>-B163/2+'Metric thread'!AD114</f>
        <v>-1.0929423931781912</v>
      </c>
      <c r="G163" s="53">
        <v>0</v>
      </c>
      <c r="H163" s="53">
        <f t="shared" si="17"/>
        <v>1.0929423931781912</v>
      </c>
      <c r="I163" s="53">
        <f>'Metric thread'!Z114-THREAD_TABLE!C163</f>
        <v>1.5830000000000002</v>
      </c>
      <c r="J163" s="53">
        <f>'Metric thread'!AC114</f>
        <v>0.17899691705101328</v>
      </c>
      <c r="K163" s="53">
        <f t="shared" si="18"/>
        <v>1.5830000000000002</v>
      </c>
      <c r="L163" s="58">
        <f t="shared" si="19"/>
        <v>-0.17899691705101328</v>
      </c>
    </row>
    <row r="164" spans="1:12">
      <c r="A164" s="126" t="str">
        <f>_xlfn.CONCAT('Metric thread'!C115,"-ext")</f>
        <v>M22x2-ext</v>
      </c>
      <c r="B164" s="73">
        <f>'Metric thread'!D115</f>
        <v>2</v>
      </c>
      <c r="C164" s="53">
        <f>'Metric thread'!Y115</f>
        <v>9.6355000000000004</v>
      </c>
      <c r="D164" s="53">
        <f>'Metric thread'!X115</f>
        <v>19.533999999999999</v>
      </c>
      <c r="E164" s="53">
        <v>0</v>
      </c>
      <c r="F164" s="53">
        <f>-B164/2+'Metric thread'!AD115</f>
        <v>-0.87787575118460937</v>
      </c>
      <c r="G164" s="53">
        <v>0</v>
      </c>
      <c r="H164" s="53">
        <f t="shared" si="17"/>
        <v>0.87787575118460937</v>
      </c>
      <c r="I164" s="53">
        <f>'Metric thread'!Z115-THREAD_TABLE!C164</f>
        <v>1.2744999999999997</v>
      </c>
      <c r="J164" s="53">
        <f>'Metric thread'!AC115</f>
        <v>0.14204283310243179</v>
      </c>
      <c r="K164" s="53">
        <f t="shared" si="18"/>
        <v>1.2744999999999997</v>
      </c>
      <c r="L164" s="58">
        <f t="shared" si="19"/>
        <v>-0.14204283310243179</v>
      </c>
    </row>
    <row r="165" spans="1:12">
      <c r="A165" s="126" t="str">
        <f>_xlfn.CONCAT('Metric thread'!C116,"-ext")</f>
        <v>M22x1.5-ext</v>
      </c>
      <c r="B165" s="73">
        <f>'Metric thread'!D116</f>
        <v>1.5</v>
      </c>
      <c r="C165" s="53">
        <f>'Metric thread'!Y116</f>
        <v>9.9649999999999999</v>
      </c>
      <c r="D165" s="53">
        <f>'Metric thread'!X116</f>
        <v>20.137</v>
      </c>
      <c r="E165" s="53">
        <v>0</v>
      </c>
      <c r="F165" s="53">
        <f>-B165/2+'Metric thread'!AD116</f>
        <v>-0.66078838324886535</v>
      </c>
      <c r="G165" s="53">
        <v>0</v>
      </c>
      <c r="H165" s="53">
        <f t="shared" si="17"/>
        <v>0.66078838324886535</v>
      </c>
      <c r="I165" s="53">
        <f>'Metric thread'!Z116-THREAD_TABLE!C165</f>
        <v>0.96000000000000085</v>
      </c>
      <c r="J165" s="53">
        <f>'Metric thread'!AC116</f>
        <v>0.1065321248268241</v>
      </c>
      <c r="K165" s="53">
        <f t="shared" si="18"/>
        <v>0.96000000000000085</v>
      </c>
      <c r="L165" s="58">
        <f t="shared" si="19"/>
        <v>-0.1065321248268241</v>
      </c>
    </row>
    <row r="166" spans="1:12">
      <c r="A166" s="126" t="str">
        <f>_xlfn.CONCAT('Metric thread'!C117,"-ext")</f>
        <v>M22x1-ext</v>
      </c>
      <c r="B166" s="73">
        <f>'Metric thread'!D117</f>
        <v>1</v>
      </c>
      <c r="C166" s="53">
        <f>'Metric thread'!Y117</f>
        <v>10.295</v>
      </c>
      <c r="D166" s="53">
        <f>'Metric thread'!X117</f>
        <v>20.740499999999997</v>
      </c>
      <c r="E166" s="53">
        <v>0</v>
      </c>
      <c r="F166" s="53">
        <f>-B166/2+'Metric thread'!AD117</f>
        <v>-0.44485571585149886</v>
      </c>
      <c r="G166" s="53">
        <v>0</v>
      </c>
      <c r="H166" s="53">
        <f t="shared" si="17"/>
        <v>0.44485571585149886</v>
      </c>
      <c r="I166" s="53">
        <f>'Metric thread'!Z117-THREAD_TABLE!C166</f>
        <v>0.64499999999999957</v>
      </c>
      <c r="J166" s="53">
        <f>'Metric thread'!AC117</f>
        <v>7.2464792224190194E-2</v>
      </c>
      <c r="K166" s="53">
        <f t="shared" si="18"/>
        <v>0.64499999999999957</v>
      </c>
      <c r="L166" s="58">
        <f t="shared" si="19"/>
        <v>-7.2464792224190194E-2</v>
      </c>
    </row>
    <row r="167" spans="1:12">
      <c r="A167" s="126" t="str">
        <f>_xlfn.CONCAT('Metric thread'!C118,"-ext")</f>
        <v>M22x0.75-ext</v>
      </c>
      <c r="B167" s="73">
        <f>'Metric thread'!D118</f>
        <v>0.75</v>
      </c>
      <c r="C167" s="53">
        <f>'Metric thread'!Y118</f>
        <v>10.461499999999999</v>
      </c>
      <c r="D167" s="53">
        <f>'Metric thread'!X118</f>
        <v>21.044499999999999</v>
      </c>
      <c r="E167" s="53">
        <v>0</v>
      </c>
      <c r="F167" s="53">
        <f>-B167/2+'Metric thread'!AD118</f>
        <v>-0.33674504458551813</v>
      </c>
      <c r="G167" s="53">
        <v>0</v>
      </c>
      <c r="H167" s="53">
        <f t="shared" si="17"/>
        <v>0.33674504458551813</v>
      </c>
      <c r="I167" s="53">
        <f>'Metric thread'!Z118-THREAD_TABLE!C167</f>
        <v>0.49350000000000094</v>
      </c>
      <c r="J167" s="53">
        <f>'Metric thread'!AC118</f>
        <v>5.1822686740437253E-2</v>
      </c>
      <c r="K167" s="53">
        <f t="shared" si="18"/>
        <v>0.49350000000000094</v>
      </c>
      <c r="L167" s="58">
        <f t="shared" si="19"/>
        <v>-5.1822686740437253E-2</v>
      </c>
    </row>
    <row r="168" spans="1:12">
      <c r="A168" s="126" t="str">
        <f>_xlfn.CONCAT('Metric thread'!C119,"-ext")</f>
        <v>M22x0.5-ext</v>
      </c>
      <c r="B168" s="73">
        <f>'Metric thread'!D119</f>
        <v>0.5</v>
      </c>
      <c r="C168" s="53">
        <f>'Metric thread'!Y119</f>
        <v>10.628500000000001</v>
      </c>
      <c r="D168" s="53">
        <f>'Metric thread'!X119</f>
        <v>21.347999999999999</v>
      </c>
      <c r="E168" s="53">
        <v>0</v>
      </c>
      <c r="F168" s="53">
        <f>-B168/2+'Metric thread'!AD119</f>
        <v>-0.22834569818494316</v>
      </c>
      <c r="G168" s="53">
        <v>0</v>
      </c>
      <c r="H168" s="53">
        <f t="shared" si="17"/>
        <v>0.22834569818494316</v>
      </c>
      <c r="I168" s="53">
        <f>'Metric thread'!Z119-THREAD_TABLE!C168</f>
        <v>0.33399999999999963</v>
      </c>
      <c r="J168" s="53">
        <f>'Metric thread'!AC119</f>
        <v>3.5510708275608718E-2</v>
      </c>
      <c r="K168" s="53">
        <f t="shared" si="18"/>
        <v>0.33399999999999963</v>
      </c>
      <c r="L168" s="58">
        <f t="shared" si="19"/>
        <v>-3.5510708275608718E-2</v>
      </c>
    </row>
    <row r="169" spans="1:12">
      <c r="A169" s="126" t="str">
        <f>_xlfn.CONCAT('Metric thread'!C120,"-ext")</f>
        <v>M24-ext</v>
      </c>
      <c r="B169" s="73">
        <f>'Metric thread'!D120</f>
        <v>3</v>
      </c>
      <c r="C169" s="53">
        <f>'Metric thread'!Y120</f>
        <v>9.9774999999999991</v>
      </c>
      <c r="D169" s="53">
        <f>'Metric thread'!X120</f>
        <v>20.329499999999999</v>
      </c>
      <c r="E169" s="53">
        <v>0</v>
      </c>
      <c r="F169" s="53">
        <f>-B169/2+'Metric thread'!AD120</f>
        <v>-1.311473136786911</v>
      </c>
      <c r="G169" s="53">
        <v>0</v>
      </c>
      <c r="H169" s="53">
        <f t="shared" si="17"/>
        <v>1.311473136786911</v>
      </c>
      <c r="I169" s="53">
        <f>'Metric thread'!Z120-THREAD_TABLE!C169</f>
        <v>1.9050000000000011</v>
      </c>
      <c r="J169" s="53">
        <f>'Metric thread'!AC120</f>
        <v>0.21162087398067342</v>
      </c>
      <c r="K169" s="53">
        <f t="shared" si="18"/>
        <v>1.9050000000000011</v>
      </c>
      <c r="L169" s="58">
        <f t="shared" si="19"/>
        <v>-0.21162087398067342</v>
      </c>
    </row>
    <row r="170" spans="1:12">
      <c r="A170" s="126" t="str">
        <f>_xlfn.CONCAT('Metric thread'!C121,"-ext")</f>
        <v>M24x2.5-ext</v>
      </c>
      <c r="B170" s="73">
        <f>'Metric thread'!D121</f>
        <v>2.5</v>
      </c>
      <c r="C170" s="53">
        <f>'Metric thread'!Y121</f>
        <v>10.302</v>
      </c>
      <c r="D170" s="53">
        <f>'Metric thread'!X121</f>
        <v>20.927999999999997</v>
      </c>
      <c r="E170" s="53">
        <v>0</v>
      </c>
      <c r="F170" s="53">
        <f>-B170/2+'Metric thread'!AD121</f>
        <v>-1.0958291445241399</v>
      </c>
      <c r="G170" s="53">
        <v>0</v>
      </c>
      <c r="H170" s="53">
        <f t="shared" si="17"/>
        <v>1.0958291445241399</v>
      </c>
      <c r="I170" s="53">
        <f>'Metric thread'!Z121-THREAD_TABLE!C170</f>
        <v>1.593</v>
      </c>
      <c r="J170" s="53">
        <f>'Metric thread'!AC121</f>
        <v>0.17611016570506571</v>
      </c>
      <c r="K170" s="53">
        <f t="shared" si="18"/>
        <v>1.593</v>
      </c>
      <c r="L170" s="58">
        <f t="shared" si="19"/>
        <v>-0.17611016570506571</v>
      </c>
    </row>
    <row r="171" spans="1:12">
      <c r="A171" s="126" t="str">
        <f>_xlfn.CONCAT('Metric thread'!C122,"-ext")</f>
        <v>M24x2-ext</v>
      </c>
      <c r="B171" s="73">
        <f>'Metric thread'!D122</f>
        <v>2</v>
      </c>
      <c r="C171" s="53">
        <f>'Metric thread'!Y122</f>
        <v>10.6305</v>
      </c>
      <c r="D171" s="53">
        <f>'Metric thread'!X122</f>
        <v>21.529</v>
      </c>
      <c r="E171" s="53">
        <v>0</v>
      </c>
      <c r="F171" s="53">
        <f>-B171/2+'Metric thread'!AD122</f>
        <v>-0.87931912685758418</v>
      </c>
      <c r="G171" s="53">
        <v>0</v>
      </c>
      <c r="H171" s="53">
        <f t="shared" si="17"/>
        <v>0.87931912685758418</v>
      </c>
      <c r="I171" s="53">
        <f>'Metric thread'!Z122-THREAD_TABLE!C171</f>
        <v>1.2795000000000005</v>
      </c>
      <c r="J171" s="53">
        <f>'Metric thread'!AC122</f>
        <v>0.14059945742945804</v>
      </c>
      <c r="K171" s="53">
        <f t="shared" si="18"/>
        <v>1.2795000000000005</v>
      </c>
      <c r="L171" s="58">
        <f t="shared" si="19"/>
        <v>-0.14059945742945804</v>
      </c>
    </row>
    <row r="172" spans="1:12">
      <c r="A172" s="126" t="str">
        <f>_xlfn.CONCAT('Metric thread'!C123,"-ext")</f>
        <v>M24x1.5-ext</v>
      </c>
      <c r="B172" s="73">
        <f>'Metric thread'!D123</f>
        <v>1.5</v>
      </c>
      <c r="C172" s="53">
        <f>'Metric thread'!Y123</f>
        <v>10.96</v>
      </c>
      <c r="D172" s="53">
        <f>'Metric thread'!X123</f>
        <v>22.132000000000001</v>
      </c>
      <c r="E172" s="53">
        <v>0</v>
      </c>
      <c r="F172" s="53">
        <f>-B172/2+'Metric thread'!AD123</f>
        <v>-0.66223175892183805</v>
      </c>
      <c r="G172" s="53">
        <v>0</v>
      </c>
      <c r="H172" s="53">
        <f t="shared" si="17"/>
        <v>0.66223175892183805</v>
      </c>
      <c r="I172" s="53">
        <f>'Metric thread'!Z123-THREAD_TABLE!C172</f>
        <v>0.96499999999999986</v>
      </c>
      <c r="J172" s="53">
        <f>'Metric thread'!AC123</f>
        <v>0.1050887491538493</v>
      </c>
      <c r="K172" s="53">
        <f t="shared" si="18"/>
        <v>0.96499999999999986</v>
      </c>
      <c r="L172" s="58">
        <f t="shared" si="19"/>
        <v>-0.1050887491538493</v>
      </c>
    </row>
    <row r="173" spans="1:12">
      <c r="A173" s="126" t="str">
        <f>_xlfn.CONCAT('Metric thread'!C124,"-ext")</f>
        <v>M24x1-ext</v>
      </c>
      <c r="B173" s="73">
        <f>'Metric thread'!D124</f>
        <v>1</v>
      </c>
      <c r="C173" s="53">
        <f>'Metric thread'!Y124</f>
        <v>11.291499999999999</v>
      </c>
      <c r="D173" s="53">
        <f>'Metric thread'!X124</f>
        <v>22.736999999999998</v>
      </c>
      <c r="E173" s="53">
        <v>0</v>
      </c>
      <c r="F173" s="53">
        <f>-B173/2+'Metric thread'!AD124</f>
        <v>-0.44543306612068817</v>
      </c>
      <c r="G173" s="53">
        <v>0</v>
      </c>
      <c r="H173" s="53">
        <f t="shared" si="17"/>
        <v>0.44543306612068817</v>
      </c>
      <c r="I173" s="53">
        <f>'Metric thread'!Z124-THREAD_TABLE!C173</f>
        <v>0.6485000000000003</v>
      </c>
      <c r="J173" s="53">
        <f>'Metric thread'!AC124</f>
        <v>7.1021416551215383E-2</v>
      </c>
      <c r="K173" s="53">
        <f t="shared" si="18"/>
        <v>0.6485000000000003</v>
      </c>
      <c r="L173" s="58">
        <f t="shared" si="19"/>
        <v>-7.1021416551215383E-2</v>
      </c>
    </row>
    <row r="174" spans="1:12">
      <c r="A174" s="126" t="str">
        <f>_xlfn.CONCAT('Metric thread'!C125,"-ext")</f>
        <v>M24x0.75-ext</v>
      </c>
      <c r="B174" s="73">
        <f>'Metric thread'!D125</f>
        <v>0.75</v>
      </c>
      <c r="C174" s="53">
        <f>'Metric thread'!Y125</f>
        <v>11.458500000000001</v>
      </c>
      <c r="D174" s="53">
        <f>'Metric thread'!X125</f>
        <v>23.041499999999999</v>
      </c>
      <c r="E174" s="53">
        <v>0</v>
      </c>
      <c r="F174" s="53">
        <f>-B174/2+'Metric thread'!AD125</f>
        <v>-0.33703371972011226</v>
      </c>
      <c r="G174" s="53">
        <v>0</v>
      </c>
      <c r="H174" s="53">
        <f t="shared" si="17"/>
        <v>0.33703371972011226</v>
      </c>
      <c r="I174" s="53">
        <f>'Metric thread'!Z125-THREAD_TABLE!C174</f>
        <v>0.49649999999999928</v>
      </c>
      <c r="J174" s="53">
        <f>'Metric thread'!AC125</f>
        <v>5.0379311067463475E-2</v>
      </c>
      <c r="K174" s="53">
        <f t="shared" si="18"/>
        <v>0.49649999999999928</v>
      </c>
      <c r="L174" s="58">
        <f t="shared" si="19"/>
        <v>-5.0379311067463475E-2</v>
      </c>
    </row>
    <row r="175" spans="1:12">
      <c r="A175" s="126" t="str">
        <f>_xlfn.CONCAT('Metric thread'!C126,"-ext")</f>
        <v>M25x2-ext</v>
      </c>
      <c r="B175" s="73">
        <f>'Metric thread'!D126</f>
        <v>2</v>
      </c>
      <c r="C175" s="53">
        <f>'Metric thread'!Y126</f>
        <v>11.1305</v>
      </c>
      <c r="D175" s="53">
        <f>'Metric thread'!X126</f>
        <v>22.529</v>
      </c>
      <c r="E175" s="53">
        <v>0</v>
      </c>
      <c r="F175" s="53">
        <f>-B175/2+'Metric thread'!AD126</f>
        <v>-0.87931912685758418</v>
      </c>
      <c r="G175" s="53">
        <v>0</v>
      </c>
      <c r="H175" s="53">
        <f t="shared" si="17"/>
        <v>0.87931912685758418</v>
      </c>
      <c r="I175" s="53">
        <f>'Metric thread'!Z126-THREAD_TABLE!C175</f>
        <v>1.2795000000000005</v>
      </c>
      <c r="J175" s="53">
        <f>'Metric thread'!AC126</f>
        <v>0.14059945742945804</v>
      </c>
      <c r="K175" s="53">
        <f t="shared" si="18"/>
        <v>1.2795000000000005</v>
      </c>
      <c r="L175" s="58">
        <f t="shared" si="19"/>
        <v>-0.14059945742945804</v>
      </c>
    </row>
    <row r="176" spans="1:12">
      <c r="A176" s="126" t="str">
        <f>_xlfn.CONCAT('Metric thread'!C127,"-ext")</f>
        <v>M25x1.5-ext</v>
      </c>
      <c r="B176" s="73">
        <f>'Metric thread'!D127</f>
        <v>1.5</v>
      </c>
      <c r="C176" s="53">
        <f>'Metric thread'!Y127</f>
        <v>11.46</v>
      </c>
      <c r="D176" s="53">
        <f>'Metric thread'!X127</f>
        <v>23.132000000000001</v>
      </c>
      <c r="E176" s="53">
        <v>0</v>
      </c>
      <c r="F176" s="53">
        <f>-B176/2+'Metric thread'!AD127</f>
        <v>-0.66223175892183805</v>
      </c>
      <c r="G176" s="53">
        <v>0</v>
      </c>
      <c r="H176" s="53">
        <f t="shared" si="17"/>
        <v>0.66223175892183805</v>
      </c>
      <c r="I176" s="53">
        <f>'Metric thread'!Z127-THREAD_TABLE!C176</f>
        <v>0.96499999999999986</v>
      </c>
      <c r="J176" s="53">
        <f>'Metric thread'!AC127</f>
        <v>0.1050887491538493</v>
      </c>
      <c r="K176" s="53">
        <f t="shared" si="18"/>
        <v>0.96499999999999986</v>
      </c>
      <c r="L176" s="58">
        <f t="shared" si="19"/>
        <v>-0.1050887491538493</v>
      </c>
    </row>
    <row r="177" spans="1:12">
      <c r="A177" s="126" t="str">
        <f>_xlfn.CONCAT('Metric thread'!C128,"-ext")</f>
        <v>M25x1-ext</v>
      </c>
      <c r="B177" s="73">
        <f>'Metric thread'!D128</f>
        <v>1</v>
      </c>
      <c r="C177" s="53">
        <f>'Metric thread'!Y128</f>
        <v>11.791499999999999</v>
      </c>
      <c r="D177" s="53">
        <f>'Metric thread'!X128</f>
        <v>23.736999999999998</v>
      </c>
      <c r="E177" s="53">
        <v>0</v>
      </c>
      <c r="F177" s="53">
        <f>-B177/2+'Metric thread'!AD128</f>
        <v>-0.44543306612068817</v>
      </c>
      <c r="G177" s="53">
        <v>0</v>
      </c>
      <c r="H177" s="53">
        <f t="shared" si="17"/>
        <v>0.44543306612068817</v>
      </c>
      <c r="I177" s="53">
        <f>'Metric thread'!Z128-THREAD_TABLE!C177</f>
        <v>0.6485000000000003</v>
      </c>
      <c r="J177" s="53">
        <f>'Metric thread'!AC128</f>
        <v>7.1021416551215383E-2</v>
      </c>
      <c r="K177" s="53">
        <f t="shared" si="18"/>
        <v>0.6485000000000003</v>
      </c>
      <c r="L177" s="58">
        <f t="shared" si="19"/>
        <v>-7.1021416551215383E-2</v>
      </c>
    </row>
    <row r="178" spans="1:12">
      <c r="A178" s="126" t="str">
        <f>_xlfn.CONCAT('Metric thread'!C129,"-ext")</f>
        <v>M26x1.5-ext</v>
      </c>
      <c r="B178" s="73">
        <f>'Metric thread'!D129</f>
        <v>1.5</v>
      </c>
      <c r="C178" s="53">
        <f>'Metric thread'!Y129</f>
        <v>11.96</v>
      </c>
      <c r="D178" s="53">
        <f>'Metric thread'!X129</f>
        <v>24.132000000000001</v>
      </c>
      <c r="E178" s="53">
        <v>0</v>
      </c>
      <c r="F178" s="53">
        <f>-B178/2+'Metric thread'!AD129</f>
        <v>-0.66223175892183805</v>
      </c>
      <c r="G178" s="53">
        <v>0</v>
      </c>
      <c r="H178" s="53">
        <f t="shared" si="17"/>
        <v>0.66223175892183805</v>
      </c>
      <c r="I178" s="53">
        <f>'Metric thread'!Z129-THREAD_TABLE!C178</f>
        <v>0.96499999999999986</v>
      </c>
      <c r="J178" s="53">
        <f>'Metric thread'!AC129</f>
        <v>0.1050887491538493</v>
      </c>
      <c r="K178" s="53">
        <f t="shared" si="18"/>
        <v>0.96499999999999986</v>
      </c>
      <c r="L178" s="58">
        <f t="shared" si="19"/>
        <v>-0.1050887491538493</v>
      </c>
    </row>
    <row r="179" spans="1:12">
      <c r="A179" s="126" t="str">
        <f>_xlfn.CONCAT('Metric thread'!C130,"-ext")</f>
        <v>M27-ext</v>
      </c>
      <c r="B179" s="73">
        <f>'Metric thread'!D130</f>
        <v>3</v>
      </c>
      <c r="C179" s="53">
        <f>'Metric thread'!Y130</f>
        <v>11.477499999999999</v>
      </c>
      <c r="D179" s="53">
        <f>'Metric thread'!X130</f>
        <v>23.329499999999999</v>
      </c>
      <c r="E179" s="53">
        <v>0</v>
      </c>
      <c r="F179" s="53">
        <f>-B179/2+'Metric thread'!AD130</f>
        <v>-1.311473136786911</v>
      </c>
      <c r="G179" s="53">
        <v>0</v>
      </c>
      <c r="H179" s="53">
        <f t="shared" si="17"/>
        <v>1.311473136786911</v>
      </c>
      <c r="I179" s="53">
        <f>'Metric thread'!Z130-THREAD_TABLE!C179</f>
        <v>1.9050000000000011</v>
      </c>
      <c r="J179" s="53">
        <f>'Metric thread'!AC130</f>
        <v>0.21162087398067342</v>
      </c>
      <c r="K179" s="53">
        <f t="shared" si="18"/>
        <v>1.9050000000000011</v>
      </c>
      <c r="L179" s="58">
        <f t="shared" si="19"/>
        <v>-0.21162087398067342</v>
      </c>
    </row>
    <row r="180" spans="1:12">
      <c r="A180" s="126" t="str">
        <f>_xlfn.CONCAT('Metric thread'!C131,"-ext")</f>
        <v>M27x2-ext</v>
      </c>
      <c r="B180" s="73">
        <f>'Metric thread'!D131</f>
        <v>2</v>
      </c>
      <c r="C180" s="53">
        <f>'Metric thread'!Y131</f>
        <v>12.1305</v>
      </c>
      <c r="D180" s="53">
        <f>'Metric thread'!X131</f>
        <v>24.529</v>
      </c>
      <c r="E180" s="53">
        <v>0</v>
      </c>
      <c r="F180" s="53">
        <f>-B180/2+'Metric thread'!AD131</f>
        <v>-0.87931912685758418</v>
      </c>
      <c r="G180" s="53">
        <v>0</v>
      </c>
      <c r="H180" s="53">
        <f t="shared" si="17"/>
        <v>0.87931912685758418</v>
      </c>
      <c r="I180" s="53">
        <f>'Metric thread'!Z131-THREAD_TABLE!C180</f>
        <v>1.2795000000000005</v>
      </c>
      <c r="J180" s="53">
        <f>'Metric thread'!AC131</f>
        <v>0.14059945742945804</v>
      </c>
      <c r="K180" s="53">
        <f t="shared" si="18"/>
        <v>1.2795000000000005</v>
      </c>
      <c r="L180" s="58">
        <f t="shared" si="19"/>
        <v>-0.14059945742945804</v>
      </c>
    </row>
    <row r="181" spans="1:12">
      <c r="A181" s="126" t="str">
        <f>_xlfn.CONCAT('Metric thread'!C132,"-ext")</f>
        <v>M27x1.5-ext</v>
      </c>
      <c r="B181" s="73">
        <f>'Metric thread'!D132</f>
        <v>1.5</v>
      </c>
      <c r="C181" s="53">
        <f>'Metric thread'!Y132</f>
        <v>12.46</v>
      </c>
      <c r="D181" s="53">
        <f>'Metric thread'!X132</f>
        <v>25.132000000000001</v>
      </c>
      <c r="E181" s="53">
        <v>0</v>
      </c>
      <c r="F181" s="53">
        <f>-B181/2+'Metric thread'!AD132</f>
        <v>-0.66223175892183805</v>
      </c>
      <c r="G181" s="53">
        <v>0</v>
      </c>
      <c r="H181" s="53">
        <f t="shared" si="17"/>
        <v>0.66223175892183805</v>
      </c>
      <c r="I181" s="53">
        <f>'Metric thread'!Z132-THREAD_TABLE!C181</f>
        <v>0.96499999999999986</v>
      </c>
      <c r="J181" s="53">
        <f>'Metric thread'!AC132</f>
        <v>0.1050887491538493</v>
      </c>
      <c r="K181" s="53">
        <f t="shared" si="18"/>
        <v>0.96499999999999986</v>
      </c>
      <c r="L181" s="58">
        <f t="shared" si="19"/>
        <v>-0.1050887491538493</v>
      </c>
    </row>
    <row r="182" spans="1:12">
      <c r="A182" s="126" t="str">
        <f>_xlfn.CONCAT('Metric thread'!C133,"-ext")</f>
        <v>M27x1-ext</v>
      </c>
      <c r="B182" s="73">
        <f>'Metric thread'!D133</f>
        <v>1</v>
      </c>
      <c r="C182" s="53">
        <f>'Metric thread'!Y133</f>
        <v>12.791499999999999</v>
      </c>
      <c r="D182" s="53">
        <f>'Metric thread'!X133</f>
        <v>25.736999999999998</v>
      </c>
      <c r="E182" s="53">
        <v>0</v>
      </c>
      <c r="F182" s="53">
        <f>-B182/2+'Metric thread'!AD133</f>
        <v>-0.44543306612068817</v>
      </c>
      <c r="G182" s="53">
        <v>0</v>
      </c>
      <c r="H182" s="53">
        <f t="shared" ref="H182:H245" si="20">-F182</f>
        <v>0.44543306612068817</v>
      </c>
      <c r="I182" s="53">
        <f>'Metric thread'!Z133-THREAD_TABLE!C182</f>
        <v>0.6485000000000003</v>
      </c>
      <c r="J182" s="53">
        <f>'Metric thread'!AC133</f>
        <v>7.1021416551215383E-2</v>
      </c>
      <c r="K182" s="53">
        <f t="shared" ref="K182:K245" si="21">I182</f>
        <v>0.6485000000000003</v>
      </c>
      <c r="L182" s="58">
        <f t="shared" ref="L182:L245" si="22">-J182</f>
        <v>-7.1021416551215383E-2</v>
      </c>
    </row>
    <row r="183" spans="1:12">
      <c r="A183" s="126" t="str">
        <f>_xlfn.CONCAT('Metric thread'!C134,"-ext")</f>
        <v>M27x0.75-ext</v>
      </c>
      <c r="B183" s="73">
        <f>'Metric thread'!D134</f>
        <v>0.75</v>
      </c>
      <c r="C183" s="53">
        <f>'Metric thread'!Y134</f>
        <v>12.958500000000001</v>
      </c>
      <c r="D183" s="53">
        <f>'Metric thread'!X134</f>
        <v>26.041499999999999</v>
      </c>
      <c r="E183" s="53">
        <v>0</v>
      </c>
      <c r="F183" s="53">
        <f>-B183/2+'Metric thread'!AD134</f>
        <v>-0.33703371972011226</v>
      </c>
      <c r="G183" s="53">
        <v>0</v>
      </c>
      <c r="H183" s="53">
        <f t="shared" si="20"/>
        <v>0.33703371972011226</v>
      </c>
      <c r="I183" s="53">
        <f>'Metric thread'!Z134-THREAD_TABLE!C183</f>
        <v>0.49649999999999928</v>
      </c>
      <c r="J183" s="53">
        <f>'Metric thread'!AC134</f>
        <v>5.0379311067463475E-2</v>
      </c>
      <c r="K183" s="53">
        <f t="shared" si="21"/>
        <v>0.49649999999999928</v>
      </c>
      <c r="L183" s="58">
        <f t="shared" si="22"/>
        <v>-5.0379311067463475E-2</v>
      </c>
    </row>
    <row r="184" spans="1:12">
      <c r="A184" s="126" t="str">
        <f>_xlfn.CONCAT('Metric thread'!C135,"-ext")</f>
        <v>M28x2-ext</v>
      </c>
      <c r="B184" s="73">
        <f>'Metric thread'!D135</f>
        <v>2</v>
      </c>
      <c r="C184" s="53">
        <f>'Metric thread'!Y135</f>
        <v>12.6305</v>
      </c>
      <c r="D184" s="53">
        <f>'Metric thread'!X135</f>
        <v>25.529</v>
      </c>
      <c r="E184" s="53">
        <v>0</v>
      </c>
      <c r="F184" s="53">
        <f>-B184/2+'Metric thread'!AD135</f>
        <v>-0.87931912685758418</v>
      </c>
      <c r="G184" s="53">
        <v>0</v>
      </c>
      <c r="H184" s="53">
        <f t="shared" si="20"/>
        <v>0.87931912685758418</v>
      </c>
      <c r="I184" s="53">
        <f>'Metric thread'!Z135-THREAD_TABLE!C184</f>
        <v>1.2795000000000005</v>
      </c>
      <c r="J184" s="53">
        <f>'Metric thread'!AC135</f>
        <v>0.14059945742945804</v>
      </c>
      <c r="K184" s="53">
        <f t="shared" si="21"/>
        <v>1.2795000000000005</v>
      </c>
      <c r="L184" s="58">
        <f t="shared" si="22"/>
        <v>-0.14059945742945804</v>
      </c>
    </row>
    <row r="185" spans="1:12">
      <c r="A185" s="126" t="str">
        <f>_xlfn.CONCAT('Metric thread'!C136,"-ext")</f>
        <v>M28x1.5-ext</v>
      </c>
      <c r="B185" s="73">
        <f>'Metric thread'!D136</f>
        <v>1.5</v>
      </c>
      <c r="C185" s="53">
        <f>'Metric thread'!Y136</f>
        <v>12.96</v>
      </c>
      <c r="D185" s="53">
        <f>'Metric thread'!X136</f>
        <v>26.132000000000001</v>
      </c>
      <c r="E185" s="53">
        <v>0</v>
      </c>
      <c r="F185" s="53">
        <f>-B185/2+'Metric thread'!AD136</f>
        <v>-0.66223175892183805</v>
      </c>
      <c r="G185" s="53">
        <v>0</v>
      </c>
      <c r="H185" s="53">
        <f t="shared" si="20"/>
        <v>0.66223175892183805</v>
      </c>
      <c r="I185" s="53">
        <f>'Metric thread'!Z136-THREAD_TABLE!C185</f>
        <v>0.96499999999999986</v>
      </c>
      <c r="J185" s="53">
        <f>'Metric thread'!AC136</f>
        <v>0.1050887491538493</v>
      </c>
      <c r="K185" s="53">
        <f t="shared" si="21"/>
        <v>0.96499999999999986</v>
      </c>
      <c r="L185" s="58">
        <f t="shared" si="22"/>
        <v>-0.1050887491538493</v>
      </c>
    </row>
    <row r="186" spans="1:12">
      <c r="A186" s="126" t="str">
        <f>_xlfn.CONCAT('Metric thread'!C137,"-ext")</f>
        <v>M28x1-ext</v>
      </c>
      <c r="B186" s="73">
        <f>'Metric thread'!D137</f>
        <v>1</v>
      </c>
      <c r="C186" s="53">
        <f>'Metric thread'!Y137</f>
        <v>13.291499999999999</v>
      </c>
      <c r="D186" s="53">
        <f>'Metric thread'!X137</f>
        <v>26.736999999999998</v>
      </c>
      <c r="E186" s="53">
        <v>0</v>
      </c>
      <c r="F186" s="53">
        <f>-B186/2+'Metric thread'!AD137</f>
        <v>-0.44543306612068817</v>
      </c>
      <c r="G186" s="53">
        <v>0</v>
      </c>
      <c r="H186" s="53">
        <f t="shared" si="20"/>
        <v>0.44543306612068817</v>
      </c>
      <c r="I186" s="53">
        <f>'Metric thread'!Z137-THREAD_TABLE!C186</f>
        <v>0.6485000000000003</v>
      </c>
      <c r="J186" s="53">
        <f>'Metric thread'!AC137</f>
        <v>7.1021416551215383E-2</v>
      </c>
      <c r="K186" s="53">
        <f t="shared" si="21"/>
        <v>0.6485000000000003</v>
      </c>
      <c r="L186" s="58">
        <f t="shared" si="22"/>
        <v>-7.1021416551215383E-2</v>
      </c>
    </row>
    <row r="187" spans="1:12">
      <c r="A187" s="126" t="str">
        <f>_xlfn.CONCAT('Metric thread'!C138,"-ext")</f>
        <v>M30-ext</v>
      </c>
      <c r="B187" s="73">
        <f>'Metric thread'!D138</f>
        <v>3.5</v>
      </c>
      <c r="C187" s="53">
        <f>'Metric thread'!Y138</f>
        <v>12.653</v>
      </c>
      <c r="D187" s="53">
        <f>'Metric thread'!X138</f>
        <v>25.731999999999999</v>
      </c>
      <c r="E187" s="53">
        <v>0</v>
      </c>
      <c r="F187" s="53">
        <f>-B187/2+'Metric thread'!AD138</f>
        <v>-1.5271171290496823</v>
      </c>
      <c r="G187" s="53">
        <v>0</v>
      </c>
      <c r="H187" s="53">
        <f t="shared" si="20"/>
        <v>1.5271171290496823</v>
      </c>
      <c r="I187" s="53">
        <f>'Metric thread'!Z138-THREAD_TABLE!C187</f>
        <v>2.2144999999999992</v>
      </c>
      <c r="J187" s="53">
        <f>'Metric thread'!AC138</f>
        <v>0.24857495792925693</v>
      </c>
      <c r="K187" s="53">
        <f t="shared" si="21"/>
        <v>2.2144999999999992</v>
      </c>
      <c r="L187" s="58">
        <f t="shared" si="22"/>
        <v>-0.24857495792925693</v>
      </c>
    </row>
    <row r="188" spans="1:12">
      <c r="A188" s="126" t="str">
        <f>_xlfn.CONCAT('Metric thread'!C139,"-ext")</f>
        <v>M30x3-ext</v>
      </c>
      <c r="B188" s="73">
        <f>'Metric thread'!D139</f>
        <v>3</v>
      </c>
      <c r="C188" s="53">
        <f>'Metric thread'!Y139</f>
        <v>12.977499999999999</v>
      </c>
      <c r="D188" s="53">
        <f>'Metric thread'!X139</f>
        <v>26.329499999999999</v>
      </c>
      <c r="E188" s="53">
        <v>0</v>
      </c>
      <c r="F188" s="53">
        <f>-B188/2+'Metric thread'!AD139</f>
        <v>-1.311473136786911</v>
      </c>
      <c r="G188" s="53">
        <v>0</v>
      </c>
      <c r="H188" s="53">
        <f t="shared" si="20"/>
        <v>1.311473136786911</v>
      </c>
      <c r="I188" s="53">
        <f>'Metric thread'!Z139-THREAD_TABLE!C188</f>
        <v>1.9050000000000011</v>
      </c>
      <c r="J188" s="53">
        <f>'Metric thread'!AC139</f>
        <v>0.21162087398067342</v>
      </c>
      <c r="K188" s="53">
        <f t="shared" si="21"/>
        <v>1.9050000000000011</v>
      </c>
      <c r="L188" s="58">
        <f t="shared" si="22"/>
        <v>-0.21162087398067342</v>
      </c>
    </row>
    <row r="189" spans="1:12">
      <c r="A189" s="126" t="str">
        <f>_xlfn.CONCAT('Metric thread'!C140,"-ext")</f>
        <v>M30x2.5-ext</v>
      </c>
      <c r="B189" s="73">
        <f>'Metric thread'!D140</f>
        <v>2.5</v>
      </c>
      <c r="C189" s="53">
        <f>'Metric thread'!Y140</f>
        <v>13.302</v>
      </c>
      <c r="D189" s="53">
        <f>'Metric thread'!X140</f>
        <v>26.927999999999997</v>
      </c>
      <c r="E189" s="53">
        <v>0</v>
      </c>
      <c r="F189" s="53">
        <f>-B189/2+'Metric thread'!AD140</f>
        <v>-1.0958291445241399</v>
      </c>
      <c r="G189" s="53">
        <v>0</v>
      </c>
      <c r="H189" s="53">
        <f t="shared" si="20"/>
        <v>1.0958291445241399</v>
      </c>
      <c r="I189" s="53">
        <f>'Metric thread'!Z140-THREAD_TABLE!C189</f>
        <v>1.593</v>
      </c>
      <c r="J189" s="53">
        <f>'Metric thread'!AC140</f>
        <v>0.17611016570506571</v>
      </c>
      <c r="K189" s="53">
        <f t="shared" si="21"/>
        <v>1.593</v>
      </c>
      <c r="L189" s="58">
        <f t="shared" si="22"/>
        <v>-0.17611016570506571</v>
      </c>
    </row>
    <row r="190" spans="1:12">
      <c r="A190" s="126" t="str">
        <f>_xlfn.CONCAT('Metric thread'!C141,"-ext")</f>
        <v>M30x2-ext</v>
      </c>
      <c r="B190" s="73">
        <f>'Metric thread'!D141</f>
        <v>2</v>
      </c>
      <c r="C190" s="53">
        <f>'Metric thread'!Y141</f>
        <v>13.6305</v>
      </c>
      <c r="D190" s="53">
        <f>'Metric thread'!X141</f>
        <v>27.529</v>
      </c>
      <c r="E190" s="53">
        <v>0</v>
      </c>
      <c r="F190" s="53">
        <f>-B190/2+'Metric thread'!AD141</f>
        <v>-0.87931912685758418</v>
      </c>
      <c r="G190" s="53">
        <v>0</v>
      </c>
      <c r="H190" s="53">
        <f t="shared" si="20"/>
        <v>0.87931912685758418</v>
      </c>
      <c r="I190" s="53">
        <f>'Metric thread'!Z141-THREAD_TABLE!C190</f>
        <v>1.2795000000000005</v>
      </c>
      <c r="J190" s="53">
        <f>'Metric thread'!AC141</f>
        <v>0.14059945742945804</v>
      </c>
      <c r="K190" s="53">
        <f t="shared" si="21"/>
        <v>1.2795000000000005</v>
      </c>
      <c r="L190" s="58">
        <f t="shared" si="22"/>
        <v>-0.14059945742945804</v>
      </c>
    </row>
    <row r="191" spans="1:12">
      <c r="A191" s="126" t="str">
        <f>_xlfn.CONCAT('Metric thread'!C142,"-ext")</f>
        <v>M30x1.5-ext</v>
      </c>
      <c r="B191" s="73">
        <f>'Metric thread'!D142</f>
        <v>1.5</v>
      </c>
      <c r="C191" s="53">
        <f>'Metric thread'!Y142</f>
        <v>13.96</v>
      </c>
      <c r="D191" s="53">
        <f>'Metric thread'!X142</f>
        <v>28.132000000000001</v>
      </c>
      <c r="E191" s="53">
        <v>0</v>
      </c>
      <c r="F191" s="53">
        <f>-B191/2+'Metric thread'!AD142</f>
        <v>-0.66223175892183805</v>
      </c>
      <c r="G191" s="53">
        <v>0</v>
      </c>
      <c r="H191" s="53">
        <f t="shared" si="20"/>
        <v>0.66223175892183805</v>
      </c>
      <c r="I191" s="53">
        <f>'Metric thread'!Z142-THREAD_TABLE!C191</f>
        <v>0.96499999999999986</v>
      </c>
      <c r="J191" s="53">
        <f>'Metric thread'!AC142</f>
        <v>0.1050887491538493</v>
      </c>
      <c r="K191" s="53">
        <f t="shared" si="21"/>
        <v>0.96499999999999986</v>
      </c>
      <c r="L191" s="58">
        <f t="shared" si="22"/>
        <v>-0.1050887491538493</v>
      </c>
    </row>
    <row r="192" spans="1:12">
      <c r="A192" s="126" t="str">
        <f>_xlfn.CONCAT('Metric thread'!C143,"-ext")</f>
        <v>M30x1-ext</v>
      </c>
      <c r="B192" s="73">
        <f>'Metric thread'!D143</f>
        <v>1</v>
      </c>
      <c r="C192" s="53">
        <f>'Metric thread'!Y143</f>
        <v>14.291499999999999</v>
      </c>
      <c r="D192" s="53">
        <f>'Metric thread'!X143</f>
        <v>28.736999999999998</v>
      </c>
      <c r="E192" s="53">
        <v>0</v>
      </c>
      <c r="F192" s="53">
        <f>-B192/2+'Metric thread'!AD143</f>
        <v>-0.44543306612068817</v>
      </c>
      <c r="G192" s="53">
        <v>0</v>
      </c>
      <c r="H192" s="53">
        <f t="shared" si="20"/>
        <v>0.44543306612068817</v>
      </c>
      <c r="I192" s="53">
        <f>'Metric thread'!Z143-THREAD_TABLE!C192</f>
        <v>0.6485000000000003</v>
      </c>
      <c r="J192" s="53">
        <f>'Metric thread'!AC143</f>
        <v>7.1021416551215383E-2</v>
      </c>
      <c r="K192" s="53">
        <f t="shared" si="21"/>
        <v>0.6485000000000003</v>
      </c>
      <c r="L192" s="58">
        <f t="shared" si="22"/>
        <v>-7.1021416551215383E-2</v>
      </c>
    </row>
    <row r="193" spans="1:12">
      <c r="A193" s="126" t="str">
        <f>_xlfn.CONCAT('Metric thread'!C144,"-ext")</f>
        <v>M30x0.75-ext</v>
      </c>
      <c r="B193" s="73">
        <f>'Metric thread'!D144</f>
        <v>0.75</v>
      </c>
      <c r="C193" s="53">
        <f>'Metric thread'!Y144</f>
        <v>14.458500000000001</v>
      </c>
      <c r="D193" s="53">
        <f>'Metric thread'!X144</f>
        <v>29.041499999999999</v>
      </c>
      <c r="E193" s="53">
        <v>0</v>
      </c>
      <c r="F193" s="53">
        <f>-B193/2+'Metric thread'!AD144</f>
        <v>-0.33703371972011226</v>
      </c>
      <c r="G193" s="53">
        <v>0</v>
      </c>
      <c r="H193" s="53">
        <f t="shared" si="20"/>
        <v>0.33703371972011226</v>
      </c>
      <c r="I193" s="53">
        <f>'Metric thread'!Z144-THREAD_TABLE!C193</f>
        <v>0.49649999999999928</v>
      </c>
      <c r="J193" s="53">
        <f>'Metric thread'!AC144</f>
        <v>5.0379311067463475E-2</v>
      </c>
      <c r="K193" s="53">
        <f t="shared" si="21"/>
        <v>0.49649999999999928</v>
      </c>
      <c r="L193" s="58">
        <f t="shared" si="22"/>
        <v>-5.0379311067463475E-2</v>
      </c>
    </row>
    <row r="194" spans="1:12">
      <c r="A194" s="126" t="str">
        <f>_xlfn.CONCAT('Metric thread'!C145,"-ext")</f>
        <v>M32x2-ext</v>
      </c>
      <c r="B194" s="73">
        <f>'Metric thread'!D145</f>
        <v>2</v>
      </c>
      <c r="C194" s="53">
        <f>'Metric thread'!Y145</f>
        <v>14.6305</v>
      </c>
      <c r="D194" s="53">
        <f>'Metric thread'!X145</f>
        <v>29.529</v>
      </c>
      <c r="E194" s="53">
        <v>0</v>
      </c>
      <c r="F194" s="53">
        <f>-B194/2+'Metric thread'!AD145</f>
        <v>-0.87931912685758418</v>
      </c>
      <c r="G194" s="53">
        <v>0</v>
      </c>
      <c r="H194" s="53">
        <f t="shared" si="20"/>
        <v>0.87931912685758418</v>
      </c>
      <c r="I194" s="53">
        <f>'Metric thread'!Z145-THREAD_TABLE!C194</f>
        <v>1.2795000000000005</v>
      </c>
      <c r="J194" s="53">
        <f>'Metric thread'!AC145</f>
        <v>0.14059945742945804</v>
      </c>
      <c r="K194" s="53">
        <f t="shared" si="21"/>
        <v>1.2795000000000005</v>
      </c>
      <c r="L194" s="58">
        <f t="shared" si="22"/>
        <v>-0.14059945742945804</v>
      </c>
    </row>
    <row r="195" spans="1:12">
      <c r="A195" s="126" t="str">
        <f>_xlfn.CONCAT('Metric thread'!C146,"-ext")</f>
        <v>M32x1.5-ext</v>
      </c>
      <c r="B195" s="73">
        <f>'Metric thread'!D146</f>
        <v>1.5</v>
      </c>
      <c r="C195" s="53">
        <f>'Metric thread'!Y146</f>
        <v>14.96</v>
      </c>
      <c r="D195" s="53">
        <f>'Metric thread'!X146</f>
        <v>30.132000000000001</v>
      </c>
      <c r="E195" s="53">
        <v>0</v>
      </c>
      <c r="F195" s="53">
        <f>-B195/2+'Metric thread'!AD146</f>
        <v>-0.66223175892183805</v>
      </c>
      <c r="G195" s="53">
        <v>0</v>
      </c>
      <c r="H195" s="53">
        <f t="shared" si="20"/>
        <v>0.66223175892183805</v>
      </c>
      <c r="I195" s="53">
        <f>'Metric thread'!Z146-THREAD_TABLE!C195</f>
        <v>0.96499999999999986</v>
      </c>
      <c r="J195" s="53">
        <f>'Metric thread'!AC146</f>
        <v>0.1050887491538493</v>
      </c>
      <c r="K195" s="53">
        <f t="shared" si="21"/>
        <v>0.96499999999999986</v>
      </c>
      <c r="L195" s="58">
        <f t="shared" si="22"/>
        <v>-0.1050887491538493</v>
      </c>
    </row>
    <row r="196" spans="1:12">
      <c r="A196" s="126" t="str">
        <f>_xlfn.CONCAT('Metric thread'!C147,"-ext")</f>
        <v>M33-ext</v>
      </c>
      <c r="B196" s="73">
        <f>'Metric thread'!D147</f>
        <v>3.5</v>
      </c>
      <c r="C196" s="53">
        <f>'Metric thread'!Y147</f>
        <v>14.163500000000001</v>
      </c>
      <c r="D196" s="53">
        <f>'Metric thread'!X147</f>
        <v>28.753</v>
      </c>
      <c r="E196" s="53">
        <v>0</v>
      </c>
      <c r="F196" s="53">
        <f>-B196/2+'Metric thread'!AD147</f>
        <v>-1.5282718295880608</v>
      </c>
      <c r="G196" s="53">
        <v>0</v>
      </c>
      <c r="H196" s="53">
        <f t="shared" si="20"/>
        <v>1.5282718295880608</v>
      </c>
      <c r="I196" s="53">
        <f>'Metric thread'!Z147-THREAD_TABLE!C196</f>
        <v>2.2139999999999969</v>
      </c>
      <c r="J196" s="53">
        <f>'Metric thread'!AC147</f>
        <v>0.25001833360223175</v>
      </c>
      <c r="K196" s="53">
        <f t="shared" si="21"/>
        <v>2.2139999999999969</v>
      </c>
      <c r="L196" s="58">
        <f t="shared" si="22"/>
        <v>-0.25001833360223175</v>
      </c>
    </row>
    <row r="197" spans="1:12">
      <c r="A197" s="126" t="str">
        <f>_xlfn.CONCAT('Metric thread'!C148,"-ext")</f>
        <v>M33x3-ext</v>
      </c>
      <c r="B197" s="73">
        <f>'Metric thread'!D148</f>
        <v>3</v>
      </c>
      <c r="C197" s="53">
        <f>'Metric thread'!Y148</f>
        <v>14.477499999999999</v>
      </c>
      <c r="D197" s="53">
        <f>'Metric thread'!X148</f>
        <v>29.329499999999999</v>
      </c>
      <c r="E197" s="53">
        <v>0</v>
      </c>
      <c r="F197" s="53">
        <f>-B197/2+'Metric thread'!AD148</f>
        <v>-1.311473136786911</v>
      </c>
      <c r="G197" s="53">
        <v>0</v>
      </c>
      <c r="H197" s="53">
        <f t="shared" si="20"/>
        <v>1.311473136786911</v>
      </c>
      <c r="I197" s="53">
        <f>'Metric thread'!Z148-THREAD_TABLE!C197</f>
        <v>1.9050000000000011</v>
      </c>
      <c r="J197" s="53">
        <f>'Metric thread'!AC148</f>
        <v>0.21162087398067342</v>
      </c>
      <c r="K197" s="53">
        <f t="shared" si="21"/>
        <v>1.9050000000000011</v>
      </c>
      <c r="L197" s="58">
        <f t="shared" si="22"/>
        <v>-0.21162087398067342</v>
      </c>
    </row>
    <row r="198" spans="1:12">
      <c r="A198" s="126" t="str">
        <f>_xlfn.CONCAT('Metric thread'!C149,"-ext")</f>
        <v>M33x2-ext</v>
      </c>
      <c r="B198" s="73">
        <f>'Metric thread'!D149</f>
        <v>2</v>
      </c>
      <c r="C198" s="53">
        <f>'Metric thread'!Y149</f>
        <v>15.1305</v>
      </c>
      <c r="D198" s="53">
        <f>'Metric thread'!X149</f>
        <v>30.529</v>
      </c>
      <c r="E198" s="53">
        <v>0</v>
      </c>
      <c r="F198" s="53">
        <f>-B198/2+'Metric thread'!AD149</f>
        <v>-0.87931912685758418</v>
      </c>
      <c r="G198" s="53">
        <v>0</v>
      </c>
      <c r="H198" s="53">
        <f t="shared" si="20"/>
        <v>0.87931912685758418</v>
      </c>
      <c r="I198" s="53">
        <f>'Metric thread'!Z149-THREAD_TABLE!C198</f>
        <v>1.2795000000000005</v>
      </c>
      <c r="J198" s="53">
        <f>'Metric thread'!AC149</f>
        <v>0.14059945742945804</v>
      </c>
      <c r="K198" s="53">
        <f t="shared" si="21"/>
        <v>1.2795000000000005</v>
      </c>
      <c r="L198" s="58">
        <f t="shared" si="22"/>
        <v>-0.14059945742945804</v>
      </c>
    </row>
    <row r="199" spans="1:12">
      <c r="A199" s="126" t="str">
        <f>_xlfn.CONCAT('Metric thread'!C150,"-ext")</f>
        <v>M33x1.5-ext</v>
      </c>
      <c r="B199" s="73">
        <f>'Metric thread'!D150</f>
        <v>1.5</v>
      </c>
      <c r="C199" s="53">
        <f>'Metric thread'!Y150</f>
        <v>15.46</v>
      </c>
      <c r="D199" s="53">
        <f>'Metric thread'!X150</f>
        <v>31.132000000000001</v>
      </c>
      <c r="E199" s="53">
        <v>0</v>
      </c>
      <c r="F199" s="53">
        <f>-B199/2+'Metric thread'!AD150</f>
        <v>-0.66223175892183805</v>
      </c>
      <c r="G199" s="53">
        <v>0</v>
      </c>
      <c r="H199" s="53">
        <f t="shared" si="20"/>
        <v>0.66223175892183805</v>
      </c>
      <c r="I199" s="53">
        <f>'Metric thread'!Z150-THREAD_TABLE!C199</f>
        <v>0.96499999999999631</v>
      </c>
      <c r="J199" s="53">
        <f>'Metric thread'!AC150</f>
        <v>0.10508874915385136</v>
      </c>
      <c r="K199" s="53">
        <f t="shared" si="21"/>
        <v>0.96499999999999631</v>
      </c>
      <c r="L199" s="58">
        <f t="shared" si="22"/>
        <v>-0.10508874915385136</v>
      </c>
    </row>
    <row r="200" spans="1:12">
      <c r="A200" s="126" t="str">
        <f>_xlfn.CONCAT('Metric thread'!C151,"-ext")</f>
        <v>M33x1-ext</v>
      </c>
      <c r="B200" s="73">
        <f>'Metric thread'!D151</f>
        <v>1</v>
      </c>
      <c r="C200" s="53">
        <f>'Metric thread'!Y151</f>
        <v>15.791499999999999</v>
      </c>
      <c r="D200" s="53">
        <f>'Metric thread'!X151</f>
        <v>31.736999999999998</v>
      </c>
      <c r="E200" s="53">
        <v>0</v>
      </c>
      <c r="F200" s="53">
        <f>-B200/2+'Metric thread'!AD151</f>
        <v>-0.44543306612069022</v>
      </c>
      <c r="G200" s="53">
        <v>0</v>
      </c>
      <c r="H200" s="53">
        <f t="shared" si="20"/>
        <v>0.44543306612069022</v>
      </c>
      <c r="I200" s="53">
        <f>'Metric thread'!Z151-THREAD_TABLE!C200</f>
        <v>0.64849999999999852</v>
      </c>
      <c r="J200" s="53">
        <f>'Metric thread'!AC151</f>
        <v>7.1021416551219491E-2</v>
      </c>
      <c r="K200" s="53">
        <f t="shared" si="21"/>
        <v>0.64849999999999852</v>
      </c>
      <c r="L200" s="58">
        <f t="shared" si="22"/>
        <v>-7.1021416551219491E-2</v>
      </c>
    </row>
    <row r="201" spans="1:12">
      <c r="A201" s="126" t="str">
        <f>_xlfn.CONCAT('Metric thread'!C152,"-ext")</f>
        <v>M33x0.75-ext</v>
      </c>
      <c r="B201" s="73">
        <f>'Metric thread'!D152</f>
        <v>0.75</v>
      </c>
      <c r="C201" s="53">
        <f>'Metric thread'!Y152</f>
        <v>15.958500000000001</v>
      </c>
      <c r="D201" s="53">
        <f>'Metric thread'!X152</f>
        <v>32.041499999999999</v>
      </c>
      <c r="E201" s="53">
        <v>0</v>
      </c>
      <c r="F201" s="53">
        <f>-B201/2+'Metric thread'!AD152</f>
        <v>-0.33703371972011326</v>
      </c>
      <c r="G201" s="53">
        <v>0</v>
      </c>
      <c r="H201" s="53">
        <f t="shared" si="20"/>
        <v>0.33703371972011326</v>
      </c>
      <c r="I201" s="53">
        <f>'Metric thread'!Z152-THREAD_TABLE!C201</f>
        <v>0.4964999999999975</v>
      </c>
      <c r="J201" s="53">
        <f>'Metric thread'!AC152</f>
        <v>5.0379311067465522E-2</v>
      </c>
      <c r="K201" s="53">
        <f t="shared" si="21"/>
        <v>0.4964999999999975</v>
      </c>
      <c r="L201" s="58">
        <f t="shared" si="22"/>
        <v>-5.0379311067465522E-2</v>
      </c>
    </row>
    <row r="202" spans="1:12">
      <c r="A202" s="126" t="str">
        <f>_xlfn.CONCAT('Metric thread'!C153,"-ext")</f>
        <v>M35x1.5-ext</v>
      </c>
      <c r="B202" s="73">
        <f>'Metric thread'!D153</f>
        <v>1.5</v>
      </c>
      <c r="C202" s="53">
        <f>'Metric thread'!Y153</f>
        <v>16.46</v>
      </c>
      <c r="D202" s="53">
        <f>'Metric thread'!X153</f>
        <v>33.132000000000005</v>
      </c>
      <c r="E202" s="53">
        <v>0</v>
      </c>
      <c r="F202" s="53">
        <f>-B202/2+'Metric thread'!AD153</f>
        <v>-0.66223175892184016</v>
      </c>
      <c r="G202" s="53">
        <v>0</v>
      </c>
      <c r="H202" s="53">
        <f t="shared" si="20"/>
        <v>0.66223175892184016</v>
      </c>
      <c r="I202" s="53">
        <f>'Metric thread'!Z153-THREAD_TABLE!C202</f>
        <v>0.96499999999999631</v>
      </c>
      <c r="J202" s="53">
        <f>'Metric thread'!AC153</f>
        <v>0.10508874915385341</v>
      </c>
      <c r="K202" s="53">
        <f t="shared" si="21"/>
        <v>0.96499999999999631</v>
      </c>
      <c r="L202" s="58">
        <f t="shared" si="22"/>
        <v>-0.10508874915385341</v>
      </c>
    </row>
    <row r="203" spans="1:12">
      <c r="A203" s="126" t="str">
        <f>_xlfn.CONCAT('Metric thread'!C154,"-ext")</f>
        <v>M36-ext</v>
      </c>
      <c r="B203" s="73">
        <f>'Metric thread'!D154</f>
        <v>4</v>
      </c>
      <c r="C203" s="53">
        <f>'Metric thread'!Y154</f>
        <v>15.327</v>
      </c>
      <c r="D203" s="53">
        <f>'Metric thread'!X154</f>
        <v>31.131999999999998</v>
      </c>
      <c r="E203" s="53">
        <v>0</v>
      </c>
      <c r="F203" s="53">
        <f>-B203/2+'Metric thread'!AD154</f>
        <v>-1.7436271467162392</v>
      </c>
      <c r="G203" s="53">
        <v>0</v>
      </c>
      <c r="H203" s="53">
        <f t="shared" si="20"/>
        <v>1.7436271467162392</v>
      </c>
      <c r="I203" s="53">
        <f>'Metric thread'!Z154-THREAD_TABLE!C203</f>
        <v>2.5254999999999992</v>
      </c>
      <c r="J203" s="53">
        <f>'Metric thread'!AC154</f>
        <v>0.28552904187784045</v>
      </c>
      <c r="K203" s="53">
        <f t="shared" si="21"/>
        <v>2.5254999999999992</v>
      </c>
      <c r="L203" s="58">
        <f t="shared" si="22"/>
        <v>-0.28552904187784045</v>
      </c>
    </row>
    <row r="204" spans="1:12">
      <c r="A204" s="126" t="str">
        <f>_xlfn.CONCAT('Metric thread'!C155,"-ext")</f>
        <v>M36x3-ext</v>
      </c>
      <c r="B204" s="73">
        <f>'Metric thread'!D155</f>
        <v>3</v>
      </c>
      <c r="C204" s="53">
        <f>'Metric thread'!Y155</f>
        <v>15.977499999999999</v>
      </c>
      <c r="D204" s="53">
        <f>'Metric thread'!X155</f>
        <v>32.329499999999996</v>
      </c>
      <c r="E204" s="53">
        <v>0</v>
      </c>
      <c r="F204" s="53">
        <f>-B204/2+'Metric thread'!AD155</f>
        <v>-1.311473136786911</v>
      </c>
      <c r="G204" s="53">
        <v>0</v>
      </c>
      <c r="H204" s="53">
        <f t="shared" si="20"/>
        <v>1.311473136786911</v>
      </c>
      <c r="I204" s="53">
        <f>'Metric thread'!Z155-THREAD_TABLE!C204</f>
        <v>1.9050000000000011</v>
      </c>
      <c r="J204" s="53">
        <f>'Metric thread'!AC155</f>
        <v>0.21162087398067342</v>
      </c>
      <c r="K204" s="53">
        <f t="shared" si="21"/>
        <v>1.9050000000000011</v>
      </c>
      <c r="L204" s="58">
        <f t="shared" si="22"/>
        <v>-0.21162087398067342</v>
      </c>
    </row>
    <row r="205" spans="1:12">
      <c r="A205" s="126" t="str">
        <f>_xlfn.CONCAT('Metric thread'!C156,"-ext")</f>
        <v>M36x2-ext</v>
      </c>
      <c r="B205" s="73">
        <f>'Metric thread'!D156</f>
        <v>2</v>
      </c>
      <c r="C205" s="53">
        <f>'Metric thread'!Y156</f>
        <v>16.630500000000001</v>
      </c>
      <c r="D205" s="53">
        <f>'Metric thread'!X156</f>
        <v>33.528999999999996</v>
      </c>
      <c r="E205" s="53">
        <v>0</v>
      </c>
      <c r="F205" s="53">
        <f>-B205/2+'Metric thread'!AD156</f>
        <v>-0.87931912685758418</v>
      </c>
      <c r="G205" s="53">
        <v>0</v>
      </c>
      <c r="H205" s="53">
        <f t="shared" si="20"/>
        <v>0.87931912685758418</v>
      </c>
      <c r="I205" s="53">
        <f>'Metric thread'!Z156-THREAD_TABLE!C205</f>
        <v>1.2794999999999987</v>
      </c>
      <c r="J205" s="53">
        <f>'Metric thread'!AC156</f>
        <v>0.14059945742945804</v>
      </c>
      <c r="K205" s="53">
        <f t="shared" si="21"/>
        <v>1.2794999999999987</v>
      </c>
      <c r="L205" s="58">
        <f t="shared" si="22"/>
        <v>-0.14059945742945804</v>
      </c>
    </row>
    <row r="206" spans="1:12">
      <c r="A206" s="126" t="str">
        <f>_xlfn.CONCAT('Metric thread'!C157,"-ext")</f>
        <v>M36x1.5-ext</v>
      </c>
      <c r="B206" s="73">
        <f>'Metric thread'!D157</f>
        <v>1.5</v>
      </c>
      <c r="C206" s="53">
        <f>'Metric thread'!Y157</f>
        <v>16.96</v>
      </c>
      <c r="D206" s="53">
        <f>'Metric thread'!X157</f>
        <v>34.132000000000005</v>
      </c>
      <c r="E206" s="53">
        <v>0</v>
      </c>
      <c r="F206" s="53">
        <f>-B206/2+'Metric thread'!AD157</f>
        <v>-0.66223175892184016</v>
      </c>
      <c r="G206" s="53">
        <v>0</v>
      </c>
      <c r="H206" s="53">
        <f t="shared" si="20"/>
        <v>0.66223175892184016</v>
      </c>
      <c r="I206" s="53">
        <f>'Metric thread'!Z157-THREAD_TABLE!C206</f>
        <v>0.96499999999999631</v>
      </c>
      <c r="J206" s="53">
        <f>'Metric thread'!AC157</f>
        <v>0.10508874915385341</v>
      </c>
      <c r="K206" s="53">
        <f t="shared" si="21"/>
        <v>0.96499999999999631</v>
      </c>
      <c r="L206" s="58">
        <f t="shared" si="22"/>
        <v>-0.10508874915385341</v>
      </c>
    </row>
    <row r="207" spans="1:12">
      <c r="A207" s="126" t="str">
        <f>_xlfn.CONCAT('Metric thread'!C158,"-ext")</f>
        <v>M36x1-ext</v>
      </c>
      <c r="B207" s="73">
        <f>'Metric thread'!D158</f>
        <v>1</v>
      </c>
      <c r="C207" s="53">
        <f>'Metric thread'!Y158</f>
        <v>17.291499999999999</v>
      </c>
      <c r="D207" s="53">
        <f>'Metric thread'!X158</f>
        <v>34.736999999999995</v>
      </c>
      <c r="E207" s="53">
        <v>0</v>
      </c>
      <c r="F207" s="53">
        <f>-B207/2+'Metric thread'!AD158</f>
        <v>-0.44543306612069022</v>
      </c>
      <c r="G207" s="53">
        <v>0</v>
      </c>
      <c r="H207" s="53">
        <f t="shared" si="20"/>
        <v>0.44543306612069022</v>
      </c>
      <c r="I207" s="53">
        <f>'Metric thread'!Z158-THREAD_TABLE!C207</f>
        <v>0.64849999999999852</v>
      </c>
      <c r="J207" s="53">
        <f>'Metric thread'!AC158</f>
        <v>7.1021416551219491E-2</v>
      </c>
      <c r="K207" s="53">
        <f t="shared" si="21"/>
        <v>0.64849999999999852</v>
      </c>
      <c r="L207" s="58">
        <f t="shared" si="22"/>
        <v>-7.1021416551219491E-2</v>
      </c>
    </row>
    <row r="208" spans="1:12">
      <c r="A208" s="126" t="str">
        <f>_xlfn.CONCAT('Metric thread'!C159,"-ext")</f>
        <v>M38x1.5-ext</v>
      </c>
      <c r="B208" s="73">
        <f>'Metric thread'!D159</f>
        <v>1.5</v>
      </c>
      <c r="C208" s="53">
        <f>'Metric thread'!Y159</f>
        <v>17.96</v>
      </c>
      <c r="D208" s="53">
        <f>'Metric thread'!X159</f>
        <v>36.132000000000005</v>
      </c>
      <c r="E208" s="53">
        <v>0</v>
      </c>
      <c r="F208" s="53">
        <f>-B208/2+'Metric thread'!AD159</f>
        <v>-0.66223175892184016</v>
      </c>
      <c r="G208" s="53">
        <v>0</v>
      </c>
      <c r="H208" s="53">
        <f t="shared" si="20"/>
        <v>0.66223175892184016</v>
      </c>
      <c r="I208" s="53">
        <f>'Metric thread'!Z159-THREAD_TABLE!C208</f>
        <v>0.96499999999999631</v>
      </c>
      <c r="J208" s="53">
        <f>'Metric thread'!AC159</f>
        <v>0.10508874915385341</v>
      </c>
      <c r="K208" s="53">
        <f t="shared" si="21"/>
        <v>0.96499999999999631</v>
      </c>
      <c r="L208" s="58">
        <f t="shared" si="22"/>
        <v>-0.10508874915385341</v>
      </c>
    </row>
    <row r="209" spans="1:12">
      <c r="A209" s="126" t="str">
        <f>_xlfn.CONCAT('Metric thread'!C160,"-ext")</f>
        <v>M39-ext</v>
      </c>
      <c r="B209" s="73">
        <f>'Metric thread'!D160</f>
        <v>4</v>
      </c>
      <c r="C209" s="53">
        <f>'Metric thread'!Y160</f>
        <v>16.827000000000002</v>
      </c>
      <c r="D209" s="53">
        <f>'Metric thread'!X160</f>
        <v>34.132000000000005</v>
      </c>
      <c r="E209" s="53">
        <v>0</v>
      </c>
      <c r="F209" s="53">
        <f>-B209/2+'Metric thread'!AD160</f>
        <v>-1.7436271467162381</v>
      </c>
      <c r="G209" s="53">
        <v>0</v>
      </c>
      <c r="H209" s="53">
        <f t="shared" si="20"/>
        <v>1.7436271467162381</v>
      </c>
      <c r="I209" s="53">
        <f>'Metric thread'!Z160-THREAD_TABLE!C209</f>
        <v>2.5254999999999974</v>
      </c>
      <c r="J209" s="53">
        <f>'Metric thread'!AC160</f>
        <v>0.28552904187784045</v>
      </c>
      <c r="K209" s="53">
        <f t="shared" si="21"/>
        <v>2.5254999999999974</v>
      </c>
      <c r="L209" s="58">
        <f t="shared" si="22"/>
        <v>-0.28552904187784045</v>
      </c>
    </row>
    <row r="210" spans="1:12">
      <c r="A210" s="126" t="str">
        <f>_xlfn.CONCAT('Metric thread'!C161,"-ext")</f>
        <v>M39x3-ext</v>
      </c>
      <c r="B210" s="73">
        <f>'Metric thread'!D161</f>
        <v>3</v>
      </c>
      <c r="C210" s="53">
        <f>'Metric thread'!Y161</f>
        <v>17.477499999999999</v>
      </c>
      <c r="D210" s="53">
        <f>'Metric thread'!X161</f>
        <v>35.329499999999996</v>
      </c>
      <c r="E210" s="53">
        <v>0</v>
      </c>
      <c r="F210" s="53">
        <f>-B210/2+'Metric thread'!AD161</f>
        <v>-1.311473136786911</v>
      </c>
      <c r="G210" s="53">
        <v>0</v>
      </c>
      <c r="H210" s="53">
        <f t="shared" si="20"/>
        <v>1.311473136786911</v>
      </c>
      <c r="I210" s="53">
        <f>'Metric thread'!Z161-THREAD_TABLE!C210</f>
        <v>1.9050000000000011</v>
      </c>
      <c r="J210" s="53">
        <f>'Metric thread'!AC161</f>
        <v>0.21162087398067342</v>
      </c>
      <c r="K210" s="53">
        <f t="shared" si="21"/>
        <v>1.9050000000000011</v>
      </c>
      <c r="L210" s="58">
        <f t="shared" si="22"/>
        <v>-0.21162087398067342</v>
      </c>
    </row>
    <row r="211" spans="1:12">
      <c r="A211" s="126" t="str">
        <f>_xlfn.CONCAT('Metric thread'!C162,"-ext")</f>
        <v>M39x2-ext</v>
      </c>
      <c r="B211" s="73">
        <f>'Metric thread'!D162</f>
        <v>2</v>
      </c>
      <c r="C211" s="53">
        <f>'Metric thread'!Y162</f>
        <v>18.130500000000001</v>
      </c>
      <c r="D211" s="53">
        <f>'Metric thread'!X162</f>
        <v>36.528999999999996</v>
      </c>
      <c r="E211" s="53">
        <v>0</v>
      </c>
      <c r="F211" s="53">
        <f>-B211/2+'Metric thread'!AD162</f>
        <v>-0.87931912685758418</v>
      </c>
      <c r="G211" s="53">
        <v>0</v>
      </c>
      <c r="H211" s="53">
        <f t="shared" si="20"/>
        <v>0.87931912685758418</v>
      </c>
      <c r="I211" s="53">
        <f>'Metric thread'!Z162-THREAD_TABLE!C211</f>
        <v>1.2794999999999987</v>
      </c>
      <c r="J211" s="53">
        <f>'Metric thread'!AC162</f>
        <v>0.14059945742945804</v>
      </c>
      <c r="K211" s="53">
        <f t="shared" si="21"/>
        <v>1.2794999999999987</v>
      </c>
      <c r="L211" s="58">
        <f t="shared" si="22"/>
        <v>-0.14059945742945804</v>
      </c>
    </row>
    <row r="212" spans="1:12">
      <c r="A212" s="126" t="str">
        <f>_xlfn.CONCAT('Metric thread'!C163,"-ext")</f>
        <v>M39x1.5-ext</v>
      </c>
      <c r="B212" s="73">
        <f>'Metric thread'!D163</f>
        <v>1.5</v>
      </c>
      <c r="C212" s="53">
        <f>'Metric thread'!Y163</f>
        <v>18.46</v>
      </c>
      <c r="D212" s="53">
        <f>'Metric thread'!X163</f>
        <v>37.132000000000005</v>
      </c>
      <c r="E212" s="53">
        <v>0</v>
      </c>
      <c r="F212" s="53">
        <f>-B212/2+'Metric thread'!AD163</f>
        <v>-0.66223175892184016</v>
      </c>
      <c r="G212" s="53">
        <v>0</v>
      </c>
      <c r="H212" s="53">
        <f t="shared" si="20"/>
        <v>0.66223175892184016</v>
      </c>
      <c r="I212" s="53">
        <f>'Metric thread'!Z163-THREAD_TABLE!C212</f>
        <v>0.96499999999999631</v>
      </c>
      <c r="J212" s="53">
        <f>'Metric thread'!AC163</f>
        <v>0.10508874915385341</v>
      </c>
      <c r="K212" s="53">
        <f t="shared" si="21"/>
        <v>0.96499999999999631</v>
      </c>
      <c r="L212" s="58">
        <f t="shared" si="22"/>
        <v>-0.10508874915385341</v>
      </c>
    </row>
    <row r="213" spans="1:12">
      <c r="A213" s="126" t="str">
        <f>_xlfn.CONCAT('Metric thread'!C164,"-ext")</f>
        <v>M39x1-ext</v>
      </c>
      <c r="B213" s="73">
        <f>'Metric thread'!D164</f>
        <v>1</v>
      </c>
      <c r="C213" s="53">
        <f>'Metric thread'!Y164</f>
        <v>18.791499999999999</v>
      </c>
      <c r="D213" s="53">
        <f>'Metric thread'!X164</f>
        <v>37.736999999999995</v>
      </c>
      <c r="E213" s="53">
        <v>0</v>
      </c>
      <c r="F213" s="53">
        <f>-B213/2+'Metric thread'!AD164</f>
        <v>-0.44543306612069022</v>
      </c>
      <c r="G213" s="53">
        <v>0</v>
      </c>
      <c r="H213" s="53">
        <f t="shared" si="20"/>
        <v>0.44543306612069022</v>
      </c>
      <c r="I213" s="53">
        <f>'Metric thread'!Z164-THREAD_TABLE!C213</f>
        <v>0.64849999999999852</v>
      </c>
      <c r="J213" s="53">
        <f>'Metric thread'!AC164</f>
        <v>7.1021416551219491E-2</v>
      </c>
      <c r="K213" s="53">
        <f t="shared" si="21"/>
        <v>0.64849999999999852</v>
      </c>
      <c r="L213" s="58">
        <f t="shared" si="22"/>
        <v>-7.1021416551219491E-2</v>
      </c>
    </row>
    <row r="214" spans="1:12">
      <c r="A214" s="126" t="str">
        <f>_xlfn.CONCAT('Metric thread'!C165,"-ext")</f>
        <v>M40x3-ext</v>
      </c>
      <c r="B214" s="73">
        <f>'Metric thread'!D165</f>
        <v>3</v>
      </c>
      <c r="C214" s="53">
        <f>'Metric thread'!Y165</f>
        <v>17.977499999999999</v>
      </c>
      <c r="D214" s="53">
        <f>'Metric thread'!X165</f>
        <v>36.329499999999996</v>
      </c>
      <c r="E214" s="53">
        <v>0</v>
      </c>
      <c r="F214" s="53">
        <f>-B214/2+'Metric thread'!AD165</f>
        <v>-1.311473136786911</v>
      </c>
      <c r="G214" s="53">
        <v>0</v>
      </c>
      <c r="H214" s="53">
        <f t="shared" si="20"/>
        <v>1.311473136786911</v>
      </c>
      <c r="I214" s="53">
        <f>'Metric thread'!Z165-THREAD_TABLE!C214</f>
        <v>1.9050000000000011</v>
      </c>
      <c r="J214" s="53">
        <f>'Metric thread'!AC165</f>
        <v>0.21162087398067342</v>
      </c>
      <c r="K214" s="53">
        <f t="shared" si="21"/>
        <v>1.9050000000000011</v>
      </c>
      <c r="L214" s="58">
        <f t="shared" si="22"/>
        <v>-0.21162087398067342</v>
      </c>
    </row>
    <row r="215" spans="1:12">
      <c r="A215" s="126" t="str">
        <f>_xlfn.CONCAT('Metric thread'!C166,"-ext")</f>
        <v>M40x2.5-ext</v>
      </c>
      <c r="B215" s="73">
        <f>'Metric thread'!D166</f>
        <v>2.5</v>
      </c>
      <c r="C215" s="53">
        <f>'Metric thread'!Y166</f>
        <v>18.302</v>
      </c>
      <c r="D215" s="53">
        <f>'Metric thread'!X166</f>
        <v>36.927999999999997</v>
      </c>
      <c r="E215" s="53">
        <v>0</v>
      </c>
      <c r="F215" s="53">
        <f>-B215/2+'Metric thread'!AD166</f>
        <v>-1.0958291445241399</v>
      </c>
      <c r="G215" s="53">
        <v>0</v>
      </c>
      <c r="H215" s="53">
        <f t="shared" si="20"/>
        <v>1.0958291445241399</v>
      </c>
      <c r="I215" s="53">
        <f>'Metric thread'!Z166-THREAD_TABLE!C215</f>
        <v>1.593</v>
      </c>
      <c r="J215" s="53">
        <f>'Metric thread'!AC166</f>
        <v>0.17611016570506674</v>
      </c>
      <c r="K215" s="53">
        <f t="shared" si="21"/>
        <v>1.593</v>
      </c>
      <c r="L215" s="58">
        <f t="shared" si="22"/>
        <v>-0.17611016570506674</v>
      </c>
    </row>
    <row r="216" spans="1:12">
      <c r="A216" s="126" t="str">
        <f>_xlfn.CONCAT('Metric thread'!C167,"-ext")</f>
        <v>M40x2-ext</v>
      </c>
      <c r="B216" s="73">
        <f>'Metric thread'!D167</f>
        <v>2</v>
      </c>
      <c r="C216" s="53">
        <f>'Metric thread'!Y167</f>
        <v>18.630500000000001</v>
      </c>
      <c r="D216" s="53">
        <f>'Metric thread'!X167</f>
        <v>37.528999999999996</v>
      </c>
      <c r="E216" s="53">
        <v>0</v>
      </c>
      <c r="F216" s="53">
        <f>-B216/2+'Metric thread'!AD167</f>
        <v>-0.87931912685758418</v>
      </c>
      <c r="G216" s="53">
        <v>0</v>
      </c>
      <c r="H216" s="53">
        <f t="shared" si="20"/>
        <v>0.87931912685758418</v>
      </c>
      <c r="I216" s="53">
        <f>'Metric thread'!Z167-THREAD_TABLE!C216</f>
        <v>1.2794999999999987</v>
      </c>
      <c r="J216" s="53">
        <f>'Metric thread'!AC167</f>
        <v>0.14059945742945804</v>
      </c>
      <c r="K216" s="53">
        <f t="shared" si="21"/>
        <v>1.2794999999999987</v>
      </c>
      <c r="L216" s="58">
        <f t="shared" si="22"/>
        <v>-0.14059945742945804</v>
      </c>
    </row>
    <row r="217" spans="1:12">
      <c r="A217" s="126" t="str">
        <f>_xlfn.CONCAT('Metric thread'!C168,"-ext")</f>
        <v>M40x1.5-ext</v>
      </c>
      <c r="B217" s="73">
        <f>'Metric thread'!D168</f>
        <v>1.5</v>
      </c>
      <c r="C217" s="53">
        <f>'Metric thread'!Y168</f>
        <v>18.96</v>
      </c>
      <c r="D217" s="53">
        <f>'Metric thread'!X168</f>
        <v>38.132000000000005</v>
      </c>
      <c r="E217" s="53">
        <v>0</v>
      </c>
      <c r="F217" s="53">
        <f>-B217/2+'Metric thread'!AD168</f>
        <v>-0.66223175892184016</v>
      </c>
      <c r="G217" s="53">
        <v>0</v>
      </c>
      <c r="H217" s="53">
        <f t="shared" si="20"/>
        <v>0.66223175892184016</v>
      </c>
      <c r="I217" s="53">
        <f>'Metric thread'!Z168-THREAD_TABLE!C217</f>
        <v>0.96499999999999631</v>
      </c>
      <c r="J217" s="53">
        <f>'Metric thread'!AC168</f>
        <v>0.10508874915385341</v>
      </c>
      <c r="K217" s="53">
        <f t="shared" si="21"/>
        <v>0.96499999999999631</v>
      </c>
      <c r="L217" s="58">
        <f t="shared" si="22"/>
        <v>-0.10508874915385341</v>
      </c>
    </row>
    <row r="218" spans="1:12">
      <c r="A218" s="126" t="str">
        <f>_xlfn.CONCAT('Metric thread'!C169,"-ext")</f>
        <v>M42-ext</v>
      </c>
      <c r="B218" s="73">
        <f>'Metric thread'!D169</f>
        <v>4.5</v>
      </c>
      <c r="C218" s="53">
        <f>'Metric thread'!Y169</f>
        <v>18.003</v>
      </c>
      <c r="D218" s="53">
        <f>'Metric thread'!X169</f>
        <v>36.536000000000001</v>
      </c>
      <c r="E218" s="53">
        <v>0</v>
      </c>
      <c r="F218" s="53">
        <f>-B218/2+'Metric thread'!AD169</f>
        <v>-1.9589824638444133</v>
      </c>
      <c r="G218" s="53">
        <v>0</v>
      </c>
      <c r="H218" s="53">
        <f t="shared" si="20"/>
        <v>1.9589824638444133</v>
      </c>
      <c r="I218" s="53">
        <f>'Metric thread'!Z169-THREAD_TABLE!C218</f>
        <v>2.8419999999999987</v>
      </c>
      <c r="J218" s="53">
        <f>'Metric thread'!AC169</f>
        <v>0.31815299880749753</v>
      </c>
      <c r="K218" s="53">
        <f t="shared" si="21"/>
        <v>2.8419999999999987</v>
      </c>
      <c r="L218" s="58">
        <f t="shared" si="22"/>
        <v>-0.31815299880749753</v>
      </c>
    </row>
    <row r="219" spans="1:12">
      <c r="A219" s="126" t="str">
        <f>_xlfn.CONCAT('Metric thread'!C170,"-ext")</f>
        <v>M42x4-ext</v>
      </c>
      <c r="B219" s="73">
        <f>'Metric thread'!D170</f>
        <v>4</v>
      </c>
      <c r="C219" s="53">
        <f>'Metric thread'!Y170</f>
        <v>18.327000000000002</v>
      </c>
      <c r="D219" s="53">
        <f>'Metric thread'!X170</f>
        <v>37.132000000000005</v>
      </c>
      <c r="E219" s="53">
        <v>0</v>
      </c>
      <c r="F219" s="53">
        <f>-B219/2+'Metric thread'!AD170</f>
        <v>-1.7436271467162381</v>
      </c>
      <c r="G219" s="53">
        <v>0</v>
      </c>
      <c r="H219" s="53">
        <f t="shared" si="20"/>
        <v>1.7436271467162381</v>
      </c>
      <c r="I219" s="53">
        <f>'Metric thread'!Z170-THREAD_TABLE!C219</f>
        <v>2.5254999999999974</v>
      </c>
      <c r="J219" s="53">
        <f>'Metric thread'!AC170</f>
        <v>0.28552904187784045</v>
      </c>
      <c r="K219" s="53">
        <f t="shared" si="21"/>
        <v>2.5254999999999974</v>
      </c>
      <c r="L219" s="58">
        <f t="shared" si="22"/>
        <v>-0.28552904187784045</v>
      </c>
    </row>
    <row r="220" spans="1:12">
      <c r="A220" s="126" t="str">
        <f>_xlfn.CONCAT('Metric thread'!C171,"-ext")</f>
        <v>M42x3-ext</v>
      </c>
      <c r="B220" s="73">
        <f>'Metric thread'!D171</f>
        <v>3</v>
      </c>
      <c r="C220" s="53">
        <f>'Metric thread'!Y171</f>
        <v>18.977499999999999</v>
      </c>
      <c r="D220" s="53">
        <f>'Metric thread'!X171</f>
        <v>38.329499999999996</v>
      </c>
      <c r="E220" s="53">
        <v>0</v>
      </c>
      <c r="F220" s="53">
        <f>-B220/2+'Metric thread'!AD171</f>
        <v>-1.311473136786911</v>
      </c>
      <c r="G220" s="53">
        <v>0</v>
      </c>
      <c r="H220" s="53">
        <f t="shared" si="20"/>
        <v>1.311473136786911</v>
      </c>
      <c r="I220" s="53">
        <f>'Metric thread'!Z171-THREAD_TABLE!C220</f>
        <v>1.9050000000000011</v>
      </c>
      <c r="J220" s="53">
        <f>'Metric thread'!AC171</f>
        <v>0.21162087398067342</v>
      </c>
      <c r="K220" s="53">
        <f t="shared" si="21"/>
        <v>1.9050000000000011</v>
      </c>
      <c r="L220" s="58">
        <f t="shared" si="22"/>
        <v>-0.21162087398067342</v>
      </c>
    </row>
    <row r="221" spans="1:12">
      <c r="A221" s="126" t="str">
        <f>_xlfn.CONCAT('Metric thread'!C172,"-ext")</f>
        <v>M42x2-ext</v>
      </c>
      <c r="B221" s="73">
        <f>'Metric thread'!D172</f>
        <v>2</v>
      </c>
      <c r="C221" s="53">
        <f>'Metric thread'!Y172</f>
        <v>19.630500000000001</v>
      </c>
      <c r="D221" s="53">
        <f>'Metric thread'!X172</f>
        <v>39.528999999999996</v>
      </c>
      <c r="E221" s="53">
        <v>0</v>
      </c>
      <c r="F221" s="53">
        <f>-B221/2+'Metric thread'!AD172</f>
        <v>-0.87931912685758418</v>
      </c>
      <c r="G221" s="53">
        <v>0</v>
      </c>
      <c r="H221" s="53">
        <f t="shared" si="20"/>
        <v>0.87931912685758418</v>
      </c>
      <c r="I221" s="53">
        <f>'Metric thread'!Z172-THREAD_TABLE!C221</f>
        <v>1.2794999999999987</v>
      </c>
      <c r="J221" s="53">
        <f>'Metric thread'!AC172</f>
        <v>0.14059945742945804</v>
      </c>
      <c r="K221" s="53">
        <f t="shared" si="21"/>
        <v>1.2794999999999987</v>
      </c>
      <c r="L221" s="58">
        <f t="shared" si="22"/>
        <v>-0.14059945742945804</v>
      </c>
    </row>
    <row r="222" spans="1:12">
      <c r="A222" s="126" t="str">
        <f>_xlfn.CONCAT('Metric thread'!C173,"-ext")</f>
        <v>M42x1.5-ext</v>
      </c>
      <c r="B222" s="73">
        <f>'Metric thread'!D173</f>
        <v>1.5</v>
      </c>
      <c r="C222" s="53">
        <f>'Metric thread'!Y173</f>
        <v>19.96</v>
      </c>
      <c r="D222" s="53">
        <f>'Metric thread'!X173</f>
        <v>40.132000000000005</v>
      </c>
      <c r="E222" s="53">
        <v>0</v>
      </c>
      <c r="F222" s="53">
        <f>-B222/2+'Metric thread'!AD173</f>
        <v>-0.66223175892184016</v>
      </c>
      <c r="G222" s="53">
        <v>0</v>
      </c>
      <c r="H222" s="53">
        <f t="shared" si="20"/>
        <v>0.66223175892184016</v>
      </c>
      <c r="I222" s="53">
        <f>'Metric thread'!Z173-THREAD_TABLE!C222</f>
        <v>0.96499999999999631</v>
      </c>
      <c r="J222" s="53">
        <f>'Metric thread'!AC173</f>
        <v>0.10508874915385341</v>
      </c>
      <c r="K222" s="53">
        <f t="shared" si="21"/>
        <v>0.96499999999999631</v>
      </c>
      <c r="L222" s="58">
        <f t="shared" si="22"/>
        <v>-0.10508874915385341</v>
      </c>
    </row>
    <row r="223" spans="1:12">
      <c r="A223" s="126" t="str">
        <f>_xlfn.CONCAT('Metric thread'!C174,"-ext")</f>
        <v>M42x1-ext</v>
      </c>
      <c r="B223" s="73">
        <f>'Metric thread'!D174</f>
        <v>1</v>
      </c>
      <c r="C223" s="53">
        <f>'Metric thread'!Y174</f>
        <v>20.291499999999999</v>
      </c>
      <c r="D223" s="53">
        <f>'Metric thread'!X174</f>
        <v>40.736999999999995</v>
      </c>
      <c r="E223" s="53">
        <v>0</v>
      </c>
      <c r="F223" s="53">
        <f>-B223/2+'Metric thread'!AD174</f>
        <v>-0.44543306612069022</v>
      </c>
      <c r="G223" s="53">
        <v>0</v>
      </c>
      <c r="H223" s="53">
        <f t="shared" si="20"/>
        <v>0.44543306612069022</v>
      </c>
      <c r="I223" s="53">
        <f>'Metric thread'!Z174-THREAD_TABLE!C223</f>
        <v>0.64849999999999852</v>
      </c>
      <c r="J223" s="53">
        <f>'Metric thread'!AC174</f>
        <v>7.1021416551219491E-2</v>
      </c>
      <c r="K223" s="53">
        <f t="shared" si="21"/>
        <v>0.64849999999999852</v>
      </c>
      <c r="L223" s="58">
        <f t="shared" si="22"/>
        <v>-7.1021416551219491E-2</v>
      </c>
    </row>
    <row r="224" spans="1:12">
      <c r="A224" s="126" t="str">
        <f>_xlfn.CONCAT('Metric thread'!C175,"-ext")</f>
        <v>M45-ext</v>
      </c>
      <c r="B224" s="73">
        <f>'Metric thread'!D175</f>
        <v>4.5</v>
      </c>
      <c r="C224" s="53">
        <f>'Metric thread'!Y175</f>
        <v>19.503</v>
      </c>
      <c r="D224" s="53">
        <f>'Metric thread'!X175</f>
        <v>39.536000000000001</v>
      </c>
      <c r="E224" s="53">
        <v>0</v>
      </c>
      <c r="F224" s="53">
        <f>-B224/2+'Metric thread'!AD175</f>
        <v>-1.9589824638444133</v>
      </c>
      <c r="G224" s="53">
        <v>0</v>
      </c>
      <c r="H224" s="53">
        <f t="shared" si="20"/>
        <v>1.9589824638444133</v>
      </c>
      <c r="I224" s="53">
        <f>'Metric thread'!Z175-THREAD_TABLE!C224</f>
        <v>2.8419999999999987</v>
      </c>
      <c r="J224" s="53">
        <f>'Metric thread'!AC175</f>
        <v>0.31815299880749753</v>
      </c>
      <c r="K224" s="53">
        <f t="shared" si="21"/>
        <v>2.8419999999999987</v>
      </c>
      <c r="L224" s="58">
        <f t="shared" si="22"/>
        <v>-0.31815299880749753</v>
      </c>
    </row>
    <row r="225" spans="1:12">
      <c r="A225" s="126" t="str">
        <f>_xlfn.CONCAT('Metric thread'!C176,"-ext")</f>
        <v>M45x4-ext</v>
      </c>
      <c r="B225" s="73">
        <f>'Metric thread'!D176</f>
        <v>4</v>
      </c>
      <c r="C225" s="53">
        <f>'Metric thread'!Y176</f>
        <v>19.827000000000002</v>
      </c>
      <c r="D225" s="53">
        <f>'Metric thread'!X176</f>
        <v>40.132000000000005</v>
      </c>
      <c r="E225" s="53">
        <v>0</v>
      </c>
      <c r="F225" s="53">
        <f>-B225/2+'Metric thread'!AD176</f>
        <v>-1.7436271467162381</v>
      </c>
      <c r="G225" s="53">
        <v>0</v>
      </c>
      <c r="H225" s="53">
        <f t="shared" si="20"/>
        <v>1.7436271467162381</v>
      </c>
      <c r="I225" s="53">
        <f>'Metric thread'!Z176-THREAD_TABLE!C225</f>
        <v>2.5254999999999974</v>
      </c>
      <c r="J225" s="53">
        <f>'Metric thread'!AC176</f>
        <v>0.28552904187784045</v>
      </c>
      <c r="K225" s="53">
        <f t="shared" si="21"/>
        <v>2.5254999999999974</v>
      </c>
      <c r="L225" s="58">
        <f t="shared" si="22"/>
        <v>-0.28552904187784045</v>
      </c>
    </row>
    <row r="226" spans="1:12">
      <c r="A226" s="126" t="str">
        <f>_xlfn.CONCAT('Metric thread'!C177,"-ext")</f>
        <v>M45x3-ext</v>
      </c>
      <c r="B226" s="73">
        <f>'Metric thread'!D177</f>
        <v>3</v>
      </c>
      <c r="C226" s="53">
        <f>'Metric thread'!Y177</f>
        <v>20.477499999999999</v>
      </c>
      <c r="D226" s="53">
        <f>'Metric thread'!X177</f>
        <v>41.329499999999996</v>
      </c>
      <c r="E226" s="53">
        <v>0</v>
      </c>
      <c r="F226" s="53">
        <f>-B226/2+'Metric thread'!AD177</f>
        <v>-1.311473136786911</v>
      </c>
      <c r="G226" s="53">
        <v>0</v>
      </c>
      <c r="H226" s="53">
        <f t="shared" si="20"/>
        <v>1.311473136786911</v>
      </c>
      <c r="I226" s="53">
        <f>'Metric thread'!Z177-THREAD_TABLE!C226</f>
        <v>1.9050000000000011</v>
      </c>
      <c r="J226" s="53">
        <f>'Metric thread'!AC177</f>
        <v>0.21162087398067342</v>
      </c>
      <c r="K226" s="53">
        <f t="shared" si="21"/>
        <v>1.9050000000000011</v>
      </c>
      <c r="L226" s="58">
        <f t="shared" si="22"/>
        <v>-0.21162087398067342</v>
      </c>
    </row>
    <row r="227" spans="1:12">
      <c r="A227" s="126" t="str">
        <f>_xlfn.CONCAT('Metric thread'!C178,"-ext")</f>
        <v>M45x2-ext</v>
      </c>
      <c r="B227" s="73">
        <f>'Metric thread'!D178</f>
        <v>2</v>
      </c>
      <c r="C227" s="53">
        <f>'Metric thread'!Y178</f>
        <v>21.130500000000001</v>
      </c>
      <c r="D227" s="53">
        <f>'Metric thread'!X178</f>
        <v>42.528999999999996</v>
      </c>
      <c r="E227" s="53">
        <v>0</v>
      </c>
      <c r="F227" s="53">
        <f>-B227/2+'Metric thread'!AD178</f>
        <v>-0.87931912685758418</v>
      </c>
      <c r="G227" s="53">
        <v>0</v>
      </c>
      <c r="H227" s="53">
        <f t="shared" si="20"/>
        <v>0.87931912685758418</v>
      </c>
      <c r="I227" s="53">
        <f>'Metric thread'!Z178-THREAD_TABLE!C227</f>
        <v>1.2794999999999987</v>
      </c>
      <c r="J227" s="53">
        <f>'Metric thread'!AC178</f>
        <v>0.14059945742945804</v>
      </c>
      <c r="K227" s="53">
        <f t="shared" si="21"/>
        <v>1.2794999999999987</v>
      </c>
      <c r="L227" s="58">
        <f t="shared" si="22"/>
        <v>-0.14059945742945804</v>
      </c>
    </row>
    <row r="228" spans="1:12">
      <c r="A228" s="126" t="str">
        <f>_xlfn.CONCAT('Metric thread'!C179,"-ext")</f>
        <v>M45x1.5-ext</v>
      </c>
      <c r="B228" s="73">
        <f>'Metric thread'!D179</f>
        <v>1.5</v>
      </c>
      <c r="C228" s="53">
        <f>'Metric thread'!Y179</f>
        <v>21.46</v>
      </c>
      <c r="D228" s="53">
        <f>'Metric thread'!X179</f>
        <v>43.132000000000005</v>
      </c>
      <c r="E228" s="53">
        <v>0</v>
      </c>
      <c r="F228" s="53">
        <f>-B228/2+'Metric thread'!AD179</f>
        <v>-0.66223175892184016</v>
      </c>
      <c r="G228" s="53">
        <v>0</v>
      </c>
      <c r="H228" s="53">
        <f t="shared" si="20"/>
        <v>0.66223175892184016</v>
      </c>
      <c r="I228" s="53">
        <f>'Metric thread'!Z179-THREAD_TABLE!C228</f>
        <v>0.96499999999999631</v>
      </c>
      <c r="J228" s="53">
        <f>'Metric thread'!AC179</f>
        <v>0.10508874915385341</v>
      </c>
      <c r="K228" s="53">
        <f t="shared" si="21"/>
        <v>0.96499999999999631</v>
      </c>
      <c r="L228" s="58">
        <f t="shared" si="22"/>
        <v>-0.10508874915385341</v>
      </c>
    </row>
    <row r="229" spans="1:12">
      <c r="A229" s="126" t="str">
        <f>_xlfn.CONCAT('Metric thread'!C180,"-ext")</f>
        <v>M45x1-ext</v>
      </c>
      <c r="B229" s="73">
        <f>'Metric thread'!D180</f>
        <v>1</v>
      </c>
      <c r="C229" s="53">
        <f>'Metric thread'!Y180</f>
        <v>21.791499999999999</v>
      </c>
      <c r="D229" s="53">
        <f>'Metric thread'!X180</f>
        <v>43.736999999999995</v>
      </c>
      <c r="E229" s="53">
        <v>0</v>
      </c>
      <c r="F229" s="53">
        <f>-B229/2+'Metric thread'!AD180</f>
        <v>-0.44543306612069022</v>
      </c>
      <c r="G229" s="53">
        <v>0</v>
      </c>
      <c r="H229" s="53">
        <f t="shared" si="20"/>
        <v>0.44543306612069022</v>
      </c>
      <c r="I229" s="53">
        <f>'Metric thread'!Z180-THREAD_TABLE!C229</f>
        <v>0.64849999999999852</v>
      </c>
      <c r="J229" s="53">
        <f>'Metric thread'!AC180</f>
        <v>7.1021416551219491E-2</v>
      </c>
      <c r="K229" s="53">
        <f t="shared" si="21"/>
        <v>0.64849999999999852</v>
      </c>
      <c r="L229" s="58">
        <f t="shared" si="22"/>
        <v>-7.1021416551219491E-2</v>
      </c>
    </row>
    <row r="230" spans="1:12">
      <c r="A230" s="126" t="str">
        <f>_xlfn.CONCAT('Metric thread'!C181,"-ext")</f>
        <v>M48-ext</v>
      </c>
      <c r="B230" s="73">
        <f>'Metric thread'!D181</f>
        <v>5</v>
      </c>
      <c r="C230" s="53">
        <f>'Metric thread'!Y181</f>
        <v>20.6755</v>
      </c>
      <c r="D230" s="53">
        <f>'Metric thread'!X181</f>
        <v>41.933499999999995</v>
      </c>
      <c r="E230" s="53">
        <v>0</v>
      </c>
      <c r="F230" s="53">
        <f>-B230/2+'Metric thread'!AD181</f>
        <v>-2.1749151312417805</v>
      </c>
      <c r="G230" s="53">
        <v>0</v>
      </c>
      <c r="H230" s="53">
        <f t="shared" si="20"/>
        <v>2.1749151312417805</v>
      </c>
      <c r="I230" s="53">
        <f>'Metric thread'!Z181-THREAD_TABLE!C230</f>
        <v>3.157</v>
      </c>
      <c r="J230" s="53">
        <f>'Metric thread'!AC181</f>
        <v>0.35222033141013143</v>
      </c>
      <c r="K230" s="53">
        <f t="shared" si="21"/>
        <v>3.157</v>
      </c>
      <c r="L230" s="58">
        <f t="shared" si="22"/>
        <v>-0.35222033141013143</v>
      </c>
    </row>
    <row r="231" spans="1:12">
      <c r="A231" s="126" t="str">
        <f>_xlfn.CONCAT('Metric thread'!C182,"-ext")</f>
        <v>M48x4-ext</v>
      </c>
      <c r="B231" s="73">
        <f>'Metric thread'!D182</f>
        <v>4</v>
      </c>
      <c r="C231" s="53">
        <f>'Metric thread'!Y182</f>
        <v>21.321000000000002</v>
      </c>
      <c r="D231" s="53">
        <f>'Metric thread'!X182</f>
        <v>43.126000000000005</v>
      </c>
      <c r="E231" s="53">
        <v>0</v>
      </c>
      <c r="F231" s="53">
        <f>-B231/2+'Metric thread'!AD182</f>
        <v>-1.745647872658401</v>
      </c>
      <c r="G231" s="53">
        <v>0</v>
      </c>
      <c r="H231" s="53">
        <f t="shared" si="20"/>
        <v>1.745647872658401</v>
      </c>
      <c r="I231" s="53">
        <f>'Metric thread'!Z182-THREAD_TABLE!C231</f>
        <v>2.5314999999999976</v>
      </c>
      <c r="J231" s="53">
        <f>'Metric thread'!AC182</f>
        <v>0.28408566620486564</v>
      </c>
      <c r="K231" s="53">
        <f t="shared" si="21"/>
        <v>2.5314999999999976</v>
      </c>
      <c r="L231" s="58">
        <f t="shared" si="22"/>
        <v>-0.28408566620486564</v>
      </c>
    </row>
    <row r="232" spans="1:12">
      <c r="A232" s="126" t="str">
        <f>_xlfn.CONCAT('Metric thread'!C183,"-ext")</f>
        <v>M48x3-ext</v>
      </c>
      <c r="B232" s="73">
        <f>'Metric thread'!D183</f>
        <v>3</v>
      </c>
      <c r="C232" s="53">
        <f>'Metric thread'!Y183</f>
        <v>21.971499999999999</v>
      </c>
      <c r="D232" s="53">
        <f>'Metric thread'!X183</f>
        <v>44.323499999999996</v>
      </c>
      <c r="E232" s="53">
        <v>0</v>
      </c>
      <c r="F232" s="53">
        <f>-B232/2+'Metric thread'!AD183</f>
        <v>-1.3134938627290742</v>
      </c>
      <c r="G232" s="53">
        <v>0</v>
      </c>
      <c r="H232" s="53">
        <f t="shared" si="20"/>
        <v>1.3134938627290742</v>
      </c>
      <c r="I232" s="53">
        <f>'Metric thread'!Z183-THREAD_TABLE!C232</f>
        <v>1.9110000000000014</v>
      </c>
      <c r="J232" s="53">
        <f>'Metric thread'!AC183</f>
        <v>0.21017749830769861</v>
      </c>
      <c r="K232" s="53">
        <f t="shared" si="21"/>
        <v>1.9110000000000014</v>
      </c>
      <c r="L232" s="58">
        <f t="shared" si="22"/>
        <v>-0.21017749830769861</v>
      </c>
    </row>
    <row r="233" spans="1:12">
      <c r="A233" s="126" t="str">
        <f>_xlfn.CONCAT('Metric thread'!C184,"-ext")</f>
        <v>M48x2-ext</v>
      </c>
      <c r="B233" s="73">
        <f>'Metric thread'!D184</f>
        <v>2</v>
      </c>
      <c r="C233" s="53">
        <f>'Metric thread'!Y184</f>
        <v>22.625499999999999</v>
      </c>
      <c r="D233" s="53">
        <f>'Metric thread'!X184</f>
        <v>45.524000000000001</v>
      </c>
      <c r="E233" s="53">
        <v>0</v>
      </c>
      <c r="F233" s="53">
        <f>-B233/2+'Metric thread'!AD184</f>
        <v>-0.88076250253055688</v>
      </c>
      <c r="G233" s="53">
        <v>0</v>
      </c>
      <c r="H233" s="53">
        <f t="shared" si="20"/>
        <v>0.88076250253055688</v>
      </c>
      <c r="I233" s="53">
        <f>'Metric thread'!Z184-THREAD_TABLE!C233</f>
        <v>1.2845000000000013</v>
      </c>
      <c r="J233" s="53">
        <f>'Metric thread'!AC184</f>
        <v>0.13915608175648117</v>
      </c>
      <c r="K233" s="53">
        <f t="shared" si="21"/>
        <v>1.2845000000000013</v>
      </c>
      <c r="L233" s="58">
        <f t="shared" si="22"/>
        <v>-0.13915608175648117</v>
      </c>
    </row>
    <row r="234" spans="1:12">
      <c r="A234" s="126" t="str">
        <f>_xlfn.CONCAT('Metric thread'!C185,"-ext")</f>
        <v>M48x1.5-ext</v>
      </c>
      <c r="B234" s="73">
        <f>'Metric thread'!D185</f>
        <v>1.5</v>
      </c>
      <c r="C234" s="53">
        <f>'Metric thread'!Y185</f>
        <v>22.954999999999998</v>
      </c>
      <c r="D234" s="53">
        <f>'Metric thread'!X185</f>
        <v>46.126999999999995</v>
      </c>
      <c r="E234" s="53">
        <v>0</v>
      </c>
      <c r="F234" s="53">
        <f>-B234/2+'Metric thread'!AD185</f>
        <v>-0.66367513459481287</v>
      </c>
      <c r="G234" s="53">
        <v>0</v>
      </c>
      <c r="H234" s="53">
        <f t="shared" si="20"/>
        <v>0.66367513459481287</v>
      </c>
      <c r="I234" s="53">
        <f>'Metric thread'!Z185-THREAD_TABLE!C234</f>
        <v>0.96999999999999886</v>
      </c>
      <c r="J234" s="53">
        <f>'Metric thread'!AC185</f>
        <v>0.10364537348087655</v>
      </c>
      <c r="K234" s="53">
        <f t="shared" si="21"/>
        <v>0.96999999999999886</v>
      </c>
      <c r="L234" s="58">
        <f t="shared" si="22"/>
        <v>-0.10364537348087655</v>
      </c>
    </row>
    <row r="235" spans="1:12">
      <c r="A235" s="126" t="str">
        <f>_xlfn.CONCAT('Metric thread'!C186,"-ext")</f>
        <v>M50x4-ext</v>
      </c>
      <c r="B235" s="73">
        <f>'Metric thread'!D186</f>
        <v>4</v>
      </c>
      <c r="C235" s="53">
        <f>'Metric thread'!Y186</f>
        <v>22.321000000000002</v>
      </c>
      <c r="D235" s="53">
        <f>'Metric thread'!X186</f>
        <v>45.126000000000005</v>
      </c>
      <c r="E235" s="53">
        <v>0</v>
      </c>
      <c r="F235" s="53">
        <f>-B235/2+'Metric thread'!AD186</f>
        <v>-1.745647872658401</v>
      </c>
      <c r="G235" s="53">
        <v>0</v>
      </c>
      <c r="H235" s="53">
        <f t="shared" si="20"/>
        <v>1.745647872658401</v>
      </c>
      <c r="I235" s="53">
        <f>'Metric thread'!Z186-THREAD_TABLE!C235</f>
        <v>2.5314999999999976</v>
      </c>
      <c r="J235" s="53">
        <f>'Metric thread'!AC186</f>
        <v>0.28408566620486564</v>
      </c>
      <c r="K235" s="53">
        <f t="shared" si="21"/>
        <v>2.5314999999999976</v>
      </c>
      <c r="L235" s="58">
        <f t="shared" si="22"/>
        <v>-0.28408566620486564</v>
      </c>
    </row>
    <row r="236" spans="1:12">
      <c r="A236" s="126" t="str">
        <f>_xlfn.CONCAT('Metric thread'!C187,"-ext")</f>
        <v>M50x3-ext</v>
      </c>
      <c r="B236" s="73">
        <f>'Metric thread'!D187</f>
        <v>3</v>
      </c>
      <c r="C236" s="53">
        <f>'Metric thread'!Y187</f>
        <v>22.971499999999999</v>
      </c>
      <c r="D236" s="53">
        <f>'Metric thread'!X187</f>
        <v>46.323499999999996</v>
      </c>
      <c r="E236" s="53">
        <v>0</v>
      </c>
      <c r="F236" s="53">
        <f>-B236/2+'Metric thread'!AD187</f>
        <v>-1.3134938627290742</v>
      </c>
      <c r="G236" s="53">
        <v>0</v>
      </c>
      <c r="H236" s="53">
        <f t="shared" si="20"/>
        <v>1.3134938627290742</v>
      </c>
      <c r="I236" s="53">
        <f>'Metric thread'!Z187-THREAD_TABLE!C236</f>
        <v>1.9110000000000014</v>
      </c>
      <c r="J236" s="53">
        <f>'Metric thread'!AC187</f>
        <v>0.21017749830769861</v>
      </c>
      <c r="K236" s="53">
        <f t="shared" si="21"/>
        <v>1.9110000000000014</v>
      </c>
      <c r="L236" s="58">
        <f t="shared" si="22"/>
        <v>-0.21017749830769861</v>
      </c>
    </row>
    <row r="237" spans="1:12">
      <c r="A237" s="126" t="str">
        <f>_xlfn.CONCAT('Metric thread'!C188,"-ext")</f>
        <v>M50x2-ext</v>
      </c>
      <c r="B237" s="73">
        <f>'Metric thread'!D188</f>
        <v>2</v>
      </c>
      <c r="C237" s="53">
        <f>'Metric thread'!Y188</f>
        <v>23.625499999999999</v>
      </c>
      <c r="D237" s="53">
        <f>'Metric thread'!X188</f>
        <v>47.524000000000001</v>
      </c>
      <c r="E237" s="53">
        <v>0</v>
      </c>
      <c r="F237" s="53">
        <f>-B237/2+'Metric thread'!AD188</f>
        <v>-0.88076250253055688</v>
      </c>
      <c r="G237" s="53">
        <v>0</v>
      </c>
      <c r="H237" s="53">
        <f t="shared" si="20"/>
        <v>0.88076250253055688</v>
      </c>
      <c r="I237" s="53">
        <f>'Metric thread'!Z188-THREAD_TABLE!C237</f>
        <v>1.2845000000000013</v>
      </c>
      <c r="J237" s="53">
        <f>'Metric thread'!AC188</f>
        <v>0.13915608175648117</v>
      </c>
      <c r="K237" s="53">
        <f t="shared" si="21"/>
        <v>1.2845000000000013</v>
      </c>
      <c r="L237" s="58">
        <f t="shared" si="22"/>
        <v>-0.13915608175648117</v>
      </c>
    </row>
    <row r="238" spans="1:12">
      <c r="A238" s="126" t="str">
        <f>_xlfn.CONCAT('Metric thread'!C189,"-ext")</f>
        <v>M50x1.5-ext</v>
      </c>
      <c r="B238" s="73">
        <f>'Metric thread'!D189</f>
        <v>1.5</v>
      </c>
      <c r="C238" s="53">
        <f>'Metric thread'!Y189</f>
        <v>23.954999999999998</v>
      </c>
      <c r="D238" s="53">
        <f>'Metric thread'!X189</f>
        <v>48.126999999999995</v>
      </c>
      <c r="E238" s="53">
        <v>0</v>
      </c>
      <c r="F238" s="53">
        <f>-B238/2+'Metric thread'!AD189</f>
        <v>-0.66367513459481287</v>
      </c>
      <c r="G238" s="53">
        <v>0</v>
      </c>
      <c r="H238" s="53">
        <f t="shared" si="20"/>
        <v>0.66367513459481287</v>
      </c>
      <c r="I238" s="53">
        <f>'Metric thread'!Z189-THREAD_TABLE!C238</f>
        <v>0.96999999999999886</v>
      </c>
      <c r="J238" s="53">
        <f>'Metric thread'!AC189</f>
        <v>0.10364537348087655</v>
      </c>
      <c r="K238" s="53">
        <f t="shared" si="21"/>
        <v>0.96999999999999886</v>
      </c>
      <c r="L238" s="58">
        <f t="shared" si="22"/>
        <v>-0.10364537348087655</v>
      </c>
    </row>
    <row r="239" spans="1:12">
      <c r="A239" s="126" t="str">
        <f>_xlfn.CONCAT('Metric thread'!C190,"-ext")</f>
        <v>M52-ext</v>
      </c>
      <c r="B239" s="73">
        <f>'Metric thread'!D190</f>
        <v>5</v>
      </c>
      <c r="C239" s="53">
        <f>'Metric thread'!Y190</f>
        <v>22.682500000000001</v>
      </c>
      <c r="D239" s="53">
        <f>'Metric thread'!X190</f>
        <v>45.9405</v>
      </c>
      <c r="E239" s="53">
        <v>0</v>
      </c>
      <c r="F239" s="53">
        <f>-B239/2+'Metric thread'!AD190</f>
        <v>-2.1737604307033997</v>
      </c>
      <c r="G239" s="53">
        <v>0</v>
      </c>
      <c r="H239" s="53">
        <f t="shared" si="20"/>
        <v>2.1737604307033997</v>
      </c>
      <c r="I239" s="53">
        <f>'Metric thread'!Z190-THREAD_TABLE!C239</f>
        <v>3.1499999999999986</v>
      </c>
      <c r="J239" s="53">
        <f>'Metric thread'!AC190</f>
        <v>0.355107082756079</v>
      </c>
      <c r="K239" s="53">
        <f t="shared" si="21"/>
        <v>3.1499999999999986</v>
      </c>
      <c r="L239" s="58">
        <f t="shared" si="22"/>
        <v>-0.355107082756079</v>
      </c>
    </row>
    <row r="240" spans="1:12">
      <c r="A240" s="126" t="str">
        <f>_xlfn.CONCAT('Metric thread'!C191,"-ext")</f>
        <v>M52x4-ext</v>
      </c>
      <c r="B240" s="73">
        <f>'Metric thread'!D191</f>
        <v>4</v>
      </c>
      <c r="C240" s="53">
        <f>'Metric thread'!Y191</f>
        <v>23.321000000000002</v>
      </c>
      <c r="D240" s="53">
        <f>'Metric thread'!X191</f>
        <v>47.126000000000005</v>
      </c>
      <c r="E240" s="53">
        <v>0</v>
      </c>
      <c r="F240" s="53">
        <f>-B240/2+'Metric thread'!AD191</f>
        <v>-1.745647872658401</v>
      </c>
      <c r="G240" s="53">
        <v>0</v>
      </c>
      <c r="H240" s="53">
        <f t="shared" si="20"/>
        <v>1.745647872658401</v>
      </c>
      <c r="I240" s="53">
        <f>'Metric thread'!Z191-THREAD_TABLE!C240</f>
        <v>2.5314999999999976</v>
      </c>
      <c r="J240" s="53">
        <f>'Metric thread'!AC191</f>
        <v>0.28408566620486564</v>
      </c>
      <c r="K240" s="53">
        <f t="shared" si="21"/>
        <v>2.5314999999999976</v>
      </c>
      <c r="L240" s="58">
        <f t="shared" si="22"/>
        <v>-0.28408566620486564</v>
      </c>
    </row>
    <row r="241" spans="1:12">
      <c r="A241" s="126" t="str">
        <f>_xlfn.CONCAT('Metric thread'!C192,"-ext")</f>
        <v>M52x3-ext</v>
      </c>
      <c r="B241" s="73">
        <f>'Metric thread'!D192</f>
        <v>3</v>
      </c>
      <c r="C241" s="53">
        <f>'Metric thread'!Y192</f>
        <v>23.971499999999999</v>
      </c>
      <c r="D241" s="53">
        <f>'Metric thread'!X192</f>
        <v>48.323499999999996</v>
      </c>
      <c r="E241" s="53">
        <v>0</v>
      </c>
      <c r="F241" s="53">
        <f>-B241/2+'Metric thread'!AD192</f>
        <v>-1.3134938627290742</v>
      </c>
      <c r="G241" s="53">
        <v>0</v>
      </c>
      <c r="H241" s="53">
        <f t="shared" si="20"/>
        <v>1.3134938627290742</v>
      </c>
      <c r="I241" s="53">
        <f>'Metric thread'!Z192-THREAD_TABLE!C241</f>
        <v>1.9110000000000014</v>
      </c>
      <c r="J241" s="53">
        <f>'Metric thread'!AC192</f>
        <v>0.21017749830769861</v>
      </c>
      <c r="K241" s="53">
        <f t="shared" si="21"/>
        <v>1.9110000000000014</v>
      </c>
      <c r="L241" s="58">
        <f t="shared" si="22"/>
        <v>-0.21017749830769861</v>
      </c>
    </row>
    <row r="242" spans="1:12">
      <c r="A242" s="126" t="str">
        <f>_xlfn.CONCAT('Metric thread'!C193,"-ext")</f>
        <v>M52x2-ext</v>
      </c>
      <c r="B242" s="73">
        <f>'Metric thread'!D193</f>
        <v>2</v>
      </c>
      <c r="C242" s="53">
        <f>'Metric thread'!Y193</f>
        <v>24.625499999999999</v>
      </c>
      <c r="D242" s="53">
        <f>'Metric thread'!X193</f>
        <v>49.524000000000001</v>
      </c>
      <c r="E242" s="53">
        <v>0</v>
      </c>
      <c r="F242" s="53">
        <f>-B242/2+'Metric thread'!AD193</f>
        <v>-0.88076250253055688</v>
      </c>
      <c r="G242" s="53">
        <v>0</v>
      </c>
      <c r="H242" s="53">
        <f t="shared" si="20"/>
        <v>0.88076250253055688</v>
      </c>
      <c r="I242" s="53">
        <f>'Metric thread'!Z193-THREAD_TABLE!C242</f>
        <v>1.2845000000000013</v>
      </c>
      <c r="J242" s="53">
        <f>'Metric thread'!AC193</f>
        <v>0.13915608175648117</v>
      </c>
      <c r="K242" s="53">
        <f t="shared" si="21"/>
        <v>1.2845000000000013</v>
      </c>
      <c r="L242" s="58">
        <f t="shared" si="22"/>
        <v>-0.13915608175648117</v>
      </c>
    </row>
    <row r="243" spans="1:12">
      <c r="A243" s="126" t="str">
        <f>_xlfn.CONCAT('Metric thread'!C194,"-ext")</f>
        <v>M52x1.5-ext</v>
      </c>
      <c r="B243" s="73">
        <f>'Metric thread'!D194</f>
        <v>1.5</v>
      </c>
      <c r="C243" s="53">
        <f>'Metric thread'!Y194</f>
        <v>24.954999999999998</v>
      </c>
      <c r="D243" s="53">
        <f>'Metric thread'!X194</f>
        <v>50.126999999999995</v>
      </c>
      <c r="E243" s="53">
        <v>0</v>
      </c>
      <c r="F243" s="53">
        <f>-B243/2+'Metric thread'!AD194</f>
        <v>-0.66367513459481287</v>
      </c>
      <c r="G243" s="53">
        <v>0</v>
      </c>
      <c r="H243" s="53">
        <f t="shared" si="20"/>
        <v>0.66367513459481287</v>
      </c>
      <c r="I243" s="53">
        <f>'Metric thread'!Z194-THREAD_TABLE!C243</f>
        <v>0.96999999999999886</v>
      </c>
      <c r="J243" s="53">
        <f>'Metric thread'!AC194</f>
        <v>0.10364537348087655</v>
      </c>
      <c r="K243" s="53">
        <f t="shared" si="21"/>
        <v>0.96999999999999886</v>
      </c>
      <c r="L243" s="58">
        <f t="shared" si="22"/>
        <v>-0.10364537348087655</v>
      </c>
    </row>
    <row r="244" spans="1:12">
      <c r="A244" s="126" t="str">
        <f>_xlfn.CONCAT('Metric thread'!C195,"-ext")</f>
        <v>M55x4-ext</v>
      </c>
      <c r="B244" s="73">
        <f>'Metric thread'!D195</f>
        <v>4</v>
      </c>
      <c r="C244" s="53">
        <f>'Metric thread'!Y195</f>
        <v>24.821000000000002</v>
      </c>
      <c r="D244" s="53">
        <f>'Metric thread'!X195</f>
        <v>50.126000000000005</v>
      </c>
      <c r="E244" s="53">
        <v>0</v>
      </c>
      <c r="F244" s="53">
        <f>-B244/2+'Metric thread'!AD195</f>
        <v>-1.745647872658401</v>
      </c>
      <c r="G244" s="53">
        <v>0</v>
      </c>
      <c r="H244" s="53">
        <f t="shared" si="20"/>
        <v>1.745647872658401</v>
      </c>
      <c r="I244" s="53">
        <f>'Metric thread'!Z195-THREAD_TABLE!C244</f>
        <v>2.5314999999999976</v>
      </c>
      <c r="J244" s="53">
        <f>'Metric thread'!AC195</f>
        <v>0.28408566620486564</v>
      </c>
      <c r="K244" s="53">
        <f t="shared" si="21"/>
        <v>2.5314999999999976</v>
      </c>
      <c r="L244" s="58">
        <f t="shared" si="22"/>
        <v>-0.28408566620486564</v>
      </c>
    </row>
    <row r="245" spans="1:12">
      <c r="A245" s="126" t="str">
        <f>_xlfn.CONCAT('Metric thread'!C196,"-ext")</f>
        <v>M55x3-ext</v>
      </c>
      <c r="B245" s="73">
        <f>'Metric thread'!D196</f>
        <v>3</v>
      </c>
      <c r="C245" s="53">
        <f>'Metric thread'!Y196</f>
        <v>25.471499999999999</v>
      </c>
      <c r="D245" s="53">
        <f>'Metric thread'!X196</f>
        <v>51.323499999999996</v>
      </c>
      <c r="E245" s="53">
        <v>0</v>
      </c>
      <c r="F245" s="53">
        <f>-B245/2+'Metric thread'!AD196</f>
        <v>-1.3134938627290742</v>
      </c>
      <c r="G245" s="53">
        <v>0</v>
      </c>
      <c r="H245" s="53">
        <f t="shared" si="20"/>
        <v>1.3134938627290742</v>
      </c>
      <c r="I245" s="53">
        <f>'Metric thread'!Z196-THREAD_TABLE!C245</f>
        <v>1.9110000000000014</v>
      </c>
      <c r="J245" s="53">
        <f>'Metric thread'!AC196</f>
        <v>0.21017749830769861</v>
      </c>
      <c r="K245" s="53">
        <f t="shared" si="21"/>
        <v>1.9110000000000014</v>
      </c>
      <c r="L245" s="58">
        <f t="shared" si="22"/>
        <v>-0.21017749830769861</v>
      </c>
    </row>
    <row r="246" spans="1:12">
      <c r="A246" s="126" t="str">
        <f>_xlfn.CONCAT('Metric thread'!C197,"-ext")</f>
        <v>M55x2-ext</v>
      </c>
      <c r="B246" s="73">
        <f>'Metric thread'!D197</f>
        <v>2</v>
      </c>
      <c r="C246" s="53">
        <f>'Metric thread'!Y197</f>
        <v>26.125499999999999</v>
      </c>
      <c r="D246" s="53">
        <f>'Metric thread'!X197</f>
        <v>52.524000000000001</v>
      </c>
      <c r="E246" s="53">
        <v>0</v>
      </c>
      <c r="F246" s="53">
        <f>-B246/2+'Metric thread'!AD197</f>
        <v>-0.88076250253055688</v>
      </c>
      <c r="G246" s="53">
        <v>0</v>
      </c>
      <c r="H246" s="53">
        <f t="shared" ref="H246:H309" si="23">-F246</f>
        <v>0.88076250253055688</v>
      </c>
      <c r="I246" s="53">
        <f>'Metric thread'!Z197-THREAD_TABLE!C246</f>
        <v>1.2845000000000013</v>
      </c>
      <c r="J246" s="53">
        <f>'Metric thread'!AC197</f>
        <v>0.13915608175648117</v>
      </c>
      <c r="K246" s="53">
        <f t="shared" ref="K246:K309" si="24">I246</f>
        <v>1.2845000000000013</v>
      </c>
      <c r="L246" s="58">
        <f t="shared" ref="L246:L309" si="25">-J246</f>
        <v>-0.13915608175648117</v>
      </c>
    </row>
    <row r="247" spans="1:12">
      <c r="A247" s="126" t="str">
        <f>_xlfn.CONCAT('Metric thread'!C198,"-ext")</f>
        <v>M55x1.5-ext</v>
      </c>
      <c r="B247" s="73">
        <f>'Metric thread'!D198</f>
        <v>1.5</v>
      </c>
      <c r="C247" s="53">
        <f>'Metric thread'!Y198</f>
        <v>26.454999999999998</v>
      </c>
      <c r="D247" s="53">
        <f>'Metric thread'!X198</f>
        <v>53.126999999999995</v>
      </c>
      <c r="E247" s="53">
        <v>0</v>
      </c>
      <c r="F247" s="53">
        <f>-B247/2+'Metric thread'!AD198</f>
        <v>-0.66367513459481287</v>
      </c>
      <c r="G247" s="53">
        <v>0</v>
      </c>
      <c r="H247" s="53">
        <f t="shared" si="23"/>
        <v>0.66367513459481287</v>
      </c>
      <c r="I247" s="53">
        <f>'Metric thread'!Z198-THREAD_TABLE!C247</f>
        <v>0.96999999999999886</v>
      </c>
      <c r="J247" s="53">
        <f>'Metric thread'!AC198</f>
        <v>0.10364537348087655</v>
      </c>
      <c r="K247" s="53">
        <f t="shared" si="24"/>
        <v>0.96999999999999886</v>
      </c>
      <c r="L247" s="58">
        <f t="shared" si="25"/>
        <v>-0.10364537348087655</v>
      </c>
    </row>
    <row r="248" spans="1:12">
      <c r="A248" s="126" t="str">
        <f>_xlfn.CONCAT('Metric thread'!C199,"-ext")</f>
        <v>M56-ext</v>
      </c>
      <c r="B248" s="73">
        <f>'Metric thread'!D199</f>
        <v>5.5</v>
      </c>
      <c r="C248" s="53">
        <f>'Metric thread'!Y199</f>
        <v>24.35</v>
      </c>
      <c r="D248" s="53">
        <f>'Metric thread'!X199</f>
        <v>49.335499999999996</v>
      </c>
      <c r="E248" s="53">
        <v>0</v>
      </c>
      <c r="F248" s="53">
        <f>-B248/2+'Metric thread'!AD199</f>
        <v>-2.3911364737737402</v>
      </c>
      <c r="G248" s="53">
        <v>0</v>
      </c>
      <c r="H248" s="53">
        <f t="shared" si="23"/>
        <v>2.3911364737737402</v>
      </c>
      <c r="I248" s="53">
        <f>'Metric thread'!Z199-THREAD_TABLE!C248</f>
        <v>3.4749999999999979</v>
      </c>
      <c r="J248" s="53">
        <f>'Metric thread'!AC199</f>
        <v>0.38484428833979262</v>
      </c>
      <c r="K248" s="53">
        <f t="shared" si="24"/>
        <v>3.4749999999999979</v>
      </c>
      <c r="L248" s="58">
        <f t="shared" si="25"/>
        <v>-0.38484428833979262</v>
      </c>
    </row>
    <row r="249" spans="1:12">
      <c r="A249" s="126" t="str">
        <f>_xlfn.CONCAT('Metric thread'!C200,"-ext")</f>
        <v>M56x4-ext</v>
      </c>
      <c r="B249" s="73">
        <f>'Metric thread'!D200</f>
        <v>4</v>
      </c>
      <c r="C249" s="53">
        <f>'Metric thread'!Y200</f>
        <v>25.321000000000002</v>
      </c>
      <c r="D249" s="53">
        <f>'Metric thread'!X200</f>
        <v>51.126000000000005</v>
      </c>
      <c r="E249" s="53">
        <v>0</v>
      </c>
      <c r="F249" s="53">
        <f>-B249/2+'Metric thread'!AD200</f>
        <v>-1.745647872658401</v>
      </c>
      <c r="G249" s="53">
        <v>0</v>
      </c>
      <c r="H249" s="53">
        <f t="shared" si="23"/>
        <v>1.745647872658401</v>
      </c>
      <c r="I249" s="53">
        <f>'Metric thread'!Z200-THREAD_TABLE!C249</f>
        <v>2.5314999999999976</v>
      </c>
      <c r="J249" s="53">
        <f>'Metric thread'!AC200</f>
        <v>0.28408566620486564</v>
      </c>
      <c r="K249" s="53">
        <f t="shared" si="24"/>
        <v>2.5314999999999976</v>
      </c>
      <c r="L249" s="58">
        <f t="shared" si="25"/>
        <v>-0.28408566620486564</v>
      </c>
    </row>
    <row r="250" spans="1:12">
      <c r="A250" s="126" t="str">
        <f>_xlfn.CONCAT('Metric thread'!C201,"-ext")</f>
        <v>M56x3-ext</v>
      </c>
      <c r="B250" s="73">
        <f>'Metric thread'!D201</f>
        <v>3</v>
      </c>
      <c r="C250" s="53">
        <f>'Metric thread'!Y201</f>
        <v>25.971499999999999</v>
      </c>
      <c r="D250" s="53">
        <f>'Metric thread'!X201</f>
        <v>52.323499999999996</v>
      </c>
      <c r="E250" s="53">
        <v>0</v>
      </c>
      <c r="F250" s="53">
        <f>-B250/2+'Metric thread'!AD201</f>
        <v>-1.3134938627290742</v>
      </c>
      <c r="G250" s="53">
        <v>0</v>
      </c>
      <c r="H250" s="53">
        <f t="shared" si="23"/>
        <v>1.3134938627290742</v>
      </c>
      <c r="I250" s="53">
        <f>'Metric thread'!Z201-THREAD_TABLE!C250</f>
        <v>1.9110000000000014</v>
      </c>
      <c r="J250" s="53">
        <f>'Metric thread'!AC201</f>
        <v>0.21017749830769861</v>
      </c>
      <c r="K250" s="53">
        <f t="shared" si="24"/>
        <v>1.9110000000000014</v>
      </c>
      <c r="L250" s="58">
        <f t="shared" si="25"/>
        <v>-0.21017749830769861</v>
      </c>
    </row>
    <row r="251" spans="1:12">
      <c r="A251" s="126" t="str">
        <f>_xlfn.CONCAT('Metric thread'!C202,"-ext")</f>
        <v>M56x2-ext</v>
      </c>
      <c r="B251" s="73">
        <f>'Metric thread'!D202</f>
        <v>2</v>
      </c>
      <c r="C251" s="53">
        <f>'Metric thread'!Y202</f>
        <v>26.625499999999999</v>
      </c>
      <c r="D251" s="53">
        <f>'Metric thread'!X202</f>
        <v>53.524000000000001</v>
      </c>
      <c r="E251" s="53">
        <v>0</v>
      </c>
      <c r="F251" s="53">
        <f>-B251/2+'Metric thread'!AD202</f>
        <v>-0.88076250253055688</v>
      </c>
      <c r="G251" s="53">
        <v>0</v>
      </c>
      <c r="H251" s="53">
        <f t="shared" si="23"/>
        <v>0.88076250253055688</v>
      </c>
      <c r="I251" s="53">
        <f>'Metric thread'!Z202-THREAD_TABLE!C251</f>
        <v>1.2845000000000013</v>
      </c>
      <c r="J251" s="53">
        <f>'Metric thread'!AC202</f>
        <v>0.13915608175648117</v>
      </c>
      <c r="K251" s="53">
        <f t="shared" si="24"/>
        <v>1.2845000000000013</v>
      </c>
      <c r="L251" s="58">
        <f t="shared" si="25"/>
        <v>-0.13915608175648117</v>
      </c>
    </row>
    <row r="252" spans="1:12">
      <c r="A252" s="126" t="str">
        <f>_xlfn.CONCAT('Metric thread'!C203,"-ext")</f>
        <v>M56x1.5-ext</v>
      </c>
      <c r="B252" s="73">
        <f>'Metric thread'!D203</f>
        <v>1.5</v>
      </c>
      <c r="C252" s="53">
        <f>'Metric thread'!Y203</f>
        <v>26.954999999999998</v>
      </c>
      <c r="D252" s="53">
        <f>'Metric thread'!X203</f>
        <v>54.126999999999995</v>
      </c>
      <c r="E252" s="53">
        <v>0</v>
      </c>
      <c r="F252" s="53">
        <f>-B252/2+'Metric thread'!AD203</f>
        <v>-0.66367513459481287</v>
      </c>
      <c r="G252" s="53">
        <v>0</v>
      </c>
      <c r="H252" s="53">
        <f t="shared" si="23"/>
        <v>0.66367513459481287</v>
      </c>
      <c r="I252" s="53">
        <f>'Metric thread'!Z203-THREAD_TABLE!C252</f>
        <v>0.96999999999999886</v>
      </c>
      <c r="J252" s="53">
        <f>'Metric thread'!AC203</f>
        <v>0.10364537348087655</v>
      </c>
      <c r="K252" s="53">
        <f t="shared" si="24"/>
        <v>0.96999999999999886</v>
      </c>
      <c r="L252" s="58">
        <f t="shared" si="25"/>
        <v>-0.10364537348087655</v>
      </c>
    </row>
    <row r="253" spans="1:12">
      <c r="A253" s="126" t="str">
        <f>_xlfn.CONCAT('Metric thread'!C204,"-ext")</f>
        <v>M56x1-ext</v>
      </c>
      <c r="B253" s="73">
        <f>'Metric thread'!D204</f>
        <v>1</v>
      </c>
      <c r="C253" s="53">
        <f>'Metric thread'!Y204</f>
        <v>27.283999999999999</v>
      </c>
      <c r="D253" s="53">
        <f>'Metric thread'!X204</f>
        <v>54.729500000000002</v>
      </c>
      <c r="E253" s="53">
        <v>0</v>
      </c>
      <c r="F253" s="53">
        <f>-B253/2+'Metric thread'!AD204</f>
        <v>-0.44687644179366298</v>
      </c>
      <c r="G253" s="53">
        <v>0</v>
      </c>
      <c r="H253" s="53">
        <f t="shared" si="23"/>
        <v>0.44687644179366298</v>
      </c>
      <c r="I253" s="53">
        <f>'Metric thread'!Z204-THREAD_TABLE!C253</f>
        <v>0.65599999999999881</v>
      </c>
      <c r="J253" s="53">
        <f>'Metric thread'!AC204</f>
        <v>6.8134665205269881E-2</v>
      </c>
      <c r="K253" s="53">
        <f t="shared" si="24"/>
        <v>0.65599999999999881</v>
      </c>
      <c r="L253" s="58">
        <f t="shared" si="25"/>
        <v>-6.8134665205269881E-2</v>
      </c>
    </row>
    <row r="254" spans="1:12">
      <c r="A254" s="126" t="str">
        <f>_xlfn.CONCAT('Metric thread'!C205,"-ext")</f>
        <v>M58x4-ext</v>
      </c>
      <c r="B254" s="73">
        <f>'Metric thread'!D205</f>
        <v>4</v>
      </c>
      <c r="C254" s="53">
        <f>'Metric thread'!Y205</f>
        <v>26.321000000000002</v>
      </c>
      <c r="D254" s="53">
        <f>'Metric thread'!X205</f>
        <v>53.126000000000005</v>
      </c>
      <c r="E254" s="53">
        <v>0</v>
      </c>
      <c r="F254" s="53">
        <f>-B254/2+'Metric thread'!AD205</f>
        <v>-1.745647872658401</v>
      </c>
      <c r="G254" s="53">
        <v>0</v>
      </c>
      <c r="H254" s="53">
        <f t="shared" si="23"/>
        <v>1.745647872658401</v>
      </c>
      <c r="I254" s="53">
        <f>'Metric thread'!Z205-THREAD_TABLE!C254</f>
        <v>2.5314999999999976</v>
      </c>
      <c r="J254" s="53">
        <f>'Metric thread'!AC205</f>
        <v>0.28408566620486564</v>
      </c>
      <c r="K254" s="53">
        <f t="shared" si="24"/>
        <v>2.5314999999999976</v>
      </c>
      <c r="L254" s="58">
        <f t="shared" si="25"/>
        <v>-0.28408566620486564</v>
      </c>
    </row>
    <row r="255" spans="1:12">
      <c r="A255" s="126" t="str">
        <f>_xlfn.CONCAT('Metric thread'!C206,"-ext")</f>
        <v>M58x3-ext</v>
      </c>
      <c r="B255" s="73">
        <f>'Metric thread'!D206</f>
        <v>3</v>
      </c>
      <c r="C255" s="53">
        <f>'Metric thread'!Y206</f>
        <v>26.971499999999999</v>
      </c>
      <c r="D255" s="53">
        <f>'Metric thread'!X206</f>
        <v>54.323499999999996</v>
      </c>
      <c r="E255" s="53">
        <v>0</v>
      </c>
      <c r="F255" s="53">
        <f>-B255/2+'Metric thread'!AD206</f>
        <v>-1.3134938627290742</v>
      </c>
      <c r="G255" s="53">
        <v>0</v>
      </c>
      <c r="H255" s="53">
        <f t="shared" si="23"/>
        <v>1.3134938627290742</v>
      </c>
      <c r="I255" s="53">
        <f>'Metric thread'!Z206-THREAD_TABLE!C255</f>
        <v>1.9110000000000014</v>
      </c>
      <c r="J255" s="53">
        <f>'Metric thread'!AC206</f>
        <v>0.21017749830769861</v>
      </c>
      <c r="K255" s="53">
        <f t="shared" si="24"/>
        <v>1.9110000000000014</v>
      </c>
      <c r="L255" s="58">
        <f t="shared" si="25"/>
        <v>-0.21017749830769861</v>
      </c>
    </row>
    <row r="256" spans="1:12">
      <c r="A256" s="126" t="str">
        <f>_xlfn.CONCAT('Metric thread'!C207,"-ext")</f>
        <v>M58x2-ext</v>
      </c>
      <c r="B256" s="73">
        <f>'Metric thread'!D207</f>
        <v>2</v>
      </c>
      <c r="C256" s="53">
        <f>'Metric thread'!Y207</f>
        <v>27.625499999999999</v>
      </c>
      <c r="D256" s="53">
        <f>'Metric thread'!X207</f>
        <v>55.524000000000001</v>
      </c>
      <c r="E256" s="53">
        <v>0</v>
      </c>
      <c r="F256" s="53">
        <f>-B256/2+'Metric thread'!AD207</f>
        <v>-0.88076250253055688</v>
      </c>
      <c r="G256" s="53">
        <v>0</v>
      </c>
      <c r="H256" s="53">
        <f t="shared" si="23"/>
        <v>0.88076250253055688</v>
      </c>
      <c r="I256" s="53">
        <f>'Metric thread'!Z207-THREAD_TABLE!C256</f>
        <v>1.2845000000000013</v>
      </c>
      <c r="J256" s="53">
        <f>'Metric thread'!AC207</f>
        <v>0.13915608175648117</v>
      </c>
      <c r="K256" s="53">
        <f t="shared" si="24"/>
        <v>1.2845000000000013</v>
      </c>
      <c r="L256" s="58">
        <f t="shared" si="25"/>
        <v>-0.13915608175648117</v>
      </c>
    </row>
    <row r="257" spans="1:12">
      <c r="A257" s="126" t="str">
        <f>_xlfn.CONCAT('Metric thread'!C208,"-ext")</f>
        <v>M58x1.5-ext</v>
      </c>
      <c r="B257" s="73">
        <f>'Metric thread'!D208</f>
        <v>1.5</v>
      </c>
      <c r="C257" s="53">
        <f>'Metric thread'!Y208</f>
        <v>27.954999999999998</v>
      </c>
      <c r="D257" s="53">
        <f>'Metric thread'!X208</f>
        <v>56.126999999999995</v>
      </c>
      <c r="E257" s="53">
        <v>0</v>
      </c>
      <c r="F257" s="53">
        <f>-B257/2+'Metric thread'!AD208</f>
        <v>-0.66367513459481287</v>
      </c>
      <c r="G257" s="53">
        <v>0</v>
      </c>
      <c r="H257" s="53">
        <f t="shared" si="23"/>
        <v>0.66367513459481287</v>
      </c>
      <c r="I257" s="53">
        <f>'Metric thread'!Z208-THREAD_TABLE!C257</f>
        <v>0.96999999999999886</v>
      </c>
      <c r="J257" s="53">
        <f>'Metric thread'!AC208</f>
        <v>0.10364537348087655</v>
      </c>
      <c r="K257" s="53">
        <f t="shared" si="24"/>
        <v>0.96999999999999886</v>
      </c>
      <c r="L257" s="58">
        <f t="shared" si="25"/>
        <v>-0.10364537348087655</v>
      </c>
    </row>
    <row r="258" spans="1:12">
      <c r="A258" s="126" t="str">
        <f>_xlfn.CONCAT('Metric thread'!C209,"-ext")</f>
        <v>M60-ext</v>
      </c>
      <c r="B258" s="73">
        <f>'Metric thread'!D209</f>
        <v>5.5</v>
      </c>
      <c r="C258" s="53">
        <f>'Metric thread'!Y209</f>
        <v>26.35</v>
      </c>
      <c r="D258" s="53">
        <f>'Metric thread'!X209</f>
        <v>53.335499999999996</v>
      </c>
      <c r="E258" s="53">
        <v>0</v>
      </c>
      <c r="F258" s="53">
        <f>-B258/2+'Metric thread'!AD209</f>
        <v>-2.3911364737737402</v>
      </c>
      <c r="G258" s="53">
        <v>0</v>
      </c>
      <c r="H258" s="53">
        <f t="shared" si="23"/>
        <v>2.3911364737737402</v>
      </c>
      <c r="I258" s="53">
        <f>'Metric thread'!Z209-THREAD_TABLE!C258</f>
        <v>3.4749999999999979</v>
      </c>
      <c r="J258" s="53">
        <f>'Metric thread'!AC209</f>
        <v>0.38484428833979262</v>
      </c>
      <c r="K258" s="53">
        <f t="shared" si="24"/>
        <v>3.4749999999999979</v>
      </c>
      <c r="L258" s="58">
        <f t="shared" si="25"/>
        <v>-0.38484428833979262</v>
      </c>
    </row>
    <row r="259" spans="1:12">
      <c r="A259" s="126" t="str">
        <f>_xlfn.CONCAT('Metric thread'!C210,"-ext")</f>
        <v>M60x4-ext</v>
      </c>
      <c r="B259" s="73">
        <f>'Metric thread'!D210</f>
        <v>4</v>
      </c>
      <c r="C259" s="53">
        <f>'Metric thread'!Y210</f>
        <v>27.321000000000002</v>
      </c>
      <c r="D259" s="53">
        <f>'Metric thread'!X210</f>
        <v>55.126000000000005</v>
      </c>
      <c r="E259" s="53">
        <v>0</v>
      </c>
      <c r="F259" s="53">
        <f>-B259/2+'Metric thread'!AD210</f>
        <v>-1.745647872658401</v>
      </c>
      <c r="G259" s="53">
        <v>0</v>
      </c>
      <c r="H259" s="53">
        <f t="shared" si="23"/>
        <v>1.745647872658401</v>
      </c>
      <c r="I259" s="53">
        <f>'Metric thread'!Z210-THREAD_TABLE!C259</f>
        <v>2.5314999999999976</v>
      </c>
      <c r="J259" s="53">
        <f>'Metric thread'!AC210</f>
        <v>0.28408566620486564</v>
      </c>
      <c r="K259" s="53">
        <f t="shared" si="24"/>
        <v>2.5314999999999976</v>
      </c>
      <c r="L259" s="58">
        <f t="shared" si="25"/>
        <v>-0.28408566620486564</v>
      </c>
    </row>
    <row r="260" spans="1:12">
      <c r="A260" s="126" t="str">
        <f>_xlfn.CONCAT('Metric thread'!C211,"-ext")</f>
        <v>M60x3-ext</v>
      </c>
      <c r="B260" s="73">
        <f>'Metric thread'!D211</f>
        <v>3</v>
      </c>
      <c r="C260" s="53">
        <f>'Metric thread'!Y211</f>
        <v>27.971499999999999</v>
      </c>
      <c r="D260" s="53">
        <f>'Metric thread'!X211</f>
        <v>56.323499999999996</v>
      </c>
      <c r="E260" s="53">
        <v>0</v>
      </c>
      <c r="F260" s="53">
        <f>-B260/2+'Metric thread'!AD211</f>
        <v>-1.3134938627290742</v>
      </c>
      <c r="G260" s="53">
        <v>0</v>
      </c>
      <c r="H260" s="53">
        <f t="shared" si="23"/>
        <v>1.3134938627290742</v>
      </c>
      <c r="I260" s="53">
        <f>'Metric thread'!Z211-THREAD_TABLE!C260</f>
        <v>1.9110000000000014</v>
      </c>
      <c r="J260" s="53">
        <f>'Metric thread'!AC211</f>
        <v>0.21017749830769861</v>
      </c>
      <c r="K260" s="53">
        <f t="shared" si="24"/>
        <v>1.9110000000000014</v>
      </c>
      <c r="L260" s="58">
        <f t="shared" si="25"/>
        <v>-0.21017749830769861</v>
      </c>
    </row>
    <row r="261" spans="1:12">
      <c r="A261" s="126" t="str">
        <f>_xlfn.CONCAT('Metric thread'!C212,"-ext")</f>
        <v>M60x2-ext</v>
      </c>
      <c r="B261" s="73">
        <f>'Metric thread'!D212</f>
        <v>2</v>
      </c>
      <c r="C261" s="53">
        <f>'Metric thread'!Y212</f>
        <v>28.625499999999999</v>
      </c>
      <c r="D261" s="53">
        <f>'Metric thread'!X212</f>
        <v>57.524000000000001</v>
      </c>
      <c r="E261" s="53">
        <v>0</v>
      </c>
      <c r="F261" s="53">
        <f>-B261/2+'Metric thread'!AD212</f>
        <v>-0.88076250253055688</v>
      </c>
      <c r="G261" s="53">
        <v>0</v>
      </c>
      <c r="H261" s="53">
        <f t="shared" si="23"/>
        <v>0.88076250253055688</v>
      </c>
      <c r="I261" s="53">
        <f>'Metric thread'!Z212-THREAD_TABLE!C261</f>
        <v>1.2845000000000013</v>
      </c>
      <c r="J261" s="53">
        <f>'Metric thread'!AC212</f>
        <v>0.13915608175648117</v>
      </c>
      <c r="K261" s="53">
        <f t="shared" si="24"/>
        <v>1.2845000000000013</v>
      </c>
      <c r="L261" s="58">
        <f t="shared" si="25"/>
        <v>-0.13915608175648117</v>
      </c>
    </row>
    <row r="262" spans="1:12">
      <c r="A262" s="126" t="str">
        <f>_xlfn.CONCAT('Metric thread'!C213,"-ext")</f>
        <v>M60x1.5-ext</v>
      </c>
      <c r="B262" s="73">
        <f>'Metric thread'!D213</f>
        <v>1.5</v>
      </c>
      <c r="C262" s="53">
        <f>'Metric thread'!Y213</f>
        <v>28.954999999999998</v>
      </c>
      <c r="D262" s="53">
        <f>'Metric thread'!X213</f>
        <v>58.126999999999995</v>
      </c>
      <c r="E262" s="53">
        <v>0</v>
      </c>
      <c r="F262" s="53">
        <f>-B262/2+'Metric thread'!AD213</f>
        <v>-0.66367513459481287</v>
      </c>
      <c r="G262" s="53">
        <v>0</v>
      </c>
      <c r="H262" s="53">
        <f t="shared" si="23"/>
        <v>0.66367513459481287</v>
      </c>
      <c r="I262" s="53">
        <f>'Metric thread'!Z213-THREAD_TABLE!C262</f>
        <v>0.96999999999999886</v>
      </c>
      <c r="J262" s="53">
        <f>'Metric thread'!AC213</f>
        <v>0.10364537348087655</v>
      </c>
      <c r="K262" s="53">
        <f t="shared" si="24"/>
        <v>0.96999999999999886</v>
      </c>
      <c r="L262" s="58">
        <f t="shared" si="25"/>
        <v>-0.10364537348087655</v>
      </c>
    </row>
    <row r="263" spans="1:12">
      <c r="A263" s="126" t="str">
        <f>_xlfn.CONCAT('Metric thread'!C214,"-ext")</f>
        <v>M60x1-ext</v>
      </c>
      <c r="B263" s="73">
        <f>'Metric thread'!D214</f>
        <v>1</v>
      </c>
      <c r="C263" s="53">
        <f>'Metric thread'!Y214</f>
        <v>29.283999999999999</v>
      </c>
      <c r="D263" s="53">
        <f>'Metric thread'!X214</f>
        <v>58.729500000000002</v>
      </c>
      <c r="E263" s="53">
        <v>0</v>
      </c>
      <c r="F263" s="53">
        <f>-B263/2+'Metric thread'!AD214</f>
        <v>-0.44687644179366298</v>
      </c>
      <c r="G263" s="53">
        <v>0</v>
      </c>
      <c r="H263" s="53">
        <f t="shared" si="23"/>
        <v>0.44687644179366298</v>
      </c>
      <c r="I263" s="53">
        <f>'Metric thread'!Z214-THREAD_TABLE!C263</f>
        <v>0.65599999999999881</v>
      </c>
      <c r="J263" s="53">
        <f>'Metric thread'!AC214</f>
        <v>6.8134665205269881E-2</v>
      </c>
      <c r="K263" s="53">
        <f t="shared" si="24"/>
        <v>0.65599999999999881</v>
      </c>
      <c r="L263" s="58">
        <f t="shared" si="25"/>
        <v>-6.8134665205269881E-2</v>
      </c>
    </row>
    <row r="264" spans="1:12">
      <c r="A264" s="126" t="str">
        <f>_xlfn.CONCAT('Metric thread'!C215,"-ext")</f>
        <v>M62x4-ext</v>
      </c>
      <c r="B264" s="73">
        <f>'Metric thread'!D215</f>
        <v>4</v>
      </c>
      <c r="C264" s="53">
        <f>'Metric thread'!Y215</f>
        <v>28.321000000000002</v>
      </c>
      <c r="D264" s="53">
        <f>'Metric thread'!X215</f>
        <v>57.126000000000005</v>
      </c>
      <c r="E264" s="53">
        <v>0</v>
      </c>
      <c r="F264" s="53">
        <f>-B264/2+'Metric thread'!AD215</f>
        <v>-1.745647872658401</v>
      </c>
      <c r="G264" s="53">
        <v>0</v>
      </c>
      <c r="H264" s="53">
        <f t="shared" si="23"/>
        <v>1.745647872658401</v>
      </c>
      <c r="I264" s="53">
        <f>'Metric thread'!Z215-THREAD_TABLE!C264</f>
        <v>2.5314999999999976</v>
      </c>
      <c r="J264" s="53">
        <f>'Metric thread'!AC215</f>
        <v>0.28408566620486564</v>
      </c>
      <c r="K264" s="53">
        <f t="shared" si="24"/>
        <v>2.5314999999999976</v>
      </c>
      <c r="L264" s="58">
        <f t="shared" si="25"/>
        <v>-0.28408566620486564</v>
      </c>
    </row>
    <row r="265" spans="1:12">
      <c r="A265" s="126" t="str">
        <f>_xlfn.CONCAT('Metric thread'!C216,"-ext")</f>
        <v>M62x3-ext</v>
      </c>
      <c r="B265" s="73">
        <f>'Metric thread'!D216</f>
        <v>3</v>
      </c>
      <c r="C265" s="53">
        <f>'Metric thread'!Y216</f>
        <v>28.971499999999999</v>
      </c>
      <c r="D265" s="53">
        <f>'Metric thread'!X216</f>
        <v>58.323499999999996</v>
      </c>
      <c r="E265" s="53">
        <v>0</v>
      </c>
      <c r="F265" s="53">
        <f>-B265/2+'Metric thread'!AD216</f>
        <v>-1.3134938627290742</v>
      </c>
      <c r="G265" s="53">
        <v>0</v>
      </c>
      <c r="H265" s="53">
        <f t="shared" si="23"/>
        <v>1.3134938627290742</v>
      </c>
      <c r="I265" s="53">
        <f>'Metric thread'!Z216-THREAD_TABLE!C265</f>
        <v>1.9110000000000014</v>
      </c>
      <c r="J265" s="53">
        <f>'Metric thread'!AC216</f>
        <v>0.21017749830769861</v>
      </c>
      <c r="K265" s="53">
        <f t="shared" si="24"/>
        <v>1.9110000000000014</v>
      </c>
      <c r="L265" s="58">
        <f t="shared" si="25"/>
        <v>-0.21017749830769861</v>
      </c>
    </row>
    <row r="266" spans="1:12">
      <c r="A266" s="126" t="str">
        <f>_xlfn.CONCAT('Metric thread'!C217,"-ext")</f>
        <v>M62x2-ext</v>
      </c>
      <c r="B266" s="73">
        <f>'Metric thread'!D217</f>
        <v>2</v>
      </c>
      <c r="C266" s="53">
        <f>'Metric thread'!Y217</f>
        <v>29.625499999999999</v>
      </c>
      <c r="D266" s="53">
        <f>'Metric thread'!X217</f>
        <v>59.524000000000001</v>
      </c>
      <c r="E266" s="53">
        <v>0</v>
      </c>
      <c r="F266" s="53">
        <f>-B266/2+'Metric thread'!AD217</f>
        <v>-0.88076250253055688</v>
      </c>
      <c r="G266" s="53">
        <v>0</v>
      </c>
      <c r="H266" s="53">
        <f t="shared" si="23"/>
        <v>0.88076250253055688</v>
      </c>
      <c r="I266" s="53">
        <f>'Metric thread'!Z217-THREAD_TABLE!C266</f>
        <v>1.2845000000000013</v>
      </c>
      <c r="J266" s="53">
        <f>'Metric thread'!AC217</f>
        <v>0.13915608175648117</v>
      </c>
      <c r="K266" s="53">
        <f t="shared" si="24"/>
        <v>1.2845000000000013</v>
      </c>
      <c r="L266" s="58">
        <f t="shared" si="25"/>
        <v>-0.13915608175648117</v>
      </c>
    </row>
    <row r="267" spans="1:12">
      <c r="A267" s="126" t="str">
        <f>_xlfn.CONCAT('Metric thread'!C218,"-ext")</f>
        <v>M62x1.5-ext</v>
      </c>
      <c r="B267" s="73">
        <f>'Metric thread'!D218</f>
        <v>1.5</v>
      </c>
      <c r="C267" s="53">
        <f>'Metric thread'!Y218</f>
        <v>29.954999999999998</v>
      </c>
      <c r="D267" s="53">
        <f>'Metric thread'!X218</f>
        <v>60.126999999999995</v>
      </c>
      <c r="E267" s="53">
        <v>0</v>
      </c>
      <c r="F267" s="53">
        <f>-B267/2+'Metric thread'!AD218</f>
        <v>-0.66367513459481287</v>
      </c>
      <c r="G267" s="53">
        <v>0</v>
      </c>
      <c r="H267" s="53">
        <f t="shared" si="23"/>
        <v>0.66367513459481287</v>
      </c>
      <c r="I267" s="53">
        <f>'Metric thread'!Z218-THREAD_TABLE!C267</f>
        <v>0.96999999999999886</v>
      </c>
      <c r="J267" s="53">
        <f>'Metric thread'!AC218</f>
        <v>0.10364537348087655</v>
      </c>
      <c r="K267" s="53">
        <f t="shared" si="24"/>
        <v>0.96999999999999886</v>
      </c>
      <c r="L267" s="58">
        <f t="shared" si="25"/>
        <v>-0.10364537348087655</v>
      </c>
    </row>
    <row r="268" spans="1:12">
      <c r="A268" s="126" t="str">
        <f>_xlfn.CONCAT('Metric thread'!C219,"-ext")</f>
        <v>M63x1.5-ext</v>
      </c>
      <c r="B268" s="73">
        <f>'Metric thread'!D219</f>
        <v>1.5</v>
      </c>
      <c r="C268" s="53">
        <f>'Metric thread'!Y219</f>
        <v>30.454999999999998</v>
      </c>
      <c r="D268" s="53">
        <f>'Metric thread'!X219</f>
        <v>61.126999999999995</v>
      </c>
      <c r="E268" s="53">
        <v>0</v>
      </c>
      <c r="F268" s="53">
        <f>-B268/2+'Metric thread'!AD219</f>
        <v>-0.66367513459481287</v>
      </c>
      <c r="G268" s="53">
        <v>0</v>
      </c>
      <c r="H268" s="53">
        <f t="shared" si="23"/>
        <v>0.66367513459481287</v>
      </c>
      <c r="I268" s="53">
        <f>'Metric thread'!Z219-THREAD_TABLE!C268</f>
        <v>0.96999999999999886</v>
      </c>
      <c r="J268" s="53">
        <f>'Metric thread'!AC219</f>
        <v>0.10364537348087655</v>
      </c>
      <c r="K268" s="53">
        <f t="shared" si="24"/>
        <v>0.96999999999999886</v>
      </c>
      <c r="L268" s="58">
        <f t="shared" si="25"/>
        <v>-0.10364537348087655</v>
      </c>
    </row>
    <row r="269" spans="1:12">
      <c r="A269" s="126" t="str">
        <f>_xlfn.CONCAT('Metric thread'!C220,"-ext")</f>
        <v>M64-ext</v>
      </c>
      <c r="B269" s="73">
        <f>'Metric thread'!D220</f>
        <v>6</v>
      </c>
      <c r="C269" s="53">
        <f>'Metric thread'!Y220</f>
        <v>28.023499999999999</v>
      </c>
      <c r="D269" s="53">
        <f>'Metric thread'!X220</f>
        <v>56.735999999999997</v>
      </c>
      <c r="E269" s="53">
        <v>0</v>
      </c>
      <c r="F269" s="53">
        <f>-B269/2+'Metric thread'!AD220</f>
        <v>-2.6064917909019192</v>
      </c>
      <c r="G269" s="53">
        <v>0</v>
      </c>
      <c r="H269" s="53">
        <f t="shared" si="23"/>
        <v>2.6064917909019192</v>
      </c>
      <c r="I269" s="53">
        <f>'Metric thread'!Z220-THREAD_TABLE!C269</f>
        <v>3.7865000000000038</v>
      </c>
      <c r="J269" s="53">
        <f>'Metric thread'!AC220</f>
        <v>0.42035499661539721</v>
      </c>
      <c r="K269" s="53">
        <f t="shared" si="24"/>
        <v>3.7865000000000038</v>
      </c>
      <c r="L269" s="58">
        <f t="shared" si="25"/>
        <v>-0.42035499661539721</v>
      </c>
    </row>
    <row r="270" spans="1:12">
      <c r="A270" s="126" t="str">
        <f>_xlfn.CONCAT('Metric thread'!C221,"-ext")</f>
        <v>M64x5.5-ext</v>
      </c>
      <c r="B270" s="73">
        <f>'Metric thread'!D221</f>
        <v>5.5</v>
      </c>
      <c r="C270" s="53">
        <f>'Metric thread'!Y221</f>
        <v>28.35</v>
      </c>
      <c r="D270" s="53">
        <f>'Metric thread'!X221</f>
        <v>57.335499999999996</v>
      </c>
      <c r="E270" s="53">
        <v>0</v>
      </c>
      <c r="F270" s="53">
        <f>-B270/2+'Metric thread'!AD221</f>
        <v>-2.3911364737737402</v>
      </c>
      <c r="G270" s="53">
        <v>0</v>
      </c>
      <c r="H270" s="53">
        <f t="shared" si="23"/>
        <v>2.3911364737737402</v>
      </c>
      <c r="I270" s="53">
        <f>'Metric thread'!Z221-THREAD_TABLE!C270</f>
        <v>3.4749999999999979</v>
      </c>
      <c r="J270" s="53">
        <f>'Metric thread'!AC221</f>
        <v>0.38484428833979056</v>
      </c>
      <c r="K270" s="53">
        <f t="shared" si="24"/>
        <v>3.4749999999999979</v>
      </c>
      <c r="L270" s="58">
        <f t="shared" si="25"/>
        <v>-0.38484428833979056</v>
      </c>
    </row>
    <row r="271" spans="1:12">
      <c r="A271" s="126" t="str">
        <f>_xlfn.CONCAT('Metric thread'!C222,"-ext")</f>
        <v>M64x4-ext</v>
      </c>
      <c r="B271" s="73">
        <f>'Metric thread'!D222</f>
        <v>4</v>
      </c>
      <c r="C271" s="53">
        <f>'Metric thread'!Y222</f>
        <v>29.321000000000002</v>
      </c>
      <c r="D271" s="53">
        <f>'Metric thread'!X222</f>
        <v>59.126000000000005</v>
      </c>
      <c r="E271" s="53">
        <v>0</v>
      </c>
      <c r="F271" s="53">
        <f>-B271/2+'Metric thread'!AD222</f>
        <v>-1.745647872658401</v>
      </c>
      <c r="G271" s="53">
        <v>0</v>
      </c>
      <c r="H271" s="53">
        <f t="shared" si="23"/>
        <v>1.745647872658401</v>
      </c>
      <c r="I271" s="53">
        <f>'Metric thread'!Z222-THREAD_TABLE!C271</f>
        <v>2.5314999999999976</v>
      </c>
      <c r="J271" s="53">
        <f>'Metric thread'!AC222</f>
        <v>0.28408566620486564</v>
      </c>
      <c r="K271" s="53">
        <f t="shared" si="24"/>
        <v>2.5314999999999976</v>
      </c>
      <c r="L271" s="58">
        <f t="shared" si="25"/>
        <v>-0.28408566620486564</v>
      </c>
    </row>
    <row r="272" spans="1:12">
      <c r="A272" s="126" t="str">
        <f>_xlfn.CONCAT('Metric thread'!C223,"-ext")</f>
        <v>M64x3-ext</v>
      </c>
      <c r="B272" s="73">
        <f>'Metric thread'!D223</f>
        <v>3</v>
      </c>
      <c r="C272" s="53">
        <f>'Metric thread'!Y223</f>
        <v>29.971499999999999</v>
      </c>
      <c r="D272" s="53">
        <f>'Metric thread'!X223</f>
        <v>60.323499999999996</v>
      </c>
      <c r="E272" s="53">
        <v>0</v>
      </c>
      <c r="F272" s="53">
        <f>-B272/2+'Metric thread'!AD223</f>
        <v>-1.3134938627290742</v>
      </c>
      <c r="G272" s="53">
        <v>0</v>
      </c>
      <c r="H272" s="53">
        <f t="shared" si="23"/>
        <v>1.3134938627290742</v>
      </c>
      <c r="I272" s="53">
        <f>'Metric thread'!Z223-THREAD_TABLE!C272</f>
        <v>1.9110000000000014</v>
      </c>
      <c r="J272" s="53">
        <f>'Metric thread'!AC223</f>
        <v>0.21017749830769861</v>
      </c>
      <c r="K272" s="53">
        <f t="shared" si="24"/>
        <v>1.9110000000000014</v>
      </c>
      <c r="L272" s="58">
        <f t="shared" si="25"/>
        <v>-0.21017749830769861</v>
      </c>
    </row>
    <row r="273" spans="1:12">
      <c r="A273" s="126" t="str">
        <f>_xlfn.CONCAT('Metric thread'!C224,"-ext")</f>
        <v>M64x2-ext</v>
      </c>
      <c r="B273" s="73">
        <f>'Metric thread'!D224</f>
        <v>2</v>
      </c>
      <c r="C273" s="53">
        <f>'Metric thread'!Y224</f>
        <v>30.625499999999999</v>
      </c>
      <c r="D273" s="53">
        <f>'Metric thread'!X224</f>
        <v>61.524000000000001</v>
      </c>
      <c r="E273" s="53">
        <v>0</v>
      </c>
      <c r="F273" s="53">
        <f>-B273/2+'Metric thread'!AD224</f>
        <v>-0.88076250253055688</v>
      </c>
      <c r="G273" s="53">
        <v>0</v>
      </c>
      <c r="H273" s="53">
        <f t="shared" si="23"/>
        <v>0.88076250253055688</v>
      </c>
      <c r="I273" s="53">
        <f>'Metric thread'!Z224-THREAD_TABLE!C273</f>
        <v>1.2845000000000013</v>
      </c>
      <c r="J273" s="53">
        <f>'Metric thread'!AC224</f>
        <v>0.13915608175648322</v>
      </c>
      <c r="K273" s="53">
        <f t="shared" si="24"/>
        <v>1.2845000000000013</v>
      </c>
      <c r="L273" s="58">
        <f t="shared" si="25"/>
        <v>-0.13915608175648322</v>
      </c>
    </row>
    <row r="274" spans="1:12">
      <c r="A274" s="126" t="str">
        <f>_xlfn.CONCAT('Metric thread'!C225,"-ext")</f>
        <v>M64x1.5-ext</v>
      </c>
      <c r="B274" s="73">
        <f>'Metric thread'!D225</f>
        <v>1.5</v>
      </c>
      <c r="C274" s="53">
        <f>'Metric thread'!Y225</f>
        <v>30.954999999999998</v>
      </c>
      <c r="D274" s="53">
        <f>'Metric thread'!X225</f>
        <v>62.126999999999995</v>
      </c>
      <c r="E274" s="53">
        <v>0</v>
      </c>
      <c r="F274" s="53">
        <f>-B274/2+'Metric thread'!AD225</f>
        <v>-0.66367513459481287</v>
      </c>
      <c r="G274" s="53">
        <v>0</v>
      </c>
      <c r="H274" s="53">
        <f t="shared" si="23"/>
        <v>0.66367513459481287</v>
      </c>
      <c r="I274" s="53">
        <f>'Metric thread'!Z225-THREAD_TABLE!C274</f>
        <v>0.96999999999999886</v>
      </c>
      <c r="J274" s="53">
        <f>'Metric thread'!AC225</f>
        <v>0.10364537348087655</v>
      </c>
      <c r="K274" s="53">
        <f t="shared" si="24"/>
        <v>0.96999999999999886</v>
      </c>
      <c r="L274" s="58">
        <f t="shared" si="25"/>
        <v>-0.10364537348087655</v>
      </c>
    </row>
    <row r="275" spans="1:12">
      <c r="A275" s="126" t="str">
        <f>_xlfn.CONCAT('Metric thread'!C226,"-ext")</f>
        <v>M64x1-ext</v>
      </c>
      <c r="B275" s="73">
        <f>'Metric thread'!D226</f>
        <v>1</v>
      </c>
      <c r="C275" s="53">
        <f>'Metric thread'!Y226</f>
        <v>31.283999999999999</v>
      </c>
      <c r="D275" s="53">
        <f>'Metric thread'!X226</f>
        <v>62.729500000000002</v>
      </c>
      <c r="E275" s="53">
        <v>0</v>
      </c>
      <c r="F275" s="53">
        <f>-B275/2+'Metric thread'!AD226</f>
        <v>-0.44687644179366298</v>
      </c>
      <c r="G275" s="53">
        <v>0</v>
      </c>
      <c r="H275" s="53">
        <f t="shared" si="23"/>
        <v>0.44687644179366298</v>
      </c>
      <c r="I275" s="53">
        <f>'Metric thread'!Z226-THREAD_TABLE!C275</f>
        <v>0.65599999999999881</v>
      </c>
      <c r="J275" s="53">
        <f>'Metric thread'!AC226</f>
        <v>6.8134665205267828E-2</v>
      </c>
      <c r="K275" s="53">
        <f t="shared" si="24"/>
        <v>0.65599999999999881</v>
      </c>
      <c r="L275" s="58">
        <f t="shared" si="25"/>
        <v>-6.8134665205267828E-2</v>
      </c>
    </row>
    <row r="276" spans="1:12">
      <c r="A276" s="126" t="str">
        <f>_xlfn.CONCAT('Metric thread'!C227,"-ext")</f>
        <v>M65x4-ext</v>
      </c>
      <c r="B276" s="73">
        <f>'Metric thread'!D227</f>
        <v>4</v>
      </c>
      <c r="C276" s="53">
        <f>'Metric thread'!Y227</f>
        <v>29.821000000000002</v>
      </c>
      <c r="D276" s="53">
        <f>'Metric thread'!X227</f>
        <v>60.126000000000005</v>
      </c>
      <c r="E276" s="53">
        <v>0</v>
      </c>
      <c r="F276" s="53">
        <f>-B276/2+'Metric thread'!AD227</f>
        <v>-1.745647872658401</v>
      </c>
      <c r="G276" s="53">
        <v>0</v>
      </c>
      <c r="H276" s="53">
        <f t="shared" si="23"/>
        <v>1.745647872658401</v>
      </c>
      <c r="I276" s="53">
        <f>'Metric thread'!Z227-THREAD_TABLE!C276</f>
        <v>2.5314999999999976</v>
      </c>
      <c r="J276" s="53">
        <f>'Metric thread'!AC227</f>
        <v>0.28408566620486564</v>
      </c>
      <c r="K276" s="53">
        <f t="shared" si="24"/>
        <v>2.5314999999999976</v>
      </c>
      <c r="L276" s="58">
        <f t="shared" si="25"/>
        <v>-0.28408566620486564</v>
      </c>
    </row>
    <row r="277" spans="1:12">
      <c r="A277" s="126" t="str">
        <f>_xlfn.CONCAT('Metric thread'!C228,"-ext")</f>
        <v>M65x3-ext</v>
      </c>
      <c r="B277" s="73">
        <f>'Metric thread'!D228</f>
        <v>3</v>
      </c>
      <c r="C277" s="53">
        <f>'Metric thread'!Y228</f>
        <v>30.471499999999999</v>
      </c>
      <c r="D277" s="53">
        <f>'Metric thread'!X228</f>
        <v>61.323499999999996</v>
      </c>
      <c r="E277" s="53">
        <v>0</v>
      </c>
      <c r="F277" s="53">
        <f>-B277/2+'Metric thread'!AD228</f>
        <v>-1.3134938627290742</v>
      </c>
      <c r="G277" s="53">
        <v>0</v>
      </c>
      <c r="H277" s="53">
        <f t="shared" si="23"/>
        <v>1.3134938627290742</v>
      </c>
      <c r="I277" s="53">
        <f>'Metric thread'!Z228-THREAD_TABLE!C277</f>
        <v>1.9110000000000014</v>
      </c>
      <c r="J277" s="53">
        <f>'Metric thread'!AC228</f>
        <v>0.21017749830769861</v>
      </c>
      <c r="K277" s="53">
        <f t="shared" si="24"/>
        <v>1.9110000000000014</v>
      </c>
      <c r="L277" s="58">
        <f t="shared" si="25"/>
        <v>-0.21017749830769861</v>
      </c>
    </row>
    <row r="278" spans="1:12">
      <c r="A278" s="126" t="str">
        <f>_xlfn.CONCAT('Metric thread'!C229,"-ext")</f>
        <v>M65x2-ext</v>
      </c>
      <c r="B278" s="73">
        <f>'Metric thread'!D229</f>
        <v>2</v>
      </c>
      <c r="C278" s="53">
        <f>'Metric thread'!Y229</f>
        <v>31.125499999999999</v>
      </c>
      <c r="D278" s="53">
        <f>'Metric thread'!X229</f>
        <v>62.524000000000001</v>
      </c>
      <c r="E278" s="53">
        <v>0</v>
      </c>
      <c r="F278" s="53">
        <f>-B278/2+'Metric thread'!AD229</f>
        <v>-0.88076250253055688</v>
      </c>
      <c r="G278" s="53">
        <v>0</v>
      </c>
      <c r="H278" s="53">
        <f t="shared" si="23"/>
        <v>0.88076250253055688</v>
      </c>
      <c r="I278" s="53">
        <f>'Metric thread'!Z229-THREAD_TABLE!C278</f>
        <v>1.2844999999999978</v>
      </c>
      <c r="J278" s="53">
        <f>'Metric thread'!AC229</f>
        <v>0.13915608175648528</v>
      </c>
      <c r="K278" s="53">
        <f t="shared" si="24"/>
        <v>1.2844999999999978</v>
      </c>
      <c r="L278" s="58">
        <f t="shared" si="25"/>
        <v>-0.13915608175648528</v>
      </c>
    </row>
    <row r="279" spans="1:12">
      <c r="A279" s="126" t="str">
        <f>_xlfn.CONCAT('Metric thread'!C230,"-ext")</f>
        <v>M65x1.5-ext</v>
      </c>
      <c r="B279" s="73">
        <f>'Metric thread'!D230</f>
        <v>1.5</v>
      </c>
      <c r="C279" s="53">
        <f>'Metric thread'!Y230</f>
        <v>31.454999999999998</v>
      </c>
      <c r="D279" s="53">
        <f>'Metric thread'!X230</f>
        <v>63.126999999999995</v>
      </c>
      <c r="E279" s="53">
        <v>0</v>
      </c>
      <c r="F279" s="53">
        <f>-B279/2+'Metric thread'!AD230</f>
        <v>-0.66367513459481287</v>
      </c>
      <c r="G279" s="53">
        <v>0</v>
      </c>
      <c r="H279" s="53">
        <f t="shared" si="23"/>
        <v>0.66367513459481287</v>
      </c>
      <c r="I279" s="53">
        <f>'Metric thread'!Z230-THREAD_TABLE!C279</f>
        <v>0.96999999999999886</v>
      </c>
      <c r="J279" s="53">
        <f>'Metric thread'!AC230</f>
        <v>0.10364537348087655</v>
      </c>
      <c r="K279" s="53">
        <f t="shared" si="24"/>
        <v>0.96999999999999886</v>
      </c>
      <c r="L279" s="58">
        <f t="shared" si="25"/>
        <v>-0.10364537348087655</v>
      </c>
    </row>
    <row r="280" spans="1:12">
      <c r="A280" s="126" t="str">
        <f>_xlfn.CONCAT('Metric thread'!C231,"-ext")</f>
        <v>M68x6-ext</v>
      </c>
      <c r="B280" s="73">
        <f>'Metric thread'!D231</f>
        <v>6</v>
      </c>
      <c r="C280" s="53">
        <f>'Metric thread'!Y231</f>
        <v>30.023499999999999</v>
      </c>
      <c r="D280" s="53">
        <f>'Metric thread'!X231</f>
        <v>60.735999999999997</v>
      </c>
      <c r="E280" s="53">
        <v>0</v>
      </c>
      <c r="F280" s="53">
        <f>-B280/2+'Metric thread'!AD231</f>
        <v>-2.6064917909019174</v>
      </c>
      <c r="G280" s="53">
        <v>0</v>
      </c>
      <c r="H280" s="53">
        <f t="shared" si="23"/>
        <v>2.6064917909019174</v>
      </c>
      <c r="I280" s="53">
        <f>'Metric thread'!Z231-THREAD_TABLE!C280</f>
        <v>3.7865000000000038</v>
      </c>
      <c r="J280" s="53">
        <f>'Metric thread'!AC231</f>
        <v>0.42035499661539721</v>
      </c>
      <c r="K280" s="53">
        <f t="shared" si="24"/>
        <v>3.7865000000000038</v>
      </c>
      <c r="L280" s="58">
        <f t="shared" si="25"/>
        <v>-0.42035499661539721</v>
      </c>
    </row>
    <row r="281" spans="1:12">
      <c r="A281" s="126" t="str">
        <f>_xlfn.CONCAT('Metric thread'!C232,"-ext")</f>
        <v>M68x4-ext</v>
      </c>
      <c r="B281" s="73">
        <f>'Metric thread'!D232</f>
        <v>4</v>
      </c>
      <c r="C281" s="53">
        <f>'Metric thread'!Y232</f>
        <v>31.321000000000002</v>
      </c>
      <c r="D281" s="53">
        <f>'Metric thread'!X232</f>
        <v>63.126000000000005</v>
      </c>
      <c r="E281" s="53">
        <v>0</v>
      </c>
      <c r="F281" s="53">
        <f>-B281/2+'Metric thread'!AD232</f>
        <v>-1.745647872658399</v>
      </c>
      <c r="G281" s="53">
        <v>0</v>
      </c>
      <c r="H281" s="53">
        <f t="shared" si="23"/>
        <v>1.745647872658399</v>
      </c>
      <c r="I281" s="53">
        <f>'Metric thread'!Z232-THREAD_TABLE!C281</f>
        <v>2.5314999999999976</v>
      </c>
      <c r="J281" s="53">
        <f>'Metric thread'!AC232</f>
        <v>0.28408566620486153</v>
      </c>
      <c r="K281" s="53">
        <f t="shared" si="24"/>
        <v>2.5314999999999976</v>
      </c>
      <c r="L281" s="58">
        <f t="shared" si="25"/>
        <v>-0.28408566620486153</v>
      </c>
    </row>
    <row r="282" spans="1:12">
      <c r="A282" s="126" t="str">
        <f>_xlfn.CONCAT('Metric thread'!C233,"-ext")</f>
        <v>M68x3-ext</v>
      </c>
      <c r="B282" s="73">
        <f>'Metric thread'!D233</f>
        <v>3</v>
      </c>
      <c r="C282" s="53">
        <f>'Metric thread'!Y233</f>
        <v>31.971499999999999</v>
      </c>
      <c r="D282" s="53">
        <f>'Metric thread'!X233</f>
        <v>64.323499999999996</v>
      </c>
      <c r="E282" s="53">
        <v>0</v>
      </c>
      <c r="F282" s="53">
        <f>-B282/2+'Metric thread'!AD233</f>
        <v>-1.3134938627290782</v>
      </c>
      <c r="G282" s="53">
        <v>0</v>
      </c>
      <c r="H282" s="53">
        <f t="shared" si="23"/>
        <v>1.3134938627290782</v>
      </c>
      <c r="I282" s="53">
        <f>'Metric thread'!Z233-THREAD_TABLE!C282</f>
        <v>1.9110000000000014</v>
      </c>
      <c r="J282" s="53">
        <f>'Metric thread'!AC233</f>
        <v>0.21017749830770271</v>
      </c>
      <c r="K282" s="53">
        <f t="shared" si="24"/>
        <v>1.9110000000000014</v>
      </c>
      <c r="L282" s="58">
        <f t="shared" si="25"/>
        <v>-0.21017749830770271</v>
      </c>
    </row>
    <row r="283" spans="1:12">
      <c r="A283" s="126" t="str">
        <f>_xlfn.CONCAT('Metric thread'!C234,"-ext")</f>
        <v>M68x2-ext</v>
      </c>
      <c r="B283" s="73">
        <f>'Metric thread'!D234</f>
        <v>2</v>
      </c>
      <c r="C283" s="53">
        <f>'Metric thread'!Y234</f>
        <v>32.625500000000002</v>
      </c>
      <c r="D283" s="53">
        <f>'Metric thread'!X234</f>
        <v>65.524000000000001</v>
      </c>
      <c r="E283" s="53">
        <v>0</v>
      </c>
      <c r="F283" s="53">
        <f>-B283/2+'Metric thread'!AD234</f>
        <v>-0.88076250253055477</v>
      </c>
      <c r="G283" s="53">
        <v>0</v>
      </c>
      <c r="H283" s="53">
        <f t="shared" si="23"/>
        <v>0.88076250253055477</v>
      </c>
      <c r="I283" s="53">
        <f>'Metric thread'!Z234-THREAD_TABLE!C283</f>
        <v>1.2844999999999942</v>
      </c>
      <c r="J283" s="53">
        <f>'Metric thread'!AC234</f>
        <v>0.13915608175648528</v>
      </c>
      <c r="K283" s="53">
        <f t="shared" si="24"/>
        <v>1.2844999999999942</v>
      </c>
      <c r="L283" s="58">
        <f t="shared" si="25"/>
        <v>-0.13915608175648528</v>
      </c>
    </row>
    <row r="284" spans="1:12">
      <c r="A284" s="126" t="str">
        <f>_xlfn.CONCAT('Metric thread'!C235,"-ext")</f>
        <v>M68x1.5-ext</v>
      </c>
      <c r="B284" s="73">
        <f>'Metric thread'!D235</f>
        <v>1.5</v>
      </c>
      <c r="C284" s="53">
        <f>'Metric thread'!Y235</f>
        <v>32.954999999999998</v>
      </c>
      <c r="D284" s="53">
        <f>'Metric thread'!X235</f>
        <v>66.126999999999995</v>
      </c>
      <c r="E284" s="53">
        <v>0</v>
      </c>
      <c r="F284" s="53">
        <f>-B284/2+'Metric thread'!AD235</f>
        <v>-0.66367513459481287</v>
      </c>
      <c r="G284" s="53">
        <v>0</v>
      </c>
      <c r="H284" s="53">
        <f t="shared" si="23"/>
        <v>0.66367513459481287</v>
      </c>
      <c r="I284" s="53">
        <f>'Metric thread'!Z235-THREAD_TABLE!C284</f>
        <v>0.96999999999999886</v>
      </c>
      <c r="J284" s="53">
        <f>'Metric thread'!AC235</f>
        <v>0.10364537348087655</v>
      </c>
      <c r="K284" s="53">
        <f t="shared" si="24"/>
        <v>0.96999999999999886</v>
      </c>
      <c r="L284" s="58">
        <f t="shared" si="25"/>
        <v>-0.10364537348087655</v>
      </c>
    </row>
    <row r="285" spans="1:12">
      <c r="A285" s="126" t="str">
        <f>_xlfn.CONCAT('Metric thread'!C236,"-ext")</f>
        <v>M68x1-ext</v>
      </c>
      <c r="B285" s="73">
        <f>'Metric thread'!D236</f>
        <v>1</v>
      </c>
      <c r="C285" s="53">
        <f>'Metric thread'!Y236</f>
        <v>33.283999999999999</v>
      </c>
      <c r="D285" s="53">
        <f>'Metric thread'!X236</f>
        <v>66.729500000000002</v>
      </c>
      <c r="E285" s="53">
        <v>0</v>
      </c>
      <c r="F285" s="53">
        <f>-B285/2+'Metric thread'!AD236</f>
        <v>-0.44687644179366298</v>
      </c>
      <c r="G285" s="53">
        <v>0</v>
      </c>
      <c r="H285" s="53">
        <f t="shared" si="23"/>
        <v>0.44687644179366298</v>
      </c>
      <c r="I285" s="53">
        <f>'Metric thread'!Z236-THREAD_TABLE!C285</f>
        <v>0.65599999999999881</v>
      </c>
      <c r="J285" s="53">
        <f>'Metric thread'!AC236</f>
        <v>6.8134665205267828E-2</v>
      </c>
      <c r="K285" s="53">
        <f t="shared" si="24"/>
        <v>0.65599999999999881</v>
      </c>
      <c r="L285" s="58">
        <f t="shared" si="25"/>
        <v>-6.8134665205267828E-2</v>
      </c>
    </row>
    <row r="286" spans="1:12">
      <c r="A286" s="126" t="str">
        <f>_xlfn.CONCAT('Metric thread'!C237,"-ext")</f>
        <v>M70x6-ext</v>
      </c>
      <c r="B286" s="73">
        <f>'Metric thread'!D237</f>
        <v>6</v>
      </c>
      <c r="C286" s="53">
        <f>'Metric thread'!Y237</f>
        <v>31.023499999999999</v>
      </c>
      <c r="D286" s="53">
        <f>'Metric thread'!X237</f>
        <v>62.735999999999997</v>
      </c>
      <c r="E286" s="53">
        <v>0</v>
      </c>
      <c r="F286" s="53">
        <f>-B286/2+'Metric thread'!AD237</f>
        <v>-2.6064917909019174</v>
      </c>
      <c r="G286" s="53">
        <v>0</v>
      </c>
      <c r="H286" s="53">
        <f t="shared" si="23"/>
        <v>2.6064917909019174</v>
      </c>
      <c r="I286" s="53">
        <f>'Metric thread'!Z237-THREAD_TABLE!C286</f>
        <v>3.7865000000000038</v>
      </c>
      <c r="J286" s="53">
        <f>'Metric thread'!AC237</f>
        <v>0.42035499661539721</v>
      </c>
      <c r="K286" s="53">
        <f t="shared" si="24"/>
        <v>3.7865000000000038</v>
      </c>
      <c r="L286" s="58">
        <f t="shared" si="25"/>
        <v>-0.42035499661539721</v>
      </c>
    </row>
    <row r="287" spans="1:12">
      <c r="A287" s="126" t="str">
        <f>_xlfn.CONCAT('Metric thread'!C238,"-ext")</f>
        <v>M70x4-ext</v>
      </c>
      <c r="B287" s="73">
        <f>'Metric thread'!D238</f>
        <v>4</v>
      </c>
      <c r="C287" s="53">
        <f>'Metric thread'!Y238</f>
        <v>32.320999999999998</v>
      </c>
      <c r="D287" s="53">
        <f>'Metric thread'!X238</f>
        <v>65.126000000000005</v>
      </c>
      <c r="E287" s="53">
        <v>0</v>
      </c>
      <c r="F287" s="53">
        <f>-B287/2+'Metric thread'!AD238</f>
        <v>-1.745647872658401</v>
      </c>
      <c r="G287" s="53">
        <v>0</v>
      </c>
      <c r="H287" s="53">
        <f t="shared" si="23"/>
        <v>1.745647872658401</v>
      </c>
      <c r="I287" s="53">
        <f>'Metric thread'!Z238-THREAD_TABLE!C287</f>
        <v>2.5315000000000012</v>
      </c>
      <c r="J287" s="53">
        <f>'Metric thread'!AC238</f>
        <v>0.28408566620486153</v>
      </c>
      <c r="K287" s="53">
        <f t="shared" si="24"/>
        <v>2.5315000000000012</v>
      </c>
      <c r="L287" s="58">
        <f t="shared" si="25"/>
        <v>-0.28408566620486153</v>
      </c>
    </row>
    <row r="288" spans="1:12">
      <c r="A288" s="126" t="str">
        <f>_xlfn.CONCAT('Metric thread'!C239,"-ext")</f>
        <v>M70x3-ext</v>
      </c>
      <c r="B288" s="73">
        <f>'Metric thread'!D239</f>
        <v>3</v>
      </c>
      <c r="C288" s="53">
        <f>'Metric thread'!Y239</f>
        <v>32.971499999999999</v>
      </c>
      <c r="D288" s="53">
        <f>'Metric thread'!X239</f>
        <v>66.323499999999996</v>
      </c>
      <c r="E288" s="53">
        <v>0</v>
      </c>
      <c r="F288" s="53">
        <f>-B288/2+'Metric thread'!AD239</f>
        <v>-1.3134938627290782</v>
      </c>
      <c r="G288" s="53">
        <v>0</v>
      </c>
      <c r="H288" s="53">
        <f t="shared" si="23"/>
        <v>1.3134938627290782</v>
      </c>
      <c r="I288" s="53">
        <f>'Metric thread'!Z239-THREAD_TABLE!C288</f>
        <v>1.9110000000000014</v>
      </c>
      <c r="J288" s="53">
        <f>'Metric thread'!AC239</f>
        <v>0.21017749830770271</v>
      </c>
      <c r="K288" s="53">
        <f t="shared" si="24"/>
        <v>1.9110000000000014</v>
      </c>
      <c r="L288" s="58">
        <f t="shared" si="25"/>
        <v>-0.21017749830770271</v>
      </c>
    </row>
    <row r="289" spans="1:12">
      <c r="A289" s="126" t="str">
        <f>_xlfn.CONCAT('Metric thread'!C240,"-ext")</f>
        <v>M70x2-ext</v>
      </c>
      <c r="B289" s="73">
        <f>'Metric thread'!D240</f>
        <v>2</v>
      </c>
      <c r="C289" s="53">
        <f>'Metric thread'!Y240</f>
        <v>33.625500000000002</v>
      </c>
      <c r="D289" s="53">
        <f>'Metric thread'!X240</f>
        <v>67.524000000000001</v>
      </c>
      <c r="E289" s="53">
        <v>0</v>
      </c>
      <c r="F289" s="53">
        <f>-B289/2+'Metric thread'!AD240</f>
        <v>-0.88076250253055477</v>
      </c>
      <c r="G289" s="53">
        <v>0</v>
      </c>
      <c r="H289" s="53">
        <f t="shared" si="23"/>
        <v>0.88076250253055477</v>
      </c>
      <c r="I289" s="53">
        <f>'Metric thread'!Z240-THREAD_TABLE!C289</f>
        <v>1.2844999999999942</v>
      </c>
      <c r="J289" s="53">
        <f>'Metric thread'!AC240</f>
        <v>0.13915608175648528</v>
      </c>
      <c r="K289" s="53">
        <f t="shared" si="24"/>
        <v>1.2844999999999942</v>
      </c>
      <c r="L289" s="58">
        <f t="shared" si="25"/>
        <v>-0.13915608175648528</v>
      </c>
    </row>
    <row r="290" spans="1:12">
      <c r="A290" s="126" t="str">
        <f>_xlfn.CONCAT('Metric thread'!C241,"-ext")</f>
        <v>M70x1.5-ext</v>
      </c>
      <c r="B290" s="73">
        <f>'Metric thread'!D241</f>
        <v>1.5</v>
      </c>
      <c r="C290" s="53">
        <f>'Metric thread'!Y241</f>
        <v>33.954999999999998</v>
      </c>
      <c r="D290" s="53">
        <f>'Metric thread'!X241</f>
        <v>68.126999999999995</v>
      </c>
      <c r="E290" s="53">
        <v>0</v>
      </c>
      <c r="F290" s="53">
        <f>-B290/2+'Metric thread'!AD241</f>
        <v>-0.66367513459481287</v>
      </c>
      <c r="G290" s="53">
        <v>0</v>
      </c>
      <c r="H290" s="53">
        <f t="shared" si="23"/>
        <v>0.66367513459481287</v>
      </c>
      <c r="I290" s="53">
        <f>'Metric thread'!Z241-THREAD_TABLE!C290</f>
        <v>0.96999999999999886</v>
      </c>
      <c r="J290" s="53">
        <f>'Metric thread'!AC241</f>
        <v>0.10364537348087655</v>
      </c>
      <c r="K290" s="53">
        <f t="shared" si="24"/>
        <v>0.96999999999999886</v>
      </c>
      <c r="L290" s="58">
        <f t="shared" si="25"/>
        <v>-0.10364537348087655</v>
      </c>
    </row>
    <row r="291" spans="1:12">
      <c r="A291" s="126" t="str">
        <f>_xlfn.CONCAT('Metric thread'!C242,"-ext")</f>
        <v>M72x6-ext</v>
      </c>
      <c r="B291" s="73">
        <f>'Metric thread'!D242</f>
        <v>6</v>
      </c>
      <c r="C291" s="53">
        <f>'Metric thread'!Y242</f>
        <v>32.023499999999999</v>
      </c>
      <c r="D291" s="53">
        <f>'Metric thread'!X242</f>
        <v>64.73599999999999</v>
      </c>
      <c r="E291" s="53">
        <v>0</v>
      </c>
      <c r="F291" s="53">
        <f>-B291/2+'Metric thread'!AD242</f>
        <v>-2.6064917909019174</v>
      </c>
      <c r="G291" s="53">
        <v>0</v>
      </c>
      <c r="H291" s="53">
        <f t="shared" si="23"/>
        <v>2.6064917909019174</v>
      </c>
      <c r="I291" s="53">
        <f>'Metric thread'!Z242-THREAD_TABLE!C291</f>
        <v>3.7865000000000038</v>
      </c>
      <c r="J291" s="53">
        <f>'Metric thread'!AC242</f>
        <v>0.42035499661539721</v>
      </c>
      <c r="K291" s="53">
        <f t="shared" si="24"/>
        <v>3.7865000000000038</v>
      </c>
      <c r="L291" s="58">
        <f t="shared" si="25"/>
        <v>-0.42035499661539721</v>
      </c>
    </row>
    <row r="292" spans="1:12">
      <c r="A292" s="126" t="str">
        <f>_xlfn.CONCAT('Metric thread'!C243,"-ext")</f>
        <v>M72x4-ext</v>
      </c>
      <c r="B292" s="73">
        <f>'Metric thread'!D243</f>
        <v>4</v>
      </c>
      <c r="C292" s="53">
        <f>'Metric thread'!Y243</f>
        <v>33.320999999999998</v>
      </c>
      <c r="D292" s="53">
        <f>'Metric thread'!X243</f>
        <v>67.126000000000005</v>
      </c>
      <c r="E292" s="53">
        <v>0</v>
      </c>
      <c r="F292" s="53">
        <f>-B292/2+'Metric thread'!AD243</f>
        <v>-1.745647872658401</v>
      </c>
      <c r="G292" s="53">
        <v>0</v>
      </c>
      <c r="H292" s="53">
        <f t="shared" si="23"/>
        <v>1.745647872658401</v>
      </c>
      <c r="I292" s="53">
        <f>'Metric thread'!Z243-THREAD_TABLE!C292</f>
        <v>2.5315000000000012</v>
      </c>
      <c r="J292" s="53">
        <f>'Metric thread'!AC243</f>
        <v>0.28408566620486153</v>
      </c>
      <c r="K292" s="53">
        <f t="shared" si="24"/>
        <v>2.5315000000000012</v>
      </c>
      <c r="L292" s="58">
        <f t="shared" si="25"/>
        <v>-0.28408566620486153</v>
      </c>
    </row>
    <row r="293" spans="1:12">
      <c r="A293" s="126" t="str">
        <f>_xlfn.CONCAT('Metric thread'!C244,"-ext")</f>
        <v>M72x3-ext</v>
      </c>
      <c r="B293" s="73">
        <f>'Metric thread'!D244</f>
        <v>3</v>
      </c>
      <c r="C293" s="53">
        <f>'Metric thread'!Y244</f>
        <v>33.971499999999999</v>
      </c>
      <c r="D293" s="53">
        <f>'Metric thread'!X244</f>
        <v>68.323499999999996</v>
      </c>
      <c r="E293" s="53">
        <v>0</v>
      </c>
      <c r="F293" s="53">
        <f>-B293/2+'Metric thread'!AD244</f>
        <v>-1.3134938627290782</v>
      </c>
      <c r="G293" s="53">
        <v>0</v>
      </c>
      <c r="H293" s="53">
        <f t="shared" si="23"/>
        <v>1.3134938627290782</v>
      </c>
      <c r="I293" s="53">
        <f>'Metric thread'!Z244-THREAD_TABLE!C293</f>
        <v>1.9110000000000014</v>
      </c>
      <c r="J293" s="53">
        <f>'Metric thread'!AC244</f>
        <v>0.21017749830770271</v>
      </c>
      <c r="K293" s="53">
        <f t="shared" si="24"/>
        <v>1.9110000000000014</v>
      </c>
      <c r="L293" s="58">
        <f t="shared" si="25"/>
        <v>-0.21017749830770271</v>
      </c>
    </row>
    <row r="294" spans="1:12">
      <c r="A294" s="126" t="str">
        <f>_xlfn.CONCAT('Metric thread'!C245,"-ext")</f>
        <v>M72x2-ext</v>
      </c>
      <c r="B294" s="73">
        <f>'Metric thread'!D245</f>
        <v>2</v>
      </c>
      <c r="C294" s="53">
        <f>'Metric thread'!Y245</f>
        <v>34.625500000000002</v>
      </c>
      <c r="D294" s="53">
        <f>'Metric thread'!X245</f>
        <v>69.524000000000001</v>
      </c>
      <c r="E294" s="53">
        <v>0</v>
      </c>
      <c r="F294" s="53">
        <f>-B294/2+'Metric thread'!AD245</f>
        <v>-0.88076250253055477</v>
      </c>
      <c r="G294" s="53">
        <v>0</v>
      </c>
      <c r="H294" s="53">
        <f t="shared" si="23"/>
        <v>0.88076250253055477</v>
      </c>
      <c r="I294" s="53">
        <f>'Metric thread'!Z245-THREAD_TABLE!C294</f>
        <v>1.2844999999999942</v>
      </c>
      <c r="J294" s="53">
        <f>'Metric thread'!AC245</f>
        <v>0.13915608175648528</v>
      </c>
      <c r="K294" s="53">
        <f t="shared" si="24"/>
        <v>1.2844999999999942</v>
      </c>
      <c r="L294" s="58">
        <f t="shared" si="25"/>
        <v>-0.13915608175648528</v>
      </c>
    </row>
    <row r="295" spans="1:12">
      <c r="A295" s="126" t="str">
        <f>_xlfn.CONCAT('Metric thread'!C246,"-ext")</f>
        <v>M72x1.5-ext</v>
      </c>
      <c r="B295" s="73">
        <f>'Metric thread'!D246</f>
        <v>1.5</v>
      </c>
      <c r="C295" s="53">
        <f>'Metric thread'!Y246</f>
        <v>34.954999999999998</v>
      </c>
      <c r="D295" s="53">
        <f>'Metric thread'!X246</f>
        <v>70.126999999999995</v>
      </c>
      <c r="E295" s="53">
        <v>0</v>
      </c>
      <c r="F295" s="53">
        <f>-B295/2+'Metric thread'!AD246</f>
        <v>-0.66367513459481287</v>
      </c>
      <c r="G295" s="53">
        <v>0</v>
      </c>
      <c r="H295" s="53">
        <f t="shared" si="23"/>
        <v>0.66367513459481287</v>
      </c>
      <c r="I295" s="53">
        <f>'Metric thread'!Z246-THREAD_TABLE!C295</f>
        <v>0.96999999999999886</v>
      </c>
      <c r="J295" s="53">
        <f>'Metric thread'!AC246</f>
        <v>0.10364537348087655</v>
      </c>
      <c r="K295" s="53">
        <f t="shared" si="24"/>
        <v>0.96999999999999886</v>
      </c>
      <c r="L295" s="58">
        <f t="shared" si="25"/>
        <v>-0.10364537348087655</v>
      </c>
    </row>
    <row r="296" spans="1:12">
      <c r="A296" s="126" t="str">
        <f>_xlfn.CONCAT('Metric thread'!C247,"-ext")</f>
        <v>M72x1-ext</v>
      </c>
      <c r="B296" s="73">
        <f>'Metric thread'!D247</f>
        <v>1</v>
      </c>
      <c r="C296" s="53">
        <f>'Metric thread'!Y247</f>
        <v>35.283999999999999</v>
      </c>
      <c r="D296" s="53">
        <f>'Metric thread'!X247</f>
        <v>70.729500000000002</v>
      </c>
      <c r="E296" s="53">
        <v>0</v>
      </c>
      <c r="F296" s="53">
        <f>-B296/2+'Metric thread'!AD247</f>
        <v>-0.44687644179366298</v>
      </c>
      <c r="G296" s="53">
        <v>0</v>
      </c>
      <c r="H296" s="53">
        <f t="shared" si="23"/>
        <v>0.44687644179366298</v>
      </c>
      <c r="I296" s="53">
        <f>'Metric thread'!Z247-THREAD_TABLE!C296</f>
        <v>0.65599999999999881</v>
      </c>
      <c r="J296" s="53">
        <f>'Metric thread'!AC247</f>
        <v>6.8134665205267828E-2</v>
      </c>
      <c r="K296" s="53">
        <f t="shared" si="24"/>
        <v>0.65599999999999881</v>
      </c>
      <c r="L296" s="58">
        <f t="shared" si="25"/>
        <v>-6.8134665205267828E-2</v>
      </c>
    </row>
    <row r="297" spans="1:12">
      <c r="A297" s="126" t="str">
        <f>_xlfn.CONCAT('Metric thread'!C248,"-ext")</f>
        <v>M75x6-ext</v>
      </c>
      <c r="B297" s="73">
        <f>'Metric thread'!D248</f>
        <v>6</v>
      </c>
      <c r="C297" s="53">
        <f>'Metric thread'!Y248</f>
        <v>33.523499999999999</v>
      </c>
      <c r="D297" s="53">
        <f>'Metric thread'!X248</f>
        <v>67.73599999999999</v>
      </c>
      <c r="E297" s="53">
        <v>0</v>
      </c>
      <c r="F297" s="53">
        <f>-B297/2+'Metric thread'!AD248</f>
        <v>-2.6064917909019174</v>
      </c>
      <c r="G297" s="53">
        <v>0</v>
      </c>
      <c r="H297" s="53">
        <f t="shared" si="23"/>
        <v>2.6064917909019174</v>
      </c>
      <c r="I297" s="53">
        <f>'Metric thread'!Z248-THREAD_TABLE!C297</f>
        <v>3.7865000000000038</v>
      </c>
      <c r="J297" s="53">
        <f>'Metric thread'!AC248</f>
        <v>0.42035499661539721</v>
      </c>
      <c r="K297" s="53">
        <f t="shared" si="24"/>
        <v>3.7865000000000038</v>
      </c>
      <c r="L297" s="58">
        <f t="shared" si="25"/>
        <v>-0.42035499661539721</v>
      </c>
    </row>
    <row r="298" spans="1:12">
      <c r="A298" s="126" t="str">
        <f>_xlfn.CONCAT('Metric thread'!C249,"-ext")</f>
        <v>M75x4-ext</v>
      </c>
      <c r="B298" s="73">
        <f>'Metric thread'!D249</f>
        <v>4</v>
      </c>
      <c r="C298" s="53">
        <f>'Metric thread'!Y249</f>
        <v>34.820999999999998</v>
      </c>
      <c r="D298" s="53">
        <f>'Metric thread'!X249</f>
        <v>70.126000000000005</v>
      </c>
      <c r="E298" s="53">
        <v>0</v>
      </c>
      <c r="F298" s="53">
        <f>-B298/2+'Metric thread'!AD249</f>
        <v>-1.745647872658401</v>
      </c>
      <c r="G298" s="53">
        <v>0</v>
      </c>
      <c r="H298" s="53">
        <f t="shared" si="23"/>
        <v>1.745647872658401</v>
      </c>
      <c r="I298" s="53">
        <f>'Metric thread'!Z249-THREAD_TABLE!C298</f>
        <v>2.5315000000000012</v>
      </c>
      <c r="J298" s="53">
        <f>'Metric thread'!AC249</f>
        <v>0.28408566620486153</v>
      </c>
      <c r="K298" s="53">
        <f t="shared" si="24"/>
        <v>2.5315000000000012</v>
      </c>
      <c r="L298" s="58">
        <f t="shared" si="25"/>
        <v>-0.28408566620486153</v>
      </c>
    </row>
    <row r="299" spans="1:12">
      <c r="A299" s="126" t="str">
        <f>_xlfn.CONCAT('Metric thread'!C250,"-ext")</f>
        <v>M75x3-ext</v>
      </c>
      <c r="B299" s="73">
        <f>'Metric thread'!D250</f>
        <v>3</v>
      </c>
      <c r="C299" s="53">
        <f>'Metric thread'!Y250</f>
        <v>35.471499999999999</v>
      </c>
      <c r="D299" s="53">
        <f>'Metric thread'!X250</f>
        <v>71.323499999999996</v>
      </c>
      <c r="E299" s="53">
        <v>0</v>
      </c>
      <c r="F299" s="53">
        <f>-B299/2+'Metric thread'!AD250</f>
        <v>-1.3134938627290782</v>
      </c>
      <c r="G299" s="53">
        <v>0</v>
      </c>
      <c r="H299" s="53">
        <f t="shared" si="23"/>
        <v>1.3134938627290782</v>
      </c>
      <c r="I299" s="53">
        <f>'Metric thread'!Z250-THREAD_TABLE!C299</f>
        <v>1.9110000000000014</v>
      </c>
      <c r="J299" s="53">
        <f>'Metric thread'!AC250</f>
        <v>0.21017749830770271</v>
      </c>
      <c r="K299" s="53">
        <f t="shared" si="24"/>
        <v>1.9110000000000014</v>
      </c>
      <c r="L299" s="58">
        <f t="shared" si="25"/>
        <v>-0.21017749830770271</v>
      </c>
    </row>
    <row r="300" spans="1:12">
      <c r="A300" s="126" t="str">
        <f>_xlfn.CONCAT('Metric thread'!C251,"-ext")</f>
        <v>M75x2-ext</v>
      </c>
      <c r="B300" s="73">
        <f>'Metric thread'!D251</f>
        <v>2</v>
      </c>
      <c r="C300" s="53">
        <f>'Metric thread'!Y251</f>
        <v>36.125500000000002</v>
      </c>
      <c r="D300" s="53">
        <f>'Metric thread'!X251</f>
        <v>72.524000000000001</v>
      </c>
      <c r="E300" s="53">
        <v>0</v>
      </c>
      <c r="F300" s="53">
        <f>-B300/2+'Metric thread'!AD251</f>
        <v>-0.88076250253055477</v>
      </c>
      <c r="G300" s="53">
        <v>0</v>
      </c>
      <c r="H300" s="53">
        <f t="shared" si="23"/>
        <v>0.88076250253055477</v>
      </c>
      <c r="I300" s="53">
        <f>'Metric thread'!Z251-THREAD_TABLE!C300</f>
        <v>1.2844999999999942</v>
      </c>
      <c r="J300" s="53">
        <f>'Metric thread'!AC251</f>
        <v>0.13915608175648528</v>
      </c>
      <c r="K300" s="53">
        <f t="shared" si="24"/>
        <v>1.2844999999999942</v>
      </c>
      <c r="L300" s="58">
        <f t="shared" si="25"/>
        <v>-0.13915608175648528</v>
      </c>
    </row>
    <row r="301" spans="1:12">
      <c r="A301" s="126" t="str">
        <f>_xlfn.CONCAT('Metric thread'!C252,"-ext")</f>
        <v>M75x1.5-ext</v>
      </c>
      <c r="B301" s="73">
        <f>'Metric thread'!D252</f>
        <v>1.5</v>
      </c>
      <c r="C301" s="53">
        <f>'Metric thread'!Y252</f>
        <v>36.454999999999998</v>
      </c>
      <c r="D301" s="53">
        <f>'Metric thread'!X252</f>
        <v>73.126999999999995</v>
      </c>
      <c r="E301" s="53">
        <v>0</v>
      </c>
      <c r="F301" s="53">
        <f>-B301/2+'Metric thread'!AD252</f>
        <v>-0.66367513459481287</v>
      </c>
      <c r="G301" s="53">
        <v>0</v>
      </c>
      <c r="H301" s="53">
        <f t="shared" si="23"/>
        <v>0.66367513459481287</v>
      </c>
      <c r="I301" s="53">
        <f>'Metric thread'!Z252-THREAD_TABLE!C301</f>
        <v>0.96999999999999886</v>
      </c>
      <c r="J301" s="53">
        <f>'Metric thread'!AC252</f>
        <v>0.10364537348087655</v>
      </c>
      <c r="K301" s="53">
        <f t="shared" si="24"/>
        <v>0.96999999999999886</v>
      </c>
      <c r="L301" s="58">
        <f t="shared" si="25"/>
        <v>-0.10364537348087655</v>
      </c>
    </row>
    <row r="302" spans="1:12">
      <c r="A302" s="126" t="str">
        <f>_xlfn.CONCAT('Metric thread'!C253,"-ext")</f>
        <v>M76x6-ext</v>
      </c>
      <c r="B302" s="73">
        <f>'Metric thread'!D253</f>
        <v>6</v>
      </c>
      <c r="C302" s="53">
        <f>'Metric thread'!Y253</f>
        <v>34.023499999999999</v>
      </c>
      <c r="D302" s="53">
        <f>'Metric thread'!X253</f>
        <v>68.73599999999999</v>
      </c>
      <c r="E302" s="53">
        <v>0</v>
      </c>
      <c r="F302" s="53">
        <f>-B302/2+'Metric thread'!AD253</f>
        <v>-2.6064917909019174</v>
      </c>
      <c r="G302" s="53">
        <v>0</v>
      </c>
      <c r="H302" s="53">
        <f t="shared" si="23"/>
        <v>2.6064917909019174</v>
      </c>
      <c r="I302" s="53">
        <f>'Metric thread'!Z253-THREAD_TABLE!C302</f>
        <v>3.7865000000000038</v>
      </c>
      <c r="J302" s="53">
        <f>'Metric thread'!AC253</f>
        <v>0.42035499661539721</v>
      </c>
      <c r="K302" s="53">
        <f t="shared" si="24"/>
        <v>3.7865000000000038</v>
      </c>
      <c r="L302" s="58">
        <f t="shared" si="25"/>
        <v>-0.42035499661539721</v>
      </c>
    </row>
    <row r="303" spans="1:12">
      <c r="A303" s="126" t="str">
        <f>_xlfn.CONCAT('Metric thread'!C254,"-ext")</f>
        <v>M76x4-ext</v>
      </c>
      <c r="B303" s="73">
        <f>'Metric thread'!D254</f>
        <v>4</v>
      </c>
      <c r="C303" s="53">
        <f>'Metric thread'!Y254</f>
        <v>35.320999999999998</v>
      </c>
      <c r="D303" s="53">
        <f>'Metric thread'!X254</f>
        <v>71.126000000000005</v>
      </c>
      <c r="E303" s="53">
        <v>0</v>
      </c>
      <c r="F303" s="53">
        <f>-B303/2+'Metric thread'!AD254</f>
        <v>-1.745647872658401</v>
      </c>
      <c r="G303" s="53">
        <v>0</v>
      </c>
      <c r="H303" s="53">
        <f t="shared" si="23"/>
        <v>1.745647872658401</v>
      </c>
      <c r="I303" s="53">
        <f>'Metric thread'!Z254-THREAD_TABLE!C303</f>
        <v>2.5315000000000012</v>
      </c>
      <c r="J303" s="53">
        <f>'Metric thread'!AC254</f>
        <v>0.28408566620486153</v>
      </c>
      <c r="K303" s="53">
        <f t="shared" si="24"/>
        <v>2.5315000000000012</v>
      </c>
      <c r="L303" s="58">
        <f t="shared" si="25"/>
        <v>-0.28408566620486153</v>
      </c>
    </row>
    <row r="304" spans="1:12">
      <c r="A304" s="126" t="str">
        <f>_xlfn.CONCAT('Metric thread'!C255,"-ext")</f>
        <v>M76x3-ext</v>
      </c>
      <c r="B304" s="73">
        <f>'Metric thread'!D255</f>
        <v>3</v>
      </c>
      <c r="C304" s="53">
        <f>'Metric thread'!Y255</f>
        <v>35.971499999999999</v>
      </c>
      <c r="D304" s="53">
        <f>'Metric thread'!X255</f>
        <v>72.323499999999996</v>
      </c>
      <c r="E304" s="53">
        <v>0</v>
      </c>
      <c r="F304" s="53">
        <f>-B304/2+'Metric thread'!AD255</f>
        <v>-1.3134938627290782</v>
      </c>
      <c r="G304" s="53">
        <v>0</v>
      </c>
      <c r="H304" s="53">
        <f t="shared" si="23"/>
        <v>1.3134938627290782</v>
      </c>
      <c r="I304" s="53">
        <f>'Metric thread'!Z255-THREAD_TABLE!C304</f>
        <v>1.9110000000000014</v>
      </c>
      <c r="J304" s="53">
        <f>'Metric thread'!AC255</f>
        <v>0.21017749830770271</v>
      </c>
      <c r="K304" s="53">
        <f t="shared" si="24"/>
        <v>1.9110000000000014</v>
      </c>
      <c r="L304" s="58">
        <f t="shared" si="25"/>
        <v>-0.21017749830770271</v>
      </c>
    </row>
    <row r="305" spans="1:12">
      <c r="A305" s="126" t="str">
        <f>_xlfn.CONCAT('Metric thread'!C256,"-ext")</f>
        <v>M76x2-ext</v>
      </c>
      <c r="B305" s="73">
        <f>'Metric thread'!D256</f>
        <v>2</v>
      </c>
      <c r="C305" s="53">
        <f>'Metric thread'!Y256</f>
        <v>36.625500000000002</v>
      </c>
      <c r="D305" s="53">
        <f>'Metric thread'!X256</f>
        <v>73.524000000000001</v>
      </c>
      <c r="E305" s="53">
        <v>0</v>
      </c>
      <c r="F305" s="53">
        <f>-B305/2+'Metric thread'!AD256</f>
        <v>-0.88076250253055477</v>
      </c>
      <c r="G305" s="53">
        <v>0</v>
      </c>
      <c r="H305" s="53">
        <f t="shared" si="23"/>
        <v>0.88076250253055477</v>
      </c>
      <c r="I305" s="53">
        <f>'Metric thread'!Z256-THREAD_TABLE!C305</f>
        <v>1.2844999999999942</v>
      </c>
      <c r="J305" s="53">
        <f>'Metric thread'!AC256</f>
        <v>0.13915608175648528</v>
      </c>
      <c r="K305" s="53">
        <f t="shared" si="24"/>
        <v>1.2844999999999942</v>
      </c>
      <c r="L305" s="58">
        <f t="shared" si="25"/>
        <v>-0.13915608175648528</v>
      </c>
    </row>
    <row r="306" spans="1:12">
      <c r="A306" s="126" t="str">
        <f>_xlfn.CONCAT('Metric thread'!C257,"-ext")</f>
        <v>M76x1.5-ext</v>
      </c>
      <c r="B306" s="73">
        <f>'Metric thread'!D257</f>
        <v>1.5</v>
      </c>
      <c r="C306" s="53">
        <f>'Metric thread'!Y257</f>
        <v>36.954999999999998</v>
      </c>
      <c r="D306" s="53">
        <f>'Metric thread'!X257</f>
        <v>74.126999999999995</v>
      </c>
      <c r="E306" s="53">
        <v>0</v>
      </c>
      <c r="F306" s="53">
        <f>-B306/2+'Metric thread'!AD257</f>
        <v>-0.66367513459481287</v>
      </c>
      <c r="G306" s="53">
        <v>0</v>
      </c>
      <c r="H306" s="53">
        <f t="shared" si="23"/>
        <v>0.66367513459481287</v>
      </c>
      <c r="I306" s="53">
        <f>'Metric thread'!Z257-THREAD_TABLE!C306</f>
        <v>0.96999999999999886</v>
      </c>
      <c r="J306" s="53">
        <f>'Metric thread'!AC257</f>
        <v>0.10364537348087655</v>
      </c>
      <c r="K306" s="53">
        <f t="shared" si="24"/>
        <v>0.96999999999999886</v>
      </c>
      <c r="L306" s="58">
        <f t="shared" si="25"/>
        <v>-0.10364537348087655</v>
      </c>
    </row>
    <row r="307" spans="1:12">
      <c r="A307" s="126" t="str">
        <f>_xlfn.CONCAT('Metric thread'!C258,"-ext")</f>
        <v>M76x1-ext</v>
      </c>
      <c r="B307" s="73">
        <f>'Metric thread'!D258</f>
        <v>1</v>
      </c>
      <c r="C307" s="53">
        <f>'Metric thread'!Y258</f>
        <v>37.283999999999999</v>
      </c>
      <c r="D307" s="53">
        <f>'Metric thread'!X258</f>
        <v>74.729500000000002</v>
      </c>
      <c r="E307" s="53">
        <v>0</v>
      </c>
      <c r="F307" s="53">
        <f>-B307/2+'Metric thread'!AD258</f>
        <v>-0.44687644179366298</v>
      </c>
      <c r="G307" s="53">
        <v>0</v>
      </c>
      <c r="H307" s="53">
        <f t="shared" si="23"/>
        <v>0.44687644179366298</v>
      </c>
      <c r="I307" s="53">
        <f>'Metric thread'!Z258-THREAD_TABLE!C307</f>
        <v>0.65599999999999881</v>
      </c>
      <c r="J307" s="53">
        <f>'Metric thread'!AC258</f>
        <v>6.8134665205267828E-2</v>
      </c>
      <c r="K307" s="53">
        <f t="shared" si="24"/>
        <v>0.65599999999999881</v>
      </c>
      <c r="L307" s="58">
        <f t="shared" si="25"/>
        <v>-6.8134665205267828E-2</v>
      </c>
    </row>
    <row r="308" spans="1:12">
      <c r="A308" s="126" t="str">
        <f>_xlfn.CONCAT('Metric thread'!C259,"-ext")</f>
        <v>M78x2-ext</v>
      </c>
      <c r="B308" s="73">
        <f>'Metric thread'!D259</f>
        <v>2</v>
      </c>
      <c r="C308" s="53">
        <f>'Metric thread'!Y259</f>
        <v>37.625500000000002</v>
      </c>
      <c r="D308" s="53">
        <f>'Metric thread'!X259</f>
        <v>75.524000000000001</v>
      </c>
      <c r="E308" s="53">
        <v>0</v>
      </c>
      <c r="F308" s="53">
        <f>-B308/2+'Metric thread'!AD259</f>
        <v>-0.88076250253055477</v>
      </c>
      <c r="G308" s="53">
        <v>0</v>
      </c>
      <c r="H308" s="53">
        <f t="shared" si="23"/>
        <v>0.88076250253055477</v>
      </c>
      <c r="I308" s="53">
        <f>'Metric thread'!Z259-THREAD_TABLE!C308</f>
        <v>1.2844999999999942</v>
      </c>
      <c r="J308" s="53">
        <f>'Metric thread'!AC259</f>
        <v>0.13915608175648528</v>
      </c>
      <c r="K308" s="53">
        <f t="shared" si="24"/>
        <v>1.2844999999999942</v>
      </c>
      <c r="L308" s="58">
        <f t="shared" si="25"/>
        <v>-0.13915608175648528</v>
      </c>
    </row>
    <row r="309" spans="1:12">
      <c r="A309" s="126" t="str">
        <f>_xlfn.CONCAT('Metric thread'!C260,"-ext")</f>
        <v>M80x6-ext</v>
      </c>
      <c r="B309" s="73">
        <f>'Metric thread'!D260</f>
        <v>6</v>
      </c>
      <c r="C309" s="53">
        <f>'Metric thread'!Y260</f>
        <v>36.023499999999999</v>
      </c>
      <c r="D309" s="53">
        <f>'Metric thread'!X260</f>
        <v>72.73599999999999</v>
      </c>
      <c r="E309" s="53">
        <v>0</v>
      </c>
      <c r="F309" s="53">
        <f>-B309/2+'Metric thread'!AD260</f>
        <v>-2.6064917909019174</v>
      </c>
      <c r="G309" s="53">
        <v>0</v>
      </c>
      <c r="H309" s="53">
        <f t="shared" si="23"/>
        <v>2.6064917909019174</v>
      </c>
      <c r="I309" s="53">
        <f>'Metric thread'!Z260-THREAD_TABLE!C309</f>
        <v>3.7865000000000038</v>
      </c>
      <c r="J309" s="53">
        <f>'Metric thread'!AC260</f>
        <v>0.42035499661539721</v>
      </c>
      <c r="K309" s="53">
        <f t="shared" si="24"/>
        <v>3.7865000000000038</v>
      </c>
      <c r="L309" s="58">
        <f t="shared" si="25"/>
        <v>-0.42035499661539721</v>
      </c>
    </row>
    <row r="310" spans="1:12">
      <c r="A310" s="126" t="str">
        <f>_xlfn.CONCAT('Metric thread'!C261,"-ext")</f>
        <v>M80x4-ext</v>
      </c>
      <c r="B310" s="73">
        <f>'Metric thread'!D261</f>
        <v>4</v>
      </c>
      <c r="C310" s="53">
        <f>'Metric thread'!Y261</f>
        <v>37.320999999999998</v>
      </c>
      <c r="D310" s="53">
        <f>'Metric thread'!X261</f>
        <v>75.126000000000005</v>
      </c>
      <c r="E310" s="53">
        <v>0</v>
      </c>
      <c r="F310" s="53">
        <f>-B310/2+'Metric thread'!AD261</f>
        <v>-1.745647872658401</v>
      </c>
      <c r="G310" s="53">
        <v>0</v>
      </c>
      <c r="H310" s="53">
        <f t="shared" ref="H310:H373" si="26">-F310</f>
        <v>1.745647872658401</v>
      </c>
      <c r="I310" s="53">
        <f>'Metric thread'!Z261-THREAD_TABLE!C310</f>
        <v>2.4990000000000023</v>
      </c>
      <c r="J310" s="53">
        <f>'Metric thread'!AC261</f>
        <v>0.3028495499535237</v>
      </c>
      <c r="K310" s="53">
        <f t="shared" ref="K310:K373" si="27">I310</f>
        <v>2.4990000000000023</v>
      </c>
      <c r="L310" s="58">
        <f t="shared" ref="L310:L373" si="28">-J310</f>
        <v>-0.3028495499535237</v>
      </c>
    </row>
    <row r="311" spans="1:12">
      <c r="A311" s="126" t="str">
        <f>_xlfn.CONCAT('Metric thread'!C262,"-ext")</f>
        <v>M80x3-ext</v>
      </c>
      <c r="B311" s="73">
        <f>'Metric thread'!D262</f>
        <v>3</v>
      </c>
      <c r="C311" s="53">
        <f>'Metric thread'!Y262</f>
        <v>37.971499999999999</v>
      </c>
      <c r="D311" s="53">
        <f>'Metric thread'!X262</f>
        <v>76.323499999999996</v>
      </c>
      <c r="E311" s="53">
        <v>0</v>
      </c>
      <c r="F311" s="53">
        <f>-B311/2+'Metric thread'!AD262</f>
        <v>-1.3134938627290782</v>
      </c>
      <c r="G311" s="53">
        <v>0</v>
      </c>
      <c r="H311" s="53">
        <f t="shared" si="26"/>
        <v>1.3134938627290782</v>
      </c>
      <c r="I311" s="53">
        <f>'Metric thread'!Z262-THREAD_TABLE!C311</f>
        <v>1.9110000000000014</v>
      </c>
      <c r="J311" s="53">
        <f>'Metric thread'!AC262</f>
        <v>0.21017749830770271</v>
      </c>
      <c r="K311" s="53">
        <f t="shared" si="27"/>
        <v>1.9110000000000014</v>
      </c>
      <c r="L311" s="58">
        <f t="shared" si="28"/>
        <v>-0.21017749830770271</v>
      </c>
    </row>
    <row r="312" spans="1:12">
      <c r="A312" s="126" t="str">
        <f>_xlfn.CONCAT('Metric thread'!C263,"-ext")</f>
        <v>M80x2-ext</v>
      </c>
      <c r="B312" s="73">
        <f>'Metric thread'!D263</f>
        <v>2</v>
      </c>
      <c r="C312" s="53">
        <f>'Metric thread'!Y263</f>
        <v>38.625500000000002</v>
      </c>
      <c r="D312" s="53">
        <f>'Metric thread'!X263</f>
        <v>77.524000000000001</v>
      </c>
      <c r="E312" s="53">
        <v>0</v>
      </c>
      <c r="F312" s="53">
        <f>-B312/2+'Metric thread'!AD263</f>
        <v>-0.88076250253055477</v>
      </c>
      <c r="G312" s="53">
        <v>0</v>
      </c>
      <c r="H312" s="53">
        <f t="shared" si="26"/>
        <v>0.88076250253055477</v>
      </c>
      <c r="I312" s="53">
        <f>'Metric thread'!Z263-THREAD_TABLE!C312</f>
        <v>1.2844999999999942</v>
      </c>
      <c r="J312" s="53">
        <f>'Metric thread'!AC263</f>
        <v>0.13915608175648528</v>
      </c>
      <c r="K312" s="53">
        <f t="shared" si="27"/>
        <v>1.2844999999999942</v>
      </c>
      <c r="L312" s="58">
        <f t="shared" si="28"/>
        <v>-0.13915608175648528</v>
      </c>
    </row>
    <row r="313" spans="1:12">
      <c r="A313" s="126" t="str">
        <f>_xlfn.CONCAT('Metric thread'!C264,"-ext")</f>
        <v>M80x1.5-ext</v>
      </c>
      <c r="B313" s="73">
        <f>'Metric thread'!D264</f>
        <v>1.5</v>
      </c>
      <c r="C313" s="53">
        <f>'Metric thread'!Y264</f>
        <v>38.954999999999998</v>
      </c>
      <c r="D313" s="53">
        <f>'Metric thread'!X264</f>
        <v>78.126999999999995</v>
      </c>
      <c r="E313" s="53">
        <v>0</v>
      </c>
      <c r="F313" s="53">
        <f>-B313/2+'Metric thread'!AD264</f>
        <v>-0.66367513459481287</v>
      </c>
      <c r="G313" s="53">
        <v>0</v>
      </c>
      <c r="H313" s="53">
        <f t="shared" si="26"/>
        <v>0.66367513459481287</v>
      </c>
      <c r="I313" s="53">
        <f>'Metric thread'!Z264-THREAD_TABLE!C313</f>
        <v>0.96999999999999886</v>
      </c>
      <c r="J313" s="53">
        <f>'Metric thread'!AC264</f>
        <v>0.10364537348087655</v>
      </c>
      <c r="K313" s="53">
        <f t="shared" si="27"/>
        <v>0.96999999999999886</v>
      </c>
      <c r="L313" s="58">
        <f t="shared" si="28"/>
        <v>-0.10364537348087655</v>
      </c>
    </row>
    <row r="314" spans="1:12">
      <c r="A314" s="126" t="str">
        <f>_xlfn.CONCAT('Metric thread'!C265,"-ext")</f>
        <v>M80x1-ext</v>
      </c>
      <c r="B314" s="73">
        <f>'Metric thread'!D265</f>
        <v>1</v>
      </c>
      <c r="C314" s="53">
        <f>'Metric thread'!Y265</f>
        <v>39.283999999999999</v>
      </c>
      <c r="D314" s="53">
        <f>'Metric thread'!X265</f>
        <v>78.729500000000002</v>
      </c>
      <c r="E314" s="53">
        <v>0</v>
      </c>
      <c r="F314" s="53">
        <f>-B314/2+'Metric thread'!AD265</f>
        <v>-0.44687644179366298</v>
      </c>
      <c r="G314" s="53">
        <v>0</v>
      </c>
      <c r="H314" s="53">
        <f t="shared" si="26"/>
        <v>0.44687644179366298</v>
      </c>
      <c r="I314" s="53">
        <f>'Metric thread'!Z265-THREAD_TABLE!C314</f>
        <v>0.65599999999999881</v>
      </c>
      <c r="J314" s="53">
        <f>'Metric thread'!AC265</f>
        <v>6.8134665205267828E-2</v>
      </c>
      <c r="K314" s="53">
        <f t="shared" si="27"/>
        <v>0.65599999999999881</v>
      </c>
      <c r="L314" s="58">
        <f t="shared" si="28"/>
        <v>-6.8134665205267828E-2</v>
      </c>
    </row>
    <row r="315" spans="1:12">
      <c r="A315" s="126" t="str">
        <f>_xlfn.CONCAT('Metric thread'!C266,"-ext")</f>
        <v>M82x2-ext</v>
      </c>
      <c r="B315" s="73">
        <f>'Metric thread'!D266</f>
        <v>2</v>
      </c>
      <c r="C315" s="53">
        <f>'Metric thread'!Y266</f>
        <v>39.625500000000002</v>
      </c>
      <c r="D315" s="53">
        <f>'Metric thread'!X266</f>
        <v>79.524000000000001</v>
      </c>
      <c r="E315" s="53">
        <v>0</v>
      </c>
      <c r="F315" s="53">
        <f>-B315/2+'Metric thread'!AD266</f>
        <v>-0.88076250253055477</v>
      </c>
      <c r="G315" s="53">
        <v>0</v>
      </c>
      <c r="H315" s="53">
        <f t="shared" si="26"/>
        <v>0.88076250253055477</v>
      </c>
      <c r="I315" s="53">
        <f>'Metric thread'!Z266-THREAD_TABLE!C315</f>
        <v>1.2844999999999942</v>
      </c>
      <c r="J315" s="53">
        <f>'Metric thread'!AC266</f>
        <v>0.13915608175648528</v>
      </c>
      <c r="K315" s="53">
        <f t="shared" si="27"/>
        <v>1.2844999999999942</v>
      </c>
      <c r="L315" s="58">
        <f t="shared" si="28"/>
        <v>-0.13915608175648528</v>
      </c>
    </row>
    <row r="316" spans="1:12">
      <c r="A316" s="126" t="str">
        <f>_xlfn.CONCAT('Metric thread'!C267,"-ext")</f>
        <v>M85x6-ext</v>
      </c>
      <c r="B316" s="73">
        <f>'Metric thread'!D267</f>
        <v>6</v>
      </c>
      <c r="C316" s="53">
        <f>'Metric thread'!Y267</f>
        <v>38.523499999999999</v>
      </c>
      <c r="D316" s="53">
        <f>'Metric thread'!X267</f>
        <v>77.73599999999999</v>
      </c>
      <c r="E316" s="53">
        <v>0</v>
      </c>
      <c r="F316" s="53">
        <f>-B316/2+'Metric thread'!AD267</f>
        <v>-2.6064917909019174</v>
      </c>
      <c r="G316" s="53">
        <v>0</v>
      </c>
      <c r="H316" s="53">
        <f t="shared" si="26"/>
        <v>2.6064917909019174</v>
      </c>
      <c r="I316" s="53">
        <f>'Metric thread'!Z267-THREAD_TABLE!C316</f>
        <v>3.7865000000000038</v>
      </c>
      <c r="J316" s="53">
        <f>'Metric thread'!AC267</f>
        <v>0.42035499661539721</v>
      </c>
      <c r="K316" s="53">
        <f t="shared" si="27"/>
        <v>3.7865000000000038</v>
      </c>
      <c r="L316" s="58">
        <f t="shared" si="28"/>
        <v>-0.42035499661539721</v>
      </c>
    </row>
    <row r="317" spans="1:12">
      <c r="A317" s="126" t="str">
        <f>_xlfn.CONCAT('Metric thread'!C268,"-ext")</f>
        <v>M85x4-ext</v>
      </c>
      <c r="B317" s="73">
        <f>'Metric thread'!D268</f>
        <v>4</v>
      </c>
      <c r="C317" s="53">
        <f>'Metric thread'!Y268</f>
        <v>39.820999999999998</v>
      </c>
      <c r="D317" s="53">
        <f>'Metric thread'!X268</f>
        <v>80.126000000000005</v>
      </c>
      <c r="E317" s="53">
        <v>0</v>
      </c>
      <c r="F317" s="53">
        <f>-B317/2+'Metric thread'!AD268</f>
        <v>-1.745647872658401</v>
      </c>
      <c r="G317" s="53">
        <v>0</v>
      </c>
      <c r="H317" s="53">
        <f t="shared" si="26"/>
        <v>1.745647872658401</v>
      </c>
      <c r="I317" s="53">
        <f>'Metric thread'!Z268-THREAD_TABLE!C317</f>
        <v>2.5315000000000012</v>
      </c>
      <c r="J317" s="53">
        <f>'Metric thread'!AC268</f>
        <v>0.28408566620486153</v>
      </c>
      <c r="K317" s="53">
        <f t="shared" si="27"/>
        <v>2.5315000000000012</v>
      </c>
      <c r="L317" s="58">
        <f t="shared" si="28"/>
        <v>-0.28408566620486153</v>
      </c>
    </row>
    <row r="318" spans="1:12">
      <c r="A318" s="126" t="str">
        <f>_xlfn.CONCAT('Metric thread'!C269,"-ext")</f>
        <v>M85x3-ext</v>
      </c>
      <c r="B318" s="73">
        <f>'Metric thread'!D269</f>
        <v>3</v>
      </c>
      <c r="C318" s="53">
        <f>'Metric thread'!Y269</f>
        <v>40.471499999999999</v>
      </c>
      <c r="D318" s="53">
        <f>'Metric thread'!X269</f>
        <v>81.323499999999996</v>
      </c>
      <c r="E318" s="53">
        <v>0</v>
      </c>
      <c r="F318" s="53">
        <f>-B318/2+'Metric thread'!AD269</f>
        <v>-1.3134938627290782</v>
      </c>
      <c r="G318" s="53">
        <v>0</v>
      </c>
      <c r="H318" s="53">
        <f t="shared" si="26"/>
        <v>1.3134938627290782</v>
      </c>
      <c r="I318" s="53">
        <f>'Metric thread'!Z269-THREAD_TABLE!C318</f>
        <v>1.9110000000000014</v>
      </c>
      <c r="J318" s="53">
        <f>'Metric thread'!AC269</f>
        <v>0.21017749830770271</v>
      </c>
      <c r="K318" s="53">
        <f t="shared" si="27"/>
        <v>1.9110000000000014</v>
      </c>
      <c r="L318" s="58">
        <f t="shared" si="28"/>
        <v>-0.21017749830770271</v>
      </c>
    </row>
    <row r="319" spans="1:12">
      <c r="A319" s="126" t="str">
        <f>_xlfn.CONCAT('Metric thread'!C270,"-ext")</f>
        <v>M85x2-ext</v>
      </c>
      <c r="B319" s="73">
        <f>'Metric thread'!D270</f>
        <v>2</v>
      </c>
      <c r="C319" s="53">
        <f>'Metric thread'!Y270</f>
        <v>41.125500000000002</v>
      </c>
      <c r="D319" s="53">
        <f>'Metric thread'!X270</f>
        <v>82.524000000000001</v>
      </c>
      <c r="E319" s="53">
        <v>0</v>
      </c>
      <c r="F319" s="53">
        <f>-B319/2+'Metric thread'!AD270</f>
        <v>-0.88076250253055477</v>
      </c>
      <c r="G319" s="53">
        <v>0</v>
      </c>
      <c r="H319" s="53">
        <f t="shared" si="26"/>
        <v>0.88076250253055477</v>
      </c>
      <c r="I319" s="53">
        <f>'Metric thread'!Z270-THREAD_TABLE!C319</f>
        <v>1.2844999999999942</v>
      </c>
      <c r="J319" s="53">
        <f>'Metric thread'!AC270</f>
        <v>0.13915608175648528</v>
      </c>
      <c r="K319" s="53">
        <f t="shared" si="27"/>
        <v>1.2844999999999942</v>
      </c>
      <c r="L319" s="58">
        <f t="shared" si="28"/>
        <v>-0.13915608175648528</v>
      </c>
    </row>
    <row r="320" spans="1:12">
      <c r="A320" s="126" t="str">
        <f>_xlfn.CONCAT('Metric thread'!C271,"-ext")</f>
        <v>M85x1.5-ext</v>
      </c>
      <c r="B320" s="73">
        <f>'Metric thread'!D271</f>
        <v>1.5</v>
      </c>
      <c r="C320" s="53">
        <f>'Metric thread'!Y271</f>
        <v>41.454999999999998</v>
      </c>
      <c r="D320" s="53">
        <f>'Metric thread'!X271</f>
        <v>83.126999999999995</v>
      </c>
      <c r="E320" s="53">
        <v>0</v>
      </c>
      <c r="F320" s="53">
        <f>-B320/2+'Metric thread'!AD271</f>
        <v>-0.66367513459481287</v>
      </c>
      <c r="G320" s="53">
        <v>0</v>
      </c>
      <c r="H320" s="53">
        <f t="shared" si="26"/>
        <v>0.66367513459481287</v>
      </c>
      <c r="I320" s="53">
        <f>'Metric thread'!Z271-THREAD_TABLE!C320</f>
        <v>0.96999999999999886</v>
      </c>
      <c r="J320" s="53">
        <f>'Metric thread'!AC271</f>
        <v>0.10364537348087655</v>
      </c>
      <c r="K320" s="53">
        <f t="shared" si="27"/>
        <v>0.96999999999999886</v>
      </c>
      <c r="L320" s="58">
        <f t="shared" si="28"/>
        <v>-0.10364537348087655</v>
      </c>
    </row>
    <row r="321" spans="1:12">
      <c r="A321" s="126" t="str">
        <f>_xlfn.CONCAT('Metric thread'!C272,"-ext")</f>
        <v>M90x6-ext</v>
      </c>
      <c r="B321" s="73">
        <f>'Metric thread'!D272</f>
        <v>6</v>
      </c>
      <c r="C321" s="53">
        <f>'Metric thread'!Y272</f>
        <v>41.023499999999999</v>
      </c>
      <c r="D321" s="53">
        <f>'Metric thread'!X272</f>
        <v>82.73599999999999</v>
      </c>
      <c r="E321" s="53">
        <v>0</v>
      </c>
      <c r="F321" s="53">
        <f>-B321/2+'Metric thread'!AD272</f>
        <v>-2.6064917909019174</v>
      </c>
      <c r="G321" s="53">
        <v>0</v>
      </c>
      <c r="H321" s="53">
        <f t="shared" si="26"/>
        <v>2.6064917909019174</v>
      </c>
      <c r="I321" s="53">
        <f>'Metric thread'!Z272-THREAD_TABLE!C321</f>
        <v>3.7865000000000038</v>
      </c>
      <c r="J321" s="53">
        <f>'Metric thread'!AC272</f>
        <v>0.42035499661539721</v>
      </c>
      <c r="K321" s="53">
        <f t="shared" si="27"/>
        <v>3.7865000000000038</v>
      </c>
      <c r="L321" s="58">
        <f t="shared" si="28"/>
        <v>-0.42035499661539721</v>
      </c>
    </row>
    <row r="322" spans="1:12">
      <c r="A322" s="126" t="str">
        <f>_xlfn.CONCAT('Metric thread'!C273,"-ext")</f>
        <v>M90x4-ext</v>
      </c>
      <c r="B322" s="73">
        <f>'Metric thread'!D273</f>
        <v>4</v>
      </c>
      <c r="C322" s="53">
        <f>'Metric thread'!Y273</f>
        <v>42.320999999999998</v>
      </c>
      <c r="D322" s="53">
        <f>'Metric thread'!X273</f>
        <v>85.126000000000005</v>
      </c>
      <c r="E322" s="53">
        <v>0</v>
      </c>
      <c r="F322" s="53">
        <f>-B322/2+'Metric thread'!AD273</f>
        <v>-1.745647872658401</v>
      </c>
      <c r="G322" s="53">
        <v>0</v>
      </c>
      <c r="H322" s="53">
        <f t="shared" si="26"/>
        <v>1.745647872658401</v>
      </c>
      <c r="I322" s="53">
        <f>'Metric thread'!Z273-THREAD_TABLE!C322</f>
        <v>2.5315000000000012</v>
      </c>
      <c r="J322" s="53">
        <f>'Metric thread'!AC273</f>
        <v>0.28408566620486153</v>
      </c>
      <c r="K322" s="53">
        <f t="shared" si="27"/>
        <v>2.5315000000000012</v>
      </c>
      <c r="L322" s="58">
        <f t="shared" si="28"/>
        <v>-0.28408566620486153</v>
      </c>
    </row>
    <row r="323" spans="1:12">
      <c r="A323" s="126" t="str">
        <f>_xlfn.CONCAT('Metric thread'!C274,"-ext")</f>
        <v>M90x3-ext</v>
      </c>
      <c r="B323" s="73">
        <f>'Metric thread'!D274</f>
        <v>3</v>
      </c>
      <c r="C323" s="53">
        <f>'Metric thread'!Y274</f>
        <v>42.971499999999999</v>
      </c>
      <c r="D323" s="53">
        <f>'Metric thread'!X274</f>
        <v>86.323499999999996</v>
      </c>
      <c r="E323" s="53">
        <v>0</v>
      </c>
      <c r="F323" s="53">
        <f>-B323/2+'Metric thread'!AD274</f>
        <v>-1.3134938627290782</v>
      </c>
      <c r="G323" s="53">
        <v>0</v>
      </c>
      <c r="H323" s="53">
        <f t="shared" si="26"/>
        <v>1.3134938627290782</v>
      </c>
      <c r="I323" s="53">
        <f>'Metric thread'!Z274-THREAD_TABLE!C323</f>
        <v>1.9110000000000014</v>
      </c>
      <c r="J323" s="53">
        <f>'Metric thread'!AC274</f>
        <v>0.21017749830770271</v>
      </c>
      <c r="K323" s="53">
        <f t="shared" si="27"/>
        <v>1.9110000000000014</v>
      </c>
      <c r="L323" s="58">
        <f t="shared" si="28"/>
        <v>-0.21017749830770271</v>
      </c>
    </row>
    <row r="324" spans="1:12">
      <c r="A324" s="126" t="str">
        <f>_xlfn.CONCAT('Metric thread'!C275,"-ext")</f>
        <v>M90x2-ext</v>
      </c>
      <c r="B324" s="73">
        <f>'Metric thread'!D275</f>
        <v>2</v>
      </c>
      <c r="C324" s="53">
        <f>'Metric thread'!Y275</f>
        <v>43.625500000000002</v>
      </c>
      <c r="D324" s="53">
        <f>'Metric thread'!X275</f>
        <v>87.524000000000001</v>
      </c>
      <c r="E324" s="53">
        <v>0</v>
      </c>
      <c r="F324" s="53">
        <f>-B324/2+'Metric thread'!AD275</f>
        <v>-0.88076250253055477</v>
      </c>
      <c r="G324" s="53">
        <v>0</v>
      </c>
      <c r="H324" s="53">
        <f t="shared" si="26"/>
        <v>0.88076250253055477</v>
      </c>
      <c r="I324" s="53">
        <f>'Metric thread'!Z275-THREAD_TABLE!C324</f>
        <v>1.2844999999999942</v>
      </c>
      <c r="J324" s="53">
        <f>'Metric thread'!AC275</f>
        <v>0.13915608175648528</v>
      </c>
      <c r="K324" s="53">
        <f t="shared" si="27"/>
        <v>1.2844999999999942</v>
      </c>
      <c r="L324" s="58">
        <f t="shared" si="28"/>
        <v>-0.13915608175648528</v>
      </c>
    </row>
    <row r="325" spans="1:12">
      <c r="A325" s="126" t="str">
        <f>_xlfn.CONCAT('Metric thread'!C276,"-ext")</f>
        <v>M90x1.5-ext</v>
      </c>
      <c r="B325" s="73">
        <f>'Metric thread'!D276</f>
        <v>1.5</v>
      </c>
      <c r="C325" s="53">
        <f>'Metric thread'!Y276</f>
        <v>43.954999999999998</v>
      </c>
      <c r="D325" s="53">
        <f>'Metric thread'!X276</f>
        <v>88.126999999999995</v>
      </c>
      <c r="E325" s="53">
        <v>0</v>
      </c>
      <c r="F325" s="53">
        <f>-B325/2+'Metric thread'!AD276</f>
        <v>-0.66367513459481287</v>
      </c>
      <c r="G325" s="53">
        <v>0</v>
      </c>
      <c r="H325" s="53">
        <f t="shared" si="26"/>
        <v>0.66367513459481287</v>
      </c>
      <c r="I325" s="53">
        <f>'Metric thread'!Z276-THREAD_TABLE!C325</f>
        <v>0.96999999999999886</v>
      </c>
      <c r="J325" s="53">
        <f>'Metric thread'!AC276</f>
        <v>0.10364537348087655</v>
      </c>
      <c r="K325" s="53">
        <f t="shared" si="27"/>
        <v>0.96999999999999886</v>
      </c>
      <c r="L325" s="58">
        <f t="shared" si="28"/>
        <v>-0.10364537348087655</v>
      </c>
    </row>
    <row r="326" spans="1:12">
      <c r="A326" s="126" t="str">
        <f>_xlfn.CONCAT('Metric thread'!C277,"-ext")</f>
        <v>M95x6-ext</v>
      </c>
      <c r="B326" s="73">
        <f>'Metric thread'!D277</f>
        <v>6</v>
      </c>
      <c r="C326" s="53">
        <f>'Metric thread'!Y277</f>
        <v>43.513500000000001</v>
      </c>
      <c r="D326" s="53">
        <f>'Metric thread'!X277</f>
        <v>87.725999999999999</v>
      </c>
      <c r="E326" s="53">
        <v>0</v>
      </c>
      <c r="F326" s="53">
        <f>-B326/2+'Metric thread'!AD277</f>
        <v>-2.609378542247867</v>
      </c>
      <c r="G326" s="53">
        <v>0</v>
      </c>
      <c r="H326" s="53">
        <f t="shared" si="26"/>
        <v>2.609378542247867</v>
      </c>
      <c r="I326" s="53">
        <f>'Metric thread'!Z277-THREAD_TABLE!C326</f>
        <v>3.7965000000000018</v>
      </c>
      <c r="J326" s="53">
        <f>'Metric thread'!AC277</f>
        <v>0.4174682452694517</v>
      </c>
      <c r="K326" s="53">
        <f t="shared" si="27"/>
        <v>3.7965000000000018</v>
      </c>
      <c r="L326" s="58">
        <f t="shared" si="28"/>
        <v>-0.4174682452694517</v>
      </c>
    </row>
    <row r="327" spans="1:12">
      <c r="A327" s="126" t="str">
        <f>_xlfn.CONCAT('Metric thread'!C278,"-ext")</f>
        <v>M95x4-ext</v>
      </c>
      <c r="B327" s="73">
        <f>'Metric thread'!D278</f>
        <v>4</v>
      </c>
      <c r="C327" s="53">
        <f>'Metric thread'!Y278</f>
        <v>44.814</v>
      </c>
      <c r="D327" s="53">
        <f>'Metric thread'!X278</f>
        <v>90.119</v>
      </c>
      <c r="E327" s="53">
        <v>0</v>
      </c>
      <c r="F327" s="53">
        <f>-B327/2+'Metric thread'!AD278</f>
        <v>-1.7468025731967818</v>
      </c>
      <c r="G327" s="53">
        <v>0</v>
      </c>
      <c r="H327" s="53">
        <f t="shared" si="26"/>
        <v>1.7468025731967818</v>
      </c>
      <c r="I327" s="53">
        <f>'Metric thread'!Z278-THREAD_TABLE!C327</f>
        <v>2.5384999999999991</v>
      </c>
      <c r="J327" s="53">
        <f>'Metric thread'!AC278</f>
        <v>0.28119891485891607</v>
      </c>
      <c r="K327" s="53">
        <f t="shared" si="27"/>
        <v>2.5384999999999991</v>
      </c>
      <c r="L327" s="58">
        <f t="shared" si="28"/>
        <v>-0.28119891485891607</v>
      </c>
    </row>
    <row r="328" spans="1:12">
      <c r="A328" s="126" t="str">
        <f>_xlfn.CONCAT('Metric thread'!C279,"-ext")</f>
        <v>M95x3-ext</v>
      </c>
      <c r="B328" s="73">
        <f>'Metric thread'!D279</f>
        <v>3</v>
      </c>
      <c r="C328" s="53">
        <f>'Metric thread'!Y279</f>
        <v>45.465499999999999</v>
      </c>
      <c r="D328" s="53">
        <f>'Metric thread'!X279</f>
        <v>91.317499999999995</v>
      </c>
      <c r="E328" s="53">
        <v>0</v>
      </c>
      <c r="F328" s="53">
        <f>-B328/2+'Metric thread'!AD279</f>
        <v>-1.3155145886712394</v>
      </c>
      <c r="G328" s="53">
        <v>0</v>
      </c>
      <c r="H328" s="53">
        <f t="shared" si="26"/>
        <v>1.3155145886712394</v>
      </c>
      <c r="I328" s="53">
        <f>'Metric thread'!Z279-THREAD_TABLE!C328</f>
        <v>1.9170000000000016</v>
      </c>
      <c r="J328" s="53">
        <f>'Metric thread'!AC279</f>
        <v>0.20873412263472585</v>
      </c>
      <c r="K328" s="53">
        <f t="shared" si="27"/>
        <v>1.9170000000000016</v>
      </c>
      <c r="L328" s="58">
        <f t="shared" si="28"/>
        <v>-0.20873412263472585</v>
      </c>
    </row>
    <row r="329" spans="1:12">
      <c r="A329" s="126" t="str">
        <f>_xlfn.CONCAT('Metric thread'!C280,"-ext")</f>
        <v>M95x2-ext</v>
      </c>
      <c r="B329" s="73">
        <f>'Metric thread'!D280</f>
        <v>2</v>
      </c>
      <c r="C329" s="53">
        <f>'Metric thread'!Y280</f>
        <v>46.1205</v>
      </c>
      <c r="D329" s="53">
        <f>'Metric thread'!X280</f>
        <v>92.519000000000005</v>
      </c>
      <c r="E329" s="53">
        <v>0</v>
      </c>
      <c r="F329" s="53">
        <f>-B329/2+'Metric thread'!AD280</f>
        <v>-0.88220587820353169</v>
      </c>
      <c r="G329" s="53">
        <v>0</v>
      </c>
      <c r="H329" s="53">
        <f t="shared" si="26"/>
        <v>0.88220587820353169</v>
      </c>
      <c r="I329" s="53">
        <f>'Metric thread'!Z280-THREAD_TABLE!C329</f>
        <v>1.2894999999999968</v>
      </c>
      <c r="J329" s="53">
        <f>'Metric thread'!AC280</f>
        <v>0.13771270608351252</v>
      </c>
      <c r="K329" s="53">
        <f t="shared" si="27"/>
        <v>1.2894999999999968</v>
      </c>
      <c r="L329" s="58">
        <f t="shared" si="28"/>
        <v>-0.13771270608351252</v>
      </c>
    </row>
    <row r="330" spans="1:12">
      <c r="A330" s="126" t="str">
        <f>_xlfn.CONCAT('Metric thread'!C281,"-ext")</f>
        <v>M95x1.5-ext</v>
      </c>
      <c r="B330" s="73">
        <f>'Metric thread'!D281</f>
        <v>1.5</v>
      </c>
      <c r="C330" s="53">
        <f>'Metric thread'!Y281</f>
        <v>46.445</v>
      </c>
      <c r="D330" s="53">
        <f>'Metric thread'!X281</f>
        <v>93.11699999999999</v>
      </c>
      <c r="E330" s="53">
        <v>0</v>
      </c>
      <c r="F330" s="53">
        <f>-B330/2+'Metric thread'!AD281</f>
        <v>-0.66656188594076249</v>
      </c>
      <c r="G330" s="53">
        <v>0</v>
      </c>
      <c r="H330" s="53">
        <f t="shared" si="26"/>
        <v>0.66656188594076249</v>
      </c>
      <c r="I330" s="53">
        <f>'Metric thread'!Z281-THREAD_TABLE!C330</f>
        <v>0.97999999999999687</v>
      </c>
      <c r="J330" s="53">
        <f>'Metric thread'!AC281</f>
        <v>0.10075862213493104</v>
      </c>
      <c r="K330" s="53">
        <f t="shared" si="27"/>
        <v>0.97999999999999687</v>
      </c>
      <c r="L330" s="58">
        <f t="shared" si="28"/>
        <v>-0.10075862213493104</v>
      </c>
    </row>
    <row r="331" spans="1:12">
      <c r="A331" s="126" t="str">
        <f>_xlfn.CONCAT('Metric thread'!C282,"-ext")</f>
        <v>M100x6-ext</v>
      </c>
      <c r="B331" s="73">
        <f>'Metric thread'!D282</f>
        <v>6</v>
      </c>
      <c r="C331" s="53">
        <f>'Metric thread'!Y282</f>
        <v>46.013500000000001</v>
      </c>
      <c r="D331" s="53">
        <f>'Metric thread'!X282</f>
        <v>92.725999999999999</v>
      </c>
      <c r="E331" s="53">
        <v>0</v>
      </c>
      <c r="F331" s="53">
        <f>-B331/2+'Metric thread'!AD282</f>
        <v>-2.609378542247867</v>
      </c>
      <c r="G331" s="53">
        <v>0</v>
      </c>
      <c r="H331" s="53">
        <f t="shared" si="26"/>
        <v>2.609378542247867</v>
      </c>
      <c r="I331" s="53">
        <f>'Metric thread'!Z282-THREAD_TABLE!C331</f>
        <v>3.7965000000000018</v>
      </c>
      <c r="J331" s="53">
        <f>'Metric thread'!AC282</f>
        <v>0.4174682452694517</v>
      </c>
      <c r="K331" s="53">
        <f t="shared" si="27"/>
        <v>3.7965000000000018</v>
      </c>
      <c r="L331" s="58">
        <f t="shared" si="28"/>
        <v>-0.4174682452694517</v>
      </c>
    </row>
    <row r="332" spans="1:12">
      <c r="A332" s="126" t="str">
        <f>_xlfn.CONCAT('Metric thread'!C283,"-ext")</f>
        <v>M100x4-ext</v>
      </c>
      <c r="B332" s="73">
        <f>'Metric thread'!D283</f>
        <v>4</v>
      </c>
      <c r="C332" s="53">
        <f>'Metric thread'!Y283</f>
        <v>47.314</v>
      </c>
      <c r="D332" s="53">
        <f>'Metric thread'!X283</f>
        <v>95.119</v>
      </c>
      <c r="E332" s="53">
        <v>0</v>
      </c>
      <c r="F332" s="53">
        <f>-B332/2+'Metric thread'!AD283</f>
        <v>-1.7468025731967818</v>
      </c>
      <c r="G332" s="53">
        <v>0</v>
      </c>
      <c r="H332" s="53">
        <f t="shared" si="26"/>
        <v>1.7468025731967818</v>
      </c>
      <c r="I332" s="53">
        <f>'Metric thread'!Z283-THREAD_TABLE!C332</f>
        <v>2.5384999999999991</v>
      </c>
      <c r="J332" s="53">
        <f>'Metric thread'!AC283</f>
        <v>0.28119891485891607</v>
      </c>
      <c r="K332" s="53">
        <f t="shared" si="27"/>
        <v>2.5384999999999991</v>
      </c>
      <c r="L332" s="58">
        <f t="shared" si="28"/>
        <v>-0.28119891485891607</v>
      </c>
    </row>
    <row r="333" spans="1:12">
      <c r="A333" s="126" t="str">
        <f>_xlfn.CONCAT('Metric thread'!C284,"-ext")</f>
        <v>M100x3-ext</v>
      </c>
      <c r="B333" s="73">
        <f>'Metric thread'!D284</f>
        <v>3</v>
      </c>
      <c r="C333" s="53">
        <f>'Metric thread'!Y284</f>
        <v>47.965499999999999</v>
      </c>
      <c r="D333" s="53">
        <f>'Metric thread'!X284</f>
        <v>96.317499999999995</v>
      </c>
      <c r="E333" s="53">
        <v>0</v>
      </c>
      <c r="F333" s="53">
        <f>-B333/2+'Metric thread'!AD284</f>
        <v>-1.3155145886712394</v>
      </c>
      <c r="G333" s="53">
        <v>0</v>
      </c>
      <c r="H333" s="53">
        <f t="shared" si="26"/>
        <v>1.3155145886712394</v>
      </c>
      <c r="I333" s="53">
        <f>'Metric thread'!Z284-THREAD_TABLE!C333</f>
        <v>1.9170000000000016</v>
      </c>
      <c r="J333" s="53">
        <f>'Metric thread'!AC284</f>
        <v>0.20873412263472585</v>
      </c>
      <c r="K333" s="53">
        <f t="shared" si="27"/>
        <v>1.9170000000000016</v>
      </c>
      <c r="L333" s="58">
        <f t="shared" si="28"/>
        <v>-0.20873412263472585</v>
      </c>
    </row>
    <row r="334" spans="1:12">
      <c r="A334" s="126" t="str">
        <f>_xlfn.CONCAT('Metric thread'!C285,"-ext")</f>
        <v>M100x2-ext</v>
      </c>
      <c r="B334" s="73">
        <f>'Metric thread'!D285</f>
        <v>2</v>
      </c>
      <c r="C334" s="53">
        <f>'Metric thread'!Y285</f>
        <v>48.6205</v>
      </c>
      <c r="D334" s="53">
        <f>'Metric thread'!X285</f>
        <v>97.519000000000005</v>
      </c>
      <c r="E334" s="53">
        <v>0</v>
      </c>
      <c r="F334" s="53">
        <f>-B334/2+'Metric thread'!AD285</f>
        <v>-0.88220587820353169</v>
      </c>
      <c r="G334" s="53">
        <v>0</v>
      </c>
      <c r="H334" s="53">
        <f t="shared" si="26"/>
        <v>0.88220587820353169</v>
      </c>
      <c r="I334" s="53">
        <f>'Metric thread'!Z285-THREAD_TABLE!C334</f>
        <v>1.2894999999999968</v>
      </c>
      <c r="J334" s="53">
        <f>'Metric thread'!AC285</f>
        <v>0.13771270608351252</v>
      </c>
      <c r="K334" s="53">
        <f t="shared" si="27"/>
        <v>1.2894999999999968</v>
      </c>
      <c r="L334" s="58">
        <f t="shared" si="28"/>
        <v>-0.13771270608351252</v>
      </c>
    </row>
    <row r="335" spans="1:12">
      <c r="A335" s="126" t="str">
        <f>_xlfn.CONCAT('Metric thread'!C286,"-ext")</f>
        <v>M100x1.5-ext</v>
      </c>
      <c r="B335" s="73">
        <f>'Metric thread'!D286</f>
        <v>1.5</v>
      </c>
      <c r="C335" s="53">
        <f>'Metric thread'!Y286</f>
        <v>48.945</v>
      </c>
      <c r="D335" s="53">
        <f>'Metric thread'!X286</f>
        <v>98.11699999999999</v>
      </c>
      <c r="E335" s="53">
        <v>0</v>
      </c>
      <c r="F335" s="53">
        <f>-B335/2+'Metric thread'!AD286</f>
        <v>-0.66656188594076249</v>
      </c>
      <c r="G335" s="53">
        <v>0</v>
      </c>
      <c r="H335" s="53">
        <f t="shared" si="26"/>
        <v>0.66656188594076249</v>
      </c>
      <c r="I335" s="53">
        <f>'Metric thread'!Z286-THREAD_TABLE!C335</f>
        <v>0.97999999999999687</v>
      </c>
      <c r="J335" s="53">
        <f>'Metric thread'!AC286</f>
        <v>0.10075862213493104</v>
      </c>
      <c r="K335" s="53">
        <f t="shared" si="27"/>
        <v>0.97999999999999687</v>
      </c>
      <c r="L335" s="58">
        <f t="shared" si="28"/>
        <v>-0.10075862213493104</v>
      </c>
    </row>
    <row r="336" spans="1:12">
      <c r="A336" s="126" t="str">
        <f>_xlfn.CONCAT('Metric thread'!C287,"-ext")</f>
        <v>M105x6-ext</v>
      </c>
      <c r="B336" s="73">
        <f>'Metric thread'!D287</f>
        <v>6</v>
      </c>
      <c r="C336" s="53">
        <f>'Metric thread'!Y287</f>
        <v>48.513500000000001</v>
      </c>
      <c r="D336" s="53">
        <f>'Metric thread'!X287</f>
        <v>97.725999999999999</v>
      </c>
      <c r="E336" s="53">
        <v>0</v>
      </c>
      <c r="F336" s="53">
        <f>-B336/2+'Metric thread'!AD287</f>
        <v>-2.6036050395559678</v>
      </c>
      <c r="G336" s="53">
        <v>0</v>
      </c>
      <c r="H336" s="53">
        <f t="shared" si="26"/>
        <v>2.6036050395559678</v>
      </c>
      <c r="I336" s="53">
        <f>'Metric thread'!Z287-THREAD_TABLE!C336</f>
        <v>3.7864999999999966</v>
      </c>
      <c r="J336" s="53">
        <f>'Metric thread'!AC287</f>
        <v>0.4174682452694517</v>
      </c>
      <c r="K336" s="53">
        <f t="shared" si="27"/>
        <v>3.7864999999999966</v>
      </c>
      <c r="L336" s="58">
        <f t="shared" si="28"/>
        <v>-0.4174682452694517</v>
      </c>
    </row>
    <row r="337" spans="1:12">
      <c r="A337" s="126" t="str">
        <f>_xlfn.CONCAT('Metric thread'!C288,"-ext")</f>
        <v>M105x4-ext</v>
      </c>
      <c r="B337" s="73">
        <f>'Metric thread'!D288</f>
        <v>4</v>
      </c>
      <c r="C337" s="53">
        <f>'Metric thread'!Y288</f>
        <v>49.814</v>
      </c>
      <c r="D337" s="53">
        <f>'Metric thread'!X288</f>
        <v>100.119</v>
      </c>
      <c r="E337" s="53">
        <v>0</v>
      </c>
      <c r="F337" s="53">
        <f>-B337/2+'Metric thread'!AD288</f>
        <v>-1.7424724461778553</v>
      </c>
      <c r="G337" s="53">
        <v>0</v>
      </c>
      <c r="H337" s="53">
        <f t="shared" si="26"/>
        <v>1.7424724461778553</v>
      </c>
      <c r="I337" s="53">
        <f>'Metric thread'!Z288-THREAD_TABLE!C337</f>
        <v>2.5360000000000014</v>
      </c>
      <c r="J337" s="53">
        <f>'Metric thread'!AC288</f>
        <v>0.27831216351296234</v>
      </c>
      <c r="K337" s="53">
        <f t="shared" si="27"/>
        <v>2.5360000000000014</v>
      </c>
      <c r="L337" s="58">
        <f t="shared" si="28"/>
        <v>-0.27831216351296234</v>
      </c>
    </row>
    <row r="338" spans="1:12">
      <c r="A338" s="126" t="str">
        <f>_xlfn.CONCAT('Metric thread'!C289,"-ext")</f>
        <v>M105x3-ext</v>
      </c>
      <c r="B338" s="73">
        <f>'Metric thread'!D289</f>
        <v>3</v>
      </c>
      <c r="C338" s="53">
        <f>'Metric thread'!Y289</f>
        <v>50.465000000000003</v>
      </c>
      <c r="D338" s="53">
        <f>'Metric thread'!X289</f>
        <v>101.315</v>
      </c>
      <c r="E338" s="53">
        <v>0</v>
      </c>
      <c r="F338" s="53">
        <f>-B338/2+'Metric thread'!AD289</f>
        <v>-1.3186900151517811</v>
      </c>
      <c r="G338" s="53">
        <v>0</v>
      </c>
      <c r="H338" s="53">
        <f t="shared" si="26"/>
        <v>1.3186900151517811</v>
      </c>
      <c r="I338" s="53">
        <f>'Metric thread'!Z289-THREAD_TABLE!C338</f>
        <v>1.9349999999999952</v>
      </c>
      <c r="J338" s="53">
        <f>'Metric thread'!AC289</f>
        <v>0.20151724426985798</v>
      </c>
      <c r="K338" s="53">
        <f t="shared" si="27"/>
        <v>1.9349999999999952</v>
      </c>
      <c r="L338" s="58">
        <f t="shared" si="28"/>
        <v>-0.20151724426985798</v>
      </c>
    </row>
    <row r="339" spans="1:12">
      <c r="A339" s="126" t="str">
        <f>_xlfn.CONCAT('Metric thread'!C290,"-ext")</f>
        <v>M105x2-ext</v>
      </c>
      <c r="B339" s="73">
        <f>'Metric thread'!D290</f>
        <v>2</v>
      </c>
      <c r="C339" s="53">
        <f>'Metric thread'!Y290</f>
        <v>51.12</v>
      </c>
      <c r="D339" s="53">
        <f>'Metric thread'!X290</f>
        <v>102.52</v>
      </c>
      <c r="E339" s="53">
        <v>0</v>
      </c>
      <c r="F339" s="53">
        <f>-B339/2+'Metric thread'!AD290</f>
        <v>-0.89259818304894534</v>
      </c>
      <c r="G339" s="53">
        <v>0</v>
      </c>
      <c r="H339" s="53">
        <f t="shared" si="26"/>
        <v>0.89259818304894534</v>
      </c>
      <c r="I339" s="53">
        <f>'Metric thread'!Z290-THREAD_TABLE!C339</f>
        <v>1.3049999999999997</v>
      </c>
      <c r="J339" s="53">
        <f>'Metric thread'!AC290</f>
        <v>0.13915608175648528</v>
      </c>
      <c r="K339" s="53">
        <f t="shared" si="27"/>
        <v>1.3049999999999997</v>
      </c>
      <c r="L339" s="58">
        <f t="shared" si="28"/>
        <v>-0.13915608175648528</v>
      </c>
    </row>
    <row r="340" spans="1:12">
      <c r="A340" s="126" t="str">
        <f>_xlfn.CONCAT('Metric thread'!C291,"-ext")</f>
        <v>M105x1.5-ext</v>
      </c>
      <c r="B340" s="73">
        <f>'Metric thread'!D291</f>
        <v>1.5</v>
      </c>
      <c r="C340" s="53">
        <f>'Metric thread'!Y291</f>
        <v>51.445</v>
      </c>
      <c r="D340" s="53">
        <f>'Metric thread'!X291</f>
        <v>103.11500000000001</v>
      </c>
      <c r="E340" s="53">
        <v>0</v>
      </c>
      <c r="F340" s="53">
        <f>-B340/2+'Metric thread'!AD291</f>
        <v>-0.66656188594076249</v>
      </c>
      <c r="G340" s="53">
        <v>0</v>
      </c>
      <c r="H340" s="53">
        <f t="shared" si="26"/>
        <v>0.66656188594076249</v>
      </c>
      <c r="I340" s="53">
        <f>'Metric thread'!Z291-THREAD_TABLE!C340</f>
        <v>0.97999999999999687</v>
      </c>
      <c r="J340" s="53">
        <f>'Metric thread'!AC291</f>
        <v>0.10075862213493104</v>
      </c>
      <c r="K340" s="53">
        <f t="shared" si="27"/>
        <v>0.97999999999999687</v>
      </c>
      <c r="L340" s="58">
        <f t="shared" si="28"/>
        <v>-0.10075862213493104</v>
      </c>
    </row>
    <row r="341" spans="1:12">
      <c r="A341" s="126" t="str">
        <f>_xlfn.CONCAT('Metric thread'!C292,"-ext")</f>
        <v>M110x6-ext</v>
      </c>
      <c r="B341" s="73">
        <f>'Metric thread'!D292</f>
        <v>6</v>
      </c>
      <c r="C341" s="53">
        <f>'Metric thread'!Y292</f>
        <v>51.015000000000001</v>
      </c>
      <c r="D341" s="53">
        <f>'Metric thread'!X292</f>
        <v>102.73</v>
      </c>
      <c r="E341" s="53">
        <v>0</v>
      </c>
      <c r="F341" s="53">
        <f>-B341/2+'Metric thread'!AD292</f>
        <v>-2.6027390141521831</v>
      </c>
      <c r="G341" s="53">
        <v>0</v>
      </c>
      <c r="H341" s="53">
        <f t="shared" si="26"/>
        <v>2.6027390141521831</v>
      </c>
      <c r="I341" s="53">
        <f>'Metric thread'!Z292-THREAD_TABLE!C341</f>
        <v>3.7849999999999966</v>
      </c>
      <c r="J341" s="53">
        <f>'Metric thread'!AC292</f>
        <v>0.4174682452694517</v>
      </c>
      <c r="K341" s="53">
        <f t="shared" si="27"/>
        <v>3.7849999999999966</v>
      </c>
      <c r="L341" s="58">
        <f t="shared" si="28"/>
        <v>-0.4174682452694517</v>
      </c>
    </row>
    <row r="342" spans="1:12">
      <c r="A342" s="126" t="str">
        <f>_xlfn.CONCAT('Metric thread'!C293,"-ext")</f>
        <v>M110x4-ext</v>
      </c>
      <c r="B342" s="73">
        <f>'Metric thread'!D293</f>
        <v>4</v>
      </c>
      <c r="C342" s="53">
        <f>'Metric thread'!Y293</f>
        <v>52.314999999999998</v>
      </c>
      <c r="D342" s="53">
        <f>'Metric thread'!X293</f>
        <v>105.12</v>
      </c>
      <c r="E342" s="53">
        <v>0</v>
      </c>
      <c r="F342" s="53">
        <f>-B342/2+'Metric thread'!AD293</f>
        <v>-1.7418950959086672</v>
      </c>
      <c r="G342" s="53">
        <v>0</v>
      </c>
      <c r="H342" s="53">
        <f t="shared" si="26"/>
        <v>1.7418950959086672</v>
      </c>
      <c r="I342" s="53">
        <f>'Metric thread'!Z293-THREAD_TABLE!C342</f>
        <v>2.5350000000000037</v>
      </c>
      <c r="J342" s="53">
        <f>'Metric thread'!AC293</f>
        <v>0.27831216351296234</v>
      </c>
      <c r="K342" s="53">
        <f t="shared" si="27"/>
        <v>2.5350000000000037</v>
      </c>
      <c r="L342" s="58">
        <f t="shared" si="28"/>
        <v>-0.27831216351296234</v>
      </c>
    </row>
    <row r="343" spans="1:12">
      <c r="A343" s="126" t="str">
        <f>_xlfn.CONCAT('Metric thread'!C294,"-ext")</f>
        <v>M110x3-ext</v>
      </c>
      <c r="B343" s="73">
        <f>'Metric thread'!D294</f>
        <v>3</v>
      </c>
      <c r="C343" s="53">
        <f>'Metric thread'!Y294</f>
        <v>52.965000000000003</v>
      </c>
      <c r="D343" s="53">
        <f>'Metric thread'!X294</f>
        <v>106.315</v>
      </c>
      <c r="E343" s="53">
        <v>0</v>
      </c>
      <c r="F343" s="53">
        <f>-B343/2+'Metric thread'!AD294</f>
        <v>-1.3186900151517811</v>
      </c>
      <c r="G343" s="53">
        <v>0</v>
      </c>
      <c r="H343" s="53">
        <f t="shared" si="26"/>
        <v>1.3186900151517811</v>
      </c>
      <c r="I343" s="53">
        <f>'Metric thread'!Z294-THREAD_TABLE!C343</f>
        <v>1.9349999999999952</v>
      </c>
      <c r="J343" s="53">
        <f>'Metric thread'!AC294</f>
        <v>0.20151724426985798</v>
      </c>
      <c r="K343" s="53">
        <f t="shared" si="27"/>
        <v>1.9349999999999952</v>
      </c>
      <c r="L343" s="58">
        <f t="shared" si="28"/>
        <v>-0.20151724426985798</v>
      </c>
    </row>
    <row r="344" spans="1:12">
      <c r="A344" s="126" t="str">
        <f>_xlfn.CONCAT('Metric thread'!C295,"-ext")</f>
        <v>M110x2-ext</v>
      </c>
      <c r="B344" s="73">
        <f>'Metric thread'!D295</f>
        <v>2</v>
      </c>
      <c r="C344" s="53">
        <f>'Metric thread'!Y295</f>
        <v>53.62</v>
      </c>
      <c r="D344" s="53">
        <f>'Metric thread'!X295</f>
        <v>107.52</v>
      </c>
      <c r="E344" s="53">
        <v>0</v>
      </c>
      <c r="F344" s="53">
        <f>-B344/2+'Metric thread'!AD295</f>
        <v>-0.89259818304894534</v>
      </c>
      <c r="G344" s="53">
        <v>0</v>
      </c>
      <c r="H344" s="53">
        <f t="shared" si="26"/>
        <v>0.89259818304894534</v>
      </c>
      <c r="I344" s="53">
        <f>'Metric thread'!Z295-THREAD_TABLE!C344</f>
        <v>1.3049999999999997</v>
      </c>
      <c r="J344" s="53">
        <f>'Metric thread'!AC295</f>
        <v>0.13915608175648528</v>
      </c>
      <c r="K344" s="53">
        <f t="shared" si="27"/>
        <v>1.3049999999999997</v>
      </c>
      <c r="L344" s="58">
        <f t="shared" si="28"/>
        <v>-0.13915608175648528</v>
      </c>
    </row>
    <row r="345" spans="1:12">
      <c r="A345" s="126" t="str">
        <f>_xlfn.CONCAT('Metric thread'!C296,"-ext")</f>
        <v>M110x1.5-ext</v>
      </c>
      <c r="B345" s="73">
        <f>'Metric thread'!D296</f>
        <v>1.5</v>
      </c>
      <c r="C345" s="53">
        <f>'Metric thread'!Y296</f>
        <v>53.945</v>
      </c>
      <c r="D345" s="53">
        <f>'Metric thread'!X296</f>
        <v>108.11500000000001</v>
      </c>
      <c r="E345" s="53">
        <v>0</v>
      </c>
      <c r="F345" s="53">
        <f>-B345/2+'Metric thread'!AD296</f>
        <v>-0.66656188594076249</v>
      </c>
      <c r="G345" s="53">
        <v>0</v>
      </c>
      <c r="H345" s="53">
        <f t="shared" si="26"/>
        <v>0.66656188594076249</v>
      </c>
      <c r="I345" s="53">
        <f>'Metric thread'!Z296-THREAD_TABLE!C345</f>
        <v>0.97999999999999687</v>
      </c>
      <c r="J345" s="53">
        <f>'Metric thread'!AC296</f>
        <v>0.10075862213493104</v>
      </c>
      <c r="K345" s="53">
        <f t="shared" si="27"/>
        <v>0.97999999999999687</v>
      </c>
      <c r="L345" s="58">
        <f t="shared" si="28"/>
        <v>-0.10075862213493104</v>
      </c>
    </row>
    <row r="346" spans="1:12">
      <c r="A346" s="126" t="str">
        <f>_xlfn.CONCAT('Metric thread'!C297,"-ext")</f>
        <v>M115x6-ext</v>
      </c>
      <c r="B346" s="73">
        <f>'Metric thread'!D297</f>
        <v>6</v>
      </c>
      <c r="C346" s="53">
        <f>'Metric thread'!Y297</f>
        <v>53.515000000000001</v>
      </c>
      <c r="D346" s="53">
        <f>'Metric thread'!X297</f>
        <v>107.73</v>
      </c>
      <c r="E346" s="53">
        <v>0</v>
      </c>
      <c r="F346" s="53">
        <f>-B346/2+'Metric thread'!AD297</f>
        <v>-2.6027390141521831</v>
      </c>
      <c r="G346" s="53">
        <v>0</v>
      </c>
      <c r="H346" s="53">
        <f t="shared" si="26"/>
        <v>2.6027390141521831</v>
      </c>
      <c r="I346" s="53">
        <f>'Metric thread'!Z297-THREAD_TABLE!C346</f>
        <v>3.7849999999999966</v>
      </c>
      <c r="J346" s="53">
        <f>'Metric thread'!AC297</f>
        <v>0.4174682452694517</v>
      </c>
      <c r="K346" s="53">
        <f t="shared" si="27"/>
        <v>3.7849999999999966</v>
      </c>
      <c r="L346" s="58">
        <f t="shared" si="28"/>
        <v>-0.4174682452694517</v>
      </c>
    </row>
    <row r="347" spans="1:12">
      <c r="A347" s="126" t="str">
        <f>_xlfn.CONCAT('Metric thread'!C298,"-ext")</f>
        <v>M115x4-ext</v>
      </c>
      <c r="B347" s="73">
        <f>'Metric thread'!D298</f>
        <v>4</v>
      </c>
      <c r="C347" s="53">
        <f>'Metric thread'!Y298</f>
        <v>54.814999999999998</v>
      </c>
      <c r="D347" s="53">
        <f>'Metric thread'!X298</f>
        <v>110.12</v>
      </c>
      <c r="E347" s="53">
        <v>0</v>
      </c>
      <c r="F347" s="53">
        <f>-B347/2+'Metric thread'!AD298</f>
        <v>-1.7418950959086672</v>
      </c>
      <c r="G347" s="53">
        <v>0</v>
      </c>
      <c r="H347" s="53">
        <f t="shared" si="26"/>
        <v>1.7418950959086672</v>
      </c>
      <c r="I347" s="53">
        <f>'Metric thread'!Z298-THREAD_TABLE!C347</f>
        <v>2.5350000000000037</v>
      </c>
      <c r="J347" s="53">
        <f>'Metric thread'!AC298</f>
        <v>0.27831216351296234</v>
      </c>
      <c r="K347" s="53">
        <f t="shared" si="27"/>
        <v>2.5350000000000037</v>
      </c>
      <c r="L347" s="58">
        <f t="shared" si="28"/>
        <v>-0.27831216351296234</v>
      </c>
    </row>
    <row r="348" spans="1:12">
      <c r="A348" s="126" t="str">
        <f>_xlfn.CONCAT('Metric thread'!C299,"-ext")</f>
        <v>M115x3-ext</v>
      </c>
      <c r="B348" s="73">
        <f>'Metric thread'!D299</f>
        <v>3</v>
      </c>
      <c r="C348" s="53">
        <f>'Metric thread'!Y299</f>
        <v>55.465000000000003</v>
      </c>
      <c r="D348" s="53">
        <f>'Metric thread'!X299</f>
        <v>111.315</v>
      </c>
      <c r="E348" s="53">
        <v>0</v>
      </c>
      <c r="F348" s="53">
        <f>-B348/2+'Metric thread'!AD299</f>
        <v>-1.3186900151517811</v>
      </c>
      <c r="G348" s="53">
        <v>0</v>
      </c>
      <c r="H348" s="53">
        <f t="shared" si="26"/>
        <v>1.3186900151517811</v>
      </c>
      <c r="I348" s="53">
        <f>'Metric thread'!Z299-THREAD_TABLE!C348</f>
        <v>1.9349999999999952</v>
      </c>
      <c r="J348" s="53">
        <f>'Metric thread'!AC299</f>
        <v>0.20151724426985798</v>
      </c>
      <c r="K348" s="53">
        <f t="shared" si="27"/>
        <v>1.9349999999999952</v>
      </c>
      <c r="L348" s="58">
        <f t="shared" si="28"/>
        <v>-0.20151724426985798</v>
      </c>
    </row>
    <row r="349" spans="1:12">
      <c r="A349" s="126" t="str">
        <f>_xlfn.CONCAT('Metric thread'!C300,"-ext")</f>
        <v>M115x2-ext</v>
      </c>
      <c r="B349" s="73">
        <f>'Metric thread'!D300</f>
        <v>2</v>
      </c>
      <c r="C349" s="53">
        <f>'Metric thread'!Y300</f>
        <v>56.12</v>
      </c>
      <c r="D349" s="53">
        <f>'Metric thread'!X300</f>
        <v>112.52</v>
      </c>
      <c r="E349" s="53">
        <v>0</v>
      </c>
      <c r="F349" s="53">
        <f>-B349/2+'Metric thread'!AD300</f>
        <v>-0.89259818304894534</v>
      </c>
      <c r="G349" s="53">
        <v>0</v>
      </c>
      <c r="H349" s="53">
        <f t="shared" si="26"/>
        <v>0.89259818304894534</v>
      </c>
      <c r="I349" s="53">
        <f>'Metric thread'!Z300-THREAD_TABLE!C349</f>
        <v>1.3049999999999997</v>
      </c>
      <c r="J349" s="53">
        <f>'Metric thread'!AC300</f>
        <v>0.13915608175648528</v>
      </c>
      <c r="K349" s="53">
        <f t="shared" si="27"/>
        <v>1.3049999999999997</v>
      </c>
      <c r="L349" s="58">
        <f t="shared" si="28"/>
        <v>-0.13915608175648528</v>
      </c>
    </row>
    <row r="350" spans="1:12">
      <c r="A350" s="126" t="str">
        <f>_xlfn.CONCAT('Metric thread'!C301,"-ext")</f>
        <v>M115x1.5-ext</v>
      </c>
      <c r="B350" s="73">
        <f>'Metric thread'!D301</f>
        <v>1.5</v>
      </c>
      <c r="C350" s="53">
        <f>'Metric thread'!Y301</f>
        <v>56.445</v>
      </c>
      <c r="D350" s="53">
        <f>'Metric thread'!X301</f>
        <v>113.11500000000001</v>
      </c>
      <c r="E350" s="53">
        <v>0</v>
      </c>
      <c r="F350" s="53">
        <f>-B350/2+'Metric thread'!AD301</f>
        <v>-0.66656188594076249</v>
      </c>
      <c r="G350" s="53">
        <v>0</v>
      </c>
      <c r="H350" s="53">
        <f t="shared" si="26"/>
        <v>0.66656188594076249</v>
      </c>
      <c r="I350" s="53">
        <f>'Metric thread'!Z301-THREAD_TABLE!C350</f>
        <v>0.97999999999999687</v>
      </c>
      <c r="J350" s="53">
        <f>'Metric thread'!AC301</f>
        <v>0.10075862213493104</v>
      </c>
      <c r="K350" s="53">
        <f t="shared" si="27"/>
        <v>0.97999999999999687</v>
      </c>
      <c r="L350" s="58">
        <f t="shared" si="28"/>
        <v>-0.10075862213493104</v>
      </c>
    </row>
    <row r="351" spans="1:12">
      <c r="A351" s="126" t="str">
        <f>_xlfn.CONCAT('Metric thread'!C302,"-ext")</f>
        <v>M120x6-ext</v>
      </c>
      <c r="B351" s="73">
        <f>'Metric thread'!D302</f>
        <v>6</v>
      </c>
      <c r="C351" s="53">
        <f>'Metric thread'!Y302</f>
        <v>56.015000000000001</v>
      </c>
      <c r="D351" s="53">
        <f>'Metric thread'!X302</f>
        <v>112.73</v>
      </c>
      <c r="E351" s="53">
        <v>0</v>
      </c>
      <c r="F351" s="53">
        <f>-B351/2+'Metric thread'!AD302</f>
        <v>-2.6027390141521831</v>
      </c>
      <c r="G351" s="53">
        <v>0</v>
      </c>
      <c r="H351" s="53">
        <f t="shared" si="26"/>
        <v>2.6027390141521831</v>
      </c>
      <c r="I351" s="53">
        <f>'Metric thread'!Z302-THREAD_TABLE!C351</f>
        <v>3.7849999999999966</v>
      </c>
      <c r="J351" s="53">
        <f>'Metric thread'!AC302</f>
        <v>0.4174682452694517</v>
      </c>
      <c r="K351" s="53">
        <f t="shared" si="27"/>
        <v>3.7849999999999966</v>
      </c>
      <c r="L351" s="58">
        <f t="shared" si="28"/>
        <v>-0.4174682452694517</v>
      </c>
    </row>
    <row r="352" spans="1:12">
      <c r="A352" s="126" t="str">
        <f>_xlfn.CONCAT('Metric thread'!C303,"-ext")</f>
        <v>M120x4-ext</v>
      </c>
      <c r="B352" s="73">
        <f>'Metric thread'!D303</f>
        <v>4</v>
      </c>
      <c r="C352" s="53">
        <f>'Metric thread'!Y303</f>
        <v>57.314999999999998</v>
      </c>
      <c r="D352" s="53">
        <f>'Metric thread'!X303</f>
        <v>115.12</v>
      </c>
      <c r="E352" s="53">
        <v>0</v>
      </c>
      <c r="F352" s="53">
        <f>-B352/2+'Metric thread'!AD303</f>
        <v>-1.7418950959086672</v>
      </c>
      <c r="G352" s="53">
        <v>0</v>
      </c>
      <c r="H352" s="53">
        <f t="shared" si="26"/>
        <v>1.7418950959086672</v>
      </c>
      <c r="I352" s="53">
        <f>'Metric thread'!Z303-THREAD_TABLE!C352</f>
        <v>2.5350000000000037</v>
      </c>
      <c r="J352" s="53">
        <f>'Metric thread'!AC303</f>
        <v>0.27831216351296234</v>
      </c>
      <c r="K352" s="53">
        <f t="shared" si="27"/>
        <v>2.5350000000000037</v>
      </c>
      <c r="L352" s="58">
        <f t="shared" si="28"/>
        <v>-0.27831216351296234</v>
      </c>
    </row>
    <row r="353" spans="1:12">
      <c r="A353" s="126" t="str">
        <f>_xlfn.CONCAT('Metric thread'!C304,"-ext")</f>
        <v>M120x3-ext</v>
      </c>
      <c r="B353" s="73">
        <f>'Metric thread'!D304</f>
        <v>3</v>
      </c>
      <c r="C353" s="53">
        <f>'Metric thread'!Y304</f>
        <v>57.965000000000003</v>
      </c>
      <c r="D353" s="53">
        <f>'Metric thread'!X304</f>
        <v>116.315</v>
      </c>
      <c r="E353" s="53">
        <v>0</v>
      </c>
      <c r="F353" s="53">
        <f>-B353/2+'Metric thread'!AD304</f>
        <v>-1.3186900151517811</v>
      </c>
      <c r="G353" s="53">
        <v>0</v>
      </c>
      <c r="H353" s="53">
        <f t="shared" si="26"/>
        <v>1.3186900151517811</v>
      </c>
      <c r="I353" s="53">
        <f>'Metric thread'!Z304-THREAD_TABLE!C353</f>
        <v>1.9349999999999952</v>
      </c>
      <c r="J353" s="53">
        <f>'Metric thread'!AC304</f>
        <v>0.20151724426985798</v>
      </c>
      <c r="K353" s="53">
        <f t="shared" si="27"/>
        <v>1.9349999999999952</v>
      </c>
      <c r="L353" s="58">
        <f t="shared" si="28"/>
        <v>-0.20151724426985798</v>
      </c>
    </row>
    <row r="354" spans="1:12">
      <c r="A354" s="126" t="str">
        <f>_xlfn.CONCAT('Metric thread'!C305,"-ext")</f>
        <v>M120x2-ext</v>
      </c>
      <c r="B354" s="73">
        <f>'Metric thread'!D305</f>
        <v>2</v>
      </c>
      <c r="C354" s="53">
        <f>'Metric thread'!Y305</f>
        <v>58.62</v>
      </c>
      <c r="D354" s="53">
        <f>'Metric thread'!X305</f>
        <v>117.52</v>
      </c>
      <c r="E354" s="53">
        <v>0</v>
      </c>
      <c r="F354" s="53">
        <f>-B354/2+'Metric thread'!AD305</f>
        <v>-0.89259818304894534</v>
      </c>
      <c r="G354" s="53">
        <v>0</v>
      </c>
      <c r="H354" s="53">
        <f t="shared" si="26"/>
        <v>0.89259818304894534</v>
      </c>
      <c r="I354" s="53">
        <f>'Metric thread'!Z305-THREAD_TABLE!C354</f>
        <v>1.3049999999999997</v>
      </c>
      <c r="J354" s="53">
        <f>'Metric thread'!AC305</f>
        <v>0.13915608175648528</v>
      </c>
      <c r="K354" s="53">
        <f t="shared" si="27"/>
        <v>1.3049999999999997</v>
      </c>
      <c r="L354" s="58">
        <f t="shared" si="28"/>
        <v>-0.13915608175648528</v>
      </c>
    </row>
    <row r="355" spans="1:12">
      <c r="A355" s="126" t="str">
        <f>_xlfn.CONCAT('Metric thread'!C306,"-ext")</f>
        <v>M120x1.5-ext</v>
      </c>
      <c r="B355" s="73">
        <f>'Metric thread'!D306</f>
        <v>1.5</v>
      </c>
      <c r="C355" s="53">
        <f>'Metric thread'!Y306</f>
        <v>58.945</v>
      </c>
      <c r="D355" s="53">
        <f>'Metric thread'!X306</f>
        <v>118.11500000000001</v>
      </c>
      <c r="E355" s="53">
        <v>0</v>
      </c>
      <c r="F355" s="53">
        <f>-B355/2+'Metric thread'!AD306</f>
        <v>-0.66656188594076249</v>
      </c>
      <c r="G355" s="53">
        <v>0</v>
      </c>
      <c r="H355" s="53">
        <f t="shared" si="26"/>
        <v>0.66656188594076249</v>
      </c>
      <c r="I355" s="53">
        <f>'Metric thread'!Z306-THREAD_TABLE!C355</f>
        <v>0.97999999999999687</v>
      </c>
      <c r="J355" s="53">
        <f>'Metric thread'!AC306</f>
        <v>0.10075862213493104</v>
      </c>
      <c r="K355" s="53">
        <f t="shared" si="27"/>
        <v>0.97999999999999687</v>
      </c>
      <c r="L355" s="58">
        <f t="shared" si="28"/>
        <v>-0.10075862213493104</v>
      </c>
    </row>
    <row r="356" spans="1:12">
      <c r="A356" s="126" t="str">
        <f>_xlfn.CONCAT('Metric thread'!C307,"-ext")</f>
        <v>M125x8-ext</v>
      </c>
      <c r="B356" s="73">
        <f>'Metric thread'!D307</f>
        <v>8</v>
      </c>
      <c r="C356" s="53">
        <f>'Metric thread'!Y307</f>
        <v>57.22</v>
      </c>
      <c r="D356" s="53">
        <f>'Metric thread'!X307</f>
        <v>115.34</v>
      </c>
      <c r="E356" s="53">
        <v>0</v>
      </c>
      <c r="F356" s="53">
        <f>-B356/2+'Metric thread'!AD307</f>
        <v>-3.4751299377794975</v>
      </c>
      <c r="G356" s="53">
        <v>0</v>
      </c>
      <c r="H356" s="53">
        <f t="shared" si="26"/>
        <v>3.4751299377794975</v>
      </c>
      <c r="I356" s="53">
        <f>'Metric thread'!Z307-THREAD_TABLE!C356</f>
        <v>5.0550000000000068</v>
      </c>
      <c r="J356" s="53">
        <f>'Metric thread'!AC307</f>
        <v>0.556624327025937</v>
      </c>
      <c r="K356" s="53">
        <f t="shared" si="27"/>
        <v>5.0550000000000068</v>
      </c>
      <c r="L356" s="58">
        <f t="shared" si="28"/>
        <v>-0.556624327025937</v>
      </c>
    </row>
    <row r="357" spans="1:12">
      <c r="A357" s="126" t="str">
        <f>_xlfn.CONCAT('Metric thread'!C308,"-ext")</f>
        <v>M125x6-ext</v>
      </c>
      <c r="B357" s="73">
        <f>'Metric thread'!D308</f>
        <v>6</v>
      </c>
      <c r="C357" s="53">
        <f>'Metric thread'!Y308</f>
        <v>58.515000000000001</v>
      </c>
      <c r="D357" s="53">
        <f>'Metric thread'!X308</f>
        <v>117.73</v>
      </c>
      <c r="E357" s="53">
        <v>0</v>
      </c>
      <c r="F357" s="53">
        <f>-B357/2+'Metric thread'!AD308</f>
        <v>-2.6027390141521831</v>
      </c>
      <c r="G357" s="53">
        <v>0</v>
      </c>
      <c r="H357" s="53">
        <f t="shared" si="26"/>
        <v>2.6027390141521831</v>
      </c>
      <c r="I357" s="53">
        <f>'Metric thread'!Z308-THREAD_TABLE!C357</f>
        <v>3.7849999999999966</v>
      </c>
      <c r="J357" s="53">
        <f>'Metric thread'!AC308</f>
        <v>0.4174682452694517</v>
      </c>
      <c r="K357" s="53">
        <f t="shared" si="27"/>
        <v>3.7849999999999966</v>
      </c>
      <c r="L357" s="58">
        <f t="shared" si="28"/>
        <v>-0.4174682452694517</v>
      </c>
    </row>
    <row r="358" spans="1:12">
      <c r="A358" s="126" t="str">
        <f>_xlfn.CONCAT('Metric thread'!C309,"-ext")</f>
        <v>M125x4-ext</v>
      </c>
      <c r="B358" s="73">
        <f>'Metric thread'!D309</f>
        <v>4</v>
      </c>
      <c r="C358" s="53">
        <f>'Metric thread'!Y309</f>
        <v>59.814999999999998</v>
      </c>
      <c r="D358" s="53">
        <f>'Metric thread'!X309</f>
        <v>120.12</v>
      </c>
      <c r="E358" s="53">
        <v>0</v>
      </c>
      <c r="F358" s="53">
        <f>-B358/2+'Metric thread'!AD309</f>
        <v>-1.7418950959086672</v>
      </c>
      <c r="G358" s="53">
        <v>0</v>
      </c>
      <c r="H358" s="53">
        <f t="shared" si="26"/>
        <v>1.7418950959086672</v>
      </c>
      <c r="I358" s="53">
        <f>'Metric thread'!Z309-THREAD_TABLE!C358</f>
        <v>2.5350000000000037</v>
      </c>
      <c r="J358" s="53">
        <f>'Metric thread'!AC309</f>
        <v>0.27831216351296234</v>
      </c>
      <c r="K358" s="53">
        <f t="shared" si="27"/>
        <v>2.5350000000000037</v>
      </c>
      <c r="L358" s="58">
        <f t="shared" si="28"/>
        <v>-0.27831216351296234</v>
      </c>
    </row>
    <row r="359" spans="1:12">
      <c r="A359" s="126" t="str">
        <f>_xlfn.CONCAT('Metric thread'!C310,"-ext")</f>
        <v>M125x3-ext</v>
      </c>
      <c r="B359" s="73">
        <f>'Metric thread'!D310</f>
        <v>3</v>
      </c>
      <c r="C359" s="53">
        <f>'Metric thread'!Y310</f>
        <v>60.465000000000003</v>
      </c>
      <c r="D359" s="53">
        <f>'Metric thread'!X310</f>
        <v>121.315</v>
      </c>
      <c r="E359" s="53">
        <v>0</v>
      </c>
      <c r="F359" s="53">
        <f>-B359/2+'Metric thread'!AD310</f>
        <v>-1.3186900151517811</v>
      </c>
      <c r="G359" s="53">
        <v>0</v>
      </c>
      <c r="H359" s="53">
        <f t="shared" si="26"/>
        <v>1.3186900151517811</v>
      </c>
      <c r="I359" s="53">
        <f>'Metric thread'!Z310-THREAD_TABLE!C359</f>
        <v>1.9349999999999952</v>
      </c>
      <c r="J359" s="53">
        <f>'Metric thread'!AC310</f>
        <v>0.20151724426985798</v>
      </c>
      <c r="K359" s="53">
        <f t="shared" si="27"/>
        <v>1.9349999999999952</v>
      </c>
      <c r="L359" s="58">
        <f t="shared" si="28"/>
        <v>-0.20151724426985798</v>
      </c>
    </row>
    <row r="360" spans="1:12">
      <c r="A360" s="126" t="str">
        <f>_xlfn.CONCAT('Metric thread'!C311,"-ext")</f>
        <v>M125x2-ext</v>
      </c>
      <c r="B360" s="73">
        <f>'Metric thread'!D311</f>
        <v>2</v>
      </c>
      <c r="C360" s="53">
        <f>'Metric thread'!Y311</f>
        <v>61.12</v>
      </c>
      <c r="D360" s="53">
        <f>'Metric thread'!X311</f>
        <v>122.52</v>
      </c>
      <c r="E360" s="53">
        <v>0</v>
      </c>
      <c r="F360" s="53">
        <f>-B360/2+'Metric thread'!AD311</f>
        <v>-0.89259818304894534</v>
      </c>
      <c r="G360" s="53">
        <v>0</v>
      </c>
      <c r="H360" s="53">
        <f t="shared" si="26"/>
        <v>0.89259818304894534</v>
      </c>
      <c r="I360" s="53">
        <f>'Metric thread'!Z311-THREAD_TABLE!C360</f>
        <v>1.3049999999999997</v>
      </c>
      <c r="J360" s="53">
        <f>'Metric thread'!AC311</f>
        <v>0.13915608175648528</v>
      </c>
      <c r="K360" s="53">
        <f t="shared" si="27"/>
        <v>1.3049999999999997</v>
      </c>
      <c r="L360" s="58">
        <f t="shared" si="28"/>
        <v>-0.13915608175648528</v>
      </c>
    </row>
    <row r="361" spans="1:12">
      <c r="A361" s="126" t="str">
        <f>_xlfn.CONCAT('Metric thread'!C312,"-ext")</f>
        <v>M125x1.5-ext</v>
      </c>
      <c r="B361" s="73">
        <f>'Metric thread'!D312</f>
        <v>1.5</v>
      </c>
      <c r="C361" s="53">
        <f>'Metric thread'!Y312</f>
        <v>61.445</v>
      </c>
      <c r="D361" s="53">
        <f>'Metric thread'!X312</f>
        <v>123.11500000000001</v>
      </c>
      <c r="E361" s="53">
        <v>0</v>
      </c>
      <c r="F361" s="53">
        <f>-B361/2+'Metric thread'!AD312</f>
        <v>-0.66656188594076249</v>
      </c>
      <c r="G361" s="53">
        <v>0</v>
      </c>
      <c r="H361" s="53">
        <f t="shared" si="26"/>
        <v>0.66656188594076249</v>
      </c>
      <c r="I361" s="53">
        <f>'Metric thread'!Z312-THREAD_TABLE!C361</f>
        <v>0.97999999999999687</v>
      </c>
      <c r="J361" s="53">
        <f>'Metric thread'!AC312</f>
        <v>0.10075862213493104</v>
      </c>
      <c r="K361" s="53">
        <f t="shared" si="27"/>
        <v>0.97999999999999687</v>
      </c>
      <c r="L361" s="58">
        <f t="shared" si="28"/>
        <v>-0.10075862213493104</v>
      </c>
    </row>
    <row r="362" spans="1:12">
      <c r="A362" s="126" t="str">
        <f>_xlfn.CONCAT('Metric thread'!C313,"-ext")</f>
        <v>M130x8-ext</v>
      </c>
      <c r="B362" s="73">
        <f>'Metric thread'!D313</f>
        <v>8</v>
      </c>
      <c r="C362" s="53">
        <f>'Metric thread'!Y313</f>
        <v>59.72</v>
      </c>
      <c r="D362" s="53">
        <f>'Metric thread'!X313</f>
        <v>120.34</v>
      </c>
      <c r="E362" s="53">
        <v>0</v>
      </c>
      <c r="F362" s="53">
        <f>-B362/2+'Metric thread'!AD313</f>
        <v>-3.4751299377794975</v>
      </c>
      <c r="G362" s="53">
        <v>0</v>
      </c>
      <c r="H362" s="53">
        <f t="shared" si="26"/>
        <v>3.4751299377794975</v>
      </c>
      <c r="I362" s="53">
        <f>'Metric thread'!Z313-THREAD_TABLE!C362</f>
        <v>5.0550000000000068</v>
      </c>
      <c r="J362" s="53">
        <f>'Metric thread'!AC313</f>
        <v>0.5566243270259329</v>
      </c>
      <c r="K362" s="53">
        <f t="shared" si="27"/>
        <v>5.0550000000000068</v>
      </c>
      <c r="L362" s="58">
        <f t="shared" si="28"/>
        <v>-0.5566243270259329</v>
      </c>
    </row>
    <row r="363" spans="1:12">
      <c r="A363" s="126" t="str">
        <f>_xlfn.CONCAT('Metric thread'!C314,"-ext")</f>
        <v>M130x6-ext</v>
      </c>
      <c r="B363" s="73">
        <f>'Metric thread'!D314</f>
        <v>6</v>
      </c>
      <c r="C363" s="53">
        <f>'Metric thread'!Y314</f>
        <v>61.015000000000001</v>
      </c>
      <c r="D363" s="53">
        <f>'Metric thread'!X314</f>
        <v>122.73</v>
      </c>
      <c r="E363" s="53">
        <v>0</v>
      </c>
      <c r="F363" s="53">
        <f>-B363/2+'Metric thread'!AD314</f>
        <v>-2.6027390141521831</v>
      </c>
      <c r="G363" s="53">
        <v>0</v>
      </c>
      <c r="H363" s="53">
        <f t="shared" si="26"/>
        <v>2.6027390141521831</v>
      </c>
      <c r="I363" s="53">
        <f>'Metric thread'!Z314-THREAD_TABLE!C363</f>
        <v>3.7850000000000108</v>
      </c>
      <c r="J363" s="53">
        <f>'Metric thread'!AC314</f>
        <v>0.41746824526944348</v>
      </c>
      <c r="K363" s="53">
        <f t="shared" si="27"/>
        <v>3.7850000000000108</v>
      </c>
      <c r="L363" s="58">
        <f t="shared" si="28"/>
        <v>-0.41746824526944348</v>
      </c>
    </row>
    <row r="364" spans="1:12">
      <c r="A364" s="126" t="str">
        <f>_xlfn.CONCAT('Metric thread'!C315,"-ext")</f>
        <v>M130x4-ext</v>
      </c>
      <c r="B364" s="73">
        <f>'Metric thread'!D315</f>
        <v>4</v>
      </c>
      <c r="C364" s="53">
        <f>'Metric thread'!Y315</f>
        <v>62.314999999999998</v>
      </c>
      <c r="D364" s="53">
        <f>'Metric thread'!X315</f>
        <v>125.12</v>
      </c>
      <c r="E364" s="53">
        <v>0</v>
      </c>
      <c r="F364" s="53">
        <f>-B364/2+'Metric thread'!AD315</f>
        <v>-1.7418950959086672</v>
      </c>
      <c r="G364" s="53">
        <v>0</v>
      </c>
      <c r="H364" s="53">
        <f t="shared" si="26"/>
        <v>1.7418950959086672</v>
      </c>
      <c r="I364" s="53">
        <f>'Metric thread'!Z315-THREAD_TABLE!C364</f>
        <v>2.5349999999999966</v>
      </c>
      <c r="J364" s="53">
        <f>'Metric thread'!AC315</f>
        <v>0.27831216351297056</v>
      </c>
      <c r="K364" s="53">
        <f t="shared" si="27"/>
        <v>2.5349999999999966</v>
      </c>
      <c r="L364" s="58">
        <f t="shared" si="28"/>
        <v>-0.27831216351297056</v>
      </c>
    </row>
    <row r="365" spans="1:12">
      <c r="A365" s="126" t="str">
        <f>_xlfn.CONCAT('Metric thread'!C316,"-ext")</f>
        <v>M130x3-ext</v>
      </c>
      <c r="B365" s="73">
        <f>'Metric thread'!D316</f>
        <v>3</v>
      </c>
      <c r="C365" s="53">
        <f>'Metric thread'!Y316</f>
        <v>62.965000000000003</v>
      </c>
      <c r="D365" s="53">
        <f>'Metric thread'!X316</f>
        <v>126.315</v>
      </c>
      <c r="E365" s="53">
        <v>0</v>
      </c>
      <c r="F365" s="53">
        <f>-B365/2+'Metric thread'!AD316</f>
        <v>-1.3186900151517811</v>
      </c>
      <c r="G365" s="53">
        <v>0</v>
      </c>
      <c r="H365" s="53">
        <f t="shared" si="26"/>
        <v>1.3186900151517811</v>
      </c>
      <c r="I365" s="53">
        <f>'Metric thread'!Z316-THREAD_TABLE!C365</f>
        <v>1.9350000000000023</v>
      </c>
      <c r="J365" s="53">
        <f>'Metric thread'!AC316</f>
        <v>0.2015172442698539</v>
      </c>
      <c r="K365" s="53">
        <f t="shared" si="27"/>
        <v>1.9350000000000023</v>
      </c>
      <c r="L365" s="58">
        <f t="shared" si="28"/>
        <v>-0.2015172442698539</v>
      </c>
    </row>
    <row r="366" spans="1:12">
      <c r="A366" s="126" t="str">
        <f>_xlfn.CONCAT('Metric thread'!C317,"-ext")</f>
        <v>M130x2-ext</v>
      </c>
      <c r="B366" s="73">
        <f>'Metric thread'!D317</f>
        <v>2</v>
      </c>
      <c r="C366" s="53">
        <f>'Metric thread'!Y317</f>
        <v>63.62</v>
      </c>
      <c r="D366" s="53">
        <f>'Metric thread'!X317</f>
        <v>127.52</v>
      </c>
      <c r="E366" s="53">
        <v>0</v>
      </c>
      <c r="F366" s="53">
        <f>-B366/2+'Metric thread'!AD317</f>
        <v>-0.89259818304894534</v>
      </c>
      <c r="G366" s="53">
        <v>0</v>
      </c>
      <c r="H366" s="53">
        <f t="shared" si="26"/>
        <v>0.89259818304894534</v>
      </c>
      <c r="I366" s="53">
        <f>'Metric thread'!Z317-THREAD_TABLE!C366</f>
        <v>1.3049999999999997</v>
      </c>
      <c r="J366" s="53">
        <f>'Metric thread'!AC317</f>
        <v>0.13915608175648117</v>
      </c>
      <c r="K366" s="53">
        <f t="shared" si="27"/>
        <v>1.3049999999999997</v>
      </c>
      <c r="L366" s="58">
        <f t="shared" si="28"/>
        <v>-0.13915608175648117</v>
      </c>
    </row>
    <row r="367" spans="1:12">
      <c r="A367" s="126" t="str">
        <f>_xlfn.CONCAT('Metric thread'!C318,"-ext")</f>
        <v>M130x1.5-ext</v>
      </c>
      <c r="B367" s="73">
        <f>'Metric thread'!D318</f>
        <v>1.5</v>
      </c>
      <c r="C367" s="53">
        <f>'Metric thread'!Y318</f>
        <v>63.945</v>
      </c>
      <c r="D367" s="53">
        <f>'Metric thread'!X318</f>
        <v>128.11500000000001</v>
      </c>
      <c r="E367" s="53">
        <v>0</v>
      </c>
      <c r="F367" s="53">
        <f>-B367/2+'Metric thread'!AD318</f>
        <v>-0.66656188594076249</v>
      </c>
      <c r="G367" s="53">
        <v>0</v>
      </c>
      <c r="H367" s="53">
        <f t="shared" si="26"/>
        <v>0.66656188594076249</v>
      </c>
      <c r="I367" s="53">
        <f>'Metric thread'!Z318-THREAD_TABLE!C367</f>
        <v>0.97999999999999687</v>
      </c>
      <c r="J367" s="53">
        <f>'Metric thread'!AC318</f>
        <v>0.10075862213493104</v>
      </c>
      <c r="K367" s="53">
        <f t="shared" si="27"/>
        <v>0.97999999999999687</v>
      </c>
      <c r="L367" s="58">
        <f t="shared" si="28"/>
        <v>-0.10075862213493104</v>
      </c>
    </row>
    <row r="368" spans="1:12">
      <c r="A368" s="126" t="str">
        <f>_xlfn.CONCAT('Metric thread'!C319,"-ext")</f>
        <v>M135x6-ext</v>
      </c>
      <c r="B368" s="73">
        <f>'Metric thread'!D319</f>
        <v>6</v>
      </c>
      <c r="C368" s="53">
        <f>'Metric thread'!Y319</f>
        <v>63.515000000000001</v>
      </c>
      <c r="D368" s="53">
        <f>'Metric thread'!X319</f>
        <v>127.73</v>
      </c>
      <c r="E368" s="53">
        <v>0</v>
      </c>
      <c r="F368" s="53">
        <f>-B368/2+'Metric thread'!AD319</f>
        <v>-2.6027390141521831</v>
      </c>
      <c r="G368" s="53">
        <v>0</v>
      </c>
      <c r="H368" s="53">
        <f t="shared" si="26"/>
        <v>2.6027390141521831</v>
      </c>
      <c r="I368" s="53">
        <f>'Metric thread'!Z319-THREAD_TABLE!C368</f>
        <v>3.7850000000000108</v>
      </c>
      <c r="J368" s="53">
        <f>'Metric thread'!AC319</f>
        <v>0.41746824526944348</v>
      </c>
      <c r="K368" s="53">
        <f t="shared" si="27"/>
        <v>3.7850000000000108</v>
      </c>
      <c r="L368" s="58">
        <f t="shared" si="28"/>
        <v>-0.41746824526944348</v>
      </c>
    </row>
    <row r="369" spans="1:12">
      <c r="A369" s="126" t="str">
        <f>_xlfn.CONCAT('Metric thread'!C320,"-ext")</f>
        <v>M135x4-ext</v>
      </c>
      <c r="B369" s="73">
        <f>'Metric thread'!D320</f>
        <v>4</v>
      </c>
      <c r="C369" s="53">
        <f>'Metric thread'!Y320</f>
        <v>64.814999999999998</v>
      </c>
      <c r="D369" s="53">
        <f>'Metric thread'!X320</f>
        <v>130.12</v>
      </c>
      <c r="E369" s="53">
        <v>0</v>
      </c>
      <c r="F369" s="53">
        <f>-B369/2+'Metric thread'!AD320</f>
        <v>-1.7418950959086672</v>
      </c>
      <c r="G369" s="53">
        <v>0</v>
      </c>
      <c r="H369" s="53">
        <f t="shared" si="26"/>
        <v>1.7418950959086672</v>
      </c>
      <c r="I369" s="53">
        <f>'Metric thread'!Z320-THREAD_TABLE!C369</f>
        <v>2.5349999999999966</v>
      </c>
      <c r="J369" s="53">
        <f>'Metric thread'!AC320</f>
        <v>0.27831216351297056</v>
      </c>
      <c r="K369" s="53">
        <f t="shared" si="27"/>
        <v>2.5349999999999966</v>
      </c>
      <c r="L369" s="58">
        <f t="shared" si="28"/>
        <v>-0.27831216351297056</v>
      </c>
    </row>
    <row r="370" spans="1:12">
      <c r="A370" s="126" t="str">
        <f>_xlfn.CONCAT('Metric thread'!C321,"-ext")</f>
        <v>M135x3-ext</v>
      </c>
      <c r="B370" s="73">
        <f>'Metric thread'!D321</f>
        <v>3</v>
      </c>
      <c r="C370" s="53">
        <f>'Metric thread'!Y321</f>
        <v>65.465000000000003</v>
      </c>
      <c r="D370" s="53">
        <f>'Metric thread'!X321</f>
        <v>131.315</v>
      </c>
      <c r="E370" s="53">
        <v>0</v>
      </c>
      <c r="F370" s="53">
        <f>-B370/2+'Metric thread'!AD321</f>
        <v>-1.3186900151517811</v>
      </c>
      <c r="G370" s="53">
        <v>0</v>
      </c>
      <c r="H370" s="53">
        <f t="shared" si="26"/>
        <v>1.3186900151517811</v>
      </c>
      <c r="I370" s="53">
        <f>'Metric thread'!Z321-THREAD_TABLE!C370</f>
        <v>1.9350000000000023</v>
      </c>
      <c r="J370" s="53">
        <f>'Metric thread'!AC321</f>
        <v>0.2015172442698539</v>
      </c>
      <c r="K370" s="53">
        <f t="shared" si="27"/>
        <v>1.9350000000000023</v>
      </c>
      <c r="L370" s="58">
        <f t="shared" si="28"/>
        <v>-0.2015172442698539</v>
      </c>
    </row>
    <row r="371" spans="1:12">
      <c r="A371" s="126" t="str">
        <f>_xlfn.CONCAT('Metric thread'!C322,"-ext")</f>
        <v>M135x2-ext</v>
      </c>
      <c r="B371" s="73">
        <f>'Metric thread'!D322</f>
        <v>2</v>
      </c>
      <c r="C371" s="53">
        <f>'Metric thread'!Y322</f>
        <v>66.12</v>
      </c>
      <c r="D371" s="53">
        <f>'Metric thread'!X322</f>
        <v>132.52000000000001</v>
      </c>
      <c r="E371" s="53">
        <v>0</v>
      </c>
      <c r="F371" s="53">
        <f>-B371/2+'Metric thread'!AD322</f>
        <v>-0.89259818304894123</v>
      </c>
      <c r="G371" s="53">
        <v>0</v>
      </c>
      <c r="H371" s="53">
        <f t="shared" si="26"/>
        <v>0.89259818304894123</v>
      </c>
      <c r="I371" s="53">
        <f>'Metric thread'!Z322-THREAD_TABLE!C371</f>
        <v>1.3049999999999926</v>
      </c>
      <c r="J371" s="53">
        <f>'Metric thread'!AC322</f>
        <v>0.13915608175648117</v>
      </c>
      <c r="K371" s="53">
        <f t="shared" si="27"/>
        <v>1.3049999999999926</v>
      </c>
      <c r="L371" s="58">
        <f t="shared" si="28"/>
        <v>-0.13915608175648117</v>
      </c>
    </row>
    <row r="372" spans="1:12">
      <c r="A372" s="126" t="str">
        <f>_xlfn.CONCAT('Metric thread'!C323,"-ext")</f>
        <v>M135x1.5-ext</v>
      </c>
      <c r="B372" s="73">
        <f>'Metric thread'!D323</f>
        <v>1.5</v>
      </c>
      <c r="C372" s="53">
        <f>'Metric thread'!Y323</f>
        <v>66.444999999999993</v>
      </c>
      <c r="D372" s="53">
        <f>'Metric thread'!X323</f>
        <v>133.11500000000001</v>
      </c>
      <c r="E372" s="53">
        <v>0</v>
      </c>
      <c r="F372" s="53">
        <f>-B372/2+'Metric thread'!AD323</f>
        <v>-0.6665618859407666</v>
      </c>
      <c r="G372" s="53">
        <v>0</v>
      </c>
      <c r="H372" s="53">
        <f t="shared" si="26"/>
        <v>0.6665618859407666</v>
      </c>
      <c r="I372" s="53">
        <f>'Metric thread'!Z323-THREAD_TABLE!C372</f>
        <v>0.98000000000000398</v>
      </c>
      <c r="J372" s="53">
        <f>'Metric thread'!AC323</f>
        <v>0.10075862213493104</v>
      </c>
      <c r="K372" s="53">
        <f t="shared" si="27"/>
        <v>0.98000000000000398</v>
      </c>
      <c r="L372" s="58">
        <f t="shared" si="28"/>
        <v>-0.10075862213493104</v>
      </c>
    </row>
    <row r="373" spans="1:12">
      <c r="A373" s="126" t="str">
        <f>_xlfn.CONCAT('Metric thread'!C324,"-ext")</f>
        <v>M140x8-ext</v>
      </c>
      <c r="B373" s="73">
        <f>'Metric thread'!D324</f>
        <v>8</v>
      </c>
      <c r="C373" s="53">
        <f>'Metric thread'!Y324</f>
        <v>64.72</v>
      </c>
      <c r="D373" s="53">
        <f>'Metric thread'!X324</f>
        <v>130.34</v>
      </c>
      <c r="E373" s="53">
        <v>0</v>
      </c>
      <c r="F373" s="53">
        <f>-B373/2+'Metric thread'!AD324</f>
        <v>-3.4751299377794975</v>
      </c>
      <c r="G373" s="53">
        <v>0</v>
      </c>
      <c r="H373" s="53">
        <f t="shared" si="26"/>
        <v>3.4751299377794975</v>
      </c>
      <c r="I373" s="53">
        <f>'Metric thread'!Z324-THREAD_TABLE!C373</f>
        <v>5.0550000000000068</v>
      </c>
      <c r="J373" s="53">
        <f>'Metric thread'!AC324</f>
        <v>0.5566243270259329</v>
      </c>
      <c r="K373" s="53">
        <f t="shared" si="27"/>
        <v>5.0550000000000068</v>
      </c>
      <c r="L373" s="58">
        <f t="shared" si="28"/>
        <v>-0.5566243270259329</v>
      </c>
    </row>
    <row r="374" spans="1:12">
      <c r="A374" s="126" t="str">
        <f>_xlfn.CONCAT('Metric thread'!C325,"-ext")</f>
        <v>M140x6-ext</v>
      </c>
      <c r="B374" s="73">
        <f>'Metric thread'!D325</f>
        <v>6</v>
      </c>
      <c r="C374" s="53">
        <f>'Metric thread'!Y325</f>
        <v>66.015000000000001</v>
      </c>
      <c r="D374" s="53">
        <f>'Metric thread'!X325</f>
        <v>132.73000000000002</v>
      </c>
      <c r="E374" s="53">
        <v>0</v>
      </c>
      <c r="F374" s="53">
        <f>-B374/2+'Metric thread'!AD325</f>
        <v>-2.6027390141521831</v>
      </c>
      <c r="G374" s="53">
        <v>0</v>
      </c>
      <c r="H374" s="53">
        <f t="shared" ref="H374:H437" si="29">-F374</f>
        <v>2.6027390141521831</v>
      </c>
      <c r="I374" s="53">
        <f>'Metric thread'!Z325-THREAD_TABLE!C374</f>
        <v>3.7850000000000108</v>
      </c>
      <c r="J374" s="53">
        <f>'Metric thread'!AC325</f>
        <v>0.41746824526944348</v>
      </c>
      <c r="K374" s="53">
        <f t="shared" ref="K374:K437" si="30">I374</f>
        <v>3.7850000000000108</v>
      </c>
      <c r="L374" s="58">
        <f t="shared" ref="L374:L437" si="31">-J374</f>
        <v>-0.41746824526944348</v>
      </c>
    </row>
    <row r="375" spans="1:12">
      <c r="A375" s="126" t="str">
        <f>_xlfn.CONCAT('Metric thread'!C326,"-ext")</f>
        <v>M140x4-ext</v>
      </c>
      <c r="B375" s="73">
        <f>'Metric thread'!D326</f>
        <v>4</v>
      </c>
      <c r="C375" s="53">
        <f>'Metric thread'!Y326</f>
        <v>67.314999999999998</v>
      </c>
      <c r="D375" s="53">
        <f>'Metric thread'!X326</f>
        <v>135.12</v>
      </c>
      <c r="E375" s="53">
        <v>0</v>
      </c>
      <c r="F375" s="53">
        <f>-B375/2+'Metric thread'!AD326</f>
        <v>-1.7418950959086672</v>
      </c>
      <c r="G375" s="53">
        <v>0</v>
      </c>
      <c r="H375" s="53">
        <f t="shared" si="29"/>
        <v>1.7418950959086672</v>
      </c>
      <c r="I375" s="53">
        <f>'Metric thread'!Z326-THREAD_TABLE!C375</f>
        <v>2.5349999999999966</v>
      </c>
      <c r="J375" s="53">
        <f>'Metric thread'!AC326</f>
        <v>0.27831216351297056</v>
      </c>
      <c r="K375" s="53">
        <f t="shared" si="30"/>
        <v>2.5349999999999966</v>
      </c>
      <c r="L375" s="58">
        <f t="shared" si="31"/>
        <v>-0.27831216351297056</v>
      </c>
    </row>
    <row r="376" spans="1:12">
      <c r="A376" s="126" t="str">
        <f>_xlfn.CONCAT('Metric thread'!C327,"-ext")</f>
        <v>M140x3-ext</v>
      </c>
      <c r="B376" s="73">
        <f>'Metric thread'!D327</f>
        <v>3</v>
      </c>
      <c r="C376" s="53">
        <f>'Metric thread'!Y327</f>
        <v>67.965000000000003</v>
      </c>
      <c r="D376" s="53">
        <f>'Metric thread'!X327</f>
        <v>136.315</v>
      </c>
      <c r="E376" s="53">
        <v>0</v>
      </c>
      <c r="F376" s="53">
        <f>-B376/2+'Metric thread'!AD327</f>
        <v>-1.3186900151517811</v>
      </c>
      <c r="G376" s="53">
        <v>0</v>
      </c>
      <c r="H376" s="53">
        <f t="shared" si="29"/>
        <v>1.3186900151517811</v>
      </c>
      <c r="I376" s="53">
        <f>'Metric thread'!Z327-THREAD_TABLE!C376</f>
        <v>1.9350000000000023</v>
      </c>
      <c r="J376" s="53">
        <f>'Metric thread'!AC327</f>
        <v>0.2015172442698539</v>
      </c>
      <c r="K376" s="53">
        <f t="shared" si="30"/>
        <v>1.9350000000000023</v>
      </c>
      <c r="L376" s="58">
        <f t="shared" si="31"/>
        <v>-0.2015172442698539</v>
      </c>
    </row>
    <row r="377" spans="1:12">
      <c r="A377" s="126" t="str">
        <f>_xlfn.CONCAT('Metric thread'!C328,"-ext")</f>
        <v>M140x2-ext</v>
      </c>
      <c r="B377" s="73">
        <f>'Metric thread'!D328</f>
        <v>2</v>
      </c>
      <c r="C377" s="53">
        <f>'Metric thread'!Y328</f>
        <v>68.62</v>
      </c>
      <c r="D377" s="53">
        <f>'Metric thread'!X328</f>
        <v>137.52000000000001</v>
      </c>
      <c r="E377" s="53">
        <v>0</v>
      </c>
      <c r="F377" s="53">
        <f>-B377/2+'Metric thread'!AD328</f>
        <v>-0.89259818304894123</v>
      </c>
      <c r="G377" s="53">
        <v>0</v>
      </c>
      <c r="H377" s="53">
        <f t="shared" si="29"/>
        <v>0.89259818304894123</v>
      </c>
      <c r="I377" s="53">
        <f>'Metric thread'!Z328-THREAD_TABLE!C377</f>
        <v>1.3049999999999926</v>
      </c>
      <c r="J377" s="53">
        <f>'Metric thread'!AC328</f>
        <v>0.13915608175648117</v>
      </c>
      <c r="K377" s="53">
        <f t="shared" si="30"/>
        <v>1.3049999999999926</v>
      </c>
      <c r="L377" s="58">
        <f t="shared" si="31"/>
        <v>-0.13915608175648117</v>
      </c>
    </row>
    <row r="378" spans="1:12">
      <c r="A378" s="126" t="str">
        <f>_xlfn.CONCAT('Metric thread'!C329,"-ext")</f>
        <v>M140x1.5-ext</v>
      </c>
      <c r="B378" s="73">
        <f>'Metric thread'!D329</f>
        <v>1.5</v>
      </c>
      <c r="C378" s="53">
        <f>'Metric thread'!Y329</f>
        <v>68.944999999999993</v>
      </c>
      <c r="D378" s="53">
        <f>'Metric thread'!X329</f>
        <v>138.11500000000001</v>
      </c>
      <c r="E378" s="53">
        <v>0</v>
      </c>
      <c r="F378" s="53">
        <f>-B378/2+'Metric thread'!AD329</f>
        <v>-0.6665618859407666</v>
      </c>
      <c r="G378" s="53">
        <v>0</v>
      </c>
      <c r="H378" s="53">
        <f t="shared" si="29"/>
        <v>0.6665618859407666</v>
      </c>
      <c r="I378" s="53">
        <f>'Metric thread'!Z329-THREAD_TABLE!C378</f>
        <v>0.98000000000000398</v>
      </c>
      <c r="J378" s="53">
        <f>'Metric thread'!AC329</f>
        <v>0.10075862213493104</v>
      </c>
      <c r="K378" s="53">
        <f t="shared" si="30"/>
        <v>0.98000000000000398</v>
      </c>
      <c r="L378" s="58">
        <f t="shared" si="31"/>
        <v>-0.10075862213493104</v>
      </c>
    </row>
    <row r="379" spans="1:12">
      <c r="A379" s="126" t="str">
        <f>_xlfn.CONCAT('Metric thread'!C330,"-ext")</f>
        <v>M145x6-ext</v>
      </c>
      <c r="B379" s="73">
        <f>'Metric thread'!D330</f>
        <v>6</v>
      </c>
      <c r="C379" s="53">
        <f>'Metric thread'!Y330</f>
        <v>68.515000000000001</v>
      </c>
      <c r="D379" s="53">
        <f>'Metric thread'!X330</f>
        <v>137.73000000000002</v>
      </c>
      <c r="E379" s="53">
        <v>0</v>
      </c>
      <c r="F379" s="53">
        <f>-B379/2+'Metric thread'!AD330</f>
        <v>-2.6027390141521831</v>
      </c>
      <c r="G379" s="53">
        <v>0</v>
      </c>
      <c r="H379" s="53">
        <f t="shared" si="29"/>
        <v>2.6027390141521831</v>
      </c>
      <c r="I379" s="53">
        <f>'Metric thread'!Z330-THREAD_TABLE!C379</f>
        <v>3.7850000000000108</v>
      </c>
      <c r="J379" s="53">
        <f>'Metric thread'!AC330</f>
        <v>0.41746824526944348</v>
      </c>
      <c r="K379" s="53">
        <f t="shared" si="30"/>
        <v>3.7850000000000108</v>
      </c>
      <c r="L379" s="58">
        <f t="shared" si="31"/>
        <v>-0.41746824526944348</v>
      </c>
    </row>
    <row r="380" spans="1:12">
      <c r="A380" s="126" t="str">
        <f>_xlfn.CONCAT('Metric thread'!C331,"-ext")</f>
        <v>M145x4-ext</v>
      </c>
      <c r="B380" s="73">
        <f>'Metric thread'!D331</f>
        <v>4</v>
      </c>
      <c r="C380" s="53">
        <f>'Metric thread'!Y331</f>
        <v>69.814999999999998</v>
      </c>
      <c r="D380" s="53">
        <f>'Metric thread'!X331</f>
        <v>140.12</v>
      </c>
      <c r="E380" s="53">
        <v>0</v>
      </c>
      <c r="F380" s="53">
        <f>-B380/2+'Metric thread'!AD331</f>
        <v>-1.7418950959086672</v>
      </c>
      <c r="G380" s="53">
        <v>0</v>
      </c>
      <c r="H380" s="53">
        <f t="shared" si="29"/>
        <v>1.7418950959086672</v>
      </c>
      <c r="I380" s="53">
        <f>'Metric thread'!Z331-THREAD_TABLE!C380</f>
        <v>2.5349999999999966</v>
      </c>
      <c r="J380" s="53">
        <f>'Metric thread'!AC331</f>
        <v>0.27831216351297056</v>
      </c>
      <c r="K380" s="53">
        <f t="shared" si="30"/>
        <v>2.5349999999999966</v>
      </c>
      <c r="L380" s="58">
        <f t="shared" si="31"/>
        <v>-0.27831216351297056</v>
      </c>
    </row>
    <row r="381" spans="1:12">
      <c r="A381" s="126" t="str">
        <f>_xlfn.CONCAT('Metric thread'!C332,"-ext")</f>
        <v>M145x3-ext</v>
      </c>
      <c r="B381" s="73">
        <f>'Metric thread'!D332</f>
        <v>3</v>
      </c>
      <c r="C381" s="53">
        <f>'Metric thread'!Y332</f>
        <v>70.465000000000003</v>
      </c>
      <c r="D381" s="53">
        <f>'Metric thread'!X332</f>
        <v>141.315</v>
      </c>
      <c r="E381" s="53">
        <v>0</v>
      </c>
      <c r="F381" s="53">
        <f>-B381/2+'Metric thread'!AD332</f>
        <v>-1.3186900151517811</v>
      </c>
      <c r="G381" s="53">
        <v>0</v>
      </c>
      <c r="H381" s="53">
        <f t="shared" si="29"/>
        <v>1.3186900151517811</v>
      </c>
      <c r="I381" s="53">
        <f>'Metric thread'!Z332-THREAD_TABLE!C381</f>
        <v>1.9350000000000023</v>
      </c>
      <c r="J381" s="53">
        <f>'Metric thread'!AC332</f>
        <v>0.2015172442698539</v>
      </c>
      <c r="K381" s="53">
        <f t="shared" si="30"/>
        <v>1.9350000000000023</v>
      </c>
      <c r="L381" s="58">
        <f t="shared" si="31"/>
        <v>-0.2015172442698539</v>
      </c>
    </row>
    <row r="382" spans="1:12">
      <c r="A382" s="126" t="str">
        <f>_xlfn.CONCAT('Metric thread'!C333,"-ext")</f>
        <v>M145x2-ext</v>
      </c>
      <c r="B382" s="73">
        <f>'Metric thread'!D333</f>
        <v>2</v>
      </c>
      <c r="C382" s="53">
        <f>'Metric thread'!Y333</f>
        <v>71.12</v>
      </c>
      <c r="D382" s="53">
        <f>'Metric thread'!X333</f>
        <v>142.52000000000001</v>
      </c>
      <c r="E382" s="53">
        <v>0</v>
      </c>
      <c r="F382" s="53">
        <f>-B382/2+'Metric thread'!AD333</f>
        <v>-0.89259818304894123</v>
      </c>
      <c r="G382" s="53">
        <v>0</v>
      </c>
      <c r="H382" s="53">
        <f t="shared" si="29"/>
        <v>0.89259818304894123</v>
      </c>
      <c r="I382" s="53">
        <f>'Metric thread'!Z333-THREAD_TABLE!C382</f>
        <v>1.3049999999999926</v>
      </c>
      <c r="J382" s="53">
        <f>'Metric thread'!AC333</f>
        <v>0.13915608175648117</v>
      </c>
      <c r="K382" s="53">
        <f t="shared" si="30"/>
        <v>1.3049999999999926</v>
      </c>
      <c r="L382" s="58">
        <f t="shared" si="31"/>
        <v>-0.13915608175648117</v>
      </c>
    </row>
    <row r="383" spans="1:12">
      <c r="A383" s="126" t="str">
        <f>_xlfn.CONCAT('Metric thread'!C334,"-ext")</f>
        <v>M145x1.5-ext</v>
      </c>
      <c r="B383" s="73">
        <f>'Metric thread'!D334</f>
        <v>1.5</v>
      </c>
      <c r="C383" s="53">
        <f>'Metric thread'!Y334</f>
        <v>71.444999999999993</v>
      </c>
      <c r="D383" s="53">
        <f>'Metric thread'!X334</f>
        <v>143.11500000000001</v>
      </c>
      <c r="E383" s="53">
        <v>0</v>
      </c>
      <c r="F383" s="53">
        <f>-B383/2+'Metric thread'!AD334</f>
        <v>-0.6665618859407666</v>
      </c>
      <c r="G383" s="53">
        <v>0</v>
      </c>
      <c r="H383" s="53">
        <f t="shared" si="29"/>
        <v>0.6665618859407666</v>
      </c>
      <c r="I383" s="53">
        <f>'Metric thread'!Z334-THREAD_TABLE!C383</f>
        <v>0.98000000000000398</v>
      </c>
      <c r="J383" s="53">
        <f>'Metric thread'!AC334</f>
        <v>0.10075862213493104</v>
      </c>
      <c r="K383" s="53">
        <f t="shared" si="30"/>
        <v>0.98000000000000398</v>
      </c>
      <c r="L383" s="58">
        <f t="shared" si="31"/>
        <v>-0.10075862213493104</v>
      </c>
    </row>
    <row r="384" spans="1:12">
      <c r="A384" s="126" t="str">
        <f>_xlfn.CONCAT('Metric thread'!C335,"-ext")</f>
        <v>M150x8-ext</v>
      </c>
      <c r="B384" s="73">
        <f>'Metric thread'!D335</f>
        <v>8</v>
      </c>
      <c r="C384" s="53">
        <f>'Metric thread'!Y335</f>
        <v>69.72</v>
      </c>
      <c r="D384" s="53">
        <f>'Metric thread'!X335</f>
        <v>140.34</v>
      </c>
      <c r="E384" s="53">
        <v>0</v>
      </c>
      <c r="F384" s="53">
        <f>-B384/2+'Metric thread'!AD335</f>
        <v>-3.4751299377794975</v>
      </c>
      <c r="G384" s="53">
        <v>0</v>
      </c>
      <c r="H384" s="53">
        <f t="shared" si="29"/>
        <v>3.4751299377794975</v>
      </c>
      <c r="I384" s="53">
        <f>'Metric thread'!Z335-THREAD_TABLE!C384</f>
        <v>5.0550000000000068</v>
      </c>
      <c r="J384" s="53">
        <f>'Metric thread'!AC335</f>
        <v>0.5566243270259329</v>
      </c>
      <c r="K384" s="53">
        <f t="shared" si="30"/>
        <v>5.0550000000000068</v>
      </c>
      <c r="L384" s="58">
        <f t="shared" si="31"/>
        <v>-0.5566243270259329</v>
      </c>
    </row>
    <row r="385" spans="1:12">
      <c r="A385" s="126" t="str">
        <f>_xlfn.CONCAT('Metric thread'!C336,"-ext")</f>
        <v>M150x6-ext</v>
      </c>
      <c r="B385" s="73">
        <f>'Metric thread'!D336</f>
        <v>6</v>
      </c>
      <c r="C385" s="53">
        <f>'Metric thread'!Y336</f>
        <v>71.015000000000001</v>
      </c>
      <c r="D385" s="53">
        <f>'Metric thread'!X336</f>
        <v>142.73000000000002</v>
      </c>
      <c r="E385" s="53">
        <v>0</v>
      </c>
      <c r="F385" s="53">
        <f>-B385/2+'Metric thread'!AD336</f>
        <v>-2.6027390141521831</v>
      </c>
      <c r="G385" s="53">
        <v>0</v>
      </c>
      <c r="H385" s="53">
        <f t="shared" si="29"/>
        <v>2.6027390141521831</v>
      </c>
      <c r="I385" s="53">
        <f>'Metric thread'!Z336-THREAD_TABLE!C385</f>
        <v>3.7850000000000108</v>
      </c>
      <c r="J385" s="53">
        <f>'Metric thread'!AC336</f>
        <v>0.41746824526944348</v>
      </c>
      <c r="K385" s="53">
        <f t="shared" si="30"/>
        <v>3.7850000000000108</v>
      </c>
      <c r="L385" s="58">
        <f t="shared" si="31"/>
        <v>-0.41746824526944348</v>
      </c>
    </row>
    <row r="386" spans="1:12">
      <c r="A386" s="126" t="str">
        <f>_xlfn.CONCAT('Metric thread'!C337,"-ext")</f>
        <v>M150x4-ext</v>
      </c>
      <c r="B386" s="73">
        <f>'Metric thread'!D337</f>
        <v>4</v>
      </c>
      <c r="C386" s="53">
        <f>'Metric thread'!Y337</f>
        <v>72.314999999999998</v>
      </c>
      <c r="D386" s="53">
        <f>'Metric thread'!X337</f>
        <v>145.12</v>
      </c>
      <c r="E386" s="53">
        <v>0</v>
      </c>
      <c r="F386" s="53">
        <f>-B386/2+'Metric thread'!AD337</f>
        <v>-1.7418950959086672</v>
      </c>
      <c r="G386" s="53">
        <v>0</v>
      </c>
      <c r="H386" s="53">
        <f t="shared" si="29"/>
        <v>1.7418950959086672</v>
      </c>
      <c r="I386" s="53">
        <f>'Metric thread'!Z337-THREAD_TABLE!C386</f>
        <v>2.5349999999999966</v>
      </c>
      <c r="J386" s="53">
        <f>'Metric thread'!AC337</f>
        <v>0.27831216351297056</v>
      </c>
      <c r="K386" s="53">
        <f t="shared" si="30"/>
        <v>2.5349999999999966</v>
      </c>
      <c r="L386" s="58">
        <f t="shared" si="31"/>
        <v>-0.27831216351297056</v>
      </c>
    </row>
    <row r="387" spans="1:12">
      <c r="A387" s="126" t="str">
        <f>_xlfn.CONCAT('Metric thread'!C338,"-ext")</f>
        <v>M150x3-ext</v>
      </c>
      <c r="B387" s="73">
        <f>'Metric thread'!D338</f>
        <v>3</v>
      </c>
      <c r="C387" s="53">
        <f>'Metric thread'!Y338</f>
        <v>72.965000000000003</v>
      </c>
      <c r="D387" s="53">
        <f>'Metric thread'!X338</f>
        <v>146.315</v>
      </c>
      <c r="E387" s="53">
        <v>0</v>
      </c>
      <c r="F387" s="53">
        <f>-B387/2+'Metric thread'!AD338</f>
        <v>-1.3186900151517811</v>
      </c>
      <c r="G387" s="53">
        <v>0</v>
      </c>
      <c r="H387" s="53">
        <f t="shared" si="29"/>
        <v>1.3186900151517811</v>
      </c>
      <c r="I387" s="53">
        <f>'Metric thread'!Z338-THREAD_TABLE!C387</f>
        <v>1.9350000000000023</v>
      </c>
      <c r="J387" s="53">
        <f>'Metric thread'!AC338</f>
        <v>0.2015172442698539</v>
      </c>
      <c r="K387" s="53">
        <f t="shared" si="30"/>
        <v>1.9350000000000023</v>
      </c>
      <c r="L387" s="58">
        <f t="shared" si="31"/>
        <v>-0.2015172442698539</v>
      </c>
    </row>
    <row r="388" spans="1:12">
      <c r="A388" s="126" t="str">
        <f>_xlfn.CONCAT('Metric thread'!C339,"-ext")</f>
        <v>M150x2-ext</v>
      </c>
      <c r="B388" s="73">
        <f>'Metric thread'!D339</f>
        <v>2</v>
      </c>
      <c r="C388" s="53">
        <f>'Metric thread'!Y339</f>
        <v>73.62</v>
      </c>
      <c r="D388" s="53">
        <f>'Metric thread'!X339</f>
        <v>147.52000000000001</v>
      </c>
      <c r="E388" s="53">
        <v>0</v>
      </c>
      <c r="F388" s="53">
        <f>-B388/2+'Metric thread'!AD339</f>
        <v>-0.89259818304894123</v>
      </c>
      <c r="G388" s="53">
        <v>0</v>
      </c>
      <c r="H388" s="53">
        <f t="shared" si="29"/>
        <v>0.89259818304894123</v>
      </c>
      <c r="I388" s="53">
        <f>'Metric thread'!Z339-THREAD_TABLE!C388</f>
        <v>1.3049999999999926</v>
      </c>
      <c r="J388" s="53">
        <f>'Metric thread'!AC339</f>
        <v>0.13915608175648117</v>
      </c>
      <c r="K388" s="53">
        <f t="shared" si="30"/>
        <v>1.3049999999999926</v>
      </c>
      <c r="L388" s="58">
        <f t="shared" si="31"/>
        <v>-0.13915608175648117</v>
      </c>
    </row>
    <row r="389" spans="1:12">
      <c r="A389" s="126" t="str">
        <f>_xlfn.CONCAT('Metric thread'!C340,"-ext")</f>
        <v>M150x1.5-ext</v>
      </c>
      <c r="B389" s="73">
        <f>'Metric thread'!D340</f>
        <v>1.5</v>
      </c>
      <c r="C389" s="53">
        <f>'Metric thread'!Y340</f>
        <v>73.944999999999993</v>
      </c>
      <c r="D389" s="53">
        <f>'Metric thread'!X340</f>
        <v>148.11500000000001</v>
      </c>
      <c r="E389" s="53">
        <v>0</v>
      </c>
      <c r="F389" s="53">
        <f>-B389/2+'Metric thread'!AD340</f>
        <v>-0.6665618859407666</v>
      </c>
      <c r="G389" s="53">
        <v>0</v>
      </c>
      <c r="H389" s="53">
        <f t="shared" si="29"/>
        <v>0.6665618859407666</v>
      </c>
      <c r="I389" s="53">
        <f>'Metric thread'!Z340-THREAD_TABLE!C389</f>
        <v>0.98000000000000398</v>
      </c>
      <c r="J389" s="53">
        <f>'Metric thread'!AC340</f>
        <v>0.10075862213493104</v>
      </c>
      <c r="K389" s="53">
        <f t="shared" si="30"/>
        <v>0.98000000000000398</v>
      </c>
      <c r="L389" s="58">
        <f t="shared" si="31"/>
        <v>-0.10075862213493104</v>
      </c>
    </row>
    <row r="390" spans="1:12">
      <c r="A390" s="126" t="str">
        <f>_xlfn.CONCAT('Metric thread'!C341,"-ext")</f>
        <v>M155x6-ext</v>
      </c>
      <c r="B390" s="73">
        <f>'Metric thread'!D341</f>
        <v>6</v>
      </c>
      <c r="C390" s="53">
        <f>'Metric thread'!Y341</f>
        <v>73.515000000000001</v>
      </c>
      <c r="D390" s="53">
        <f>'Metric thread'!X341</f>
        <v>147.73000000000002</v>
      </c>
      <c r="E390" s="53">
        <v>0</v>
      </c>
      <c r="F390" s="53">
        <f>-B390/2+'Metric thread'!AD341</f>
        <v>-2.6027390141521831</v>
      </c>
      <c r="G390" s="53">
        <v>0</v>
      </c>
      <c r="H390" s="53">
        <f t="shared" si="29"/>
        <v>2.6027390141521831</v>
      </c>
      <c r="I390" s="53">
        <f>'Metric thread'!Z341-THREAD_TABLE!C390</f>
        <v>3.7850000000000108</v>
      </c>
      <c r="J390" s="53">
        <f>'Metric thread'!AC341</f>
        <v>0.41746824526944348</v>
      </c>
      <c r="K390" s="53">
        <f t="shared" si="30"/>
        <v>3.7850000000000108</v>
      </c>
      <c r="L390" s="58">
        <f t="shared" si="31"/>
        <v>-0.41746824526944348</v>
      </c>
    </row>
    <row r="391" spans="1:12">
      <c r="A391" s="126" t="str">
        <f>_xlfn.CONCAT('Metric thread'!C342,"-ext")</f>
        <v>M155x4-ext</v>
      </c>
      <c r="B391" s="73">
        <f>'Metric thread'!D342</f>
        <v>4</v>
      </c>
      <c r="C391" s="53">
        <f>'Metric thread'!Y342</f>
        <v>74.814999999999998</v>
      </c>
      <c r="D391" s="53">
        <f>'Metric thread'!X342</f>
        <v>150.12</v>
      </c>
      <c r="E391" s="53">
        <v>0</v>
      </c>
      <c r="F391" s="53">
        <f>-B391/2+'Metric thread'!AD342</f>
        <v>-1.7418950959086672</v>
      </c>
      <c r="G391" s="53">
        <v>0</v>
      </c>
      <c r="H391" s="53">
        <f t="shared" si="29"/>
        <v>1.7418950959086672</v>
      </c>
      <c r="I391" s="53">
        <f>'Metric thread'!Z342-THREAD_TABLE!C391</f>
        <v>2.5349999999999966</v>
      </c>
      <c r="J391" s="53">
        <f>'Metric thread'!AC342</f>
        <v>0.27831216351297056</v>
      </c>
      <c r="K391" s="53">
        <f t="shared" si="30"/>
        <v>2.5349999999999966</v>
      </c>
      <c r="L391" s="58">
        <f t="shared" si="31"/>
        <v>-0.27831216351297056</v>
      </c>
    </row>
    <row r="392" spans="1:12">
      <c r="A392" s="126" t="str">
        <f>_xlfn.CONCAT('Metric thread'!C343,"-ext")</f>
        <v>M155x3-ext</v>
      </c>
      <c r="B392" s="73">
        <f>'Metric thread'!D343</f>
        <v>3</v>
      </c>
      <c r="C392" s="53">
        <f>'Metric thread'!Y343</f>
        <v>75.465000000000003</v>
      </c>
      <c r="D392" s="53">
        <f>'Metric thread'!X343</f>
        <v>151.315</v>
      </c>
      <c r="E392" s="53">
        <v>0</v>
      </c>
      <c r="F392" s="53">
        <f>-B392/2+'Metric thread'!AD343</f>
        <v>-1.3186900151517811</v>
      </c>
      <c r="G392" s="53">
        <v>0</v>
      </c>
      <c r="H392" s="53">
        <f t="shared" si="29"/>
        <v>1.3186900151517811</v>
      </c>
      <c r="I392" s="53">
        <f>'Metric thread'!Z343-THREAD_TABLE!C392</f>
        <v>1.9350000000000023</v>
      </c>
      <c r="J392" s="53">
        <f>'Metric thread'!AC343</f>
        <v>0.2015172442698539</v>
      </c>
      <c r="K392" s="53">
        <f t="shared" si="30"/>
        <v>1.9350000000000023</v>
      </c>
      <c r="L392" s="58">
        <f t="shared" si="31"/>
        <v>-0.2015172442698539</v>
      </c>
    </row>
    <row r="393" spans="1:12">
      <c r="A393" s="126" t="str">
        <f>_xlfn.CONCAT('Metric thread'!C344,"-ext")</f>
        <v>M155x2-ext</v>
      </c>
      <c r="B393" s="73">
        <f>'Metric thread'!D344</f>
        <v>2</v>
      </c>
      <c r="C393" s="53">
        <f>'Metric thread'!Y344</f>
        <v>76.12</v>
      </c>
      <c r="D393" s="53">
        <f>'Metric thread'!X344</f>
        <v>152.52000000000001</v>
      </c>
      <c r="E393" s="53">
        <v>0</v>
      </c>
      <c r="F393" s="53">
        <f>-B393/2+'Metric thread'!AD344</f>
        <v>-0.89259818304894123</v>
      </c>
      <c r="G393" s="53">
        <v>0</v>
      </c>
      <c r="H393" s="53">
        <f t="shared" si="29"/>
        <v>0.89259818304894123</v>
      </c>
      <c r="I393" s="53">
        <f>'Metric thread'!Z344-THREAD_TABLE!C393</f>
        <v>1.3049999999999926</v>
      </c>
      <c r="J393" s="53">
        <f>'Metric thread'!AC344</f>
        <v>0.13915608175648117</v>
      </c>
      <c r="K393" s="53">
        <f t="shared" si="30"/>
        <v>1.3049999999999926</v>
      </c>
      <c r="L393" s="58">
        <f t="shared" si="31"/>
        <v>-0.13915608175648117</v>
      </c>
    </row>
    <row r="394" spans="1:12">
      <c r="A394" s="126" t="str">
        <f>_xlfn.CONCAT('Metric thread'!C345,"-ext")</f>
        <v>M160x8-ext</v>
      </c>
      <c r="B394" s="73">
        <f>'Metric thread'!D345</f>
        <v>8</v>
      </c>
      <c r="C394" s="53">
        <f>'Metric thread'!Y345</f>
        <v>74.72</v>
      </c>
      <c r="D394" s="53">
        <f>'Metric thread'!X345</f>
        <v>150.34</v>
      </c>
      <c r="E394" s="53">
        <v>0</v>
      </c>
      <c r="F394" s="53">
        <f>-B394/2+'Metric thread'!AD345</f>
        <v>-3.4751299377794975</v>
      </c>
      <c r="G394" s="53">
        <v>0</v>
      </c>
      <c r="H394" s="53">
        <f t="shared" si="29"/>
        <v>3.4751299377794975</v>
      </c>
      <c r="I394" s="53">
        <f>'Metric thread'!Z345-THREAD_TABLE!C394</f>
        <v>5.0550000000000068</v>
      </c>
      <c r="J394" s="53">
        <f>'Metric thread'!AC345</f>
        <v>0.5566243270259329</v>
      </c>
      <c r="K394" s="53">
        <f t="shared" si="30"/>
        <v>5.0550000000000068</v>
      </c>
      <c r="L394" s="58">
        <f t="shared" si="31"/>
        <v>-0.5566243270259329</v>
      </c>
    </row>
    <row r="395" spans="1:12">
      <c r="A395" s="126" t="str">
        <f>_xlfn.CONCAT('Metric thread'!C346,"-ext")</f>
        <v>M160x6-ext</v>
      </c>
      <c r="B395" s="73">
        <f>'Metric thread'!D346</f>
        <v>6</v>
      </c>
      <c r="C395" s="53">
        <f>'Metric thread'!Y346</f>
        <v>76.015000000000001</v>
      </c>
      <c r="D395" s="53">
        <f>'Metric thread'!X346</f>
        <v>152.73000000000002</v>
      </c>
      <c r="E395" s="53">
        <v>0</v>
      </c>
      <c r="F395" s="53">
        <f>-B395/2+'Metric thread'!AD346</f>
        <v>-2.6027390141521831</v>
      </c>
      <c r="G395" s="53">
        <v>0</v>
      </c>
      <c r="H395" s="53">
        <f t="shared" si="29"/>
        <v>2.6027390141521831</v>
      </c>
      <c r="I395" s="53">
        <f>'Metric thread'!Z346-THREAD_TABLE!C395</f>
        <v>3.7850000000000108</v>
      </c>
      <c r="J395" s="53">
        <f>'Metric thread'!AC346</f>
        <v>0.41746824526944348</v>
      </c>
      <c r="K395" s="53">
        <f t="shared" si="30"/>
        <v>3.7850000000000108</v>
      </c>
      <c r="L395" s="58">
        <f t="shared" si="31"/>
        <v>-0.41746824526944348</v>
      </c>
    </row>
    <row r="396" spans="1:12">
      <c r="A396" s="126" t="str">
        <f>_xlfn.CONCAT('Metric thread'!C347,"-ext")</f>
        <v>M160x4-ext</v>
      </c>
      <c r="B396" s="73">
        <f>'Metric thread'!D347</f>
        <v>4</v>
      </c>
      <c r="C396" s="53">
        <f>'Metric thread'!Y347</f>
        <v>77.314999999999998</v>
      </c>
      <c r="D396" s="53">
        <f>'Metric thread'!X347</f>
        <v>155.12</v>
      </c>
      <c r="E396" s="53">
        <v>0</v>
      </c>
      <c r="F396" s="53">
        <f>-B396/2+'Metric thread'!AD347</f>
        <v>-1.7418950959086672</v>
      </c>
      <c r="G396" s="53">
        <v>0</v>
      </c>
      <c r="H396" s="53">
        <f t="shared" si="29"/>
        <v>1.7418950959086672</v>
      </c>
      <c r="I396" s="53">
        <f>'Metric thread'!Z347-THREAD_TABLE!C396</f>
        <v>2.5349999999999966</v>
      </c>
      <c r="J396" s="53">
        <f>'Metric thread'!AC347</f>
        <v>0.27831216351297056</v>
      </c>
      <c r="K396" s="53">
        <f t="shared" si="30"/>
        <v>2.5349999999999966</v>
      </c>
      <c r="L396" s="58">
        <f t="shared" si="31"/>
        <v>-0.27831216351297056</v>
      </c>
    </row>
    <row r="397" spans="1:12">
      <c r="A397" s="126" t="str">
        <f>_xlfn.CONCAT('Metric thread'!C348,"-ext")</f>
        <v>M160x3-ext</v>
      </c>
      <c r="B397" s="73">
        <f>'Metric thread'!D348</f>
        <v>3</v>
      </c>
      <c r="C397" s="53">
        <f>'Metric thread'!Y348</f>
        <v>77.965000000000003</v>
      </c>
      <c r="D397" s="53">
        <f>'Metric thread'!X348</f>
        <v>156.315</v>
      </c>
      <c r="E397" s="53">
        <v>0</v>
      </c>
      <c r="F397" s="53">
        <f>-B397/2+'Metric thread'!AD348</f>
        <v>-1.3186900151517811</v>
      </c>
      <c r="G397" s="53">
        <v>0</v>
      </c>
      <c r="H397" s="53">
        <f t="shared" si="29"/>
        <v>1.3186900151517811</v>
      </c>
      <c r="I397" s="53">
        <f>'Metric thread'!Z348-THREAD_TABLE!C397</f>
        <v>1.9350000000000023</v>
      </c>
      <c r="J397" s="53">
        <f>'Metric thread'!AC348</f>
        <v>0.2015172442698539</v>
      </c>
      <c r="K397" s="53">
        <f t="shared" si="30"/>
        <v>1.9350000000000023</v>
      </c>
      <c r="L397" s="58">
        <f t="shared" si="31"/>
        <v>-0.2015172442698539</v>
      </c>
    </row>
    <row r="398" spans="1:12">
      <c r="A398" s="126" t="str">
        <f>_xlfn.CONCAT('Metric thread'!C349,"-ext")</f>
        <v>M160x2-ext</v>
      </c>
      <c r="B398" s="73">
        <f>'Metric thread'!D349</f>
        <v>2</v>
      </c>
      <c r="C398" s="53">
        <f>'Metric thread'!Y349</f>
        <v>78.62</v>
      </c>
      <c r="D398" s="53">
        <f>'Metric thread'!X349</f>
        <v>157.52000000000001</v>
      </c>
      <c r="E398" s="53">
        <v>0</v>
      </c>
      <c r="F398" s="53">
        <f>-B398/2+'Metric thread'!AD349</f>
        <v>-0.89259818304894123</v>
      </c>
      <c r="G398" s="53">
        <v>0</v>
      </c>
      <c r="H398" s="53">
        <f t="shared" si="29"/>
        <v>0.89259818304894123</v>
      </c>
      <c r="I398" s="53">
        <f>'Metric thread'!Z349-THREAD_TABLE!C398</f>
        <v>1.3049999999999926</v>
      </c>
      <c r="J398" s="53">
        <f>'Metric thread'!AC349</f>
        <v>0.13915608175648117</v>
      </c>
      <c r="K398" s="53">
        <f t="shared" si="30"/>
        <v>1.3049999999999926</v>
      </c>
      <c r="L398" s="58">
        <f t="shared" si="31"/>
        <v>-0.13915608175648117</v>
      </c>
    </row>
    <row r="399" spans="1:12">
      <c r="A399" s="126" t="str">
        <f>_xlfn.CONCAT('Metric thread'!C350,"-ext")</f>
        <v>M165x6-ext</v>
      </c>
      <c r="B399" s="73">
        <f>'Metric thread'!D350</f>
        <v>6</v>
      </c>
      <c r="C399" s="53">
        <f>'Metric thread'!Y350</f>
        <v>78.515000000000001</v>
      </c>
      <c r="D399" s="53">
        <f>'Metric thread'!X350</f>
        <v>157.73000000000002</v>
      </c>
      <c r="E399" s="53">
        <v>0</v>
      </c>
      <c r="F399" s="53">
        <f>-B399/2+'Metric thread'!AD350</f>
        <v>-2.6027390141521831</v>
      </c>
      <c r="G399" s="53">
        <v>0</v>
      </c>
      <c r="H399" s="53">
        <f t="shared" si="29"/>
        <v>2.6027390141521831</v>
      </c>
      <c r="I399" s="53">
        <f>'Metric thread'!Z350-THREAD_TABLE!C399</f>
        <v>3.7850000000000108</v>
      </c>
      <c r="J399" s="53">
        <f>'Metric thread'!AC350</f>
        <v>0.41746824526944348</v>
      </c>
      <c r="K399" s="53">
        <f t="shared" si="30"/>
        <v>3.7850000000000108</v>
      </c>
      <c r="L399" s="58">
        <f t="shared" si="31"/>
        <v>-0.41746824526944348</v>
      </c>
    </row>
    <row r="400" spans="1:12">
      <c r="A400" s="126" t="str">
        <f>_xlfn.CONCAT('Metric thread'!C351,"-ext")</f>
        <v>M165x4-ext</v>
      </c>
      <c r="B400" s="73">
        <f>'Metric thread'!D351</f>
        <v>4</v>
      </c>
      <c r="C400" s="53">
        <f>'Metric thread'!Y351</f>
        <v>79.814999999999998</v>
      </c>
      <c r="D400" s="53">
        <f>'Metric thread'!X351</f>
        <v>160.12</v>
      </c>
      <c r="E400" s="53">
        <v>0</v>
      </c>
      <c r="F400" s="53">
        <f>-B400/2+'Metric thread'!AD351</f>
        <v>-1.7418950959086672</v>
      </c>
      <c r="G400" s="53">
        <v>0</v>
      </c>
      <c r="H400" s="53">
        <f t="shared" si="29"/>
        <v>1.7418950959086672</v>
      </c>
      <c r="I400" s="53">
        <f>'Metric thread'!Z351-THREAD_TABLE!C400</f>
        <v>2.5349999999999966</v>
      </c>
      <c r="J400" s="53">
        <f>'Metric thread'!AC351</f>
        <v>0.27831216351297056</v>
      </c>
      <c r="K400" s="53">
        <f t="shared" si="30"/>
        <v>2.5349999999999966</v>
      </c>
      <c r="L400" s="58">
        <f t="shared" si="31"/>
        <v>-0.27831216351297056</v>
      </c>
    </row>
    <row r="401" spans="1:12">
      <c r="A401" s="126" t="str">
        <f>_xlfn.CONCAT('Metric thread'!C352,"-ext")</f>
        <v>M165x3-ext</v>
      </c>
      <c r="B401" s="73">
        <f>'Metric thread'!D352</f>
        <v>3</v>
      </c>
      <c r="C401" s="53">
        <f>'Metric thread'!Y352</f>
        <v>80.465000000000003</v>
      </c>
      <c r="D401" s="53">
        <f>'Metric thread'!X352</f>
        <v>161.315</v>
      </c>
      <c r="E401" s="53">
        <v>0</v>
      </c>
      <c r="F401" s="53">
        <f>-B401/2+'Metric thread'!AD352</f>
        <v>-1.3186900151517811</v>
      </c>
      <c r="G401" s="53">
        <v>0</v>
      </c>
      <c r="H401" s="53">
        <f t="shared" si="29"/>
        <v>1.3186900151517811</v>
      </c>
      <c r="I401" s="53">
        <f>'Metric thread'!Z352-THREAD_TABLE!C401</f>
        <v>1.9350000000000023</v>
      </c>
      <c r="J401" s="53">
        <f>'Metric thread'!AC352</f>
        <v>0.2015172442698539</v>
      </c>
      <c r="K401" s="53">
        <f t="shared" si="30"/>
        <v>1.9350000000000023</v>
      </c>
      <c r="L401" s="58">
        <f t="shared" si="31"/>
        <v>-0.2015172442698539</v>
      </c>
    </row>
    <row r="402" spans="1:12">
      <c r="A402" s="126" t="str">
        <f>_xlfn.CONCAT('Metric thread'!C353,"-ext")</f>
        <v>M165x2-ext</v>
      </c>
      <c r="B402" s="73">
        <f>'Metric thread'!D353</f>
        <v>2</v>
      </c>
      <c r="C402" s="53">
        <f>'Metric thread'!Y353</f>
        <v>81.12</v>
      </c>
      <c r="D402" s="53">
        <f>'Metric thread'!X353</f>
        <v>162.52000000000001</v>
      </c>
      <c r="E402" s="53">
        <v>0</v>
      </c>
      <c r="F402" s="53">
        <f>-B402/2+'Metric thread'!AD353</f>
        <v>-0.89259818304894123</v>
      </c>
      <c r="G402" s="53">
        <v>0</v>
      </c>
      <c r="H402" s="53">
        <f t="shared" si="29"/>
        <v>0.89259818304894123</v>
      </c>
      <c r="I402" s="53">
        <f>'Metric thread'!Z353-THREAD_TABLE!C402</f>
        <v>1.3049999999999926</v>
      </c>
      <c r="J402" s="53">
        <f>'Metric thread'!AC353</f>
        <v>0.13915608175648117</v>
      </c>
      <c r="K402" s="53">
        <f t="shared" si="30"/>
        <v>1.3049999999999926</v>
      </c>
      <c r="L402" s="58">
        <f t="shared" si="31"/>
        <v>-0.13915608175648117</v>
      </c>
    </row>
    <row r="403" spans="1:12">
      <c r="A403" s="126" t="str">
        <f>_xlfn.CONCAT('Metric thread'!C354,"-ext")</f>
        <v>M170x8-ext</v>
      </c>
      <c r="B403" s="73">
        <f>'Metric thread'!D354</f>
        <v>8</v>
      </c>
      <c r="C403" s="53">
        <f>'Metric thread'!Y354</f>
        <v>79.72</v>
      </c>
      <c r="D403" s="53">
        <f>'Metric thread'!X354</f>
        <v>160.34</v>
      </c>
      <c r="E403" s="53">
        <v>0</v>
      </c>
      <c r="F403" s="53">
        <f>-B403/2+'Metric thread'!AD354</f>
        <v>-3.4751299377794975</v>
      </c>
      <c r="G403" s="53">
        <v>0</v>
      </c>
      <c r="H403" s="53">
        <f t="shared" si="29"/>
        <v>3.4751299377794975</v>
      </c>
      <c r="I403" s="53">
        <f>'Metric thread'!Z354-THREAD_TABLE!C403</f>
        <v>5.0550000000000068</v>
      </c>
      <c r="J403" s="53">
        <f>'Metric thread'!AC354</f>
        <v>0.5566243270259329</v>
      </c>
      <c r="K403" s="53">
        <f t="shared" si="30"/>
        <v>5.0550000000000068</v>
      </c>
      <c r="L403" s="58">
        <f t="shared" si="31"/>
        <v>-0.5566243270259329</v>
      </c>
    </row>
    <row r="404" spans="1:12">
      <c r="A404" s="126" t="str">
        <f>_xlfn.CONCAT('Metric thread'!C355,"-ext")</f>
        <v>M170x6-ext</v>
      </c>
      <c r="B404" s="73">
        <f>'Metric thread'!D355</f>
        <v>6</v>
      </c>
      <c r="C404" s="53">
        <f>'Metric thread'!Y355</f>
        <v>81.015000000000001</v>
      </c>
      <c r="D404" s="53">
        <f>'Metric thread'!X355</f>
        <v>162.73000000000002</v>
      </c>
      <c r="E404" s="53">
        <v>0</v>
      </c>
      <c r="F404" s="53">
        <f>-B404/2+'Metric thread'!AD355</f>
        <v>-2.6027390141521831</v>
      </c>
      <c r="G404" s="53">
        <v>0</v>
      </c>
      <c r="H404" s="53">
        <f t="shared" si="29"/>
        <v>2.6027390141521831</v>
      </c>
      <c r="I404" s="53">
        <f>'Metric thread'!Z355-THREAD_TABLE!C404</f>
        <v>3.7850000000000108</v>
      </c>
      <c r="J404" s="53">
        <f>'Metric thread'!AC355</f>
        <v>0.41746824526944348</v>
      </c>
      <c r="K404" s="53">
        <f t="shared" si="30"/>
        <v>3.7850000000000108</v>
      </c>
      <c r="L404" s="58">
        <f t="shared" si="31"/>
        <v>-0.41746824526944348</v>
      </c>
    </row>
    <row r="405" spans="1:12">
      <c r="A405" s="126" t="str">
        <f>_xlfn.CONCAT('Metric thread'!C356,"-ext")</f>
        <v>M170x4-ext</v>
      </c>
      <c r="B405" s="73">
        <f>'Metric thread'!D356</f>
        <v>4</v>
      </c>
      <c r="C405" s="53">
        <f>'Metric thread'!Y356</f>
        <v>82.314999999999998</v>
      </c>
      <c r="D405" s="53">
        <f>'Metric thread'!X356</f>
        <v>165.12</v>
      </c>
      <c r="E405" s="53">
        <v>0</v>
      </c>
      <c r="F405" s="53">
        <f>-B405/2+'Metric thread'!AD356</f>
        <v>-1.7418950959086672</v>
      </c>
      <c r="G405" s="53">
        <v>0</v>
      </c>
      <c r="H405" s="53">
        <f t="shared" si="29"/>
        <v>1.7418950959086672</v>
      </c>
      <c r="I405" s="53">
        <f>'Metric thread'!Z356-THREAD_TABLE!C405</f>
        <v>2.5349999999999966</v>
      </c>
      <c r="J405" s="53">
        <f>'Metric thread'!AC356</f>
        <v>0.27831216351297056</v>
      </c>
      <c r="K405" s="53">
        <f t="shared" si="30"/>
        <v>2.5349999999999966</v>
      </c>
      <c r="L405" s="58">
        <f t="shared" si="31"/>
        <v>-0.27831216351297056</v>
      </c>
    </row>
    <row r="406" spans="1:12">
      <c r="A406" s="126" t="str">
        <f>_xlfn.CONCAT('Metric thread'!C357,"-ext")</f>
        <v>M170x3-ext</v>
      </c>
      <c r="B406" s="73">
        <f>'Metric thread'!D357</f>
        <v>3</v>
      </c>
      <c r="C406" s="53">
        <f>'Metric thread'!Y357</f>
        <v>82.965000000000003</v>
      </c>
      <c r="D406" s="53">
        <f>'Metric thread'!X357</f>
        <v>166.315</v>
      </c>
      <c r="E406" s="53">
        <v>0</v>
      </c>
      <c r="F406" s="53">
        <f>-B406/2+'Metric thread'!AD357</f>
        <v>-1.3186900151517811</v>
      </c>
      <c r="G406" s="53">
        <v>0</v>
      </c>
      <c r="H406" s="53">
        <f t="shared" si="29"/>
        <v>1.3186900151517811</v>
      </c>
      <c r="I406" s="53">
        <f>'Metric thread'!Z357-THREAD_TABLE!C406</f>
        <v>1.9350000000000023</v>
      </c>
      <c r="J406" s="53">
        <f>'Metric thread'!AC357</f>
        <v>0.2015172442698539</v>
      </c>
      <c r="K406" s="53">
        <f t="shared" si="30"/>
        <v>1.9350000000000023</v>
      </c>
      <c r="L406" s="58">
        <f t="shared" si="31"/>
        <v>-0.2015172442698539</v>
      </c>
    </row>
    <row r="407" spans="1:12">
      <c r="A407" s="126" t="str">
        <f>_xlfn.CONCAT('Metric thread'!C358,"-ext")</f>
        <v>M170x2-ext</v>
      </c>
      <c r="B407" s="73">
        <f>'Metric thread'!D358</f>
        <v>2</v>
      </c>
      <c r="C407" s="53">
        <f>'Metric thread'!Y358</f>
        <v>83.62</v>
      </c>
      <c r="D407" s="53">
        <f>'Metric thread'!X358</f>
        <v>167.52</v>
      </c>
      <c r="E407" s="53">
        <v>0</v>
      </c>
      <c r="F407" s="53">
        <f>-B407/2+'Metric thread'!AD358</f>
        <v>-0.89259818304894123</v>
      </c>
      <c r="G407" s="53">
        <v>0</v>
      </c>
      <c r="H407" s="53">
        <f t="shared" si="29"/>
        <v>0.89259818304894123</v>
      </c>
      <c r="I407" s="53">
        <f>'Metric thread'!Z358-THREAD_TABLE!C407</f>
        <v>1.3049999999999926</v>
      </c>
      <c r="J407" s="53">
        <f>'Metric thread'!AC358</f>
        <v>0.13915608175648117</v>
      </c>
      <c r="K407" s="53">
        <f t="shared" si="30"/>
        <v>1.3049999999999926</v>
      </c>
      <c r="L407" s="58">
        <f t="shared" si="31"/>
        <v>-0.13915608175648117</v>
      </c>
    </row>
    <row r="408" spans="1:12">
      <c r="A408" s="126" t="str">
        <f>_xlfn.CONCAT('Metric thread'!C359,"-ext")</f>
        <v>M175x6-ext</v>
      </c>
      <c r="B408" s="73">
        <f>'Metric thread'!D359</f>
        <v>6</v>
      </c>
      <c r="C408" s="53">
        <f>'Metric thread'!Y359</f>
        <v>83.515000000000001</v>
      </c>
      <c r="D408" s="53">
        <f>'Metric thread'!X359</f>
        <v>167.73000000000002</v>
      </c>
      <c r="E408" s="53">
        <v>0</v>
      </c>
      <c r="F408" s="53">
        <f>-B408/2+'Metric thread'!AD359</f>
        <v>-2.6027390141521831</v>
      </c>
      <c r="G408" s="53">
        <v>0</v>
      </c>
      <c r="H408" s="53">
        <f t="shared" si="29"/>
        <v>2.6027390141521831</v>
      </c>
      <c r="I408" s="53">
        <f>'Metric thread'!Z359-THREAD_TABLE!C408</f>
        <v>3.7850000000000108</v>
      </c>
      <c r="J408" s="53">
        <f>'Metric thread'!AC359</f>
        <v>0.41746824526944348</v>
      </c>
      <c r="K408" s="53">
        <f t="shared" si="30"/>
        <v>3.7850000000000108</v>
      </c>
      <c r="L408" s="58">
        <f t="shared" si="31"/>
        <v>-0.41746824526944348</v>
      </c>
    </row>
    <row r="409" spans="1:12">
      <c r="A409" s="126" t="str">
        <f>_xlfn.CONCAT('Metric thread'!C360,"-ext")</f>
        <v>M175x4-ext</v>
      </c>
      <c r="B409" s="73">
        <f>'Metric thread'!D360</f>
        <v>4</v>
      </c>
      <c r="C409" s="53">
        <f>'Metric thread'!Y360</f>
        <v>84.814999999999998</v>
      </c>
      <c r="D409" s="53">
        <f>'Metric thread'!X360</f>
        <v>170.12</v>
      </c>
      <c r="E409" s="53">
        <v>0</v>
      </c>
      <c r="F409" s="53">
        <f>-B409/2+'Metric thread'!AD360</f>
        <v>-1.7418950959086672</v>
      </c>
      <c r="G409" s="53">
        <v>0</v>
      </c>
      <c r="H409" s="53">
        <f t="shared" si="29"/>
        <v>1.7418950959086672</v>
      </c>
      <c r="I409" s="53">
        <f>'Metric thread'!Z360-THREAD_TABLE!C409</f>
        <v>2.5349999999999966</v>
      </c>
      <c r="J409" s="53">
        <f>'Metric thread'!AC360</f>
        <v>0.27831216351297056</v>
      </c>
      <c r="K409" s="53">
        <f t="shared" si="30"/>
        <v>2.5349999999999966</v>
      </c>
      <c r="L409" s="58">
        <f t="shared" si="31"/>
        <v>-0.27831216351297056</v>
      </c>
    </row>
    <row r="410" spans="1:12">
      <c r="A410" s="126" t="str">
        <f>_xlfn.CONCAT('Metric thread'!C361,"-ext")</f>
        <v>M175x3-ext</v>
      </c>
      <c r="B410" s="73">
        <f>'Metric thread'!D361</f>
        <v>3</v>
      </c>
      <c r="C410" s="53">
        <f>'Metric thread'!Y361</f>
        <v>85.465000000000003</v>
      </c>
      <c r="D410" s="53">
        <f>'Metric thread'!X361</f>
        <v>171.315</v>
      </c>
      <c r="E410" s="53">
        <v>0</v>
      </c>
      <c r="F410" s="53">
        <f>-B410/2+'Metric thread'!AD361</f>
        <v>-1.3186900151517811</v>
      </c>
      <c r="G410" s="53">
        <v>0</v>
      </c>
      <c r="H410" s="53">
        <f t="shared" si="29"/>
        <v>1.3186900151517811</v>
      </c>
      <c r="I410" s="53">
        <f>'Metric thread'!Z361-THREAD_TABLE!C410</f>
        <v>1.9350000000000023</v>
      </c>
      <c r="J410" s="53">
        <f>'Metric thread'!AC361</f>
        <v>0.2015172442698539</v>
      </c>
      <c r="K410" s="53">
        <f t="shared" si="30"/>
        <v>1.9350000000000023</v>
      </c>
      <c r="L410" s="58">
        <f t="shared" si="31"/>
        <v>-0.2015172442698539</v>
      </c>
    </row>
    <row r="411" spans="1:12">
      <c r="A411" s="126" t="str">
        <f>_xlfn.CONCAT('Metric thread'!C362,"-ext")</f>
        <v>M175x2-ext</v>
      </c>
      <c r="B411" s="73">
        <f>'Metric thread'!D362</f>
        <v>2</v>
      </c>
      <c r="C411" s="53">
        <f>'Metric thread'!Y362</f>
        <v>86.12</v>
      </c>
      <c r="D411" s="53">
        <f>'Metric thread'!X362</f>
        <v>172.52</v>
      </c>
      <c r="E411" s="53">
        <v>0</v>
      </c>
      <c r="F411" s="53">
        <f>-B411/2+'Metric thread'!AD362</f>
        <v>-0.89259818304894123</v>
      </c>
      <c r="G411" s="53">
        <v>0</v>
      </c>
      <c r="H411" s="53">
        <f t="shared" si="29"/>
        <v>0.89259818304894123</v>
      </c>
      <c r="I411" s="53">
        <f>'Metric thread'!Z362-THREAD_TABLE!C411</f>
        <v>1.3049999999999926</v>
      </c>
      <c r="J411" s="53">
        <f>'Metric thread'!AC362</f>
        <v>0.13915608175648117</v>
      </c>
      <c r="K411" s="53">
        <f t="shared" si="30"/>
        <v>1.3049999999999926</v>
      </c>
      <c r="L411" s="58">
        <f t="shared" si="31"/>
        <v>-0.13915608175648117</v>
      </c>
    </row>
    <row r="412" spans="1:12">
      <c r="A412" s="126" t="str">
        <f>_xlfn.CONCAT('Metric thread'!C363,"-ext")</f>
        <v>M180x8-ext</v>
      </c>
      <c r="B412" s="73">
        <f>'Metric thread'!D363</f>
        <v>8</v>
      </c>
      <c r="C412" s="53">
        <f>'Metric thread'!Y363</f>
        <v>84.72</v>
      </c>
      <c r="D412" s="53">
        <f>'Metric thread'!X363</f>
        <v>170.34</v>
      </c>
      <c r="E412" s="53">
        <v>0</v>
      </c>
      <c r="F412" s="53">
        <f>-B412/2+'Metric thread'!AD363</f>
        <v>-3.4751299377794975</v>
      </c>
      <c r="G412" s="53">
        <v>0</v>
      </c>
      <c r="H412" s="53">
        <f t="shared" si="29"/>
        <v>3.4751299377794975</v>
      </c>
      <c r="I412" s="53">
        <f>'Metric thread'!Z363-THREAD_TABLE!C412</f>
        <v>5.0550000000000068</v>
      </c>
      <c r="J412" s="53">
        <f>'Metric thread'!AC363</f>
        <v>0.5566243270259329</v>
      </c>
      <c r="K412" s="53">
        <f t="shared" si="30"/>
        <v>5.0550000000000068</v>
      </c>
      <c r="L412" s="58">
        <f t="shared" si="31"/>
        <v>-0.5566243270259329</v>
      </c>
    </row>
    <row r="413" spans="1:12">
      <c r="A413" s="126" t="str">
        <f>_xlfn.CONCAT('Metric thread'!C364,"-ext")</f>
        <v>M180x6-ext</v>
      </c>
      <c r="B413" s="73">
        <f>'Metric thread'!D364</f>
        <v>6</v>
      </c>
      <c r="C413" s="53">
        <f>'Metric thread'!Y364</f>
        <v>86.015000000000001</v>
      </c>
      <c r="D413" s="53">
        <f>'Metric thread'!X364</f>
        <v>172.73000000000002</v>
      </c>
      <c r="E413" s="53">
        <v>0</v>
      </c>
      <c r="F413" s="53">
        <f>-B413/2+'Metric thread'!AD364</f>
        <v>-2.6027390141521831</v>
      </c>
      <c r="G413" s="53">
        <v>0</v>
      </c>
      <c r="H413" s="53">
        <f t="shared" si="29"/>
        <v>2.6027390141521831</v>
      </c>
      <c r="I413" s="53">
        <f>'Metric thread'!Z364-THREAD_TABLE!C413</f>
        <v>3.7850000000000108</v>
      </c>
      <c r="J413" s="53">
        <f>'Metric thread'!AC364</f>
        <v>0.41746824526944348</v>
      </c>
      <c r="K413" s="53">
        <f t="shared" si="30"/>
        <v>3.7850000000000108</v>
      </c>
      <c r="L413" s="58">
        <f t="shared" si="31"/>
        <v>-0.41746824526944348</v>
      </c>
    </row>
    <row r="414" spans="1:12">
      <c r="A414" s="126" t="str">
        <f>_xlfn.CONCAT('Metric thread'!C365,"-ext")</f>
        <v>M180x4-ext</v>
      </c>
      <c r="B414" s="73">
        <f>'Metric thread'!D365</f>
        <v>4</v>
      </c>
      <c r="C414" s="53">
        <f>'Metric thread'!Y365</f>
        <v>87.314999999999998</v>
      </c>
      <c r="D414" s="53">
        <f>'Metric thread'!X365</f>
        <v>175.12</v>
      </c>
      <c r="E414" s="53">
        <v>0</v>
      </c>
      <c r="F414" s="53">
        <f>-B414/2+'Metric thread'!AD365</f>
        <v>-1.7418950959086672</v>
      </c>
      <c r="G414" s="53">
        <v>0</v>
      </c>
      <c r="H414" s="53">
        <f t="shared" si="29"/>
        <v>1.7418950959086672</v>
      </c>
      <c r="I414" s="53">
        <f>'Metric thread'!Z365-THREAD_TABLE!C414</f>
        <v>2.5349999999999966</v>
      </c>
      <c r="J414" s="53">
        <f>'Metric thread'!AC365</f>
        <v>0.27831216351297056</v>
      </c>
      <c r="K414" s="53">
        <f t="shared" si="30"/>
        <v>2.5349999999999966</v>
      </c>
      <c r="L414" s="58">
        <f t="shared" si="31"/>
        <v>-0.27831216351297056</v>
      </c>
    </row>
    <row r="415" spans="1:12">
      <c r="A415" s="126" t="str">
        <f>_xlfn.CONCAT('Metric thread'!C366,"-ext")</f>
        <v>M180x3-ext</v>
      </c>
      <c r="B415" s="73">
        <f>'Metric thread'!D366</f>
        <v>3</v>
      </c>
      <c r="C415" s="53">
        <f>'Metric thread'!Y366</f>
        <v>87.965000000000003</v>
      </c>
      <c r="D415" s="53">
        <f>'Metric thread'!X366</f>
        <v>176.315</v>
      </c>
      <c r="E415" s="53">
        <v>0</v>
      </c>
      <c r="F415" s="53">
        <f>-B415/2+'Metric thread'!AD366</f>
        <v>-1.3186900151517811</v>
      </c>
      <c r="G415" s="53">
        <v>0</v>
      </c>
      <c r="H415" s="53">
        <f t="shared" si="29"/>
        <v>1.3186900151517811</v>
      </c>
      <c r="I415" s="53">
        <f>'Metric thread'!Z366-THREAD_TABLE!C415</f>
        <v>1.9350000000000023</v>
      </c>
      <c r="J415" s="53">
        <f>'Metric thread'!AC366</f>
        <v>0.2015172442698539</v>
      </c>
      <c r="K415" s="53">
        <f t="shared" si="30"/>
        <v>1.9350000000000023</v>
      </c>
      <c r="L415" s="58">
        <f t="shared" si="31"/>
        <v>-0.2015172442698539</v>
      </c>
    </row>
    <row r="416" spans="1:12">
      <c r="A416" s="126" t="str">
        <f>_xlfn.CONCAT('Metric thread'!C367,"-ext")</f>
        <v>M180x2-ext</v>
      </c>
      <c r="B416" s="73">
        <f>'Metric thread'!D367</f>
        <v>2</v>
      </c>
      <c r="C416" s="53">
        <f>'Metric thread'!Y367</f>
        <v>88.62</v>
      </c>
      <c r="D416" s="53">
        <f>'Metric thread'!X367</f>
        <v>177.52</v>
      </c>
      <c r="E416" s="53">
        <v>0</v>
      </c>
      <c r="F416" s="53">
        <f>-B416/2+'Metric thread'!AD367</f>
        <v>-0.89259818304894123</v>
      </c>
      <c r="G416" s="53">
        <v>0</v>
      </c>
      <c r="H416" s="53">
        <f t="shared" si="29"/>
        <v>0.89259818304894123</v>
      </c>
      <c r="I416" s="53">
        <f>'Metric thread'!Z367-THREAD_TABLE!C416</f>
        <v>1.3049999999999926</v>
      </c>
      <c r="J416" s="53">
        <f>'Metric thread'!AC367</f>
        <v>0.13915608175648117</v>
      </c>
      <c r="K416" s="53">
        <f t="shared" si="30"/>
        <v>1.3049999999999926</v>
      </c>
      <c r="L416" s="58">
        <f t="shared" si="31"/>
        <v>-0.13915608175648117</v>
      </c>
    </row>
    <row r="417" spans="1:12">
      <c r="A417" s="126" t="str">
        <f>_xlfn.CONCAT('Metric thread'!C368,"-ext")</f>
        <v>M185x6-ext</v>
      </c>
      <c r="B417" s="73">
        <f>'Metric thread'!D368</f>
        <v>6</v>
      </c>
      <c r="C417" s="53">
        <f>'Metric thread'!Y368</f>
        <v>88.504999999999995</v>
      </c>
      <c r="D417" s="53">
        <f>'Metric thread'!X368</f>
        <v>177.72</v>
      </c>
      <c r="E417" s="53">
        <v>0</v>
      </c>
      <c r="F417" s="53">
        <f>-B417/2+'Metric thread'!AD368</f>
        <v>-2.6085125168440824</v>
      </c>
      <c r="G417" s="53">
        <v>0</v>
      </c>
      <c r="H417" s="53">
        <f t="shared" si="29"/>
        <v>2.6085125168440824</v>
      </c>
      <c r="I417" s="53">
        <f>'Metric thread'!Z368-THREAD_TABLE!C417</f>
        <v>3.7950000000000159</v>
      </c>
      <c r="J417" s="53">
        <f>'Metric thread'!AC368</f>
        <v>0.41746824526944348</v>
      </c>
      <c r="K417" s="53">
        <f t="shared" si="30"/>
        <v>3.7950000000000159</v>
      </c>
      <c r="L417" s="58">
        <f t="shared" si="31"/>
        <v>-0.41746824526944348</v>
      </c>
    </row>
    <row r="418" spans="1:12">
      <c r="A418" s="126" t="str">
        <f>_xlfn.CONCAT('Metric thread'!C369,"-ext")</f>
        <v>M185x4-ext</v>
      </c>
      <c r="B418" s="73">
        <f>'Metric thread'!D369</f>
        <v>4</v>
      </c>
      <c r="C418" s="53">
        <f>'Metric thread'!Y369</f>
        <v>89.8</v>
      </c>
      <c r="D418" s="53">
        <f>'Metric thread'!X369</f>
        <v>180.10500000000002</v>
      </c>
      <c r="E418" s="53">
        <v>0</v>
      </c>
      <c r="F418" s="53">
        <f>-B418/2+'Metric thread'!AD369</f>
        <v>-1.7505553499465119</v>
      </c>
      <c r="G418" s="53">
        <v>0</v>
      </c>
      <c r="H418" s="53">
        <f t="shared" si="29"/>
        <v>1.7505553499465119</v>
      </c>
      <c r="I418" s="53">
        <f>'Metric thread'!Z369-THREAD_TABLE!C418</f>
        <v>2.5499999999999972</v>
      </c>
      <c r="J418" s="53">
        <f>'Metric thread'!AC369</f>
        <v>0.27831216351297056</v>
      </c>
      <c r="K418" s="53">
        <f t="shared" si="30"/>
        <v>2.5499999999999972</v>
      </c>
      <c r="L418" s="58">
        <f t="shared" si="31"/>
        <v>-0.27831216351297056</v>
      </c>
    </row>
    <row r="419" spans="1:12">
      <c r="A419" s="126" t="str">
        <f>_xlfn.CONCAT('Metric thread'!C370,"-ext")</f>
        <v>M185x3-ext</v>
      </c>
      <c r="B419" s="73">
        <f>'Metric thread'!D370</f>
        <v>3</v>
      </c>
      <c r="C419" s="53">
        <f>'Metric thread'!Y370</f>
        <v>90.454999999999998</v>
      </c>
      <c r="D419" s="53">
        <f>'Metric thread'!X370</f>
        <v>181.30500000000001</v>
      </c>
      <c r="E419" s="53">
        <v>0</v>
      </c>
      <c r="F419" s="53">
        <f>-B419/2+'Metric thread'!AD370</f>
        <v>-1.3244635178436803</v>
      </c>
      <c r="G419" s="53">
        <v>0</v>
      </c>
      <c r="H419" s="53">
        <f t="shared" si="29"/>
        <v>1.3244635178436803</v>
      </c>
      <c r="I419" s="53">
        <f>'Metric thread'!Z370-THREAD_TABLE!C419</f>
        <v>1.9450000000000074</v>
      </c>
      <c r="J419" s="53">
        <f>'Metric thread'!AC370</f>
        <v>0.2015172442698539</v>
      </c>
      <c r="K419" s="53">
        <f t="shared" si="30"/>
        <v>1.9450000000000074</v>
      </c>
      <c r="L419" s="58">
        <f t="shared" si="31"/>
        <v>-0.2015172442698539</v>
      </c>
    </row>
    <row r="420" spans="1:12">
      <c r="A420" s="126" t="str">
        <f>_xlfn.CONCAT('Metric thread'!C371,"-ext")</f>
        <v>M185x2-ext</v>
      </c>
      <c r="B420" s="73">
        <f>'Metric thread'!D371</f>
        <v>2</v>
      </c>
      <c r="C420" s="53">
        <f>'Metric thread'!Y371</f>
        <v>91.11</v>
      </c>
      <c r="D420" s="53">
        <f>'Metric thread'!X371</f>
        <v>182.51</v>
      </c>
      <c r="E420" s="53">
        <v>0</v>
      </c>
      <c r="F420" s="53">
        <f>-B420/2+'Metric thread'!AD371</f>
        <v>-0.89837168574084048</v>
      </c>
      <c r="G420" s="53">
        <v>0</v>
      </c>
      <c r="H420" s="53">
        <f t="shared" si="29"/>
        <v>0.89837168574084048</v>
      </c>
      <c r="I420" s="53">
        <f>'Metric thread'!Z371-THREAD_TABLE!C420</f>
        <v>1.3149999999999977</v>
      </c>
      <c r="J420" s="53">
        <f>'Metric thread'!AC371</f>
        <v>0.13915608175648117</v>
      </c>
      <c r="K420" s="53">
        <f t="shared" si="30"/>
        <v>1.3149999999999977</v>
      </c>
      <c r="L420" s="58">
        <f t="shared" si="31"/>
        <v>-0.13915608175648117</v>
      </c>
    </row>
    <row r="421" spans="1:12">
      <c r="A421" s="126" t="str">
        <f>_xlfn.CONCAT('Metric thread'!C372,"-ext")</f>
        <v>M190x8-ext</v>
      </c>
      <c r="B421" s="73">
        <f>'Metric thread'!D372</f>
        <v>8</v>
      </c>
      <c r="C421" s="53">
        <f>'Metric thread'!Y372</f>
        <v>89.71</v>
      </c>
      <c r="D421" s="53">
        <f>'Metric thread'!X372</f>
        <v>180.32999999999998</v>
      </c>
      <c r="E421" s="53">
        <v>0</v>
      </c>
      <c r="F421" s="53">
        <f>-B421/2+'Metric thread'!AD372</f>
        <v>-3.4664696837416531</v>
      </c>
      <c r="G421" s="53">
        <v>0</v>
      </c>
      <c r="H421" s="53">
        <f t="shared" si="29"/>
        <v>3.4664696837416531</v>
      </c>
      <c r="I421" s="53">
        <f>'Metric thread'!Z372-THREAD_TABLE!C421</f>
        <v>5.0650000000000119</v>
      </c>
      <c r="J421" s="53">
        <f>'Metric thread'!AC372</f>
        <v>0.542190570296189</v>
      </c>
      <c r="K421" s="53">
        <f t="shared" si="30"/>
        <v>5.0650000000000119</v>
      </c>
      <c r="L421" s="58">
        <f t="shared" si="31"/>
        <v>-0.542190570296189</v>
      </c>
    </row>
    <row r="422" spans="1:12">
      <c r="A422" s="126" t="str">
        <f>_xlfn.CONCAT('Metric thread'!C373,"-ext")</f>
        <v>M190x6-ext</v>
      </c>
      <c r="B422" s="73">
        <f>'Metric thread'!D373</f>
        <v>6</v>
      </c>
      <c r="C422" s="53">
        <f>'Metric thread'!Y373</f>
        <v>91.004999999999995</v>
      </c>
      <c r="D422" s="53">
        <f>'Metric thread'!X373</f>
        <v>182.72</v>
      </c>
      <c r="E422" s="53">
        <v>0</v>
      </c>
      <c r="F422" s="53">
        <f>-B422/2+'Metric thread'!AD373</f>
        <v>-2.6085125168440824</v>
      </c>
      <c r="G422" s="53">
        <v>0</v>
      </c>
      <c r="H422" s="53">
        <f t="shared" si="29"/>
        <v>2.6085125168440824</v>
      </c>
      <c r="I422" s="53">
        <f>'Metric thread'!Z373-THREAD_TABLE!C422</f>
        <v>3.7950000000000159</v>
      </c>
      <c r="J422" s="53">
        <f>'Metric thread'!AC373</f>
        <v>0.41746824526944348</v>
      </c>
      <c r="K422" s="53">
        <f t="shared" si="30"/>
        <v>3.7950000000000159</v>
      </c>
      <c r="L422" s="58">
        <f t="shared" si="31"/>
        <v>-0.41746824526944348</v>
      </c>
    </row>
    <row r="423" spans="1:12">
      <c r="A423" s="126" t="str">
        <f>_xlfn.CONCAT('Metric thread'!C374,"-ext")</f>
        <v>M190x4-ext</v>
      </c>
      <c r="B423" s="73">
        <f>'Metric thread'!D374</f>
        <v>4</v>
      </c>
      <c r="C423" s="53">
        <f>'Metric thread'!Y374</f>
        <v>92.3</v>
      </c>
      <c r="D423" s="53">
        <f>'Metric thread'!X374</f>
        <v>185.10500000000002</v>
      </c>
      <c r="E423" s="53">
        <v>0</v>
      </c>
      <c r="F423" s="53">
        <f>-B423/2+'Metric thread'!AD374</f>
        <v>-1.7505553499465119</v>
      </c>
      <c r="G423" s="53">
        <v>0</v>
      </c>
      <c r="H423" s="53">
        <f t="shared" si="29"/>
        <v>1.7505553499465119</v>
      </c>
      <c r="I423" s="53">
        <f>'Metric thread'!Z374-THREAD_TABLE!C423</f>
        <v>2.5499999999999972</v>
      </c>
      <c r="J423" s="53">
        <f>'Metric thread'!AC374</f>
        <v>0.27831216351297056</v>
      </c>
      <c r="K423" s="53">
        <f t="shared" si="30"/>
        <v>2.5499999999999972</v>
      </c>
      <c r="L423" s="58">
        <f t="shared" si="31"/>
        <v>-0.27831216351297056</v>
      </c>
    </row>
    <row r="424" spans="1:12">
      <c r="A424" s="126" t="str">
        <f>_xlfn.CONCAT('Metric thread'!C375,"-ext")</f>
        <v>M190x3-ext</v>
      </c>
      <c r="B424" s="73">
        <f>'Metric thread'!D375</f>
        <v>3</v>
      </c>
      <c r="C424" s="53">
        <f>'Metric thread'!Y375</f>
        <v>92.954999999999998</v>
      </c>
      <c r="D424" s="53">
        <f>'Metric thread'!X375</f>
        <v>186.30500000000001</v>
      </c>
      <c r="E424" s="53">
        <v>0</v>
      </c>
      <c r="F424" s="53">
        <f>-B424/2+'Metric thread'!AD375</f>
        <v>-1.3244635178436803</v>
      </c>
      <c r="G424" s="53">
        <v>0</v>
      </c>
      <c r="H424" s="53">
        <f t="shared" si="29"/>
        <v>1.3244635178436803</v>
      </c>
      <c r="I424" s="53">
        <f>'Metric thread'!Z375-THREAD_TABLE!C424</f>
        <v>1.9450000000000074</v>
      </c>
      <c r="J424" s="53">
        <f>'Metric thread'!AC375</f>
        <v>0.2015172442698539</v>
      </c>
      <c r="K424" s="53">
        <f t="shared" si="30"/>
        <v>1.9450000000000074</v>
      </c>
      <c r="L424" s="58">
        <f t="shared" si="31"/>
        <v>-0.2015172442698539</v>
      </c>
    </row>
    <row r="425" spans="1:12">
      <c r="A425" s="126" t="str">
        <f>_xlfn.CONCAT('Metric thread'!C376,"-ext")</f>
        <v>M190x2-ext</v>
      </c>
      <c r="B425" s="73">
        <f>'Metric thread'!D376</f>
        <v>2</v>
      </c>
      <c r="C425" s="53">
        <f>'Metric thread'!Y376</f>
        <v>93.61</v>
      </c>
      <c r="D425" s="53">
        <f>'Metric thread'!X376</f>
        <v>187.51</v>
      </c>
      <c r="E425" s="53">
        <v>0</v>
      </c>
      <c r="F425" s="53">
        <f>-B425/2+'Metric thread'!AD376</f>
        <v>-0.89837168574084048</v>
      </c>
      <c r="G425" s="53">
        <v>0</v>
      </c>
      <c r="H425" s="53">
        <f t="shared" si="29"/>
        <v>0.89837168574084048</v>
      </c>
      <c r="I425" s="53">
        <f>'Metric thread'!Z376-THREAD_TABLE!C425</f>
        <v>1.3149999999999977</v>
      </c>
      <c r="J425" s="53">
        <f>'Metric thread'!AC376</f>
        <v>0.13915608175648117</v>
      </c>
      <c r="K425" s="53">
        <f t="shared" si="30"/>
        <v>1.3149999999999977</v>
      </c>
      <c r="L425" s="58">
        <f t="shared" si="31"/>
        <v>-0.13915608175648117</v>
      </c>
    </row>
    <row r="426" spans="1:12">
      <c r="A426" s="126" t="str">
        <f>_xlfn.CONCAT('Metric thread'!C377,"-ext")</f>
        <v>M195x6-ext</v>
      </c>
      <c r="B426" s="73">
        <f>'Metric thread'!D377</f>
        <v>6</v>
      </c>
      <c r="C426" s="53">
        <f>'Metric thread'!Y377</f>
        <v>93.504999999999995</v>
      </c>
      <c r="D426" s="53">
        <f>'Metric thread'!X377</f>
        <v>187.72</v>
      </c>
      <c r="E426" s="53">
        <v>0</v>
      </c>
      <c r="F426" s="53">
        <f>-B426/2+'Metric thread'!AD377</f>
        <v>-2.6085125168440824</v>
      </c>
      <c r="G426" s="53">
        <v>0</v>
      </c>
      <c r="H426" s="53">
        <f t="shared" si="29"/>
        <v>2.6085125168440824</v>
      </c>
      <c r="I426" s="53">
        <f>'Metric thread'!Z377-THREAD_TABLE!C426</f>
        <v>3.7950000000000159</v>
      </c>
      <c r="J426" s="53">
        <f>'Metric thread'!AC377</f>
        <v>0.41746824526944348</v>
      </c>
      <c r="K426" s="53">
        <f t="shared" si="30"/>
        <v>3.7950000000000159</v>
      </c>
      <c r="L426" s="58">
        <f t="shared" si="31"/>
        <v>-0.41746824526944348</v>
      </c>
    </row>
    <row r="427" spans="1:12">
      <c r="A427" s="126" t="str">
        <f>_xlfn.CONCAT('Metric thread'!C378,"-ext")</f>
        <v>M195x4-ext</v>
      </c>
      <c r="B427" s="73">
        <f>'Metric thread'!D378</f>
        <v>4</v>
      </c>
      <c r="C427" s="53">
        <f>'Metric thread'!Y378</f>
        <v>94.8</v>
      </c>
      <c r="D427" s="53">
        <f>'Metric thread'!X378</f>
        <v>190.10500000000002</v>
      </c>
      <c r="E427" s="53">
        <v>0</v>
      </c>
      <c r="F427" s="53">
        <f>-B427/2+'Metric thread'!AD378</f>
        <v>-1.7505553499465119</v>
      </c>
      <c r="G427" s="53">
        <v>0</v>
      </c>
      <c r="H427" s="53">
        <f t="shared" si="29"/>
        <v>1.7505553499465119</v>
      </c>
      <c r="I427" s="53">
        <f>'Metric thread'!Z378-THREAD_TABLE!C427</f>
        <v>2.5499999999999972</v>
      </c>
      <c r="J427" s="53">
        <f>'Metric thread'!AC378</f>
        <v>0.27831216351297056</v>
      </c>
      <c r="K427" s="53">
        <f t="shared" si="30"/>
        <v>2.5499999999999972</v>
      </c>
      <c r="L427" s="58">
        <f t="shared" si="31"/>
        <v>-0.27831216351297056</v>
      </c>
    </row>
    <row r="428" spans="1:12">
      <c r="A428" s="126" t="str">
        <f>_xlfn.CONCAT('Metric thread'!C379,"-ext")</f>
        <v>M195x3-ext</v>
      </c>
      <c r="B428" s="73">
        <f>'Metric thread'!D379</f>
        <v>3</v>
      </c>
      <c r="C428" s="53">
        <f>'Metric thread'!Y379</f>
        <v>95.454999999999998</v>
      </c>
      <c r="D428" s="53">
        <f>'Metric thread'!X379</f>
        <v>191.30500000000001</v>
      </c>
      <c r="E428" s="53">
        <v>0</v>
      </c>
      <c r="F428" s="53">
        <f>-B428/2+'Metric thread'!AD379</f>
        <v>-1.3244635178436803</v>
      </c>
      <c r="G428" s="53">
        <v>0</v>
      </c>
      <c r="H428" s="53">
        <f t="shared" si="29"/>
        <v>1.3244635178436803</v>
      </c>
      <c r="I428" s="53">
        <f>'Metric thread'!Z379-THREAD_TABLE!C428</f>
        <v>1.9450000000000074</v>
      </c>
      <c r="J428" s="53">
        <f>'Metric thread'!AC379</f>
        <v>0.2015172442698539</v>
      </c>
      <c r="K428" s="53">
        <f t="shared" si="30"/>
        <v>1.9450000000000074</v>
      </c>
      <c r="L428" s="58">
        <f t="shared" si="31"/>
        <v>-0.2015172442698539</v>
      </c>
    </row>
    <row r="429" spans="1:12">
      <c r="A429" s="126" t="str">
        <f>_xlfn.CONCAT('Metric thread'!C380,"-ext")</f>
        <v>M195x2-ext</v>
      </c>
      <c r="B429" s="73">
        <f>'Metric thread'!D380</f>
        <v>2</v>
      </c>
      <c r="C429" s="53">
        <f>'Metric thread'!Y380</f>
        <v>96.11</v>
      </c>
      <c r="D429" s="53">
        <f>'Metric thread'!X380</f>
        <v>192.51</v>
      </c>
      <c r="E429" s="53">
        <v>0</v>
      </c>
      <c r="F429" s="53">
        <f>-B429/2+'Metric thread'!AD380</f>
        <v>-0.89837168574084048</v>
      </c>
      <c r="G429" s="53">
        <v>0</v>
      </c>
      <c r="H429" s="53">
        <f t="shared" si="29"/>
        <v>0.89837168574084048</v>
      </c>
      <c r="I429" s="53">
        <f>'Metric thread'!Z380-THREAD_TABLE!C429</f>
        <v>1.3149999999999977</v>
      </c>
      <c r="J429" s="53">
        <f>'Metric thread'!AC380</f>
        <v>0.13915608175648117</v>
      </c>
      <c r="K429" s="53">
        <f t="shared" si="30"/>
        <v>1.3149999999999977</v>
      </c>
      <c r="L429" s="58">
        <f t="shared" si="31"/>
        <v>-0.13915608175648117</v>
      </c>
    </row>
    <row r="430" spans="1:12">
      <c r="A430" s="126" t="str">
        <f>_xlfn.CONCAT('Metric thread'!C381,"-ext")</f>
        <v>M200x8-ext</v>
      </c>
      <c r="B430" s="73">
        <f>'Metric thread'!D381</f>
        <v>8</v>
      </c>
      <c r="C430" s="53">
        <f>'Metric thread'!Y381</f>
        <v>94.71</v>
      </c>
      <c r="D430" s="53">
        <f>'Metric thread'!X381</f>
        <v>190.32999999999998</v>
      </c>
      <c r="E430" s="53">
        <v>0</v>
      </c>
      <c r="F430" s="53">
        <f>-B430/2+'Metric thread'!AD381</f>
        <v>-3.4664696837416531</v>
      </c>
      <c r="G430" s="53">
        <v>0</v>
      </c>
      <c r="H430" s="53">
        <f t="shared" si="29"/>
        <v>3.4664696837416531</v>
      </c>
      <c r="I430" s="53">
        <f>'Metric thread'!Z381-THREAD_TABLE!C430</f>
        <v>5.0650000000000119</v>
      </c>
      <c r="J430" s="53">
        <f>'Metric thread'!AC381</f>
        <v>0.542190570296189</v>
      </c>
      <c r="K430" s="53">
        <f t="shared" si="30"/>
        <v>5.0650000000000119</v>
      </c>
      <c r="L430" s="58">
        <f t="shared" si="31"/>
        <v>-0.542190570296189</v>
      </c>
    </row>
    <row r="431" spans="1:12">
      <c r="A431" s="126" t="str">
        <f>_xlfn.CONCAT('Metric thread'!C382,"-ext")</f>
        <v>M200x6-ext</v>
      </c>
      <c r="B431" s="73">
        <f>'Metric thread'!D382</f>
        <v>6</v>
      </c>
      <c r="C431" s="53">
        <f>'Metric thread'!Y382</f>
        <v>96.004999999999995</v>
      </c>
      <c r="D431" s="53">
        <f>'Metric thread'!X382</f>
        <v>192.72</v>
      </c>
      <c r="E431" s="53">
        <v>0</v>
      </c>
      <c r="F431" s="53">
        <f>-B431/2+'Metric thread'!AD382</f>
        <v>-2.6085125168440824</v>
      </c>
      <c r="G431" s="53">
        <v>0</v>
      </c>
      <c r="H431" s="53">
        <f t="shared" si="29"/>
        <v>2.6085125168440824</v>
      </c>
      <c r="I431" s="53">
        <f>'Metric thread'!Z382-THREAD_TABLE!C431</f>
        <v>3.7950000000000159</v>
      </c>
      <c r="J431" s="53">
        <f>'Metric thread'!AC382</f>
        <v>0.41746824526944348</v>
      </c>
      <c r="K431" s="53">
        <f t="shared" si="30"/>
        <v>3.7950000000000159</v>
      </c>
      <c r="L431" s="58">
        <f t="shared" si="31"/>
        <v>-0.41746824526944348</v>
      </c>
    </row>
    <row r="432" spans="1:12">
      <c r="A432" s="126" t="str">
        <f>_xlfn.CONCAT('Metric thread'!C383,"-ext")</f>
        <v>M200x4-ext</v>
      </c>
      <c r="B432" s="73">
        <f>'Metric thread'!D383</f>
        <v>4</v>
      </c>
      <c r="C432" s="53">
        <f>'Metric thread'!Y383</f>
        <v>97.3</v>
      </c>
      <c r="D432" s="53">
        <f>'Metric thread'!X383</f>
        <v>195.10500000000002</v>
      </c>
      <c r="E432" s="53">
        <v>0</v>
      </c>
      <c r="F432" s="53">
        <f>-B432/2+'Metric thread'!AD383</f>
        <v>-1.7505553499465119</v>
      </c>
      <c r="G432" s="53">
        <v>0</v>
      </c>
      <c r="H432" s="53">
        <f t="shared" si="29"/>
        <v>1.7505553499465119</v>
      </c>
      <c r="I432" s="53">
        <f>'Metric thread'!Z383-THREAD_TABLE!C432</f>
        <v>2.5499999999999972</v>
      </c>
      <c r="J432" s="53">
        <f>'Metric thread'!AC383</f>
        <v>0.27831216351297056</v>
      </c>
      <c r="K432" s="53">
        <f t="shared" si="30"/>
        <v>2.5499999999999972</v>
      </c>
      <c r="L432" s="58">
        <f t="shared" si="31"/>
        <v>-0.27831216351297056</v>
      </c>
    </row>
    <row r="433" spans="1:12">
      <c r="A433" s="126" t="str">
        <f>_xlfn.CONCAT('Metric thread'!C384,"-ext")</f>
        <v>M200x3-ext</v>
      </c>
      <c r="B433" s="73">
        <f>'Metric thread'!D384</f>
        <v>3</v>
      </c>
      <c r="C433" s="53">
        <f>'Metric thread'!Y384</f>
        <v>97.954999999999998</v>
      </c>
      <c r="D433" s="53">
        <f>'Metric thread'!X384</f>
        <v>196.30500000000001</v>
      </c>
      <c r="E433" s="53">
        <v>0</v>
      </c>
      <c r="F433" s="53">
        <f>-B433/2+'Metric thread'!AD384</f>
        <v>-1.3244635178436803</v>
      </c>
      <c r="G433" s="53">
        <v>0</v>
      </c>
      <c r="H433" s="53">
        <f t="shared" si="29"/>
        <v>1.3244635178436803</v>
      </c>
      <c r="I433" s="53">
        <f>'Metric thread'!Z384-THREAD_TABLE!C433</f>
        <v>1.9450000000000074</v>
      </c>
      <c r="J433" s="53">
        <f>'Metric thread'!AC384</f>
        <v>0.2015172442698539</v>
      </c>
      <c r="K433" s="53">
        <f t="shared" si="30"/>
        <v>1.9450000000000074</v>
      </c>
      <c r="L433" s="58">
        <f t="shared" si="31"/>
        <v>-0.2015172442698539</v>
      </c>
    </row>
    <row r="434" spans="1:12">
      <c r="A434" s="126" t="str">
        <f>_xlfn.CONCAT('Metric thread'!C385,"-ext")</f>
        <v>M200x2-ext</v>
      </c>
      <c r="B434" s="73">
        <f>'Metric thread'!D385</f>
        <v>2</v>
      </c>
      <c r="C434" s="53">
        <f>'Metric thread'!Y385</f>
        <v>98.61</v>
      </c>
      <c r="D434" s="53">
        <f>'Metric thread'!X385</f>
        <v>197.51</v>
      </c>
      <c r="E434" s="53">
        <v>0</v>
      </c>
      <c r="F434" s="53">
        <f>-B434/2+'Metric thread'!AD385</f>
        <v>-0.89837168574084048</v>
      </c>
      <c r="G434" s="53">
        <v>0</v>
      </c>
      <c r="H434" s="53">
        <f t="shared" si="29"/>
        <v>0.89837168574084048</v>
      </c>
      <c r="I434" s="53">
        <f>'Metric thread'!Z385-THREAD_TABLE!C434</f>
        <v>1.3149999999999977</v>
      </c>
      <c r="J434" s="53">
        <f>'Metric thread'!AC385</f>
        <v>0.13915608175648117</v>
      </c>
      <c r="K434" s="53">
        <f t="shared" si="30"/>
        <v>1.3149999999999977</v>
      </c>
      <c r="L434" s="58">
        <f t="shared" si="31"/>
        <v>-0.13915608175648117</v>
      </c>
    </row>
    <row r="435" spans="1:12">
      <c r="A435" s="126" t="str">
        <f>_xlfn.CONCAT('Metric thread'!C386,"-ext")</f>
        <v>M205x6-ext</v>
      </c>
      <c r="B435" s="73">
        <f>'Metric thread'!D386</f>
        <v>6</v>
      </c>
      <c r="C435" s="53">
        <f>'Metric thread'!Y386</f>
        <v>98.504999999999995</v>
      </c>
      <c r="D435" s="53">
        <f>'Metric thread'!X386</f>
        <v>197.72</v>
      </c>
      <c r="E435" s="53">
        <v>0</v>
      </c>
      <c r="F435" s="53">
        <f>-B435/2+'Metric thread'!AD386</f>
        <v>-2.6085125168440824</v>
      </c>
      <c r="G435" s="53">
        <v>0</v>
      </c>
      <c r="H435" s="53">
        <f t="shared" si="29"/>
        <v>2.6085125168440824</v>
      </c>
      <c r="I435" s="53">
        <f>'Metric thread'!Z386-THREAD_TABLE!C435</f>
        <v>3.7950000000000159</v>
      </c>
      <c r="J435" s="53">
        <f>'Metric thread'!AC386</f>
        <v>0.41746824526944348</v>
      </c>
      <c r="K435" s="53">
        <f t="shared" si="30"/>
        <v>3.7950000000000159</v>
      </c>
      <c r="L435" s="58">
        <f t="shared" si="31"/>
        <v>-0.41746824526944348</v>
      </c>
    </row>
    <row r="436" spans="1:12">
      <c r="A436" s="126" t="str">
        <f>_xlfn.CONCAT('Metric thread'!C387,"-ext")</f>
        <v>M205x4-ext</v>
      </c>
      <c r="B436" s="73">
        <f>'Metric thread'!D387</f>
        <v>4</v>
      </c>
      <c r="C436" s="53">
        <f>'Metric thread'!Y387</f>
        <v>99.8</v>
      </c>
      <c r="D436" s="53">
        <f>'Metric thread'!X387</f>
        <v>200.10500000000002</v>
      </c>
      <c r="E436" s="53">
        <v>0</v>
      </c>
      <c r="F436" s="53">
        <f>-B436/2+'Metric thread'!AD387</f>
        <v>-1.7505553499465119</v>
      </c>
      <c r="G436" s="53">
        <v>0</v>
      </c>
      <c r="H436" s="53">
        <f t="shared" si="29"/>
        <v>1.7505553499465119</v>
      </c>
      <c r="I436" s="53">
        <f>'Metric thread'!Z387-THREAD_TABLE!C436</f>
        <v>2.5499999999999972</v>
      </c>
      <c r="J436" s="53">
        <f>'Metric thread'!AC387</f>
        <v>0.27831216351297056</v>
      </c>
      <c r="K436" s="53">
        <f t="shared" si="30"/>
        <v>2.5499999999999972</v>
      </c>
      <c r="L436" s="58">
        <f t="shared" si="31"/>
        <v>-0.27831216351297056</v>
      </c>
    </row>
    <row r="437" spans="1:12">
      <c r="A437" s="126" t="str">
        <f>_xlfn.CONCAT('Metric thread'!C388,"-ext")</f>
        <v>M205x3-ext</v>
      </c>
      <c r="B437" s="73">
        <f>'Metric thread'!D388</f>
        <v>3</v>
      </c>
      <c r="C437" s="53">
        <f>'Metric thread'!Y388</f>
        <v>100.455</v>
      </c>
      <c r="D437" s="53">
        <f>'Metric thread'!X388</f>
        <v>201.30500000000001</v>
      </c>
      <c r="E437" s="53">
        <v>0</v>
      </c>
      <c r="F437" s="53">
        <f>-B437/2+'Metric thread'!AD388</f>
        <v>-1.3244635178436803</v>
      </c>
      <c r="G437" s="53">
        <v>0</v>
      </c>
      <c r="H437" s="53">
        <f t="shared" si="29"/>
        <v>1.3244635178436803</v>
      </c>
      <c r="I437" s="53">
        <f>'Metric thread'!Z388-THREAD_TABLE!C437</f>
        <v>1.9450000000000074</v>
      </c>
      <c r="J437" s="53">
        <f>'Metric thread'!AC388</f>
        <v>0.2015172442698539</v>
      </c>
      <c r="K437" s="53">
        <f t="shared" si="30"/>
        <v>1.9450000000000074</v>
      </c>
      <c r="L437" s="58">
        <f t="shared" si="31"/>
        <v>-0.2015172442698539</v>
      </c>
    </row>
    <row r="438" spans="1:12">
      <c r="A438" s="126" t="str">
        <f>_xlfn.CONCAT('Metric thread'!C389,"-ext")</f>
        <v>M205x2-ext</v>
      </c>
      <c r="B438" s="73">
        <f>'Metric thread'!D389</f>
        <v>2</v>
      </c>
      <c r="C438" s="53">
        <f>'Metric thread'!Y389</f>
        <v>101.11</v>
      </c>
      <c r="D438" s="53">
        <f>'Metric thread'!X389</f>
        <v>202.51</v>
      </c>
      <c r="E438" s="53">
        <v>0</v>
      </c>
      <c r="F438" s="53">
        <f>-B438/2+'Metric thread'!AD389</f>
        <v>-0.89837168574084048</v>
      </c>
      <c r="G438" s="53">
        <v>0</v>
      </c>
      <c r="H438" s="53">
        <f t="shared" ref="H438:H501" si="32">-F438</f>
        <v>0.89837168574084048</v>
      </c>
      <c r="I438" s="53">
        <f>'Metric thread'!Z389-THREAD_TABLE!C438</f>
        <v>1.3149999999999977</v>
      </c>
      <c r="J438" s="53">
        <f>'Metric thread'!AC389</f>
        <v>0.13915608175648117</v>
      </c>
      <c r="K438" s="53">
        <f t="shared" ref="K438:K501" si="33">I438</f>
        <v>1.3149999999999977</v>
      </c>
      <c r="L438" s="58">
        <f t="shared" ref="L438:L501" si="34">-J438</f>
        <v>-0.13915608175648117</v>
      </c>
    </row>
    <row r="439" spans="1:12">
      <c r="A439" s="126" t="str">
        <f>_xlfn.CONCAT('Metric thread'!C390,"-ext")</f>
        <v>M210x8-ext</v>
      </c>
      <c r="B439" s="73">
        <f>'Metric thread'!D390</f>
        <v>8</v>
      </c>
      <c r="C439" s="53">
        <f>'Metric thread'!Y390</f>
        <v>99.71</v>
      </c>
      <c r="D439" s="53">
        <f>'Metric thread'!X390</f>
        <v>200.32999999999998</v>
      </c>
      <c r="E439" s="53">
        <v>0</v>
      </c>
      <c r="F439" s="53">
        <f>-B439/2+'Metric thread'!AD390</f>
        <v>-3.4664696837416531</v>
      </c>
      <c r="G439" s="53">
        <v>0</v>
      </c>
      <c r="H439" s="53">
        <f t="shared" si="32"/>
        <v>3.4664696837416531</v>
      </c>
      <c r="I439" s="53">
        <f>'Metric thread'!Z390-THREAD_TABLE!C439</f>
        <v>5.0650000000000119</v>
      </c>
      <c r="J439" s="53">
        <f>'Metric thread'!AC390</f>
        <v>0.542190570296189</v>
      </c>
      <c r="K439" s="53">
        <f t="shared" si="33"/>
        <v>5.0650000000000119</v>
      </c>
      <c r="L439" s="58">
        <f t="shared" si="34"/>
        <v>-0.542190570296189</v>
      </c>
    </row>
    <row r="440" spans="1:12">
      <c r="A440" s="126" t="str">
        <f>_xlfn.CONCAT('Metric thread'!C391,"-ext")</f>
        <v>M210x6-ext</v>
      </c>
      <c r="B440" s="73">
        <f>'Metric thread'!D391</f>
        <v>6</v>
      </c>
      <c r="C440" s="53">
        <f>'Metric thread'!Y391</f>
        <v>101.005</v>
      </c>
      <c r="D440" s="53">
        <f>'Metric thread'!X391</f>
        <v>202.72</v>
      </c>
      <c r="E440" s="53">
        <v>0</v>
      </c>
      <c r="F440" s="53">
        <f>-B440/2+'Metric thread'!AD391</f>
        <v>-2.6085125168440824</v>
      </c>
      <c r="G440" s="53">
        <v>0</v>
      </c>
      <c r="H440" s="53">
        <f t="shared" si="32"/>
        <v>2.6085125168440824</v>
      </c>
      <c r="I440" s="53">
        <f>'Metric thread'!Z391-THREAD_TABLE!C440</f>
        <v>3.7950000000000159</v>
      </c>
      <c r="J440" s="53">
        <f>'Metric thread'!AC391</f>
        <v>0.41746824526944348</v>
      </c>
      <c r="K440" s="53">
        <f t="shared" si="33"/>
        <v>3.7950000000000159</v>
      </c>
      <c r="L440" s="58">
        <f t="shared" si="34"/>
        <v>-0.41746824526944348</v>
      </c>
    </row>
    <row r="441" spans="1:12">
      <c r="A441" s="126" t="str">
        <f>_xlfn.CONCAT('Metric thread'!C392,"-ext")</f>
        <v>M210x4-ext</v>
      </c>
      <c r="B441" s="73">
        <f>'Metric thread'!D392</f>
        <v>4</v>
      </c>
      <c r="C441" s="53">
        <f>'Metric thread'!Y392</f>
        <v>102.3</v>
      </c>
      <c r="D441" s="53">
        <f>'Metric thread'!X392</f>
        <v>205.10500000000002</v>
      </c>
      <c r="E441" s="53">
        <v>0</v>
      </c>
      <c r="F441" s="53">
        <f>-B441/2+'Metric thread'!AD392</f>
        <v>-1.7505553499465119</v>
      </c>
      <c r="G441" s="53">
        <v>0</v>
      </c>
      <c r="H441" s="53">
        <f t="shared" si="32"/>
        <v>1.7505553499465119</v>
      </c>
      <c r="I441" s="53">
        <f>'Metric thread'!Z392-THREAD_TABLE!C441</f>
        <v>2.5499999999999972</v>
      </c>
      <c r="J441" s="53">
        <f>'Metric thread'!AC392</f>
        <v>0.27831216351297056</v>
      </c>
      <c r="K441" s="53">
        <f t="shared" si="33"/>
        <v>2.5499999999999972</v>
      </c>
      <c r="L441" s="58">
        <f t="shared" si="34"/>
        <v>-0.27831216351297056</v>
      </c>
    </row>
    <row r="442" spans="1:12">
      <c r="A442" s="126" t="str">
        <f>_xlfn.CONCAT('Metric thread'!C393,"-ext")</f>
        <v>M210x3-ext</v>
      </c>
      <c r="B442" s="73">
        <f>'Metric thread'!D393</f>
        <v>3</v>
      </c>
      <c r="C442" s="53">
        <f>'Metric thread'!Y393</f>
        <v>102.955</v>
      </c>
      <c r="D442" s="53">
        <f>'Metric thread'!X393</f>
        <v>206.30500000000001</v>
      </c>
      <c r="E442" s="53">
        <v>0</v>
      </c>
      <c r="F442" s="53">
        <f>-B442/2+'Metric thread'!AD393</f>
        <v>-1.3244635178436803</v>
      </c>
      <c r="G442" s="53">
        <v>0</v>
      </c>
      <c r="H442" s="53">
        <f t="shared" si="32"/>
        <v>1.3244635178436803</v>
      </c>
      <c r="I442" s="53">
        <f>'Metric thread'!Z393-THREAD_TABLE!C442</f>
        <v>1.9450000000000074</v>
      </c>
      <c r="J442" s="53">
        <f>'Metric thread'!AC393</f>
        <v>0.2015172442698539</v>
      </c>
      <c r="K442" s="53">
        <f t="shared" si="33"/>
        <v>1.9450000000000074</v>
      </c>
      <c r="L442" s="58">
        <f t="shared" si="34"/>
        <v>-0.2015172442698539</v>
      </c>
    </row>
    <row r="443" spans="1:12">
      <c r="A443" s="126" t="str">
        <f>_xlfn.CONCAT('Metric thread'!C394,"-ext")</f>
        <v>M210x2-ext</v>
      </c>
      <c r="B443" s="73">
        <f>'Metric thread'!D394</f>
        <v>2</v>
      </c>
      <c r="C443" s="53">
        <f>'Metric thread'!Y394</f>
        <v>103.61</v>
      </c>
      <c r="D443" s="53">
        <f>'Metric thread'!X394</f>
        <v>207.51</v>
      </c>
      <c r="E443" s="53">
        <v>0</v>
      </c>
      <c r="F443" s="53">
        <f>-B443/2+'Metric thread'!AD394</f>
        <v>-0.89837168574084048</v>
      </c>
      <c r="G443" s="53">
        <v>0</v>
      </c>
      <c r="H443" s="53">
        <f t="shared" si="32"/>
        <v>0.89837168574084048</v>
      </c>
      <c r="I443" s="53">
        <f>'Metric thread'!Z394-THREAD_TABLE!C443</f>
        <v>1.3149999999999977</v>
      </c>
      <c r="J443" s="53">
        <f>'Metric thread'!AC394</f>
        <v>0.13915608175648117</v>
      </c>
      <c r="K443" s="53">
        <f t="shared" si="33"/>
        <v>1.3149999999999977</v>
      </c>
      <c r="L443" s="58">
        <f t="shared" si="34"/>
        <v>-0.13915608175648117</v>
      </c>
    </row>
    <row r="444" spans="1:12">
      <c r="A444" s="126" t="str">
        <f>_xlfn.CONCAT('Metric thread'!C395,"-ext")</f>
        <v>M215x6-ext</v>
      </c>
      <c r="B444" s="73">
        <f>'Metric thread'!D395</f>
        <v>6</v>
      </c>
      <c r="C444" s="53">
        <f>'Metric thread'!Y395</f>
        <v>103.505</v>
      </c>
      <c r="D444" s="53">
        <f>'Metric thread'!X395</f>
        <v>207.72</v>
      </c>
      <c r="E444" s="53">
        <v>0</v>
      </c>
      <c r="F444" s="53">
        <f>-B444/2+'Metric thread'!AD395</f>
        <v>-2.6085125168440824</v>
      </c>
      <c r="G444" s="53">
        <v>0</v>
      </c>
      <c r="H444" s="53">
        <f t="shared" si="32"/>
        <v>2.6085125168440824</v>
      </c>
      <c r="I444" s="53">
        <f>'Metric thread'!Z395-THREAD_TABLE!C444</f>
        <v>3.7950000000000159</v>
      </c>
      <c r="J444" s="53">
        <f>'Metric thread'!AC395</f>
        <v>0.41746824526944348</v>
      </c>
      <c r="K444" s="53">
        <f t="shared" si="33"/>
        <v>3.7950000000000159</v>
      </c>
      <c r="L444" s="58">
        <f t="shared" si="34"/>
        <v>-0.41746824526944348</v>
      </c>
    </row>
    <row r="445" spans="1:12">
      <c r="A445" s="126" t="str">
        <f>_xlfn.CONCAT('Metric thread'!C396,"-ext")</f>
        <v>M215x4-ext</v>
      </c>
      <c r="B445" s="73">
        <f>'Metric thread'!D396</f>
        <v>4</v>
      </c>
      <c r="C445" s="53">
        <f>'Metric thread'!Y396</f>
        <v>104.8</v>
      </c>
      <c r="D445" s="53">
        <f>'Metric thread'!X396</f>
        <v>210.10500000000002</v>
      </c>
      <c r="E445" s="53">
        <v>0</v>
      </c>
      <c r="F445" s="53">
        <f>-B445/2+'Metric thread'!AD396</f>
        <v>-1.7505553499465119</v>
      </c>
      <c r="G445" s="53">
        <v>0</v>
      </c>
      <c r="H445" s="53">
        <f t="shared" si="32"/>
        <v>1.7505553499465119</v>
      </c>
      <c r="I445" s="53">
        <f>'Metric thread'!Z396-THREAD_TABLE!C445</f>
        <v>2.5499999999999972</v>
      </c>
      <c r="J445" s="53">
        <f>'Metric thread'!AC396</f>
        <v>0.27831216351297056</v>
      </c>
      <c r="K445" s="53">
        <f t="shared" si="33"/>
        <v>2.5499999999999972</v>
      </c>
      <c r="L445" s="58">
        <f t="shared" si="34"/>
        <v>-0.27831216351297056</v>
      </c>
    </row>
    <row r="446" spans="1:12">
      <c r="A446" s="126" t="str">
        <f>_xlfn.CONCAT('Metric thread'!C397,"-ext")</f>
        <v>M215x3-ext</v>
      </c>
      <c r="B446" s="73">
        <f>'Metric thread'!D397</f>
        <v>3</v>
      </c>
      <c r="C446" s="53">
        <f>'Metric thread'!Y397</f>
        <v>105.455</v>
      </c>
      <c r="D446" s="53">
        <f>'Metric thread'!X397</f>
        <v>211.30500000000001</v>
      </c>
      <c r="E446" s="53">
        <v>0</v>
      </c>
      <c r="F446" s="53">
        <f>-B446/2+'Metric thread'!AD397</f>
        <v>-1.3244635178436803</v>
      </c>
      <c r="G446" s="53">
        <v>0</v>
      </c>
      <c r="H446" s="53">
        <f t="shared" si="32"/>
        <v>1.3244635178436803</v>
      </c>
      <c r="I446" s="53">
        <f>'Metric thread'!Z397-THREAD_TABLE!C446</f>
        <v>1.9450000000000074</v>
      </c>
      <c r="J446" s="53">
        <f>'Metric thread'!AC397</f>
        <v>0.2015172442698539</v>
      </c>
      <c r="K446" s="53">
        <f t="shared" si="33"/>
        <v>1.9450000000000074</v>
      </c>
      <c r="L446" s="58">
        <f t="shared" si="34"/>
        <v>-0.2015172442698539</v>
      </c>
    </row>
    <row r="447" spans="1:12">
      <c r="A447" s="126" t="str">
        <f>_xlfn.CONCAT('Metric thread'!C398,"-ext")</f>
        <v>M220x8-ext</v>
      </c>
      <c r="B447" s="73">
        <f>'Metric thread'!D398</f>
        <v>8</v>
      </c>
      <c r="C447" s="53">
        <f>'Metric thread'!Y398</f>
        <v>104.71</v>
      </c>
      <c r="D447" s="53">
        <f>'Metric thread'!X398</f>
        <v>210.32999999999998</v>
      </c>
      <c r="E447" s="53">
        <v>0</v>
      </c>
      <c r="F447" s="53">
        <f>-B447/2+'Metric thread'!AD398</f>
        <v>-3.4664696837416531</v>
      </c>
      <c r="G447" s="53">
        <v>0</v>
      </c>
      <c r="H447" s="53">
        <f t="shared" si="32"/>
        <v>3.4664696837416531</v>
      </c>
      <c r="I447" s="53">
        <f>'Metric thread'!Z398-THREAD_TABLE!C447</f>
        <v>5.0650000000000119</v>
      </c>
      <c r="J447" s="53">
        <f>'Metric thread'!AC398</f>
        <v>0.542190570296189</v>
      </c>
      <c r="K447" s="53">
        <f t="shared" si="33"/>
        <v>5.0650000000000119</v>
      </c>
      <c r="L447" s="58">
        <f t="shared" si="34"/>
        <v>-0.542190570296189</v>
      </c>
    </row>
    <row r="448" spans="1:12">
      <c r="A448" s="126" t="str">
        <f>_xlfn.CONCAT('Metric thread'!C399,"-ext")</f>
        <v>M220x6-ext</v>
      </c>
      <c r="B448" s="73">
        <f>'Metric thread'!D399</f>
        <v>6</v>
      </c>
      <c r="C448" s="53">
        <f>'Metric thread'!Y399</f>
        <v>106.005</v>
      </c>
      <c r="D448" s="53">
        <f>'Metric thread'!X399</f>
        <v>212.72</v>
      </c>
      <c r="E448" s="53">
        <v>0</v>
      </c>
      <c r="F448" s="53">
        <f>-B448/2+'Metric thread'!AD399</f>
        <v>-2.6085125168440824</v>
      </c>
      <c r="G448" s="53">
        <v>0</v>
      </c>
      <c r="H448" s="53">
        <f t="shared" si="32"/>
        <v>2.6085125168440824</v>
      </c>
      <c r="I448" s="53">
        <f>'Metric thread'!Z399-THREAD_TABLE!C448</f>
        <v>3.7950000000000159</v>
      </c>
      <c r="J448" s="53">
        <f>'Metric thread'!AC399</f>
        <v>0.41746824526944348</v>
      </c>
      <c r="K448" s="53">
        <f t="shared" si="33"/>
        <v>3.7950000000000159</v>
      </c>
      <c r="L448" s="58">
        <f t="shared" si="34"/>
        <v>-0.41746824526944348</v>
      </c>
    </row>
    <row r="449" spans="1:12">
      <c r="A449" s="126" t="str">
        <f>_xlfn.CONCAT('Metric thread'!C400,"-ext")</f>
        <v>M220x4-ext</v>
      </c>
      <c r="B449" s="73">
        <f>'Metric thread'!D400</f>
        <v>4</v>
      </c>
      <c r="C449" s="53">
        <f>'Metric thread'!Y400</f>
        <v>107.3</v>
      </c>
      <c r="D449" s="53">
        <f>'Metric thread'!X400</f>
        <v>215.10500000000002</v>
      </c>
      <c r="E449" s="53">
        <v>0</v>
      </c>
      <c r="F449" s="53">
        <f>-B449/2+'Metric thread'!AD400</f>
        <v>-1.7505553499465119</v>
      </c>
      <c r="G449" s="53">
        <v>0</v>
      </c>
      <c r="H449" s="53">
        <f t="shared" si="32"/>
        <v>1.7505553499465119</v>
      </c>
      <c r="I449" s="53">
        <f>'Metric thread'!Z400-THREAD_TABLE!C449</f>
        <v>2.5499999999999972</v>
      </c>
      <c r="J449" s="53">
        <f>'Metric thread'!AC400</f>
        <v>0.27831216351297056</v>
      </c>
      <c r="K449" s="53">
        <f t="shared" si="33"/>
        <v>2.5499999999999972</v>
      </c>
      <c r="L449" s="58">
        <f t="shared" si="34"/>
        <v>-0.27831216351297056</v>
      </c>
    </row>
    <row r="450" spans="1:12">
      <c r="A450" s="126" t="str">
        <f>_xlfn.CONCAT('Metric thread'!C401,"-ext")</f>
        <v>M220x3-ext</v>
      </c>
      <c r="B450" s="73">
        <f>'Metric thread'!D401</f>
        <v>3</v>
      </c>
      <c r="C450" s="53">
        <f>'Metric thread'!Y401</f>
        <v>107.955</v>
      </c>
      <c r="D450" s="53">
        <f>'Metric thread'!X401</f>
        <v>216.30500000000001</v>
      </c>
      <c r="E450" s="53">
        <v>0</v>
      </c>
      <c r="F450" s="53">
        <f>-B450/2+'Metric thread'!AD401</f>
        <v>-1.3244635178436803</v>
      </c>
      <c r="G450" s="53">
        <v>0</v>
      </c>
      <c r="H450" s="53">
        <f t="shared" si="32"/>
        <v>1.3244635178436803</v>
      </c>
      <c r="I450" s="53">
        <f>'Metric thread'!Z401-THREAD_TABLE!C450</f>
        <v>1.9450000000000074</v>
      </c>
      <c r="J450" s="53">
        <f>'Metric thread'!AC401</f>
        <v>0.2015172442698539</v>
      </c>
      <c r="K450" s="53">
        <f t="shared" si="33"/>
        <v>1.9450000000000074</v>
      </c>
      <c r="L450" s="58">
        <f t="shared" si="34"/>
        <v>-0.2015172442698539</v>
      </c>
    </row>
    <row r="451" spans="1:12">
      <c r="A451" s="126" t="str">
        <f>_xlfn.CONCAT('Metric thread'!C402,"-ext")</f>
        <v>M220x2-ext</v>
      </c>
      <c r="B451" s="73">
        <f>'Metric thread'!D402</f>
        <v>2</v>
      </c>
      <c r="C451" s="53">
        <f>'Metric thread'!Y402</f>
        <v>108.61</v>
      </c>
      <c r="D451" s="53">
        <f>'Metric thread'!X402</f>
        <v>217.51</v>
      </c>
      <c r="E451" s="53">
        <v>0</v>
      </c>
      <c r="F451" s="53">
        <f>-B451/2+'Metric thread'!AD402</f>
        <v>-0.89837168574084048</v>
      </c>
      <c r="G451" s="53">
        <v>0</v>
      </c>
      <c r="H451" s="53">
        <f t="shared" si="32"/>
        <v>0.89837168574084048</v>
      </c>
      <c r="I451" s="53">
        <f>'Metric thread'!Z402-THREAD_TABLE!C451</f>
        <v>1.3149999999999977</v>
      </c>
      <c r="J451" s="53">
        <f>'Metric thread'!AC402</f>
        <v>0.13915608175648117</v>
      </c>
      <c r="K451" s="53">
        <f t="shared" si="33"/>
        <v>1.3149999999999977</v>
      </c>
      <c r="L451" s="58">
        <f t="shared" si="34"/>
        <v>-0.13915608175648117</v>
      </c>
    </row>
    <row r="452" spans="1:12">
      <c r="A452" s="126" t="str">
        <f>_xlfn.CONCAT('Metric thread'!C403,"-ext")</f>
        <v>M225x6-ext</v>
      </c>
      <c r="B452" s="73">
        <f>'Metric thread'!D403</f>
        <v>6</v>
      </c>
      <c r="C452" s="53">
        <f>'Metric thread'!Y403</f>
        <v>108.505</v>
      </c>
      <c r="D452" s="53">
        <f>'Metric thread'!X403</f>
        <v>217.72</v>
      </c>
      <c r="E452" s="53">
        <v>0</v>
      </c>
      <c r="F452" s="53">
        <f>-B452/2+'Metric thread'!AD403</f>
        <v>-2.6085125168440824</v>
      </c>
      <c r="G452" s="53">
        <v>0</v>
      </c>
      <c r="H452" s="53">
        <f t="shared" si="32"/>
        <v>2.6085125168440824</v>
      </c>
      <c r="I452" s="53">
        <f>'Metric thread'!Z403-THREAD_TABLE!C452</f>
        <v>3.8449999999999989</v>
      </c>
      <c r="J452" s="53">
        <f>'Metric thread'!AC403</f>
        <v>0.38860073180997207</v>
      </c>
      <c r="K452" s="53">
        <f t="shared" si="33"/>
        <v>3.8449999999999989</v>
      </c>
      <c r="L452" s="58">
        <f t="shared" si="34"/>
        <v>-0.38860073180997207</v>
      </c>
    </row>
    <row r="453" spans="1:12">
      <c r="A453" s="126" t="str">
        <f>_xlfn.CONCAT('Metric thread'!C404,"-ext")</f>
        <v>M225x4-ext</v>
      </c>
      <c r="B453" s="73">
        <f>'Metric thread'!D404</f>
        <v>4</v>
      </c>
      <c r="C453" s="53">
        <f>'Metric thread'!Y404</f>
        <v>109.8</v>
      </c>
      <c r="D453" s="53">
        <f>'Metric thread'!X404</f>
        <v>220.10500000000002</v>
      </c>
      <c r="E453" s="53">
        <v>0</v>
      </c>
      <c r="F453" s="53">
        <f>-B453/2+'Metric thread'!AD404</f>
        <v>-1.7505553499465119</v>
      </c>
      <c r="G453" s="53">
        <v>0</v>
      </c>
      <c r="H453" s="53">
        <f t="shared" si="32"/>
        <v>1.7505553499465119</v>
      </c>
      <c r="I453" s="53">
        <f>'Metric thread'!Z404-THREAD_TABLE!C453</f>
        <v>2.5499999999999972</v>
      </c>
      <c r="J453" s="53">
        <f>'Metric thread'!AC404</f>
        <v>0.27831216351297056</v>
      </c>
      <c r="K453" s="53">
        <f t="shared" si="33"/>
        <v>2.5499999999999972</v>
      </c>
      <c r="L453" s="58">
        <f t="shared" si="34"/>
        <v>-0.27831216351297056</v>
      </c>
    </row>
    <row r="454" spans="1:12">
      <c r="A454" s="126" t="str">
        <f>_xlfn.CONCAT('Metric thread'!C405,"-ext")</f>
        <v>M225x3-ext</v>
      </c>
      <c r="B454" s="73">
        <f>'Metric thread'!D405</f>
        <v>3</v>
      </c>
      <c r="C454" s="53">
        <f>'Metric thread'!Y405</f>
        <v>110.455</v>
      </c>
      <c r="D454" s="53">
        <f>'Metric thread'!X405</f>
        <v>221.30500000000001</v>
      </c>
      <c r="E454" s="53">
        <v>0</v>
      </c>
      <c r="F454" s="53">
        <f>-B454/2+'Metric thread'!AD405</f>
        <v>-1.3244635178436803</v>
      </c>
      <c r="G454" s="53">
        <v>0</v>
      </c>
      <c r="H454" s="53">
        <f t="shared" si="32"/>
        <v>1.3244635178436803</v>
      </c>
      <c r="I454" s="53">
        <f>'Metric thread'!Z405-THREAD_TABLE!C454</f>
        <v>1.9450000000000074</v>
      </c>
      <c r="J454" s="53">
        <f>'Metric thread'!AC405</f>
        <v>0.2015172442698539</v>
      </c>
      <c r="K454" s="53">
        <f t="shared" si="33"/>
        <v>1.9450000000000074</v>
      </c>
      <c r="L454" s="58">
        <f t="shared" si="34"/>
        <v>-0.2015172442698539</v>
      </c>
    </row>
    <row r="455" spans="1:12">
      <c r="A455" s="126" t="str">
        <f>_xlfn.CONCAT('Metric thread'!C406,"-ext")</f>
        <v>M225x2-ext</v>
      </c>
      <c r="B455" s="73">
        <f>'Metric thread'!D406</f>
        <v>2</v>
      </c>
      <c r="C455" s="53">
        <f>'Metric thread'!Y406</f>
        <v>111.11</v>
      </c>
      <c r="D455" s="53">
        <f>'Metric thread'!X406</f>
        <v>222.51</v>
      </c>
      <c r="E455" s="53">
        <v>0</v>
      </c>
      <c r="F455" s="53">
        <f>-B455/2+'Metric thread'!AD406</f>
        <v>-0.89837168574084048</v>
      </c>
      <c r="G455" s="53">
        <v>0</v>
      </c>
      <c r="H455" s="53">
        <f t="shared" si="32"/>
        <v>0.89837168574084048</v>
      </c>
      <c r="I455" s="53">
        <f>'Metric thread'!Z406-THREAD_TABLE!C455</f>
        <v>1.3149999999999977</v>
      </c>
      <c r="J455" s="53">
        <f>'Metric thread'!AC406</f>
        <v>0.13915608175648117</v>
      </c>
      <c r="K455" s="53">
        <f t="shared" si="33"/>
        <v>1.3149999999999977</v>
      </c>
      <c r="L455" s="58">
        <f t="shared" si="34"/>
        <v>-0.13915608175648117</v>
      </c>
    </row>
    <row r="456" spans="1:12">
      <c r="A456" s="126" t="str">
        <f>_xlfn.CONCAT('Metric thread'!C407,"-ext")</f>
        <v>M230x6-ext</v>
      </c>
      <c r="B456" s="73">
        <f>'Metric thread'!D407</f>
        <v>6</v>
      </c>
      <c r="C456" s="53">
        <f>'Metric thread'!Y407</f>
        <v>111.005</v>
      </c>
      <c r="D456" s="53">
        <f>'Metric thread'!X407</f>
        <v>222.72</v>
      </c>
      <c r="E456" s="53">
        <v>0</v>
      </c>
      <c r="F456" s="53">
        <f>-B456/2+'Metric thread'!AD407</f>
        <v>-2.6085125168440824</v>
      </c>
      <c r="G456" s="53">
        <v>0</v>
      </c>
      <c r="H456" s="53">
        <f t="shared" si="32"/>
        <v>2.6085125168440824</v>
      </c>
      <c r="I456" s="53">
        <f>'Metric thread'!Z407-THREAD_TABLE!C456</f>
        <v>3.7950000000000159</v>
      </c>
      <c r="J456" s="53">
        <f>'Metric thread'!AC407</f>
        <v>0.41746824526944348</v>
      </c>
      <c r="K456" s="53">
        <f t="shared" si="33"/>
        <v>3.7950000000000159</v>
      </c>
      <c r="L456" s="58">
        <f t="shared" si="34"/>
        <v>-0.41746824526944348</v>
      </c>
    </row>
    <row r="457" spans="1:12">
      <c r="A457" s="126" t="str">
        <f>_xlfn.CONCAT('Metric thread'!C408,"-ext")</f>
        <v>M230x4-ext</v>
      </c>
      <c r="B457" s="73">
        <f>'Metric thread'!D408</f>
        <v>4</v>
      </c>
      <c r="C457" s="53">
        <f>'Metric thread'!Y408</f>
        <v>112.3</v>
      </c>
      <c r="D457" s="53">
        <f>'Metric thread'!X408</f>
        <v>225.10500000000002</v>
      </c>
      <c r="E457" s="53">
        <v>0</v>
      </c>
      <c r="F457" s="53">
        <f>-B457/2+'Metric thread'!AD408</f>
        <v>-1.7505553499465119</v>
      </c>
      <c r="G457" s="53">
        <v>0</v>
      </c>
      <c r="H457" s="53">
        <f t="shared" si="32"/>
        <v>1.7505553499465119</v>
      </c>
      <c r="I457" s="53">
        <f>'Metric thread'!Z408-THREAD_TABLE!C457</f>
        <v>2.5499999999999972</v>
      </c>
      <c r="J457" s="53">
        <f>'Metric thread'!AC408</f>
        <v>0.27831216351297056</v>
      </c>
      <c r="K457" s="53">
        <f t="shared" si="33"/>
        <v>2.5499999999999972</v>
      </c>
      <c r="L457" s="58">
        <f t="shared" si="34"/>
        <v>-0.27831216351297056</v>
      </c>
    </row>
    <row r="458" spans="1:12">
      <c r="A458" s="126" t="str">
        <f>_xlfn.CONCAT('Metric thread'!C409,"-ext")</f>
        <v>M230x3-ext</v>
      </c>
      <c r="B458" s="73">
        <f>'Metric thread'!D409</f>
        <v>3</v>
      </c>
      <c r="C458" s="53">
        <f>'Metric thread'!Y409</f>
        <v>112.955</v>
      </c>
      <c r="D458" s="53">
        <f>'Metric thread'!X409</f>
        <v>226.30500000000001</v>
      </c>
      <c r="E458" s="53">
        <v>0</v>
      </c>
      <c r="F458" s="53">
        <f>-B458/2+'Metric thread'!AD409</f>
        <v>-1.3244635178436803</v>
      </c>
      <c r="G458" s="53">
        <v>0</v>
      </c>
      <c r="H458" s="53">
        <f t="shared" si="32"/>
        <v>1.3244635178436803</v>
      </c>
      <c r="I458" s="53">
        <f>'Metric thread'!Z409-THREAD_TABLE!C458</f>
        <v>1.9450000000000074</v>
      </c>
      <c r="J458" s="53">
        <f>'Metric thread'!AC409</f>
        <v>0.2015172442698539</v>
      </c>
      <c r="K458" s="53">
        <f t="shared" si="33"/>
        <v>1.9450000000000074</v>
      </c>
      <c r="L458" s="58">
        <f t="shared" si="34"/>
        <v>-0.2015172442698539</v>
      </c>
    </row>
    <row r="459" spans="1:12">
      <c r="A459" s="126" t="str">
        <f>_xlfn.CONCAT('Metric thread'!C410,"-ext")</f>
        <v>M230x2-ext</v>
      </c>
      <c r="B459" s="73">
        <f>'Metric thread'!D410</f>
        <v>2</v>
      </c>
      <c r="C459" s="53">
        <f>'Metric thread'!Y410</f>
        <v>113.61</v>
      </c>
      <c r="D459" s="53">
        <f>'Metric thread'!X410</f>
        <v>227.51</v>
      </c>
      <c r="E459" s="53">
        <v>0</v>
      </c>
      <c r="F459" s="53">
        <f>-B459/2+'Metric thread'!AD410</f>
        <v>-0.89837168574084048</v>
      </c>
      <c r="G459" s="53">
        <v>0</v>
      </c>
      <c r="H459" s="53">
        <f t="shared" si="32"/>
        <v>0.89837168574084048</v>
      </c>
      <c r="I459" s="53">
        <f>'Metric thread'!Z410-THREAD_TABLE!C459</f>
        <v>1.3149999999999977</v>
      </c>
      <c r="J459" s="53">
        <f>'Metric thread'!AC410</f>
        <v>0.13915608175648117</v>
      </c>
      <c r="K459" s="53">
        <f t="shared" si="33"/>
        <v>1.3149999999999977</v>
      </c>
      <c r="L459" s="58">
        <f t="shared" si="34"/>
        <v>-0.13915608175648117</v>
      </c>
    </row>
    <row r="460" spans="1:12">
      <c r="A460" s="126" t="str">
        <f>_xlfn.CONCAT('Metric thread'!C411,"-ext")</f>
        <v>M235x6-ext</v>
      </c>
      <c r="B460" s="73">
        <f>'Metric thread'!D411</f>
        <v>6</v>
      </c>
      <c r="C460" s="53">
        <f>'Metric thread'!Y411</f>
        <v>113.485</v>
      </c>
      <c r="D460" s="53">
        <f>'Metric thread'!X411</f>
        <v>227.7</v>
      </c>
      <c r="E460" s="53">
        <v>0</v>
      </c>
      <c r="F460" s="53">
        <f>-B460/2+'Metric thread'!AD411</f>
        <v>-2.6200595222278729</v>
      </c>
      <c r="G460" s="53">
        <v>0</v>
      </c>
      <c r="H460" s="53">
        <f t="shared" si="32"/>
        <v>2.6200595222278729</v>
      </c>
      <c r="I460" s="53">
        <f>'Metric thread'!Z411-THREAD_TABLE!C460</f>
        <v>3.8150000000000119</v>
      </c>
      <c r="J460" s="53">
        <f>'Metric thread'!AC411</f>
        <v>0.41746824526944348</v>
      </c>
      <c r="K460" s="53">
        <f t="shared" si="33"/>
        <v>3.8150000000000119</v>
      </c>
      <c r="L460" s="58">
        <f t="shared" si="34"/>
        <v>-0.41746824526944348</v>
      </c>
    </row>
    <row r="461" spans="1:12">
      <c r="A461" s="126" t="str">
        <f>_xlfn.CONCAT('Metric thread'!C412,"-ext")</f>
        <v>M235x4-ext</v>
      </c>
      <c r="B461" s="73">
        <f>'Metric thread'!D412</f>
        <v>4</v>
      </c>
      <c r="C461" s="53">
        <f>'Metric thread'!Y412</f>
        <v>114.8</v>
      </c>
      <c r="D461" s="53">
        <f>'Metric thread'!X412</f>
        <v>230.10500000000002</v>
      </c>
      <c r="E461" s="53">
        <v>0</v>
      </c>
      <c r="F461" s="53">
        <f>-B461/2+'Metric thread'!AD412</f>
        <v>-1.7505553499465119</v>
      </c>
      <c r="G461" s="53">
        <v>0</v>
      </c>
      <c r="H461" s="53">
        <f t="shared" si="32"/>
        <v>1.7505553499465119</v>
      </c>
      <c r="I461" s="53">
        <f>'Metric thread'!Z412-THREAD_TABLE!C461</f>
        <v>2.5499999999999972</v>
      </c>
      <c r="J461" s="53">
        <f>'Metric thread'!AC412</f>
        <v>0.27831216351297056</v>
      </c>
      <c r="K461" s="53">
        <f t="shared" si="33"/>
        <v>2.5499999999999972</v>
      </c>
      <c r="L461" s="58">
        <f t="shared" si="34"/>
        <v>-0.27831216351297056</v>
      </c>
    </row>
    <row r="462" spans="1:12">
      <c r="A462" s="126" t="str">
        <f>_xlfn.CONCAT('Metric thread'!C413,"-ext")</f>
        <v>M235x3-ext</v>
      </c>
      <c r="B462" s="73">
        <f>'Metric thread'!D413</f>
        <v>3</v>
      </c>
      <c r="C462" s="53">
        <f>'Metric thread'!Y413</f>
        <v>115.455</v>
      </c>
      <c r="D462" s="53">
        <f>'Metric thread'!X413</f>
        <v>231.30500000000001</v>
      </c>
      <c r="E462" s="53">
        <v>0</v>
      </c>
      <c r="F462" s="53">
        <f>-B462/2+'Metric thread'!AD413</f>
        <v>-1.3244635178436803</v>
      </c>
      <c r="G462" s="53">
        <v>0</v>
      </c>
      <c r="H462" s="53">
        <f t="shared" si="32"/>
        <v>1.3244635178436803</v>
      </c>
      <c r="I462" s="53">
        <f>'Metric thread'!Z413-THREAD_TABLE!C462</f>
        <v>1.9450000000000074</v>
      </c>
      <c r="J462" s="53">
        <f>'Metric thread'!AC413</f>
        <v>0.2015172442698539</v>
      </c>
      <c r="K462" s="53">
        <f t="shared" si="33"/>
        <v>1.9450000000000074</v>
      </c>
      <c r="L462" s="58">
        <f t="shared" si="34"/>
        <v>-0.2015172442698539</v>
      </c>
    </row>
    <row r="463" spans="1:12">
      <c r="A463" s="126" t="str">
        <f>_xlfn.CONCAT('Metric thread'!C414,"-ext")</f>
        <v>M240x8-ext</v>
      </c>
      <c r="B463" s="73">
        <f>'Metric thread'!D414</f>
        <v>8</v>
      </c>
      <c r="C463" s="53">
        <f>'Metric thread'!Y414</f>
        <v>114.71</v>
      </c>
      <c r="D463" s="53">
        <f>'Metric thread'!X414</f>
        <v>230.32999999999998</v>
      </c>
      <c r="E463" s="53">
        <v>0</v>
      </c>
      <c r="F463" s="53">
        <f>-B463/2+'Metric thread'!AD414</f>
        <v>-3.4664696837416531</v>
      </c>
      <c r="G463" s="53">
        <v>0</v>
      </c>
      <c r="H463" s="53">
        <f t="shared" si="32"/>
        <v>3.4664696837416531</v>
      </c>
      <c r="I463" s="53">
        <f>'Metric thread'!Z414-THREAD_TABLE!C463</f>
        <v>5.0650000000000119</v>
      </c>
      <c r="J463" s="53">
        <f>'Metric thread'!AC414</f>
        <v>0.542190570296189</v>
      </c>
      <c r="K463" s="53">
        <f t="shared" si="33"/>
        <v>5.0650000000000119</v>
      </c>
      <c r="L463" s="58">
        <f t="shared" si="34"/>
        <v>-0.542190570296189</v>
      </c>
    </row>
    <row r="464" spans="1:12">
      <c r="A464" s="126" t="str">
        <f>_xlfn.CONCAT('Metric thread'!C415,"-ext")</f>
        <v>M240x6-ext</v>
      </c>
      <c r="B464" s="73">
        <f>'Metric thread'!D415</f>
        <v>6</v>
      </c>
      <c r="C464" s="53">
        <f>'Metric thread'!Y415</f>
        <v>116.005</v>
      </c>
      <c r="D464" s="53">
        <f>'Metric thread'!X415</f>
        <v>232.72</v>
      </c>
      <c r="E464" s="53">
        <v>0</v>
      </c>
      <c r="F464" s="53">
        <f>-B464/2+'Metric thread'!AD415</f>
        <v>-2.6085125168440824</v>
      </c>
      <c r="G464" s="53">
        <v>0</v>
      </c>
      <c r="H464" s="53">
        <f t="shared" si="32"/>
        <v>2.6085125168440824</v>
      </c>
      <c r="I464" s="53">
        <f>'Metric thread'!Z415-THREAD_TABLE!C464</f>
        <v>3.7950000000000159</v>
      </c>
      <c r="J464" s="53">
        <f>'Metric thread'!AC415</f>
        <v>0.41746824526944348</v>
      </c>
      <c r="K464" s="53">
        <f t="shared" si="33"/>
        <v>3.7950000000000159</v>
      </c>
      <c r="L464" s="58">
        <f t="shared" si="34"/>
        <v>-0.41746824526944348</v>
      </c>
    </row>
    <row r="465" spans="1:12">
      <c r="A465" s="126" t="str">
        <f>_xlfn.CONCAT('Metric thread'!C416,"-ext")</f>
        <v>M240x4-ext</v>
      </c>
      <c r="B465" s="73">
        <f>'Metric thread'!D416</f>
        <v>4</v>
      </c>
      <c r="C465" s="53">
        <f>'Metric thread'!Y416</f>
        <v>117.3</v>
      </c>
      <c r="D465" s="53">
        <f>'Metric thread'!X416</f>
        <v>235.10500000000002</v>
      </c>
      <c r="E465" s="53">
        <v>0</v>
      </c>
      <c r="F465" s="53">
        <f>-B465/2+'Metric thread'!AD416</f>
        <v>-1.7505553499465119</v>
      </c>
      <c r="G465" s="53">
        <v>0</v>
      </c>
      <c r="H465" s="53">
        <f t="shared" si="32"/>
        <v>1.7505553499465119</v>
      </c>
      <c r="I465" s="53">
        <f>'Metric thread'!Z416-THREAD_TABLE!C465</f>
        <v>2.5499999999999972</v>
      </c>
      <c r="J465" s="53">
        <f>'Metric thread'!AC416</f>
        <v>0.27831216351297056</v>
      </c>
      <c r="K465" s="53">
        <f t="shared" si="33"/>
        <v>2.5499999999999972</v>
      </c>
      <c r="L465" s="58">
        <f t="shared" si="34"/>
        <v>-0.27831216351297056</v>
      </c>
    </row>
    <row r="466" spans="1:12">
      <c r="A466" s="126" t="str">
        <f>_xlfn.CONCAT('Metric thread'!C417,"-ext")</f>
        <v>M240x3-ext</v>
      </c>
      <c r="B466" s="73">
        <f>'Metric thread'!D417</f>
        <v>3</v>
      </c>
      <c r="C466" s="53">
        <f>'Metric thread'!Y417</f>
        <v>117.955</v>
      </c>
      <c r="D466" s="53">
        <f>'Metric thread'!X417</f>
        <v>236.30500000000001</v>
      </c>
      <c r="E466" s="53">
        <v>0</v>
      </c>
      <c r="F466" s="53">
        <f>-B466/2+'Metric thread'!AD417</f>
        <v>-1.3244635178436803</v>
      </c>
      <c r="G466" s="53">
        <v>0</v>
      </c>
      <c r="H466" s="53">
        <f t="shared" si="32"/>
        <v>1.3244635178436803</v>
      </c>
      <c r="I466" s="53">
        <f>'Metric thread'!Z417-THREAD_TABLE!C466</f>
        <v>1.9450000000000074</v>
      </c>
      <c r="J466" s="53">
        <f>'Metric thread'!AC417</f>
        <v>0.2015172442698539</v>
      </c>
      <c r="K466" s="53">
        <f t="shared" si="33"/>
        <v>1.9450000000000074</v>
      </c>
      <c r="L466" s="58">
        <f t="shared" si="34"/>
        <v>-0.2015172442698539</v>
      </c>
    </row>
    <row r="467" spans="1:12">
      <c r="A467" s="126" t="str">
        <f>_xlfn.CONCAT('Metric thread'!C418,"-ext")</f>
        <v>M240x2-ext</v>
      </c>
      <c r="B467" s="73">
        <f>'Metric thread'!D418</f>
        <v>2</v>
      </c>
      <c r="C467" s="53">
        <f>'Metric thread'!Y418</f>
        <v>118.61</v>
      </c>
      <c r="D467" s="53">
        <f>'Metric thread'!X418</f>
        <v>237.51</v>
      </c>
      <c r="E467" s="53">
        <v>0</v>
      </c>
      <c r="F467" s="53">
        <f>-B467/2+'Metric thread'!AD418</f>
        <v>-0.89837168574084048</v>
      </c>
      <c r="G467" s="53">
        <v>0</v>
      </c>
      <c r="H467" s="53">
        <f t="shared" si="32"/>
        <v>0.89837168574084048</v>
      </c>
      <c r="I467" s="53">
        <f>'Metric thread'!Z418-THREAD_TABLE!C467</f>
        <v>1.3149999999999977</v>
      </c>
      <c r="J467" s="53">
        <f>'Metric thread'!AC418</f>
        <v>0.13915608175648117</v>
      </c>
      <c r="K467" s="53">
        <f t="shared" si="33"/>
        <v>1.3149999999999977</v>
      </c>
      <c r="L467" s="58">
        <f t="shared" si="34"/>
        <v>-0.13915608175648117</v>
      </c>
    </row>
    <row r="468" spans="1:12">
      <c r="A468" s="126" t="str">
        <f>_xlfn.CONCAT('Metric thread'!C419,"-ext")</f>
        <v>M245x6-ext</v>
      </c>
      <c r="B468" s="73">
        <f>'Metric thread'!D419</f>
        <v>6</v>
      </c>
      <c r="C468" s="53">
        <f>'Metric thread'!Y419</f>
        <v>118.505</v>
      </c>
      <c r="D468" s="53">
        <f>'Metric thread'!X419</f>
        <v>237.72</v>
      </c>
      <c r="E468" s="53">
        <v>0</v>
      </c>
      <c r="F468" s="53">
        <f>-B468/2+'Metric thread'!AD419</f>
        <v>-2.6085125168440824</v>
      </c>
      <c r="G468" s="53">
        <v>0</v>
      </c>
      <c r="H468" s="53">
        <f t="shared" si="32"/>
        <v>2.6085125168440824</v>
      </c>
      <c r="I468" s="53">
        <f>'Metric thread'!Z419-THREAD_TABLE!C468</f>
        <v>3.7950000000000159</v>
      </c>
      <c r="J468" s="53">
        <f>'Metric thread'!AC419</f>
        <v>0.41746824526944348</v>
      </c>
      <c r="K468" s="53">
        <f t="shared" si="33"/>
        <v>3.7950000000000159</v>
      </c>
      <c r="L468" s="58">
        <f t="shared" si="34"/>
        <v>-0.41746824526944348</v>
      </c>
    </row>
    <row r="469" spans="1:12">
      <c r="A469" s="126" t="str">
        <f>_xlfn.CONCAT('Metric thread'!C420,"-ext")</f>
        <v>M245x4-ext</v>
      </c>
      <c r="B469" s="73">
        <f>'Metric thread'!D420</f>
        <v>4</v>
      </c>
      <c r="C469" s="53">
        <f>'Metric thread'!Y420</f>
        <v>119.8</v>
      </c>
      <c r="D469" s="53">
        <f>'Metric thread'!X420</f>
        <v>240.10500000000002</v>
      </c>
      <c r="E469" s="53">
        <v>0</v>
      </c>
      <c r="F469" s="53">
        <f>-B469/2+'Metric thread'!AD420</f>
        <v>-1.7505553499465119</v>
      </c>
      <c r="G469" s="53">
        <v>0</v>
      </c>
      <c r="H469" s="53">
        <f t="shared" si="32"/>
        <v>1.7505553499465119</v>
      </c>
      <c r="I469" s="53">
        <f>'Metric thread'!Z420-THREAD_TABLE!C469</f>
        <v>2.5499999999999972</v>
      </c>
      <c r="J469" s="53">
        <f>'Metric thread'!AC420</f>
        <v>0.27831216351297056</v>
      </c>
      <c r="K469" s="53">
        <f t="shared" si="33"/>
        <v>2.5499999999999972</v>
      </c>
      <c r="L469" s="58">
        <f t="shared" si="34"/>
        <v>-0.27831216351297056</v>
      </c>
    </row>
    <row r="470" spans="1:12">
      <c r="A470" s="126" t="str">
        <f>_xlfn.CONCAT('Metric thread'!C421,"-ext")</f>
        <v>M245x3-ext</v>
      </c>
      <c r="B470" s="73">
        <f>'Metric thread'!D421</f>
        <v>3</v>
      </c>
      <c r="C470" s="53">
        <f>'Metric thread'!Y421</f>
        <v>120.455</v>
      </c>
      <c r="D470" s="53">
        <f>'Metric thread'!X421</f>
        <v>241.30500000000001</v>
      </c>
      <c r="E470" s="53">
        <v>0</v>
      </c>
      <c r="F470" s="53">
        <f>-B470/2+'Metric thread'!AD421</f>
        <v>-1.3244635178436803</v>
      </c>
      <c r="G470" s="53">
        <v>0</v>
      </c>
      <c r="H470" s="53">
        <f t="shared" si="32"/>
        <v>1.3244635178436803</v>
      </c>
      <c r="I470" s="53">
        <f>'Metric thread'!Z421-THREAD_TABLE!C470</f>
        <v>1.9450000000000074</v>
      </c>
      <c r="J470" s="53">
        <f>'Metric thread'!AC421</f>
        <v>0.2015172442698539</v>
      </c>
      <c r="K470" s="53">
        <f t="shared" si="33"/>
        <v>1.9450000000000074</v>
      </c>
      <c r="L470" s="58">
        <f t="shared" si="34"/>
        <v>-0.2015172442698539</v>
      </c>
    </row>
    <row r="471" spans="1:12">
      <c r="A471" s="126" t="str">
        <f>_xlfn.CONCAT('Metric thread'!C422,"-ext")</f>
        <v>M245x2-ext</v>
      </c>
      <c r="B471" s="73">
        <f>'Metric thread'!D422</f>
        <v>2</v>
      </c>
      <c r="C471" s="53">
        <f>'Metric thread'!Y422</f>
        <v>121.11</v>
      </c>
      <c r="D471" s="53">
        <f>'Metric thread'!X422</f>
        <v>242.51</v>
      </c>
      <c r="E471" s="53">
        <v>0</v>
      </c>
      <c r="F471" s="53">
        <f>-B471/2+'Metric thread'!AD422</f>
        <v>-0.89837168574084048</v>
      </c>
      <c r="G471" s="53">
        <v>0</v>
      </c>
      <c r="H471" s="53">
        <f t="shared" si="32"/>
        <v>0.89837168574084048</v>
      </c>
      <c r="I471" s="53">
        <f>'Metric thread'!Z422-THREAD_TABLE!C471</f>
        <v>1.3149999999999977</v>
      </c>
      <c r="J471" s="53">
        <f>'Metric thread'!AC422</f>
        <v>0.13915608175648117</v>
      </c>
      <c r="K471" s="53">
        <f t="shared" si="33"/>
        <v>1.3149999999999977</v>
      </c>
      <c r="L471" s="58">
        <f t="shared" si="34"/>
        <v>-0.13915608175648117</v>
      </c>
    </row>
    <row r="472" spans="1:12">
      <c r="A472" s="126" t="str">
        <f>_xlfn.CONCAT('Metric thread'!C423,"-ext")</f>
        <v>M250x8-ext</v>
      </c>
      <c r="B472" s="73">
        <f>'Metric thread'!D423</f>
        <v>8</v>
      </c>
      <c r="C472" s="53">
        <f>'Metric thread'!Y423</f>
        <v>119.71</v>
      </c>
      <c r="D472" s="53">
        <f>'Metric thread'!X423</f>
        <v>240.32999999999998</v>
      </c>
      <c r="E472" s="53">
        <v>0</v>
      </c>
      <c r="F472" s="53">
        <f>-B472/2+'Metric thread'!AD423</f>
        <v>-3.4664696837416531</v>
      </c>
      <c r="G472" s="53">
        <v>0</v>
      </c>
      <c r="H472" s="53">
        <f t="shared" si="32"/>
        <v>3.4664696837416531</v>
      </c>
      <c r="I472" s="53">
        <f>'Metric thread'!Z423-THREAD_TABLE!C472</f>
        <v>5.0650000000000119</v>
      </c>
      <c r="J472" s="53">
        <f>'Metric thread'!AC423</f>
        <v>0.542190570296189</v>
      </c>
      <c r="K472" s="53">
        <f t="shared" si="33"/>
        <v>5.0650000000000119</v>
      </c>
      <c r="L472" s="58">
        <f t="shared" si="34"/>
        <v>-0.542190570296189</v>
      </c>
    </row>
    <row r="473" spans="1:12">
      <c r="A473" s="126" t="str">
        <f>_xlfn.CONCAT('Metric thread'!C424,"-ext")</f>
        <v>M250x6-ext</v>
      </c>
      <c r="B473" s="73">
        <f>'Metric thread'!D424</f>
        <v>6</v>
      </c>
      <c r="C473" s="53">
        <f>'Metric thread'!Y424</f>
        <v>121.005</v>
      </c>
      <c r="D473" s="53">
        <f>'Metric thread'!X424</f>
        <v>242.72</v>
      </c>
      <c r="E473" s="53">
        <v>0</v>
      </c>
      <c r="F473" s="53">
        <f>-B473/2+'Metric thread'!AD424</f>
        <v>-2.6085125168440824</v>
      </c>
      <c r="G473" s="53">
        <v>0</v>
      </c>
      <c r="H473" s="53">
        <f t="shared" si="32"/>
        <v>2.6085125168440824</v>
      </c>
      <c r="I473" s="53">
        <f>'Metric thread'!Z424-THREAD_TABLE!C473</f>
        <v>3.7950000000000159</v>
      </c>
      <c r="J473" s="53">
        <f>'Metric thread'!AC424</f>
        <v>0.41746824526944348</v>
      </c>
      <c r="K473" s="53">
        <f t="shared" si="33"/>
        <v>3.7950000000000159</v>
      </c>
      <c r="L473" s="58">
        <f t="shared" si="34"/>
        <v>-0.41746824526944348</v>
      </c>
    </row>
    <row r="474" spans="1:12">
      <c r="A474" s="126" t="str">
        <f>_xlfn.CONCAT('Metric thread'!C425,"-ext")</f>
        <v>M250x4-ext</v>
      </c>
      <c r="B474" s="73">
        <f>'Metric thread'!D425</f>
        <v>4</v>
      </c>
      <c r="C474" s="53">
        <f>'Metric thread'!Y425</f>
        <v>122.3</v>
      </c>
      <c r="D474" s="53">
        <f>'Metric thread'!X425</f>
        <v>245.10500000000002</v>
      </c>
      <c r="E474" s="53">
        <v>0</v>
      </c>
      <c r="F474" s="53">
        <f>-B474/2+'Metric thread'!AD425</f>
        <v>-1.7505553499465119</v>
      </c>
      <c r="G474" s="53">
        <v>0</v>
      </c>
      <c r="H474" s="53">
        <f t="shared" si="32"/>
        <v>1.7505553499465119</v>
      </c>
      <c r="I474" s="53">
        <f>'Metric thread'!Z425-THREAD_TABLE!C474</f>
        <v>2.5499999999999972</v>
      </c>
      <c r="J474" s="53">
        <f>'Metric thread'!AC425</f>
        <v>0.27831216351297056</v>
      </c>
      <c r="K474" s="53">
        <f t="shared" si="33"/>
        <v>2.5499999999999972</v>
      </c>
      <c r="L474" s="58">
        <f t="shared" si="34"/>
        <v>-0.27831216351297056</v>
      </c>
    </row>
    <row r="475" spans="1:12">
      <c r="A475" s="126" t="str">
        <f>_xlfn.CONCAT('Metric thread'!C426,"-ext")</f>
        <v>M250x3-ext</v>
      </c>
      <c r="B475" s="73">
        <f>'Metric thread'!D426</f>
        <v>3</v>
      </c>
      <c r="C475" s="53">
        <f>'Metric thread'!Y426</f>
        <v>122.955</v>
      </c>
      <c r="D475" s="53">
        <f>'Metric thread'!X426</f>
        <v>246.30500000000001</v>
      </c>
      <c r="E475" s="53">
        <v>0</v>
      </c>
      <c r="F475" s="53">
        <f>-B475/2+'Metric thread'!AD426</f>
        <v>-1.3244635178436803</v>
      </c>
      <c r="G475" s="53">
        <v>0</v>
      </c>
      <c r="H475" s="53">
        <f t="shared" si="32"/>
        <v>1.3244635178436803</v>
      </c>
      <c r="I475" s="53">
        <f>'Metric thread'!Z426-THREAD_TABLE!C475</f>
        <v>1.9450000000000074</v>
      </c>
      <c r="J475" s="53">
        <f>'Metric thread'!AC426</f>
        <v>0.2015172442698539</v>
      </c>
      <c r="K475" s="53">
        <f t="shared" si="33"/>
        <v>1.9450000000000074</v>
      </c>
      <c r="L475" s="58">
        <f t="shared" si="34"/>
        <v>-0.2015172442698539</v>
      </c>
    </row>
    <row r="476" spans="1:12">
      <c r="A476" s="126" t="str">
        <f>_xlfn.CONCAT('Metric thread'!C427,"-ext")</f>
        <v>M250x2-ext</v>
      </c>
      <c r="B476" s="73">
        <f>'Metric thread'!D427</f>
        <v>2</v>
      </c>
      <c r="C476" s="53">
        <f>'Metric thread'!Y427</f>
        <v>123.61</v>
      </c>
      <c r="D476" s="53">
        <f>'Metric thread'!X427</f>
        <v>247.51</v>
      </c>
      <c r="E476" s="53">
        <v>0</v>
      </c>
      <c r="F476" s="53">
        <f>-B476/2+'Metric thread'!AD427</f>
        <v>-0.89837168574084048</v>
      </c>
      <c r="G476" s="53">
        <v>0</v>
      </c>
      <c r="H476" s="53">
        <f t="shared" si="32"/>
        <v>0.89837168574084048</v>
      </c>
      <c r="I476" s="53">
        <f>'Metric thread'!Z427-THREAD_TABLE!C476</f>
        <v>1.3149999999999977</v>
      </c>
      <c r="J476" s="53">
        <f>'Metric thread'!AC427</f>
        <v>0.13915608175648117</v>
      </c>
      <c r="K476" s="53">
        <f t="shared" si="33"/>
        <v>1.3149999999999977</v>
      </c>
      <c r="L476" s="58">
        <f t="shared" si="34"/>
        <v>-0.13915608175648117</v>
      </c>
    </row>
    <row r="477" spans="1:12">
      <c r="A477" s="126" t="str">
        <f>_xlfn.CONCAT('Metric thread'!C428,"-ext")</f>
        <v>M255x6-ext</v>
      </c>
      <c r="B477" s="73">
        <f>'Metric thread'!D428</f>
        <v>6</v>
      </c>
      <c r="C477" s="53">
        <f>'Metric thread'!Y428</f>
        <v>123.485</v>
      </c>
      <c r="D477" s="53">
        <f>'Metric thread'!X428</f>
        <v>247.7</v>
      </c>
      <c r="E477" s="53">
        <v>0</v>
      </c>
      <c r="F477" s="53">
        <f>-B477/2+'Metric thread'!AD428</f>
        <v>-2.6200595222278729</v>
      </c>
      <c r="G477" s="53">
        <v>0</v>
      </c>
      <c r="H477" s="53">
        <f t="shared" si="32"/>
        <v>2.6200595222278729</v>
      </c>
      <c r="I477" s="53">
        <f>'Metric thread'!Z428-THREAD_TABLE!C477</f>
        <v>3.8150000000000119</v>
      </c>
      <c r="J477" s="53">
        <f>'Metric thread'!AC428</f>
        <v>0.4174682452694517</v>
      </c>
      <c r="K477" s="53">
        <f t="shared" si="33"/>
        <v>3.8150000000000119</v>
      </c>
      <c r="L477" s="58">
        <f t="shared" si="34"/>
        <v>-0.4174682452694517</v>
      </c>
    </row>
    <row r="478" spans="1:12">
      <c r="A478" s="126" t="str">
        <f>_xlfn.CONCAT('Metric thread'!C429,"-ext")</f>
        <v>M255x4-ext</v>
      </c>
      <c r="B478" s="73">
        <f>'Metric thread'!D429</f>
        <v>4</v>
      </c>
      <c r="C478" s="53">
        <f>'Metric thread'!Y429</f>
        <v>124.8</v>
      </c>
      <c r="D478" s="53">
        <f>'Metric thread'!X429</f>
        <v>250.10500000000002</v>
      </c>
      <c r="E478" s="53">
        <v>0</v>
      </c>
      <c r="F478" s="53">
        <f>-B478/2+'Metric thread'!AD429</f>
        <v>-1.7505553499465119</v>
      </c>
      <c r="G478" s="53">
        <v>0</v>
      </c>
      <c r="H478" s="53">
        <f t="shared" si="32"/>
        <v>1.7505553499465119</v>
      </c>
      <c r="I478" s="53">
        <f>'Metric thread'!Z429-THREAD_TABLE!C478</f>
        <v>2.5499999999999972</v>
      </c>
      <c r="J478" s="53">
        <f>'Metric thread'!AC429</f>
        <v>0.27831216351297056</v>
      </c>
      <c r="K478" s="53">
        <f t="shared" si="33"/>
        <v>2.5499999999999972</v>
      </c>
      <c r="L478" s="58">
        <f t="shared" si="34"/>
        <v>-0.27831216351297056</v>
      </c>
    </row>
    <row r="479" spans="1:12">
      <c r="A479" s="126" t="str">
        <f>_xlfn.CONCAT('Metric thread'!C430,"-ext")</f>
        <v>M255x3-ext</v>
      </c>
      <c r="B479" s="73">
        <f>'Metric thread'!D430</f>
        <v>3</v>
      </c>
      <c r="C479" s="53">
        <f>'Metric thread'!Y430</f>
        <v>125.455</v>
      </c>
      <c r="D479" s="53">
        <f>'Metric thread'!X430</f>
        <v>251.30500000000001</v>
      </c>
      <c r="E479" s="53">
        <v>0</v>
      </c>
      <c r="F479" s="53">
        <f>-B479/2+'Metric thread'!AD430</f>
        <v>-1.3244635178436803</v>
      </c>
      <c r="G479" s="53">
        <v>0</v>
      </c>
      <c r="H479" s="53">
        <f t="shared" si="32"/>
        <v>1.3244635178436803</v>
      </c>
      <c r="I479" s="53">
        <f>'Metric thread'!Z430-THREAD_TABLE!C479</f>
        <v>1.9450000000000074</v>
      </c>
      <c r="J479" s="53">
        <f>'Metric thread'!AC430</f>
        <v>0.2015172442698539</v>
      </c>
      <c r="K479" s="53">
        <f t="shared" si="33"/>
        <v>1.9450000000000074</v>
      </c>
      <c r="L479" s="58">
        <f t="shared" si="34"/>
        <v>-0.2015172442698539</v>
      </c>
    </row>
    <row r="480" spans="1:12">
      <c r="A480" s="126" t="str">
        <f>_xlfn.CONCAT('Metric thread'!C431,"-ext")</f>
        <v>M260x8-ext</v>
      </c>
      <c r="B480" s="73">
        <f>'Metric thread'!D431</f>
        <v>8</v>
      </c>
      <c r="C480" s="53">
        <f>'Metric thread'!Y431</f>
        <v>124.71</v>
      </c>
      <c r="D480" s="53">
        <f>'Metric thread'!X431</f>
        <v>250.32999999999998</v>
      </c>
      <c r="E480" s="53">
        <v>0</v>
      </c>
      <c r="F480" s="53">
        <f>-B480/2+'Metric thread'!AD431</f>
        <v>-3.4664696837416531</v>
      </c>
      <c r="G480" s="53">
        <v>0</v>
      </c>
      <c r="H480" s="53">
        <f t="shared" si="32"/>
        <v>3.4664696837416531</v>
      </c>
      <c r="I480" s="53">
        <f>'Metric thread'!Z431-THREAD_TABLE!C480</f>
        <v>5.0649999999999835</v>
      </c>
      <c r="J480" s="53">
        <f>'Metric thread'!AC431</f>
        <v>0.54219057029621354</v>
      </c>
      <c r="K480" s="53">
        <f t="shared" si="33"/>
        <v>5.0649999999999835</v>
      </c>
      <c r="L480" s="58">
        <f t="shared" si="34"/>
        <v>-0.54219057029621354</v>
      </c>
    </row>
    <row r="481" spans="1:12">
      <c r="A481" s="126" t="str">
        <f>_xlfn.CONCAT('Metric thread'!C432,"-ext")</f>
        <v>M260x6-ext</v>
      </c>
      <c r="B481" s="73">
        <f>'Metric thread'!D432</f>
        <v>6</v>
      </c>
      <c r="C481" s="53">
        <f>'Metric thread'!Y432</f>
        <v>126.005</v>
      </c>
      <c r="D481" s="53">
        <f>'Metric thread'!X432</f>
        <v>252.72</v>
      </c>
      <c r="E481" s="53">
        <v>0</v>
      </c>
      <c r="F481" s="53">
        <f>-B481/2+'Metric thread'!AD432</f>
        <v>-2.6085125168440824</v>
      </c>
      <c r="G481" s="53">
        <v>0</v>
      </c>
      <c r="H481" s="53">
        <f t="shared" si="32"/>
        <v>2.6085125168440824</v>
      </c>
      <c r="I481" s="53">
        <f>'Metric thread'!Z432-THREAD_TABLE!C481</f>
        <v>3.7950000000000159</v>
      </c>
      <c r="J481" s="53">
        <f>'Metric thread'!AC432</f>
        <v>0.4174682452694517</v>
      </c>
      <c r="K481" s="53">
        <f t="shared" si="33"/>
        <v>3.7950000000000159</v>
      </c>
      <c r="L481" s="58">
        <f t="shared" si="34"/>
        <v>-0.4174682452694517</v>
      </c>
    </row>
    <row r="482" spans="1:12">
      <c r="A482" s="126" t="str">
        <f>_xlfn.CONCAT('Metric thread'!C433,"-ext")</f>
        <v>M260x4-ext</v>
      </c>
      <c r="B482" s="73">
        <f>'Metric thread'!D433</f>
        <v>4</v>
      </c>
      <c r="C482" s="53">
        <f>'Metric thread'!Y433</f>
        <v>127.3</v>
      </c>
      <c r="D482" s="53">
        <f>'Metric thread'!X433</f>
        <v>255.10500000000002</v>
      </c>
      <c r="E482" s="53">
        <v>0</v>
      </c>
      <c r="F482" s="53">
        <f>-B482/2+'Metric thread'!AD433</f>
        <v>-1.7505553499465283</v>
      </c>
      <c r="G482" s="53">
        <v>0</v>
      </c>
      <c r="H482" s="53">
        <f t="shared" si="32"/>
        <v>1.7505553499465283</v>
      </c>
      <c r="I482" s="53">
        <f>'Metric thread'!Z433-THREAD_TABLE!C482</f>
        <v>2.5499999999999972</v>
      </c>
      <c r="J482" s="53">
        <f>'Metric thread'!AC433</f>
        <v>0.27831216351297877</v>
      </c>
      <c r="K482" s="53">
        <f t="shared" si="33"/>
        <v>2.5499999999999972</v>
      </c>
      <c r="L482" s="58">
        <f t="shared" si="34"/>
        <v>-0.27831216351297877</v>
      </c>
    </row>
    <row r="483" spans="1:12">
      <c r="A483" s="126" t="str">
        <f>_xlfn.CONCAT('Metric thread'!C434,"-ext")</f>
        <v>M260x3-ext</v>
      </c>
      <c r="B483" s="73">
        <f>'Metric thread'!D434</f>
        <v>3</v>
      </c>
      <c r="C483" s="53">
        <f>'Metric thread'!Y434</f>
        <v>127.955</v>
      </c>
      <c r="D483" s="53">
        <f>'Metric thread'!X434</f>
        <v>256.30500000000001</v>
      </c>
      <c r="E483" s="53">
        <v>0</v>
      </c>
      <c r="F483" s="53">
        <f>-B483/2+'Metric thread'!AD434</f>
        <v>-1.3244635178436721</v>
      </c>
      <c r="G483" s="53">
        <v>0</v>
      </c>
      <c r="H483" s="53">
        <f t="shared" si="32"/>
        <v>1.3244635178436721</v>
      </c>
      <c r="I483" s="53">
        <f>'Metric thread'!Z434-THREAD_TABLE!C483</f>
        <v>1.9450000000000074</v>
      </c>
      <c r="J483" s="53">
        <f>'Metric thread'!AC434</f>
        <v>0.20151724426984569</v>
      </c>
      <c r="K483" s="53">
        <f t="shared" si="33"/>
        <v>1.9450000000000074</v>
      </c>
      <c r="L483" s="58">
        <f t="shared" si="34"/>
        <v>-0.20151724426984569</v>
      </c>
    </row>
    <row r="484" spans="1:12">
      <c r="A484" s="126" t="str">
        <f>_xlfn.CONCAT('Metric thread'!C435,"-ext")</f>
        <v>M265x6-ext</v>
      </c>
      <c r="B484" s="73">
        <f>'Metric thread'!D435</f>
        <v>6</v>
      </c>
      <c r="C484" s="53">
        <f>'Metric thread'!Y435</f>
        <v>128.505</v>
      </c>
      <c r="D484" s="53">
        <f>'Metric thread'!X435</f>
        <v>257.72000000000003</v>
      </c>
      <c r="E484" s="53">
        <v>0</v>
      </c>
      <c r="F484" s="53">
        <f>-B484/2+'Metric thread'!AD435</f>
        <v>-2.6085125168440908</v>
      </c>
      <c r="G484" s="53">
        <v>0</v>
      </c>
      <c r="H484" s="53">
        <f t="shared" si="32"/>
        <v>2.6085125168440908</v>
      </c>
      <c r="I484" s="53">
        <f>'Metric thread'!Z435-THREAD_TABLE!C484</f>
        <v>3.7950000000000159</v>
      </c>
      <c r="J484" s="53">
        <f>'Metric thread'!AC435</f>
        <v>0.4174682452694517</v>
      </c>
      <c r="K484" s="53">
        <f t="shared" si="33"/>
        <v>3.7950000000000159</v>
      </c>
      <c r="L484" s="58">
        <f t="shared" si="34"/>
        <v>-0.4174682452694517</v>
      </c>
    </row>
    <row r="485" spans="1:12">
      <c r="A485" s="126" t="str">
        <f>_xlfn.CONCAT('Metric thread'!C436,"-ext")</f>
        <v>M265x4-ext</v>
      </c>
      <c r="B485" s="73">
        <f>'Metric thread'!D436</f>
        <v>4</v>
      </c>
      <c r="C485" s="53">
        <f>'Metric thread'!Y436</f>
        <v>129.80000000000001</v>
      </c>
      <c r="D485" s="53">
        <f>'Metric thread'!X436</f>
        <v>260.10500000000002</v>
      </c>
      <c r="E485" s="53">
        <v>0</v>
      </c>
      <c r="F485" s="53">
        <f>-B485/2+'Metric thread'!AD436</f>
        <v>-1.7505553499465201</v>
      </c>
      <c r="G485" s="53">
        <v>0</v>
      </c>
      <c r="H485" s="53">
        <f t="shared" si="32"/>
        <v>1.7505553499465201</v>
      </c>
      <c r="I485" s="53">
        <f>'Metric thread'!Z436-THREAD_TABLE!C485</f>
        <v>2.5499999999999829</v>
      </c>
      <c r="J485" s="53">
        <f>'Metric thread'!AC436</f>
        <v>0.27831216351297877</v>
      </c>
      <c r="K485" s="53">
        <f t="shared" si="33"/>
        <v>2.5499999999999829</v>
      </c>
      <c r="L485" s="58">
        <f t="shared" si="34"/>
        <v>-0.27831216351297877</v>
      </c>
    </row>
    <row r="486" spans="1:12">
      <c r="A486" s="126" t="str">
        <f>_xlfn.CONCAT('Metric thread'!C437,"-ext")</f>
        <v>M265x3-ext</v>
      </c>
      <c r="B486" s="73">
        <f>'Metric thread'!D437</f>
        <v>3</v>
      </c>
      <c r="C486" s="53">
        <f>'Metric thread'!Y437</f>
        <v>130.45500000000001</v>
      </c>
      <c r="D486" s="53">
        <f>'Metric thread'!X437</f>
        <v>261.30500000000001</v>
      </c>
      <c r="E486" s="53">
        <v>0</v>
      </c>
      <c r="F486" s="53">
        <f>-B486/2+'Metric thread'!AD437</f>
        <v>-1.3244635178436639</v>
      </c>
      <c r="G486" s="53">
        <v>0</v>
      </c>
      <c r="H486" s="53">
        <f t="shared" si="32"/>
        <v>1.3244635178436639</v>
      </c>
      <c r="I486" s="53">
        <f>'Metric thread'!Z437-THREAD_TABLE!C486</f>
        <v>1.9449999999999932</v>
      </c>
      <c r="J486" s="53">
        <f>'Metric thread'!AC437</f>
        <v>0.20151724426984569</v>
      </c>
      <c r="K486" s="53">
        <f t="shared" si="33"/>
        <v>1.9449999999999932</v>
      </c>
      <c r="L486" s="58">
        <f t="shared" si="34"/>
        <v>-0.20151724426984569</v>
      </c>
    </row>
    <row r="487" spans="1:12">
      <c r="A487" s="126" t="str">
        <f>_xlfn.CONCAT('Metric thread'!C438,"-ext")</f>
        <v>M270x6-ext</v>
      </c>
      <c r="B487" s="73">
        <f>'Metric thread'!D438</f>
        <v>6</v>
      </c>
      <c r="C487" s="53">
        <f>'Metric thread'!Y438</f>
        <v>131.005</v>
      </c>
      <c r="D487" s="53">
        <f>'Metric thread'!X438</f>
        <v>262.72000000000003</v>
      </c>
      <c r="E487" s="53">
        <v>0</v>
      </c>
      <c r="F487" s="53">
        <f>-B487/2+'Metric thread'!AD438</f>
        <v>-2.6085125168440908</v>
      </c>
      <c r="G487" s="53">
        <v>0</v>
      </c>
      <c r="H487" s="53">
        <f t="shared" si="32"/>
        <v>2.6085125168440908</v>
      </c>
      <c r="I487" s="53">
        <f>'Metric thread'!Z438-THREAD_TABLE!C487</f>
        <v>3.7950000000000159</v>
      </c>
      <c r="J487" s="53">
        <f>'Metric thread'!AC438</f>
        <v>0.4174682452694517</v>
      </c>
      <c r="K487" s="53">
        <f t="shared" si="33"/>
        <v>3.7950000000000159</v>
      </c>
      <c r="L487" s="58">
        <f t="shared" si="34"/>
        <v>-0.4174682452694517</v>
      </c>
    </row>
    <row r="488" spans="1:12">
      <c r="A488" s="126" t="str">
        <f>_xlfn.CONCAT('Metric thread'!C439,"-ext")</f>
        <v>M270x4-ext</v>
      </c>
      <c r="B488" s="73">
        <f>'Metric thread'!D439</f>
        <v>4</v>
      </c>
      <c r="C488" s="53">
        <f>'Metric thread'!Y439</f>
        <v>132.30000000000001</v>
      </c>
      <c r="D488" s="53">
        <f>'Metric thread'!X439</f>
        <v>265.10500000000002</v>
      </c>
      <c r="E488" s="53">
        <v>0</v>
      </c>
      <c r="F488" s="53">
        <f>-B488/2+'Metric thread'!AD439</f>
        <v>-1.7505553499465201</v>
      </c>
      <c r="G488" s="53">
        <v>0</v>
      </c>
      <c r="H488" s="53">
        <f t="shared" si="32"/>
        <v>1.7505553499465201</v>
      </c>
      <c r="I488" s="53">
        <f>'Metric thread'!Z439-THREAD_TABLE!C488</f>
        <v>2.5499999999999829</v>
      </c>
      <c r="J488" s="53">
        <f>'Metric thread'!AC439</f>
        <v>0.27831216351297877</v>
      </c>
      <c r="K488" s="53">
        <f t="shared" si="33"/>
        <v>2.5499999999999829</v>
      </c>
      <c r="L488" s="58">
        <f t="shared" si="34"/>
        <v>-0.27831216351297877</v>
      </c>
    </row>
    <row r="489" spans="1:12">
      <c r="A489" s="126" t="str">
        <f>_xlfn.CONCAT('Metric thread'!C440,"-ext")</f>
        <v>M270x3-ext</v>
      </c>
      <c r="B489" s="73">
        <f>'Metric thread'!D440</f>
        <v>3</v>
      </c>
      <c r="C489" s="53">
        <f>'Metric thread'!Y440</f>
        <v>132.95500000000001</v>
      </c>
      <c r="D489" s="53">
        <f>'Metric thread'!X440</f>
        <v>266.30500000000001</v>
      </c>
      <c r="E489" s="53">
        <v>0</v>
      </c>
      <c r="F489" s="53">
        <f>-B489/2+'Metric thread'!AD440</f>
        <v>-1.3244635178436639</v>
      </c>
      <c r="G489" s="53">
        <v>0</v>
      </c>
      <c r="H489" s="53">
        <f t="shared" si="32"/>
        <v>1.3244635178436639</v>
      </c>
      <c r="I489" s="53">
        <f>'Metric thread'!Z440-THREAD_TABLE!C489</f>
        <v>1.9449999999999932</v>
      </c>
      <c r="J489" s="53">
        <f>'Metric thread'!AC440</f>
        <v>0.20151724426984569</v>
      </c>
      <c r="K489" s="53">
        <f t="shared" si="33"/>
        <v>1.9449999999999932</v>
      </c>
      <c r="L489" s="58">
        <f t="shared" si="34"/>
        <v>-0.20151724426984569</v>
      </c>
    </row>
    <row r="490" spans="1:12">
      <c r="A490" s="126" t="str">
        <f>_xlfn.CONCAT('Metric thread'!C441,"-ext")</f>
        <v>M275x6-ext</v>
      </c>
      <c r="B490" s="73">
        <f>'Metric thread'!D441</f>
        <v>6</v>
      </c>
      <c r="C490" s="53">
        <f>'Metric thread'!Y441</f>
        <v>133.505</v>
      </c>
      <c r="D490" s="53">
        <f>'Metric thread'!X441</f>
        <v>267.72000000000003</v>
      </c>
      <c r="E490" s="53">
        <v>0</v>
      </c>
      <c r="F490" s="53">
        <f>-B490/2+'Metric thread'!AD441</f>
        <v>-2.6085125168440908</v>
      </c>
      <c r="G490" s="53">
        <v>0</v>
      </c>
      <c r="H490" s="53">
        <f t="shared" si="32"/>
        <v>2.6085125168440908</v>
      </c>
      <c r="I490" s="53">
        <f>'Metric thread'!Z441-THREAD_TABLE!C490</f>
        <v>3.7950000000000159</v>
      </c>
      <c r="J490" s="53">
        <f>'Metric thread'!AC441</f>
        <v>0.4174682452694517</v>
      </c>
      <c r="K490" s="53">
        <f t="shared" si="33"/>
        <v>3.7950000000000159</v>
      </c>
      <c r="L490" s="58">
        <f t="shared" si="34"/>
        <v>-0.4174682452694517</v>
      </c>
    </row>
    <row r="491" spans="1:12">
      <c r="A491" s="126" t="str">
        <f>_xlfn.CONCAT('Metric thread'!C442,"-ext")</f>
        <v>M275x4-ext</v>
      </c>
      <c r="B491" s="73">
        <f>'Metric thread'!D442</f>
        <v>4</v>
      </c>
      <c r="C491" s="53">
        <f>'Metric thread'!Y442</f>
        <v>134.80000000000001</v>
      </c>
      <c r="D491" s="53">
        <f>'Metric thread'!X442</f>
        <v>270.10500000000002</v>
      </c>
      <c r="E491" s="53">
        <v>0</v>
      </c>
      <c r="F491" s="53">
        <f>-B491/2+'Metric thread'!AD442</f>
        <v>-1.7505553499465201</v>
      </c>
      <c r="G491" s="53">
        <v>0</v>
      </c>
      <c r="H491" s="53">
        <f t="shared" si="32"/>
        <v>1.7505553499465201</v>
      </c>
      <c r="I491" s="53">
        <f>'Metric thread'!Z442-THREAD_TABLE!C491</f>
        <v>2.5499999999999829</v>
      </c>
      <c r="J491" s="53">
        <f>'Metric thread'!AC442</f>
        <v>0.27831216351297877</v>
      </c>
      <c r="K491" s="53">
        <f t="shared" si="33"/>
        <v>2.5499999999999829</v>
      </c>
      <c r="L491" s="58">
        <f t="shared" si="34"/>
        <v>-0.27831216351297877</v>
      </c>
    </row>
    <row r="492" spans="1:12">
      <c r="A492" s="126" t="str">
        <f>_xlfn.CONCAT('Metric thread'!C443,"-ext")</f>
        <v>M275x3-ext</v>
      </c>
      <c r="B492" s="73">
        <f>'Metric thread'!D443</f>
        <v>3</v>
      </c>
      <c r="C492" s="53">
        <f>'Metric thread'!Y443</f>
        <v>135.45500000000001</v>
      </c>
      <c r="D492" s="53">
        <f>'Metric thread'!X443</f>
        <v>271.30500000000001</v>
      </c>
      <c r="E492" s="53">
        <v>0</v>
      </c>
      <c r="F492" s="53">
        <f>-B492/2+'Metric thread'!AD443</f>
        <v>-1.3244635178436639</v>
      </c>
      <c r="G492" s="53">
        <v>0</v>
      </c>
      <c r="H492" s="53">
        <f t="shared" si="32"/>
        <v>1.3244635178436639</v>
      </c>
      <c r="I492" s="53">
        <f>'Metric thread'!Z443-THREAD_TABLE!C492</f>
        <v>1.9449999999999932</v>
      </c>
      <c r="J492" s="53">
        <f>'Metric thread'!AC443</f>
        <v>0.20151724426984569</v>
      </c>
      <c r="K492" s="53">
        <f t="shared" si="33"/>
        <v>1.9449999999999932</v>
      </c>
      <c r="L492" s="58">
        <f t="shared" si="34"/>
        <v>-0.20151724426984569</v>
      </c>
    </row>
    <row r="493" spans="1:12">
      <c r="A493" s="126" t="str">
        <f>_xlfn.CONCAT('Metric thread'!C444,"-ext")</f>
        <v>M280x8-ext</v>
      </c>
      <c r="B493" s="73">
        <f>'Metric thread'!D444</f>
        <v>8</v>
      </c>
      <c r="C493" s="53">
        <f>'Metric thread'!Y444</f>
        <v>134.71</v>
      </c>
      <c r="D493" s="53">
        <f>'Metric thread'!X444</f>
        <v>270.33000000000004</v>
      </c>
      <c r="E493" s="53">
        <v>0</v>
      </c>
      <c r="F493" s="53">
        <f>-B493/2+'Metric thread'!AD444</f>
        <v>-3.4664696837416447</v>
      </c>
      <c r="G493" s="53">
        <v>0</v>
      </c>
      <c r="H493" s="53">
        <f t="shared" si="32"/>
        <v>3.4664696837416447</v>
      </c>
      <c r="I493" s="53">
        <f>'Metric thread'!Z444-THREAD_TABLE!C493</f>
        <v>5.0649999999999693</v>
      </c>
      <c r="J493" s="53">
        <f>'Metric thread'!AC444</f>
        <v>0.54219057029621354</v>
      </c>
      <c r="K493" s="53">
        <f t="shared" si="33"/>
        <v>5.0649999999999693</v>
      </c>
      <c r="L493" s="58">
        <f t="shared" si="34"/>
        <v>-0.54219057029621354</v>
      </c>
    </row>
    <row r="494" spans="1:12">
      <c r="A494" s="126" t="str">
        <f>_xlfn.CONCAT('Metric thread'!C445,"-ext")</f>
        <v>M280x6-ext</v>
      </c>
      <c r="B494" s="73">
        <f>'Metric thread'!D445</f>
        <v>6</v>
      </c>
      <c r="C494" s="53">
        <f>'Metric thread'!Y445</f>
        <v>136.005</v>
      </c>
      <c r="D494" s="53">
        <f>'Metric thread'!X445</f>
        <v>272.72000000000003</v>
      </c>
      <c r="E494" s="53">
        <v>0</v>
      </c>
      <c r="F494" s="53">
        <f>-B494/2+'Metric thread'!AD445</f>
        <v>-2.6085125168440908</v>
      </c>
      <c r="G494" s="53">
        <v>0</v>
      </c>
      <c r="H494" s="53">
        <f t="shared" si="32"/>
        <v>2.6085125168440908</v>
      </c>
      <c r="I494" s="53">
        <f>'Metric thread'!Z445-THREAD_TABLE!C494</f>
        <v>3.7950000000000159</v>
      </c>
      <c r="J494" s="53">
        <f>'Metric thread'!AC445</f>
        <v>0.4174682452694517</v>
      </c>
      <c r="K494" s="53">
        <f t="shared" si="33"/>
        <v>3.7950000000000159</v>
      </c>
      <c r="L494" s="58">
        <f t="shared" si="34"/>
        <v>-0.4174682452694517</v>
      </c>
    </row>
    <row r="495" spans="1:12">
      <c r="A495" s="126" t="str">
        <f>_xlfn.CONCAT('Metric thread'!C446,"-ext")</f>
        <v>M280x4-ext</v>
      </c>
      <c r="B495" s="73">
        <f>'Metric thread'!D446</f>
        <v>4</v>
      </c>
      <c r="C495" s="53">
        <f>'Metric thread'!Y446</f>
        <v>137.30000000000001</v>
      </c>
      <c r="D495" s="53">
        <f>'Metric thread'!X446</f>
        <v>275.10500000000002</v>
      </c>
      <c r="E495" s="53">
        <v>0</v>
      </c>
      <c r="F495" s="53">
        <f>-B495/2+'Metric thread'!AD446</f>
        <v>-1.7505553499465201</v>
      </c>
      <c r="G495" s="53">
        <v>0</v>
      </c>
      <c r="H495" s="53">
        <f t="shared" si="32"/>
        <v>1.7505553499465201</v>
      </c>
      <c r="I495" s="53">
        <f>'Metric thread'!Z446-THREAD_TABLE!C495</f>
        <v>2.5499999999999829</v>
      </c>
      <c r="J495" s="53">
        <f>'Metric thread'!AC446</f>
        <v>0.27831216351297877</v>
      </c>
      <c r="K495" s="53">
        <f t="shared" si="33"/>
        <v>2.5499999999999829</v>
      </c>
      <c r="L495" s="58">
        <f t="shared" si="34"/>
        <v>-0.27831216351297877</v>
      </c>
    </row>
    <row r="496" spans="1:12">
      <c r="A496" s="126" t="str">
        <f>_xlfn.CONCAT('Metric thread'!C447,"-ext")</f>
        <v>M280x3-ext</v>
      </c>
      <c r="B496" s="73">
        <f>'Metric thread'!D447</f>
        <v>3</v>
      </c>
      <c r="C496" s="53">
        <f>'Metric thread'!Y447</f>
        <v>137.95500000000001</v>
      </c>
      <c r="D496" s="53">
        <f>'Metric thread'!X447</f>
        <v>276.30500000000001</v>
      </c>
      <c r="E496" s="53">
        <v>0</v>
      </c>
      <c r="F496" s="53">
        <f>-B496/2+'Metric thread'!AD447</f>
        <v>-1.3244635178436639</v>
      </c>
      <c r="G496" s="53">
        <v>0</v>
      </c>
      <c r="H496" s="53">
        <f t="shared" si="32"/>
        <v>1.3244635178436639</v>
      </c>
      <c r="I496" s="53">
        <f>'Metric thread'!Z447-THREAD_TABLE!C496</f>
        <v>1.9449999999999932</v>
      </c>
      <c r="J496" s="53">
        <f>'Metric thread'!AC447</f>
        <v>0.20151724426984569</v>
      </c>
      <c r="K496" s="53">
        <f t="shared" si="33"/>
        <v>1.9449999999999932</v>
      </c>
      <c r="L496" s="58">
        <f t="shared" si="34"/>
        <v>-0.20151724426984569</v>
      </c>
    </row>
    <row r="497" spans="1:12">
      <c r="A497" s="126" t="str">
        <f>_xlfn.CONCAT('Metric thread'!C448,"-ext")</f>
        <v>M285x6-ext</v>
      </c>
      <c r="B497" s="73">
        <f>'Metric thread'!D448</f>
        <v>6</v>
      </c>
      <c r="C497" s="53">
        <f>'Metric thread'!Y448</f>
        <v>138.505</v>
      </c>
      <c r="D497" s="53">
        <f>'Metric thread'!X448</f>
        <v>277.72000000000003</v>
      </c>
      <c r="E497" s="53">
        <v>0</v>
      </c>
      <c r="F497" s="53">
        <f>-B497/2+'Metric thread'!AD448</f>
        <v>-2.6085125168440908</v>
      </c>
      <c r="G497" s="53">
        <v>0</v>
      </c>
      <c r="H497" s="53">
        <f t="shared" si="32"/>
        <v>2.6085125168440908</v>
      </c>
      <c r="I497" s="53">
        <f>'Metric thread'!Z448-THREAD_TABLE!C497</f>
        <v>3.7950000000000159</v>
      </c>
      <c r="J497" s="53">
        <f>'Metric thread'!AC448</f>
        <v>0.4174682452694517</v>
      </c>
      <c r="K497" s="53">
        <f t="shared" si="33"/>
        <v>3.7950000000000159</v>
      </c>
      <c r="L497" s="58">
        <f t="shared" si="34"/>
        <v>-0.4174682452694517</v>
      </c>
    </row>
    <row r="498" spans="1:12">
      <c r="A498" s="126" t="str">
        <f>_xlfn.CONCAT('Metric thread'!C449,"-ext")</f>
        <v>M285x4-ext</v>
      </c>
      <c r="B498" s="73">
        <f>'Metric thread'!D449</f>
        <v>4</v>
      </c>
      <c r="C498" s="53">
        <f>'Metric thread'!Y449</f>
        <v>139.80000000000001</v>
      </c>
      <c r="D498" s="53">
        <f>'Metric thread'!X449</f>
        <v>280.10500000000002</v>
      </c>
      <c r="E498" s="53">
        <v>0</v>
      </c>
      <c r="F498" s="53">
        <f>-B498/2+'Metric thread'!AD449</f>
        <v>-1.7505553499465201</v>
      </c>
      <c r="G498" s="53">
        <v>0</v>
      </c>
      <c r="H498" s="53">
        <f t="shared" si="32"/>
        <v>1.7505553499465201</v>
      </c>
      <c r="I498" s="53">
        <f>'Metric thread'!Z449-THREAD_TABLE!C498</f>
        <v>2.5499999999999829</v>
      </c>
      <c r="J498" s="53">
        <f>'Metric thread'!AC449</f>
        <v>0.27831216351297877</v>
      </c>
      <c r="K498" s="53">
        <f t="shared" si="33"/>
        <v>2.5499999999999829</v>
      </c>
      <c r="L498" s="58">
        <f t="shared" si="34"/>
        <v>-0.27831216351297877</v>
      </c>
    </row>
    <row r="499" spans="1:12">
      <c r="A499" s="126" t="str">
        <f>_xlfn.CONCAT('Metric thread'!C450,"-ext")</f>
        <v>M285x3-ext</v>
      </c>
      <c r="B499" s="73">
        <f>'Metric thread'!D450</f>
        <v>3</v>
      </c>
      <c r="C499" s="53">
        <f>'Metric thread'!Y450</f>
        <v>140.45500000000001</v>
      </c>
      <c r="D499" s="53">
        <f>'Metric thread'!X450</f>
        <v>281.30500000000001</v>
      </c>
      <c r="E499" s="53">
        <v>0</v>
      </c>
      <c r="F499" s="53">
        <f>-B499/2+'Metric thread'!AD450</f>
        <v>-1.3244635178436639</v>
      </c>
      <c r="G499" s="53">
        <v>0</v>
      </c>
      <c r="H499" s="53">
        <f t="shared" si="32"/>
        <v>1.3244635178436639</v>
      </c>
      <c r="I499" s="53">
        <f>'Metric thread'!Z450-THREAD_TABLE!C499</f>
        <v>1.9449999999999932</v>
      </c>
      <c r="J499" s="53">
        <f>'Metric thread'!AC450</f>
        <v>0.20151724426984569</v>
      </c>
      <c r="K499" s="53">
        <f t="shared" si="33"/>
        <v>1.9449999999999932</v>
      </c>
      <c r="L499" s="58">
        <f t="shared" si="34"/>
        <v>-0.20151724426984569</v>
      </c>
    </row>
    <row r="500" spans="1:12">
      <c r="A500" s="126" t="str">
        <f>_xlfn.CONCAT('Metric thread'!C451,"-ext")</f>
        <v>M290x6-ext</v>
      </c>
      <c r="B500" s="73">
        <f>'Metric thread'!D451</f>
        <v>6</v>
      </c>
      <c r="C500" s="53">
        <f>'Metric thread'!Y451</f>
        <v>141.005</v>
      </c>
      <c r="D500" s="53">
        <f>'Metric thread'!X451</f>
        <v>282.72000000000003</v>
      </c>
      <c r="E500" s="53">
        <v>0</v>
      </c>
      <c r="F500" s="53">
        <f>-B500/2+'Metric thread'!AD451</f>
        <v>-2.6085125168440908</v>
      </c>
      <c r="G500" s="53">
        <v>0</v>
      </c>
      <c r="H500" s="53">
        <f t="shared" si="32"/>
        <v>2.6085125168440908</v>
      </c>
      <c r="I500" s="53">
        <f>'Metric thread'!Z451-THREAD_TABLE!C500</f>
        <v>3.7950000000000159</v>
      </c>
      <c r="J500" s="53">
        <f>'Metric thread'!AC451</f>
        <v>0.4174682452694517</v>
      </c>
      <c r="K500" s="53">
        <f t="shared" si="33"/>
        <v>3.7950000000000159</v>
      </c>
      <c r="L500" s="58">
        <f t="shared" si="34"/>
        <v>-0.4174682452694517</v>
      </c>
    </row>
    <row r="501" spans="1:12">
      <c r="A501" s="126" t="str">
        <f>_xlfn.CONCAT('Metric thread'!C452,"-ext")</f>
        <v>M290x4-ext</v>
      </c>
      <c r="B501" s="73">
        <f>'Metric thread'!D452</f>
        <v>4</v>
      </c>
      <c r="C501" s="53">
        <f>'Metric thread'!Y452</f>
        <v>142.30000000000001</v>
      </c>
      <c r="D501" s="53">
        <f>'Metric thread'!X452</f>
        <v>285.10500000000002</v>
      </c>
      <c r="E501" s="53">
        <v>0</v>
      </c>
      <c r="F501" s="53">
        <f>-B501/2+'Metric thread'!AD452</f>
        <v>-1.7505553499465201</v>
      </c>
      <c r="G501" s="53">
        <v>0</v>
      </c>
      <c r="H501" s="53">
        <f t="shared" si="32"/>
        <v>1.7505553499465201</v>
      </c>
      <c r="I501" s="53">
        <f>'Metric thread'!Z452-THREAD_TABLE!C501</f>
        <v>2.5499999999999829</v>
      </c>
      <c r="J501" s="53">
        <f>'Metric thread'!AC452</f>
        <v>0.27831216351297877</v>
      </c>
      <c r="K501" s="53">
        <f t="shared" si="33"/>
        <v>2.5499999999999829</v>
      </c>
      <c r="L501" s="58">
        <f t="shared" si="34"/>
        <v>-0.27831216351297877</v>
      </c>
    </row>
    <row r="502" spans="1:12">
      <c r="A502" s="126" t="str">
        <f>_xlfn.CONCAT('Metric thread'!C453,"-ext")</f>
        <v>M290x3-ext</v>
      </c>
      <c r="B502" s="73">
        <f>'Metric thread'!D453</f>
        <v>3</v>
      </c>
      <c r="C502" s="53">
        <f>'Metric thread'!Y453</f>
        <v>142.95500000000001</v>
      </c>
      <c r="D502" s="53">
        <f>'Metric thread'!X453</f>
        <v>286.30500000000001</v>
      </c>
      <c r="E502" s="53">
        <v>0</v>
      </c>
      <c r="F502" s="53">
        <f>-B502/2+'Metric thread'!AD453</f>
        <v>-1.3244635178436639</v>
      </c>
      <c r="G502" s="53">
        <v>0</v>
      </c>
      <c r="H502" s="53">
        <f t="shared" ref="H502:H549" si="35">-F502</f>
        <v>1.3244635178436639</v>
      </c>
      <c r="I502" s="53">
        <f>'Metric thread'!Z453-THREAD_TABLE!C502</f>
        <v>1.9449999999999932</v>
      </c>
      <c r="J502" s="53">
        <f>'Metric thread'!AC453</f>
        <v>0.20151724426984569</v>
      </c>
      <c r="K502" s="53">
        <f t="shared" ref="K502:K549" si="36">I502</f>
        <v>1.9449999999999932</v>
      </c>
      <c r="L502" s="58">
        <f t="shared" ref="L502:L549" si="37">-J502</f>
        <v>-0.20151724426984569</v>
      </c>
    </row>
    <row r="503" spans="1:12">
      <c r="A503" s="126" t="str">
        <f>_xlfn.CONCAT('Metric thread'!C454,"-ext")</f>
        <v>M295x6-ext</v>
      </c>
      <c r="B503" s="73">
        <f>'Metric thread'!D454</f>
        <v>6</v>
      </c>
      <c r="C503" s="53">
        <f>'Metric thread'!Y454</f>
        <v>143.505</v>
      </c>
      <c r="D503" s="53">
        <f>'Metric thread'!X454</f>
        <v>287.72000000000003</v>
      </c>
      <c r="E503" s="53">
        <v>0</v>
      </c>
      <c r="F503" s="53">
        <f>-B503/2+'Metric thread'!AD454</f>
        <v>-2.6085125168440908</v>
      </c>
      <c r="G503" s="53">
        <v>0</v>
      </c>
      <c r="H503" s="53">
        <f t="shared" si="35"/>
        <v>2.6085125168440908</v>
      </c>
      <c r="I503" s="53">
        <f>'Metric thread'!Z454-THREAD_TABLE!C503</f>
        <v>3.7950000000000159</v>
      </c>
      <c r="J503" s="53">
        <f>'Metric thread'!AC454</f>
        <v>0.4174682452694517</v>
      </c>
      <c r="K503" s="53">
        <f t="shared" si="36"/>
        <v>3.7950000000000159</v>
      </c>
      <c r="L503" s="58">
        <f t="shared" si="37"/>
        <v>-0.4174682452694517</v>
      </c>
    </row>
    <row r="504" spans="1:12">
      <c r="A504" s="126" t="str">
        <f>_xlfn.CONCAT('Metric thread'!C455,"-ext")</f>
        <v>M295x4-ext</v>
      </c>
      <c r="B504" s="73">
        <f>'Metric thread'!D455</f>
        <v>4</v>
      </c>
      <c r="C504" s="53">
        <f>'Metric thread'!Y455</f>
        <v>144.80000000000001</v>
      </c>
      <c r="D504" s="53">
        <f>'Metric thread'!X455</f>
        <v>290.10500000000002</v>
      </c>
      <c r="E504" s="53">
        <v>0</v>
      </c>
      <c r="F504" s="53">
        <f>-B504/2+'Metric thread'!AD455</f>
        <v>-1.7505553499465201</v>
      </c>
      <c r="G504" s="53">
        <v>0</v>
      </c>
      <c r="H504" s="53">
        <f t="shared" si="35"/>
        <v>1.7505553499465201</v>
      </c>
      <c r="I504" s="53">
        <f>'Metric thread'!Z455-THREAD_TABLE!C504</f>
        <v>2.5499999999999829</v>
      </c>
      <c r="J504" s="53">
        <f>'Metric thread'!AC455</f>
        <v>0.27831216351297877</v>
      </c>
      <c r="K504" s="53">
        <f t="shared" si="36"/>
        <v>2.5499999999999829</v>
      </c>
      <c r="L504" s="58">
        <f t="shared" si="37"/>
        <v>-0.27831216351297877</v>
      </c>
    </row>
    <row r="505" spans="1:12">
      <c r="A505" s="126" t="str">
        <f>_xlfn.CONCAT('Metric thread'!C456,"-ext")</f>
        <v>M295x3-ext</v>
      </c>
      <c r="B505" s="73">
        <f>'Metric thread'!D456</f>
        <v>3</v>
      </c>
      <c r="C505" s="53">
        <f>'Metric thread'!Y456</f>
        <v>145.45500000000001</v>
      </c>
      <c r="D505" s="53">
        <f>'Metric thread'!X456</f>
        <v>291.30500000000001</v>
      </c>
      <c r="E505" s="53">
        <v>0</v>
      </c>
      <c r="F505" s="53">
        <f>-B505/2+'Metric thread'!AD456</f>
        <v>-1.3244635178436639</v>
      </c>
      <c r="G505" s="53">
        <v>0</v>
      </c>
      <c r="H505" s="53">
        <f t="shared" si="35"/>
        <v>1.3244635178436639</v>
      </c>
      <c r="I505" s="53">
        <f>'Metric thread'!Z456-THREAD_TABLE!C505</f>
        <v>1.9449999999999932</v>
      </c>
      <c r="J505" s="53">
        <f>'Metric thread'!AC456</f>
        <v>0.20151724426984569</v>
      </c>
      <c r="K505" s="53">
        <f t="shared" si="36"/>
        <v>1.9449999999999932</v>
      </c>
      <c r="L505" s="58">
        <f t="shared" si="37"/>
        <v>-0.20151724426984569</v>
      </c>
    </row>
    <row r="506" spans="1:12">
      <c r="A506" s="126" t="str">
        <f>_xlfn.CONCAT('Metric thread'!C457,"-ext")</f>
        <v>M300x8-ext</v>
      </c>
      <c r="B506" s="73">
        <f>'Metric thread'!D457</f>
        <v>8</v>
      </c>
      <c r="C506" s="53">
        <f>'Metric thread'!Y457</f>
        <v>144.71</v>
      </c>
      <c r="D506" s="53">
        <f>'Metric thread'!X457</f>
        <v>290.33000000000004</v>
      </c>
      <c r="E506" s="53">
        <v>0</v>
      </c>
      <c r="F506" s="53">
        <f>-B506/2+'Metric thread'!AD457</f>
        <v>-3.4664696837416447</v>
      </c>
      <c r="G506" s="53">
        <v>0</v>
      </c>
      <c r="H506" s="53">
        <f t="shared" si="35"/>
        <v>3.4664696837416447</v>
      </c>
      <c r="I506" s="53">
        <f>'Metric thread'!Z457-THREAD_TABLE!C506</f>
        <v>5.0649999999999693</v>
      </c>
      <c r="J506" s="53">
        <f>'Metric thread'!AC457</f>
        <v>0.54219057029621354</v>
      </c>
      <c r="K506" s="53">
        <f t="shared" si="36"/>
        <v>5.0649999999999693</v>
      </c>
      <c r="L506" s="58">
        <f t="shared" si="37"/>
        <v>-0.54219057029621354</v>
      </c>
    </row>
    <row r="507" spans="1:12">
      <c r="A507" s="126" t="str">
        <f>_xlfn.CONCAT('Metric thread'!C458,"-ext")</f>
        <v>M300x6-ext</v>
      </c>
      <c r="B507" s="73">
        <f>'Metric thread'!D458</f>
        <v>6</v>
      </c>
      <c r="C507" s="53">
        <f>'Metric thread'!Y458</f>
        <v>146.005</v>
      </c>
      <c r="D507" s="53">
        <f>'Metric thread'!X458</f>
        <v>292.72000000000003</v>
      </c>
      <c r="E507" s="53">
        <v>0</v>
      </c>
      <c r="F507" s="53">
        <f>-B507/2+'Metric thread'!AD458</f>
        <v>-2.6085125168440908</v>
      </c>
      <c r="G507" s="53">
        <v>0</v>
      </c>
      <c r="H507" s="53">
        <f t="shared" si="35"/>
        <v>2.6085125168440908</v>
      </c>
      <c r="I507" s="53">
        <f>'Metric thread'!Z458-THREAD_TABLE!C507</f>
        <v>3.7950000000000159</v>
      </c>
      <c r="J507" s="53">
        <f>'Metric thread'!AC458</f>
        <v>0.4174682452694517</v>
      </c>
      <c r="K507" s="53">
        <f t="shared" si="36"/>
        <v>3.7950000000000159</v>
      </c>
      <c r="L507" s="58">
        <f t="shared" si="37"/>
        <v>-0.4174682452694517</v>
      </c>
    </row>
    <row r="508" spans="1:12">
      <c r="A508" s="126" t="str">
        <f>_xlfn.CONCAT('Metric thread'!C459,"-ext")</f>
        <v>M300x4-ext</v>
      </c>
      <c r="B508" s="73">
        <f>'Metric thread'!D459</f>
        <v>4</v>
      </c>
      <c r="C508" s="53">
        <f>'Metric thread'!Y459</f>
        <v>147.30000000000001</v>
      </c>
      <c r="D508" s="53">
        <f>'Metric thread'!X459</f>
        <v>295.10500000000002</v>
      </c>
      <c r="E508" s="53">
        <v>0</v>
      </c>
      <c r="F508" s="53">
        <f>-B508/2+'Metric thread'!AD459</f>
        <v>-1.7505553499465201</v>
      </c>
      <c r="G508" s="53">
        <v>0</v>
      </c>
      <c r="H508" s="53">
        <f t="shared" si="35"/>
        <v>1.7505553499465201</v>
      </c>
      <c r="I508" s="53">
        <f>'Metric thread'!Z459-THREAD_TABLE!C508</f>
        <v>2.5499999999999829</v>
      </c>
      <c r="J508" s="53">
        <f>'Metric thread'!AC459</f>
        <v>0.27831216351297877</v>
      </c>
      <c r="K508" s="53">
        <f t="shared" si="36"/>
        <v>2.5499999999999829</v>
      </c>
      <c r="L508" s="58">
        <f t="shared" si="37"/>
        <v>-0.27831216351297877</v>
      </c>
    </row>
    <row r="509" spans="1:12">
      <c r="A509" s="126" t="str">
        <f>_xlfn.CONCAT('Metric thread'!C460,"-ext")</f>
        <v>M300x3-ext</v>
      </c>
      <c r="B509" s="73">
        <f>'Metric thread'!D460</f>
        <v>3</v>
      </c>
      <c r="C509" s="53">
        <f>'Metric thread'!Y460</f>
        <v>147.95500000000001</v>
      </c>
      <c r="D509" s="53">
        <f>'Metric thread'!X460</f>
        <v>296.30500000000001</v>
      </c>
      <c r="E509" s="53">
        <v>0</v>
      </c>
      <c r="F509" s="53">
        <f>-B509/2+'Metric thread'!AD460</f>
        <v>-1.3244635178436639</v>
      </c>
      <c r="G509" s="53">
        <v>0</v>
      </c>
      <c r="H509" s="53">
        <f t="shared" si="35"/>
        <v>1.3244635178436639</v>
      </c>
      <c r="I509" s="53">
        <f>'Metric thread'!Z460-THREAD_TABLE!C509</f>
        <v>1.9449999999999932</v>
      </c>
      <c r="J509" s="53">
        <f>'Metric thread'!AC460</f>
        <v>0.20151724426984569</v>
      </c>
      <c r="K509" s="53">
        <f t="shared" si="36"/>
        <v>1.9449999999999932</v>
      </c>
      <c r="L509" s="58">
        <f t="shared" si="37"/>
        <v>-0.20151724426984569</v>
      </c>
    </row>
    <row r="510" spans="1:12">
      <c r="A510" s="126" t="str">
        <f>_xlfn.CONCAT('Metric thread'!C461,"-ext")</f>
        <v>M310x6-ext</v>
      </c>
      <c r="B510" s="73">
        <f>'Metric thread'!D461</f>
        <v>6</v>
      </c>
      <c r="C510" s="53">
        <f>'Metric thread'!Y461</f>
        <v>151.005</v>
      </c>
      <c r="D510" s="53">
        <f>'Metric thread'!X461</f>
        <v>302.72000000000003</v>
      </c>
      <c r="E510" s="53">
        <v>0</v>
      </c>
      <c r="F510" s="53">
        <f>-B510/2+'Metric thread'!AD461</f>
        <v>-2.6085125168440908</v>
      </c>
      <c r="G510" s="53">
        <v>0</v>
      </c>
      <c r="H510" s="53">
        <f t="shared" si="35"/>
        <v>2.6085125168440908</v>
      </c>
      <c r="I510" s="53">
        <f>'Metric thread'!Z461-THREAD_TABLE!C510</f>
        <v>3.7950000000000159</v>
      </c>
      <c r="J510" s="53">
        <f>'Metric thread'!AC461</f>
        <v>0.4174682452694517</v>
      </c>
      <c r="K510" s="53">
        <f t="shared" si="36"/>
        <v>3.7950000000000159</v>
      </c>
      <c r="L510" s="58">
        <f t="shared" si="37"/>
        <v>-0.4174682452694517</v>
      </c>
    </row>
    <row r="511" spans="1:12">
      <c r="A511" s="126" t="str">
        <f>_xlfn.CONCAT('Metric thread'!C462,"-ext")</f>
        <v>M310x4-ext</v>
      </c>
      <c r="B511" s="73">
        <f>'Metric thread'!D462</f>
        <v>4</v>
      </c>
      <c r="C511" s="53">
        <f>'Metric thread'!Y462</f>
        <v>152.30000000000001</v>
      </c>
      <c r="D511" s="53">
        <f>'Metric thread'!X462</f>
        <v>305.10500000000002</v>
      </c>
      <c r="E511" s="53">
        <v>0</v>
      </c>
      <c r="F511" s="53">
        <f>-B511/2+'Metric thread'!AD462</f>
        <v>-1.7505553499465201</v>
      </c>
      <c r="G511" s="53">
        <v>0</v>
      </c>
      <c r="H511" s="53">
        <f t="shared" si="35"/>
        <v>1.7505553499465201</v>
      </c>
      <c r="I511" s="53">
        <f>'Metric thread'!Z462-THREAD_TABLE!C511</f>
        <v>2.5499999999999829</v>
      </c>
      <c r="J511" s="53">
        <f>'Metric thread'!AC462</f>
        <v>0.27831216351297877</v>
      </c>
      <c r="K511" s="53">
        <f t="shared" si="36"/>
        <v>2.5499999999999829</v>
      </c>
      <c r="L511" s="58">
        <f t="shared" si="37"/>
        <v>-0.27831216351297877</v>
      </c>
    </row>
    <row r="512" spans="1:12">
      <c r="A512" s="126" t="str">
        <f>_xlfn.CONCAT('Metric thread'!C463,"-ext")</f>
        <v>M320x6-ext</v>
      </c>
      <c r="B512" s="73">
        <f>'Metric thread'!D463</f>
        <v>6</v>
      </c>
      <c r="C512" s="53">
        <f>'Metric thread'!Y463</f>
        <v>156.005</v>
      </c>
      <c r="D512" s="53">
        <f>'Metric thread'!X463</f>
        <v>312.72000000000003</v>
      </c>
      <c r="E512" s="53">
        <v>0</v>
      </c>
      <c r="F512" s="53">
        <f>-B512/2+'Metric thread'!AD463</f>
        <v>-2.6085125168440908</v>
      </c>
      <c r="G512" s="53">
        <v>0</v>
      </c>
      <c r="H512" s="53">
        <f t="shared" si="35"/>
        <v>2.6085125168440908</v>
      </c>
      <c r="I512" s="53">
        <f>'Metric thread'!Z463-THREAD_TABLE!C512</f>
        <v>3.7950000000000159</v>
      </c>
      <c r="J512" s="53">
        <f>'Metric thread'!AC463</f>
        <v>0.4174682452694517</v>
      </c>
      <c r="K512" s="53">
        <f t="shared" si="36"/>
        <v>3.7950000000000159</v>
      </c>
      <c r="L512" s="58">
        <f t="shared" si="37"/>
        <v>-0.4174682452694517</v>
      </c>
    </row>
    <row r="513" spans="1:12">
      <c r="A513" s="126" t="str">
        <f>_xlfn.CONCAT('Metric thread'!C464,"-ext")</f>
        <v>M320x4-ext</v>
      </c>
      <c r="B513" s="73">
        <f>'Metric thread'!D464</f>
        <v>4</v>
      </c>
      <c r="C513" s="53">
        <f>'Metric thread'!Y464</f>
        <v>157.30000000000001</v>
      </c>
      <c r="D513" s="53">
        <f>'Metric thread'!X464</f>
        <v>315.10500000000002</v>
      </c>
      <c r="E513" s="53">
        <v>0</v>
      </c>
      <c r="F513" s="53">
        <f>-B513/2+'Metric thread'!AD464</f>
        <v>-1.7505553499465201</v>
      </c>
      <c r="G513" s="53">
        <v>0</v>
      </c>
      <c r="H513" s="53">
        <f t="shared" si="35"/>
        <v>1.7505553499465201</v>
      </c>
      <c r="I513" s="53">
        <f>'Metric thread'!Z464-THREAD_TABLE!C513</f>
        <v>2.5499999999999829</v>
      </c>
      <c r="J513" s="53">
        <f>'Metric thread'!AC464</f>
        <v>0.27831216351297877</v>
      </c>
      <c r="K513" s="53">
        <f t="shared" si="36"/>
        <v>2.5499999999999829</v>
      </c>
      <c r="L513" s="58">
        <f t="shared" si="37"/>
        <v>-0.27831216351297877</v>
      </c>
    </row>
    <row r="514" spans="1:12">
      <c r="A514" s="126" t="str">
        <f>_xlfn.CONCAT('Metric thread'!C465,"-ext")</f>
        <v>M330x6-ext</v>
      </c>
      <c r="B514" s="73">
        <f>'Metric thread'!D465</f>
        <v>6</v>
      </c>
      <c r="C514" s="53">
        <f>'Metric thread'!Y465</f>
        <v>161.005</v>
      </c>
      <c r="D514" s="53">
        <f>'Metric thread'!X465</f>
        <v>322.72000000000003</v>
      </c>
      <c r="E514" s="53">
        <v>0</v>
      </c>
      <c r="F514" s="53">
        <f>-B514/2+'Metric thread'!AD465</f>
        <v>-2.6085125168440908</v>
      </c>
      <c r="G514" s="53">
        <v>0</v>
      </c>
      <c r="H514" s="53">
        <f t="shared" si="35"/>
        <v>2.6085125168440908</v>
      </c>
      <c r="I514" s="53">
        <f>'Metric thread'!Z465-THREAD_TABLE!C514</f>
        <v>3.7950000000000159</v>
      </c>
      <c r="J514" s="53">
        <f>'Metric thread'!AC465</f>
        <v>0.4174682452694517</v>
      </c>
      <c r="K514" s="53">
        <f t="shared" si="36"/>
        <v>3.7950000000000159</v>
      </c>
      <c r="L514" s="58">
        <f t="shared" si="37"/>
        <v>-0.4174682452694517</v>
      </c>
    </row>
    <row r="515" spans="1:12">
      <c r="A515" s="126" t="str">
        <f>_xlfn.CONCAT('Metric thread'!C466,"-ext")</f>
        <v>M330x4-ext</v>
      </c>
      <c r="B515" s="73">
        <f>'Metric thread'!D466</f>
        <v>4</v>
      </c>
      <c r="C515" s="53">
        <f>'Metric thread'!Y466</f>
        <v>162.30000000000001</v>
      </c>
      <c r="D515" s="53">
        <f>'Metric thread'!X466</f>
        <v>325.10500000000002</v>
      </c>
      <c r="E515" s="53">
        <v>0</v>
      </c>
      <c r="F515" s="53">
        <f>-B515/2+'Metric thread'!AD466</f>
        <v>-1.7505553499465201</v>
      </c>
      <c r="G515" s="53">
        <v>0</v>
      </c>
      <c r="H515" s="53">
        <f t="shared" si="35"/>
        <v>1.7505553499465201</v>
      </c>
      <c r="I515" s="53">
        <f>'Metric thread'!Z466-THREAD_TABLE!C515</f>
        <v>2.5499999999999829</v>
      </c>
      <c r="J515" s="53">
        <f>'Metric thread'!AC466</f>
        <v>0.27831216351297877</v>
      </c>
      <c r="K515" s="53">
        <f t="shared" si="36"/>
        <v>2.5499999999999829</v>
      </c>
      <c r="L515" s="58">
        <f t="shared" si="37"/>
        <v>-0.27831216351297877</v>
      </c>
    </row>
    <row r="516" spans="1:12">
      <c r="A516" s="126" t="str">
        <f>_xlfn.CONCAT('Metric thread'!C467,"-ext")</f>
        <v>M340x6-ext</v>
      </c>
      <c r="B516" s="73">
        <f>'Metric thread'!D467</f>
        <v>6</v>
      </c>
      <c r="C516" s="53">
        <f>'Metric thread'!Y467</f>
        <v>166.005</v>
      </c>
      <c r="D516" s="53">
        <f>'Metric thread'!X467</f>
        <v>332.72</v>
      </c>
      <c r="E516" s="53">
        <v>0</v>
      </c>
      <c r="F516" s="53">
        <f>-B516/2+'Metric thread'!AD467</f>
        <v>-2.6085125168440908</v>
      </c>
      <c r="G516" s="53">
        <v>0</v>
      </c>
      <c r="H516" s="53">
        <f t="shared" si="35"/>
        <v>2.6085125168440908</v>
      </c>
      <c r="I516" s="53">
        <f>'Metric thread'!Z467-THREAD_TABLE!C516</f>
        <v>3.7950000000000159</v>
      </c>
      <c r="J516" s="53">
        <f>'Metric thread'!AC467</f>
        <v>0.4174682452694517</v>
      </c>
      <c r="K516" s="53">
        <f t="shared" si="36"/>
        <v>3.7950000000000159</v>
      </c>
      <c r="L516" s="58">
        <f t="shared" si="37"/>
        <v>-0.4174682452694517</v>
      </c>
    </row>
    <row r="517" spans="1:12">
      <c r="A517" s="126" t="str">
        <f>_xlfn.CONCAT('Metric thread'!C468,"-ext")</f>
        <v>M340x4-ext</v>
      </c>
      <c r="B517" s="73">
        <f>'Metric thread'!D468</f>
        <v>4</v>
      </c>
      <c r="C517" s="53">
        <f>'Metric thread'!Y468</f>
        <v>167.3</v>
      </c>
      <c r="D517" s="53">
        <f>'Metric thread'!X468</f>
        <v>335.10500000000002</v>
      </c>
      <c r="E517" s="53">
        <v>0</v>
      </c>
      <c r="F517" s="53">
        <f>-B517/2+'Metric thread'!AD468</f>
        <v>-1.7505553499465201</v>
      </c>
      <c r="G517" s="53">
        <v>0</v>
      </c>
      <c r="H517" s="53">
        <f t="shared" si="35"/>
        <v>1.7505553499465201</v>
      </c>
      <c r="I517" s="53">
        <f>'Metric thread'!Z468-THREAD_TABLE!C517</f>
        <v>2.5499999999999829</v>
      </c>
      <c r="J517" s="53">
        <f>'Metric thread'!AC468</f>
        <v>0.27831216351297877</v>
      </c>
      <c r="K517" s="53">
        <f t="shared" si="36"/>
        <v>2.5499999999999829</v>
      </c>
      <c r="L517" s="58">
        <f t="shared" si="37"/>
        <v>-0.27831216351297877</v>
      </c>
    </row>
    <row r="518" spans="1:12">
      <c r="A518" s="126" t="str">
        <f>_xlfn.CONCAT('Metric thread'!C469,"-ext")</f>
        <v>M350x6-ext</v>
      </c>
      <c r="B518" s="73">
        <f>'Metric thread'!D469</f>
        <v>6</v>
      </c>
      <c r="C518" s="53">
        <f>'Metric thread'!Y469</f>
        <v>171.005</v>
      </c>
      <c r="D518" s="53">
        <f>'Metric thread'!X469</f>
        <v>342.72</v>
      </c>
      <c r="E518" s="53">
        <v>0</v>
      </c>
      <c r="F518" s="53">
        <f>-B518/2+'Metric thread'!AD469</f>
        <v>-2.6085125168440908</v>
      </c>
      <c r="G518" s="53">
        <v>0</v>
      </c>
      <c r="H518" s="53">
        <f t="shared" si="35"/>
        <v>2.6085125168440908</v>
      </c>
      <c r="I518" s="53">
        <f>'Metric thread'!Z469-THREAD_TABLE!C518</f>
        <v>3.7950000000000159</v>
      </c>
      <c r="J518" s="53">
        <f>'Metric thread'!AC469</f>
        <v>0.4174682452694517</v>
      </c>
      <c r="K518" s="53">
        <f t="shared" si="36"/>
        <v>3.7950000000000159</v>
      </c>
      <c r="L518" s="58">
        <f t="shared" si="37"/>
        <v>-0.4174682452694517</v>
      </c>
    </row>
    <row r="519" spans="1:12">
      <c r="A519" s="126" t="str">
        <f>_xlfn.CONCAT('Metric thread'!C470,"-ext")</f>
        <v>M350x4-ext</v>
      </c>
      <c r="B519" s="73">
        <f>'Metric thread'!D470</f>
        <v>4</v>
      </c>
      <c r="C519" s="53">
        <f>'Metric thread'!Y470</f>
        <v>172.3</v>
      </c>
      <c r="D519" s="53">
        <f>'Metric thread'!X470</f>
        <v>345.10500000000002</v>
      </c>
      <c r="E519" s="53">
        <v>0</v>
      </c>
      <c r="F519" s="53">
        <f>-B519/2+'Metric thread'!AD470</f>
        <v>-1.7505553499465201</v>
      </c>
      <c r="G519" s="53">
        <v>0</v>
      </c>
      <c r="H519" s="53">
        <f t="shared" si="35"/>
        <v>1.7505553499465201</v>
      </c>
      <c r="I519" s="53">
        <f>'Metric thread'!Z470-THREAD_TABLE!C519</f>
        <v>2.5499999999999829</v>
      </c>
      <c r="J519" s="53">
        <f>'Metric thread'!AC470</f>
        <v>0.27831216351297877</v>
      </c>
      <c r="K519" s="53">
        <f t="shared" si="36"/>
        <v>2.5499999999999829</v>
      </c>
      <c r="L519" s="58">
        <f t="shared" si="37"/>
        <v>-0.27831216351297877</v>
      </c>
    </row>
    <row r="520" spans="1:12">
      <c r="A520" s="126" t="str">
        <f>_xlfn.CONCAT('Metric thread'!C471,"-ext")</f>
        <v>M360x6-ext</v>
      </c>
      <c r="B520" s="73">
        <f>'Metric thread'!D471</f>
        <v>6</v>
      </c>
      <c r="C520" s="53">
        <f>'Metric thread'!Y471</f>
        <v>175.98500000000001</v>
      </c>
      <c r="D520" s="53">
        <f>'Metric thread'!X471</f>
        <v>352.70000000000005</v>
      </c>
      <c r="E520" s="53">
        <v>0</v>
      </c>
      <c r="F520" s="53">
        <f>-B520/2+'Metric thread'!AD471</f>
        <v>-2.6200595222278729</v>
      </c>
      <c r="G520" s="53">
        <v>0</v>
      </c>
      <c r="H520" s="53">
        <f t="shared" si="35"/>
        <v>2.6200595222278729</v>
      </c>
      <c r="I520" s="53">
        <f>'Metric thread'!Z471-THREAD_TABLE!C520</f>
        <v>3.8149999999999977</v>
      </c>
      <c r="J520" s="53">
        <f>'Metric thread'!AC471</f>
        <v>0.4174682452694517</v>
      </c>
      <c r="K520" s="53">
        <f t="shared" si="36"/>
        <v>3.8149999999999977</v>
      </c>
      <c r="L520" s="58">
        <f t="shared" si="37"/>
        <v>-0.4174682452694517</v>
      </c>
    </row>
    <row r="521" spans="1:12">
      <c r="A521" s="126" t="str">
        <f>_xlfn.CONCAT('Metric thread'!C472,"-ext")</f>
        <v>M360x4-ext</v>
      </c>
      <c r="B521" s="73">
        <f>'Metric thread'!D472</f>
        <v>4</v>
      </c>
      <c r="C521" s="53">
        <f>'Metric thread'!Y472</f>
        <v>177.29</v>
      </c>
      <c r="D521" s="53">
        <f>'Metric thread'!X472</f>
        <v>355.09500000000003</v>
      </c>
      <c r="E521" s="53">
        <v>0</v>
      </c>
      <c r="F521" s="53">
        <f>-B521/2+'Metric thread'!AD472</f>
        <v>-1.7418950959086672</v>
      </c>
      <c r="G521" s="53">
        <v>0</v>
      </c>
      <c r="H521" s="53">
        <f t="shared" si="35"/>
        <v>1.7418950959086672</v>
      </c>
      <c r="I521" s="53">
        <f>'Metric thread'!Z472-THREAD_TABLE!C521</f>
        <v>2.5600000000000023</v>
      </c>
      <c r="J521" s="53">
        <f>'Metric thread'!AC472</f>
        <v>0.26387840678321839</v>
      </c>
      <c r="K521" s="53">
        <f t="shared" si="36"/>
        <v>2.5600000000000023</v>
      </c>
      <c r="L521" s="58">
        <f t="shared" si="37"/>
        <v>-0.26387840678321839</v>
      </c>
    </row>
    <row r="522" spans="1:12">
      <c r="A522" s="126" t="str">
        <f>_xlfn.CONCAT('Metric thread'!C473,"-ext")</f>
        <v>M370x6-ext</v>
      </c>
      <c r="B522" s="73">
        <f>'Metric thread'!D473</f>
        <v>6</v>
      </c>
      <c r="C522" s="53">
        <f>'Metric thread'!Y473</f>
        <v>180.98500000000001</v>
      </c>
      <c r="D522" s="53">
        <f>'Metric thread'!X473</f>
        <v>362.70000000000005</v>
      </c>
      <c r="E522" s="53">
        <v>0</v>
      </c>
      <c r="F522" s="53">
        <f>-B522/2+'Metric thread'!AD473</f>
        <v>-2.6200595222278729</v>
      </c>
      <c r="G522" s="53">
        <v>0</v>
      </c>
      <c r="H522" s="53">
        <f t="shared" si="35"/>
        <v>2.6200595222278729</v>
      </c>
      <c r="I522" s="53">
        <f>'Metric thread'!Z473-THREAD_TABLE!C522</f>
        <v>3.8149999999999977</v>
      </c>
      <c r="J522" s="53">
        <f>'Metric thread'!AC473</f>
        <v>0.4174682452694517</v>
      </c>
      <c r="K522" s="53">
        <f t="shared" si="36"/>
        <v>3.8149999999999977</v>
      </c>
      <c r="L522" s="58">
        <f t="shared" si="37"/>
        <v>-0.4174682452694517</v>
      </c>
    </row>
    <row r="523" spans="1:12">
      <c r="A523" s="126" t="str">
        <f>_xlfn.CONCAT('Metric thread'!C474,"-ext")</f>
        <v>M370x4-ext</v>
      </c>
      <c r="B523" s="73">
        <f>'Metric thread'!D474</f>
        <v>4</v>
      </c>
      <c r="C523" s="53">
        <f>'Metric thread'!Y474</f>
        <v>182.29</v>
      </c>
      <c r="D523" s="53">
        <f>'Metric thread'!X474</f>
        <v>365.09500000000003</v>
      </c>
      <c r="E523" s="53">
        <v>0</v>
      </c>
      <c r="F523" s="53">
        <f>-B523/2+'Metric thread'!AD474</f>
        <v>-1.7418950959086672</v>
      </c>
      <c r="G523" s="53">
        <v>0</v>
      </c>
      <c r="H523" s="53">
        <f t="shared" si="35"/>
        <v>1.7418950959086672</v>
      </c>
      <c r="I523" s="53">
        <f>'Metric thread'!Z474-THREAD_TABLE!C523</f>
        <v>2.5600000000000023</v>
      </c>
      <c r="J523" s="53">
        <f>'Metric thread'!AC474</f>
        <v>0.26387840678321839</v>
      </c>
      <c r="K523" s="53">
        <f t="shared" si="36"/>
        <v>2.5600000000000023</v>
      </c>
      <c r="L523" s="58">
        <f t="shared" si="37"/>
        <v>-0.26387840678321839</v>
      </c>
    </row>
    <row r="524" spans="1:12">
      <c r="A524" s="126" t="str">
        <f>_xlfn.CONCAT('Metric thread'!C475,"-ext")</f>
        <v>M380x6-ext</v>
      </c>
      <c r="B524" s="73">
        <f>'Metric thread'!D475</f>
        <v>6</v>
      </c>
      <c r="C524" s="53">
        <f>'Metric thread'!Y475</f>
        <v>185.98500000000001</v>
      </c>
      <c r="D524" s="53">
        <f>'Metric thread'!X475</f>
        <v>372.70000000000005</v>
      </c>
      <c r="E524" s="53">
        <v>0</v>
      </c>
      <c r="F524" s="53">
        <f>-B524/2+'Metric thread'!AD475</f>
        <v>-2.6200595222278729</v>
      </c>
      <c r="G524" s="53">
        <v>0</v>
      </c>
      <c r="H524" s="53">
        <f t="shared" si="35"/>
        <v>2.6200595222278729</v>
      </c>
      <c r="I524" s="53">
        <f>'Metric thread'!Z475-THREAD_TABLE!C524</f>
        <v>3.8149999999999977</v>
      </c>
      <c r="J524" s="53">
        <f>'Metric thread'!AC475</f>
        <v>0.4174682452694517</v>
      </c>
      <c r="K524" s="53">
        <f t="shared" si="36"/>
        <v>3.8149999999999977</v>
      </c>
      <c r="L524" s="58">
        <f t="shared" si="37"/>
        <v>-0.4174682452694517</v>
      </c>
    </row>
    <row r="525" spans="1:12">
      <c r="A525" s="126" t="str">
        <f>_xlfn.CONCAT('Metric thread'!C476,"-ext")</f>
        <v>M380x4-ext</v>
      </c>
      <c r="B525" s="73">
        <f>'Metric thread'!D476</f>
        <v>4</v>
      </c>
      <c r="C525" s="53">
        <f>'Metric thread'!Y476</f>
        <v>187.29</v>
      </c>
      <c r="D525" s="53">
        <f>'Metric thread'!X476</f>
        <v>375.09500000000003</v>
      </c>
      <c r="E525" s="53">
        <v>0</v>
      </c>
      <c r="F525" s="53">
        <f>-B525/2+'Metric thread'!AD476</f>
        <v>-1.7418950959086672</v>
      </c>
      <c r="G525" s="53">
        <v>0</v>
      </c>
      <c r="H525" s="53">
        <f t="shared" si="35"/>
        <v>1.7418950959086672</v>
      </c>
      <c r="I525" s="53">
        <f>'Metric thread'!Z476-THREAD_TABLE!C525</f>
        <v>2.5600000000000023</v>
      </c>
      <c r="J525" s="53">
        <f>'Metric thread'!AC476</f>
        <v>0.26387840678321839</v>
      </c>
      <c r="K525" s="53">
        <f t="shared" si="36"/>
        <v>2.5600000000000023</v>
      </c>
      <c r="L525" s="58">
        <f t="shared" si="37"/>
        <v>-0.26387840678321839</v>
      </c>
    </row>
    <row r="526" spans="1:12">
      <c r="A526" s="126" t="str">
        <f>_xlfn.CONCAT('Metric thread'!C477,"-ext")</f>
        <v>M390x6-ext</v>
      </c>
      <c r="B526" s="73">
        <f>'Metric thread'!D477</f>
        <v>6</v>
      </c>
      <c r="C526" s="53">
        <f>'Metric thread'!Y477</f>
        <v>190.98500000000001</v>
      </c>
      <c r="D526" s="53">
        <f>'Metric thread'!X477</f>
        <v>382.70000000000005</v>
      </c>
      <c r="E526" s="53">
        <v>0</v>
      </c>
      <c r="F526" s="53">
        <f>-B526/2+'Metric thread'!AD477</f>
        <v>-2.6200595222278729</v>
      </c>
      <c r="G526" s="53">
        <v>0</v>
      </c>
      <c r="H526" s="53">
        <f t="shared" si="35"/>
        <v>2.6200595222278729</v>
      </c>
      <c r="I526" s="53">
        <f>'Metric thread'!Z477-THREAD_TABLE!C526</f>
        <v>3.8149999999999977</v>
      </c>
      <c r="J526" s="53">
        <f>'Metric thread'!AC477</f>
        <v>0.4174682452694517</v>
      </c>
      <c r="K526" s="53">
        <f t="shared" si="36"/>
        <v>3.8149999999999977</v>
      </c>
      <c r="L526" s="58">
        <f t="shared" si="37"/>
        <v>-0.4174682452694517</v>
      </c>
    </row>
    <row r="527" spans="1:12">
      <c r="A527" s="126" t="str">
        <f>_xlfn.CONCAT('Metric thread'!C478,"-ext")</f>
        <v>M390x4-ext</v>
      </c>
      <c r="B527" s="73">
        <f>'Metric thread'!D478</f>
        <v>4</v>
      </c>
      <c r="C527" s="53">
        <f>'Metric thread'!Y478</f>
        <v>192.29</v>
      </c>
      <c r="D527" s="53">
        <f>'Metric thread'!X478</f>
        <v>385.09500000000003</v>
      </c>
      <c r="E527" s="53">
        <v>0</v>
      </c>
      <c r="F527" s="53">
        <f>-B527/2+'Metric thread'!AD478</f>
        <v>-1.7418950959086672</v>
      </c>
      <c r="G527" s="53">
        <v>0</v>
      </c>
      <c r="H527" s="53">
        <f t="shared" si="35"/>
        <v>1.7418950959086672</v>
      </c>
      <c r="I527" s="53">
        <f>'Metric thread'!Z478-THREAD_TABLE!C527</f>
        <v>2.5600000000000023</v>
      </c>
      <c r="J527" s="53">
        <f>'Metric thread'!AC478</f>
        <v>0.26387840678321839</v>
      </c>
      <c r="K527" s="53">
        <f t="shared" si="36"/>
        <v>2.5600000000000023</v>
      </c>
      <c r="L527" s="58">
        <f t="shared" si="37"/>
        <v>-0.26387840678321839</v>
      </c>
    </row>
    <row r="528" spans="1:12">
      <c r="A528" s="126" t="str">
        <f>_xlfn.CONCAT('Metric thread'!C479,"-ext")</f>
        <v>M400x6-ext</v>
      </c>
      <c r="B528" s="73">
        <f>'Metric thread'!D479</f>
        <v>6</v>
      </c>
      <c r="C528" s="53">
        <f>'Metric thread'!Y479</f>
        <v>195.98500000000001</v>
      </c>
      <c r="D528" s="53">
        <f>'Metric thread'!X479</f>
        <v>392.70000000000005</v>
      </c>
      <c r="E528" s="53">
        <v>0</v>
      </c>
      <c r="F528" s="53">
        <f>-B528/2+'Metric thread'!AD479</f>
        <v>-2.6200595222278729</v>
      </c>
      <c r="G528" s="53">
        <v>0</v>
      </c>
      <c r="H528" s="53">
        <f t="shared" si="35"/>
        <v>2.6200595222278729</v>
      </c>
      <c r="I528" s="53">
        <f>'Metric thread'!Z479-THREAD_TABLE!C528</f>
        <v>3.8149999999999977</v>
      </c>
      <c r="J528" s="53">
        <f>'Metric thread'!AC479</f>
        <v>0.4174682452694517</v>
      </c>
      <c r="K528" s="53">
        <f t="shared" si="36"/>
        <v>3.8149999999999977</v>
      </c>
      <c r="L528" s="58">
        <f t="shared" si="37"/>
        <v>-0.4174682452694517</v>
      </c>
    </row>
    <row r="529" spans="1:12">
      <c r="A529" s="126" t="str">
        <f>_xlfn.CONCAT('Metric thread'!C480,"-ext")</f>
        <v>M400x4-ext</v>
      </c>
      <c r="B529" s="73">
        <f>'Metric thread'!D480</f>
        <v>4</v>
      </c>
      <c r="C529" s="53">
        <f>'Metric thread'!Y480</f>
        <v>197.29</v>
      </c>
      <c r="D529" s="53">
        <f>'Metric thread'!X480</f>
        <v>395.09500000000003</v>
      </c>
      <c r="E529" s="53">
        <v>0</v>
      </c>
      <c r="F529" s="53">
        <f>-B529/2+'Metric thread'!AD480</f>
        <v>-1.7418950959086672</v>
      </c>
      <c r="G529" s="53">
        <v>0</v>
      </c>
      <c r="H529" s="53">
        <f t="shared" si="35"/>
        <v>1.7418950959086672</v>
      </c>
      <c r="I529" s="53">
        <f>'Metric thread'!Z480-THREAD_TABLE!C529</f>
        <v>2.5600000000000023</v>
      </c>
      <c r="J529" s="53">
        <f>'Metric thread'!AC480</f>
        <v>0.26387840678321839</v>
      </c>
      <c r="K529" s="53">
        <f t="shared" si="36"/>
        <v>2.5600000000000023</v>
      </c>
      <c r="L529" s="58">
        <f t="shared" si="37"/>
        <v>-0.26387840678321839</v>
      </c>
    </row>
    <row r="530" spans="1:12">
      <c r="A530" s="126" t="str">
        <f>_xlfn.CONCAT('Metric thread'!C481,"-ext")</f>
        <v>M410x6-ext</v>
      </c>
      <c r="B530" s="73">
        <f>'Metric thread'!D481</f>
        <v>6</v>
      </c>
      <c r="C530" s="53">
        <f>'Metric thread'!Y481</f>
        <v>200.98500000000001</v>
      </c>
      <c r="D530" s="53">
        <f>'Metric thread'!X481</f>
        <v>402.70000000000005</v>
      </c>
      <c r="E530" s="53">
        <v>0</v>
      </c>
      <c r="F530" s="53">
        <f>-B530/2+'Metric thread'!AD481</f>
        <v>-2.6200595222278729</v>
      </c>
      <c r="G530" s="53">
        <v>0</v>
      </c>
      <c r="H530" s="53">
        <f t="shared" si="35"/>
        <v>2.6200595222278729</v>
      </c>
      <c r="I530" s="53">
        <f>'Metric thread'!Z481-THREAD_TABLE!C530</f>
        <v>3.8149999999999977</v>
      </c>
      <c r="J530" s="53">
        <f>'Metric thread'!AC481</f>
        <v>0.4174682452694517</v>
      </c>
      <c r="K530" s="53">
        <f t="shared" si="36"/>
        <v>3.8149999999999977</v>
      </c>
      <c r="L530" s="58">
        <f t="shared" si="37"/>
        <v>-0.4174682452694517</v>
      </c>
    </row>
    <row r="531" spans="1:12">
      <c r="A531" s="126" t="str">
        <f>_xlfn.CONCAT('Metric thread'!C482,"-ext")</f>
        <v>M420x6-ext</v>
      </c>
      <c r="B531" s="73">
        <f>'Metric thread'!D482</f>
        <v>6</v>
      </c>
      <c r="C531" s="53">
        <f>'Metric thread'!Y482</f>
        <v>205.98500000000001</v>
      </c>
      <c r="D531" s="53">
        <f>'Metric thread'!X482</f>
        <v>412.70000000000005</v>
      </c>
      <c r="E531" s="53">
        <v>0</v>
      </c>
      <c r="F531" s="53">
        <f>-B531/2+'Metric thread'!AD482</f>
        <v>-2.6200595222278729</v>
      </c>
      <c r="G531" s="53">
        <v>0</v>
      </c>
      <c r="H531" s="53">
        <f t="shared" si="35"/>
        <v>2.6200595222278729</v>
      </c>
      <c r="I531" s="53">
        <f>'Metric thread'!Z482-THREAD_TABLE!C531</f>
        <v>3.8149999999999977</v>
      </c>
      <c r="J531" s="53">
        <f>'Metric thread'!AC482</f>
        <v>0.4174682452694517</v>
      </c>
      <c r="K531" s="53">
        <f t="shared" si="36"/>
        <v>3.8149999999999977</v>
      </c>
      <c r="L531" s="58">
        <f t="shared" si="37"/>
        <v>-0.4174682452694517</v>
      </c>
    </row>
    <row r="532" spans="1:12">
      <c r="A532" s="126" t="str">
        <f>_xlfn.CONCAT('Metric thread'!C483,"-ext")</f>
        <v>M430x6-ext</v>
      </c>
      <c r="B532" s="73">
        <f>'Metric thread'!D483</f>
        <v>6</v>
      </c>
      <c r="C532" s="53">
        <f>'Metric thread'!Y483</f>
        <v>210.98500000000001</v>
      </c>
      <c r="D532" s="53">
        <f>'Metric thread'!X483</f>
        <v>422.70000000000005</v>
      </c>
      <c r="E532" s="53">
        <v>0</v>
      </c>
      <c r="F532" s="53">
        <f>-B532/2+'Metric thread'!AD483</f>
        <v>-2.6200595222278729</v>
      </c>
      <c r="G532" s="53">
        <v>0</v>
      </c>
      <c r="H532" s="53">
        <f t="shared" si="35"/>
        <v>2.6200595222278729</v>
      </c>
      <c r="I532" s="53">
        <f>'Metric thread'!Z483-THREAD_TABLE!C532</f>
        <v>3.8149999999999977</v>
      </c>
      <c r="J532" s="53">
        <f>'Metric thread'!AC483</f>
        <v>0.4174682452694517</v>
      </c>
      <c r="K532" s="53">
        <f t="shared" si="36"/>
        <v>3.8149999999999977</v>
      </c>
      <c r="L532" s="58">
        <f t="shared" si="37"/>
        <v>-0.4174682452694517</v>
      </c>
    </row>
    <row r="533" spans="1:12">
      <c r="A533" s="126" t="str">
        <f>_xlfn.CONCAT('Metric thread'!C484,"-ext")</f>
        <v>M440x6-ext</v>
      </c>
      <c r="B533" s="73">
        <f>'Metric thread'!D484</f>
        <v>6</v>
      </c>
      <c r="C533" s="53">
        <f>'Metric thread'!Y484</f>
        <v>215.98500000000001</v>
      </c>
      <c r="D533" s="53">
        <f>'Metric thread'!X484</f>
        <v>432.70000000000005</v>
      </c>
      <c r="E533" s="53">
        <v>0</v>
      </c>
      <c r="F533" s="53">
        <f>-B533/2+'Metric thread'!AD484</f>
        <v>-2.6200595222278729</v>
      </c>
      <c r="G533" s="53">
        <v>0</v>
      </c>
      <c r="H533" s="53">
        <f t="shared" si="35"/>
        <v>2.6200595222278729</v>
      </c>
      <c r="I533" s="53">
        <f>'Metric thread'!Z484-THREAD_TABLE!C533</f>
        <v>3.8149999999999977</v>
      </c>
      <c r="J533" s="53">
        <f>'Metric thread'!AC484</f>
        <v>0.4174682452694517</v>
      </c>
      <c r="K533" s="53">
        <f t="shared" si="36"/>
        <v>3.8149999999999977</v>
      </c>
      <c r="L533" s="58">
        <f t="shared" si="37"/>
        <v>-0.4174682452694517</v>
      </c>
    </row>
    <row r="534" spans="1:12">
      <c r="A534" s="126" t="str">
        <f>_xlfn.CONCAT('Metric thread'!C485,"-ext")</f>
        <v>M450x6-ext</v>
      </c>
      <c r="B534" s="73">
        <f>'Metric thread'!D485</f>
        <v>6</v>
      </c>
      <c r="C534" s="53">
        <f>'Metric thread'!Y485</f>
        <v>220.98500000000001</v>
      </c>
      <c r="D534" s="53">
        <f>'Metric thread'!X485</f>
        <v>442.70000000000005</v>
      </c>
      <c r="E534" s="53">
        <v>0</v>
      </c>
      <c r="F534" s="53">
        <f>-B534/2+'Metric thread'!AD485</f>
        <v>-2.6200595222278729</v>
      </c>
      <c r="G534" s="53">
        <v>0</v>
      </c>
      <c r="H534" s="53">
        <f t="shared" si="35"/>
        <v>2.6200595222278729</v>
      </c>
      <c r="I534" s="53">
        <f>'Metric thread'!Z485-THREAD_TABLE!C534</f>
        <v>3.8149999999999977</v>
      </c>
      <c r="J534" s="53">
        <f>'Metric thread'!AC485</f>
        <v>0.4174682452694517</v>
      </c>
      <c r="K534" s="53">
        <f t="shared" si="36"/>
        <v>3.8149999999999977</v>
      </c>
      <c r="L534" s="58">
        <f t="shared" si="37"/>
        <v>-0.4174682452694517</v>
      </c>
    </row>
    <row r="535" spans="1:12">
      <c r="A535" s="126" t="str">
        <f>_xlfn.CONCAT('Metric thread'!C486,"-ext")</f>
        <v>M460x6-ext</v>
      </c>
      <c r="B535" s="73">
        <f>'Metric thread'!D486</f>
        <v>6</v>
      </c>
      <c r="C535" s="53">
        <f>'Metric thread'!Y486</f>
        <v>225.98500000000001</v>
      </c>
      <c r="D535" s="53">
        <f>'Metric thread'!X486</f>
        <v>452.70000000000005</v>
      </c>
      <c r="E535" s="53">
        <v>0</v>
      </c>
      <c r="F535" s="53">
        <f>-B535/2+'Metric thread'!AD486</f>
        <v>-2.6200595222278729</v>
      </c>
      <c r="G535" s="53">
        <v>0</v>
      </c>
      <c r="H535" s="53">
        <f t="shared" si="35"/>
        <v>2.6200595222278729</v>
      </c>
      <c r="I535" s="53">
        <f>'Metric thread'!Z486-THREAD_TABLE!C535</f>
        <v>3.8149999999999977</v>
      </c>
      <c r="J535" s="53">
        <f>'Metric thread'!AC486</f>
        <v>0.4174682452694517</v>
      </c>
      <c r="K535" s="53">
        <f t="shared" si="36"/>
        <v>3.8149999999999977</v>
      </c>
      <c r="L535" s="58">
        <f t="shared" si="37"/>
        <v>-0.4174682452694517</v>
      </c>
    </row>
    <row r="536" spans="1:12">
      <c r="A536" s="126" t="str">
        <f>_xlfn.CONCAT('Metric thread'!C487,"-ext")</f>
        <v>M470x6-ext</v>
      </c>
      <c r="B536" s="73">
        <f>'Metric thread'!D487</f>
        <v>6</v>
      </c>
      <c r="C536" s="53">
        <f>'Metric thread'!Y487</f>
        <v>230.98500000000001</v>
      </c>
      <c r="D536" s="53">
        <f>'Metric thread'!X487</f>
        <v>462.70000000000005</v>
      </c>
      <c r="E536" s="53">
        <v>0</v>
      </c>
      <c r="F536" s="53">
        <f>-B536/2+'Metric thread'!AD487</f>
        <v>-2.6200595222278729</v>
      </c>
      <c r="G536" s="53">
        <v>0</v>
      </c>
      <c r="H536" s="53">
        <f t="shared" si="35"/>
        <v>2.6200595222278729</v>
      </c>
      <c r="I536" s="53">
        <f>'Metric thread'!Z487-THREAD_TABLE!C536</f>
        <v>3.8149999999999977</v>
      </c>
      <c r="J536" s="53">
        <f>'Metric thread'!AC487</f>
        <v>0.4174682452694517</v>
      </c>
      <c r="K536" s="53">
        <f t="shared" si="36"/>
        <v>3.8149999999999977</v>
      </c>
      <c r="L536" s="58">
        <f t="shared" si="37"/>
        <v>-0.4174682452694517</v>
      </c>
    </row>
    <row r="537" spans="1:12">
      <c r="A537" s="126" t="str">
        <f>_xlfn.CONCAT('Metric thread'!C488,"-ext")</f>
        <v>M480x6-ext</v>
      </c>
      <c r="B537" s="73">
        <f>'Metric thread'!D488</f>
        <v>6</v>
      </c>
      <c r="C537" s="53">
        <f>'Metric thread'!Y488</f>
        <v>235.98500000000001</v>
      </c>
      <c r="D537" s="53">
        <f>'Metric thread'!X488</f>
        <v>472.70000000000005</v>
      </c>
      <c r="E537" s="53">
        <v>0</v>
      </c>
      <c r="F537" s="53">
        <f>-B537/2+'Metric thread'!AD488</f>
        <v>-2.6200595222278729</v>
      </c>
      <c r="G537" s="53">
        <v>0</v>
      </c>
      <c r="H537" s="53">
        <f t="shared" si="35"/>
        <v>2.6200595222278729</v>
      </c>
      <c r="I537" s="53">
        <f>'Metric thread'!Z488-THREAD_TABLE!C537</f>
        <v>3.8149999999999977</v>
      </c>
      <c r="J537" s="53">
        <f>'Metric thread'!AC488</f>
        <v>0.4174682452694517</v>
      </c>
      <c r="K537" s="53">
        <f t="shared" si="36"/>
        <v>3.8149999999999977</v>
      </c>
      <c r="L537" s="58">
        <f t="shared" si="37"/>
        <v>-0.4174682452694517</v>
      </c>
    </row>
    <row r="538" spans="1:12">
      <c r="A538" s="126" t="str">
        <f>_xlfn.CONCAT('Metric thread'!C489,"-ext")</f>
        <v>M490x6-ext</v>
      </c>
      <c r="B538" s="73">
        <f>'Metric thread'!D489</f>
        <v>6</v>
      </c>
      <c r="C538" s="53">
        <f>'Metric thread'!Y489</f>
        <v>240.98500000000001</v>
      </c>
      <c r="D538" s="53">
        <f>'Metric thread'!X489</f>
        <v>482.70000000000005</v>
      </c>
      <c r="E538" s="53">
        <v>0</v>
      </c>
      <c r="F538" s="53">
        <f>-B538/2+'Metric thread'!AD489</f>
        <v>-2.6200595222278729</v>
      </c>
      <c r="G538" s="53">
        <v>0</v>
      </c>
      <c r="H538" s="53">
        <f t="shared" si="35"/>
        <v>2.6200595222278729</v>
      </c>
      <c r="I538" s="53">
        <f>'Metric thread'!Z489-THREAD_TABLE!C538</f>
        <v>3.8149999999999977</v>
      </c>
      <c r="J538" s="53">
        <f>'Metric thread'!AC489</f>
        <v>0.4174682452694517</v>
      </c>
      <c r="K538" s="53">
        <f t="shared" si="36"/>
        <v>3.8149999999999977</v>
      </c>
      <c r="L538" s="58">
        <f t="shared" si="37"/>
        <v>-0.4174682452694517</v>
      </c>
    </row>
    <row r="539" spans="1:12">
      <c r="A539" s="126" t="str">
        <f>_xlfn.CONCAT('Metric thread'!C490,"-ext")</f>
        <v>M500x6-ext</v>
      </c>
      <c r="B539" s="73">
        <f>'Metric thread'!D490</f>
        <v>6</v>
      </c>
      <c r="C539" s="53">
        <f>'Metric thread'!Y490</f>
        <v>245.98500000000001</v>
      </c>
      <c r="D539" s="53">
        <f>'Metric thread'!X490</f>
        <v>492.70000000000005</v>
      </c>
      <c r="E539" s="53">
        <v>0</v>
      </c>
      <c r="F539" s="53">
        <f>-B539/2+'Metric thread'!AD490</f>
        <v>-2.6200595222278729</v>
      </c>
      <c r="G539" s="53">
        <v>0</v>
      </c>
      <c r="H539" s="53">
        <f t="shared" si="35"/>
        <v>2.6200595222278729</v>
      </c>
      <c r="I539" s="53">
        <f>'Metric thread'!Z490-THREAD_TABLE!C539</f>
        <v>3.8149999999999977</v>
      </c>
      <c r="J539" s="53">
        <f>'Metric thread'!AC490</f>
        <v>0.4174682452694517</v>
      </c>
      <c r="K539" s="53">
        <f t="shared" si="36"/>
        <v>3.8149999999999977</v>
      </c>
      <c r="L539" s="58">
        <f t="shared" si="37"/>
        <v>-0.4174682452694517</v>
      </c>
    </row>
    <row r="540" spans="1:12">
      <c r="A540" s="126" t="str">
        <f>_xlfn.CONCAT('Metric thread'!C491,"-ext")</f>
        <v>M510x6-ext</v>
      </c>
      <c r="B540" s="73">
        <f>'Metric thread'!D491</f>
        <v>6</v>
      </c>
      <c r="C540" s="53">
        <f>'Metric thread'!Y491</f>
        <v>250.98500000000001</v>
      </c>
      <c r="D540" s="53">
        <f>'Metric thread'!X491</f>
        <v>502.70000000000005</v>
      </c>
      <c r="E540" s="53">
        <v>0</v>
      </c>
      <c r="F540" s="53">
        <f>-B540/2+'Metric thread'!AD491</f>
        <v>-2.6200595222278729</v>
      </c>
      <c r="G540" s="53">
        <v>0</v>
      </c>
      <c r="H540" s="53">
        <f t="shared" si="35"/>
        <v>2.6200595222278729</v>
      </c>
      <c r="I540" s="53">
        <f>'Metric thread'!Z491-THREAD_TABLE!C540</f>
        <v>3.8149999999999977</v>
      </c>
      <c r="J540" s="53">
        <f>'Metric thread'!AC491</f>
        <v>0.4174682452694517</v>
      </c>
      <c r="K540" s="53">
        <f t="shared" si="36"/>
        <v>3.8149999999999977</v>
      </c>
      <c r="L540" s="58">
        <f t="shared" si="37"/>
        <v>-0.4174682452694517</v>
      </c>
    </row>
    <row r="541" spans="1:12">
      <c r="A541" s="126" t="str">
        <f>_xlfn.CONCAT('Metric thread'!C492,"-ext")</f>
        <v>M520x6-ext</v>
      </c>
      <c r="B541" s="73">
        <f>'Metric thread'!D492</f>
        <v>6</v>
      </c>
      <c r="C541" s="53">
        <f>'Metric thread'!Y492</f>
        <v>255.98500000000001</v>
      </c>
      <c r="D541" s="53">
        <f>'Metric thread'!X492</f>
        <v>512.70000000000005</v>
      </c>
      <c r="E541" s="53">
        <v>0</v>
      </c>
      <c r="F541" s="53">
        <f>-B541/2+'Metric thread'!AD492</f>
        <v>-2.6200595222278729</v>
      </c>
      <c r="G541" s="53">
        <v>0</v>
      </c>
      <c r="H541" s="53">
        <f t="shared" si="35"/>
        <v>2.6200595222278729</v>
      </c>
      <c r="I541" s="53">
        <f>'Metric thread'!Z492-THREAD_TABLE!C541</f>
        <v>3.8149999999999409</v>
      </c>
      <c r="J541" s="53">
        <f>'Metric thread'!AC492</f>
        <v>0.41746824526948451</v>
      </c>
      <c r="K541" s="53">
        <f t="shared" si="36"/>
        <v>3.8149999999999409</v>
      </c>
      <c r="L541" s="58">
        <f t="shared" si="37"/>
        <v>-0.41746824526948451</v>
      </c>
    </row>
    <row r="542" spans="1:12">
      <c r="A542" s="126" t="str">
        <f>_xlfn.CONCAT('Metric thread'!C493,"-ext")</f>
        <v>M530x6-ext</v>
      </c>
      <c r="B542" s="73">
        <f>'Metric thread'!D493</f>
        <v>6</v>
      </c>
      <c r="C542" s="53">
        <f>'Metric thread'!Y493</f>
        <v>260.98500000000001</v>
      </c>
      <c r="D542" s="53">
        <f>'Metric thread'!X493</f>
        <v>522.70000000000005</v>
      </c>
      <c r="E542" s="53">
        <v>0</v>
      </c>
      <c r="F542" s="53">
        <f>-B542/2+'Metric thread'!AD493</f>
        <v>-2.6200595222278729</v>
      </c>
      <c r="G542" s="53">
        <v>0</v>
      </c>
      <c r="H542" s="53">
        <f t="shared" si="35"/>
        <v>2.6200595222278729</v>
      </c>
      <c r="I542" s="53">
        <f>'Metric thread'!Z493-THREAD_TABLE!C542</f>
        <v>3.8149999999999409</v>
      </c>
      <c r="J542" s="53">
        <f>'Metric thread'!AC493</f>
        <v>0.41746824526948451</v>
      </c>
      <c r="K542" s="53">
        <f t="shared" si="36"/>
        <v>3.8149999999999409</v>
      </c>
      <c r="L542" s="58">
        <f t="shared" si="37"/>
        <v>-0.41746824526948451</v>
      </c>
    </row>
    <row r="543" spans="1:12">
      <c r="A543" s="126" t="str">
        <f>_xlfn.CONCAT('Metric thread'!C494,"-ext")</f>
        <v>M540x6-ext</v>
      </c>
      <c r="B543" s="73">
        <f>'Metric thread'!D494</f>
        <v>6</v>
      </c>
      <c r="C543" s="53">
        <f>'Metric thread'!Y494</f>
        <v>265.98500000000001</v>
      </c>
      <c r="D543" s="53">
        <f>'Metric thread'!X494</f>
        <v>532.70000000000005</v>
      </c>
      <c r="E543" s="53">
        <v>0</v>
      </c>
      <c r="F543" s="53">
        <f>-B543/2+'Metric thread'!AD494</f>
        <v>-2.6200595222278729</v>
      </c>
      <c r="G543" s="53">
        <v>0</v>
      </c>
      <c r="H543" s="53">
        <f t="shared" si="35"/>
        <v>2.6200595222278729</v>
      </c>
      <c r="I543" s="53">
        <f>'Metric thread'!Z494-THREAD_TABLE!C543</f>
        <v>3.8149999999999409</v>
      </c>
      <c r="J543" s="53">
        <f>'Metric thread'!AC494</f>
        <v>0.41746824526948451</v>
      </c>
      <c r="K543" s="53">
        <f t="shared" si="36"/>
        <v>3.8149999999999409</v>
      </c>
      <c r="L543" s="58">
        <f t="shared" si="37"/>
        <v>-0.41746824526948451</v>
      </c>
    </row>
    <row r="544" spans="1:12">
      <c r="A544" s="126" t="str">
        <f>_xlfn.CONCAT('Metric thread'!C495,"-ext")</f>
        <v>M550x6-ext</v>
      </c>
      <c r="B544" s="73">
        <f>'Metric thread'!D495</f>
        <v>6</v>
      </c>
      <c r="C544" s="53">
        <f>'Metric thread'!Y495</f>
        <v>270.98500000000001</v>
      </c>
      <c r="D544" s="53">
        <f>'Metric thread'!X495</f>
        <v>542.70000000000005</v>
      </c>
      <c r="E544" s="53">
        <v>0</v>
      </c>
      <c r="F544" s="53">
        <f>-B544/2+'Metric thread'!AD495</f>
        <v>-2.6200595222278729</v>
      </c>
      <c r="G544" s="53">
        <v>0</v>
      </c>
      <c r="H544" s="53">
        <f t="shared" si="35"/>
        <v>2.6200595222278729</v>
      </c>
      <c r="I544" s="53">
        <f>'Metric thread'!Z495-THREAD_TABLE!C544</f>
        <v>3.8149999999999409</v>
      </c>
      <c r="J544" s="53">
        <f>'Metric thread'!AC495</f>
        <v>0.41746824526948451</v>
      </c>
      <c r="K544" s="53">
        <f t="shared" si="36"/>
        <v>3.8149999999999409</v>
      </c>
      <c r="L544" s="58">
        <f t="shared" si="37"/>
        <v>-0.41746824526948451</v>
      </c>
    </row>
    <row r="545" spans="1:12">
      <c r="A545" s="126" t="str">
        <f>_xlfn.CONCAT('Metric thread'!C496,"-ext")</f>
        <v>M560x6-ext</v>
      </c>
      <c r="B545" s="73">
        <f>'Metric thread'!D496</f>
        <v>6</v>
      </c>
      <c r="C545" s="53">
        <f>'Metric thread'!Y496</f>
        <v>275.98500000000001</v>
      </c>
      <c r="D545" s="53">
        <f>'Metric thread'!X496</f>
        <v>552.70000000000005</v>
      </c>
      <c r="E545" s="53">
        <v>0</v>
      </c>
      <c r="F545" s="53">
        <f>-B545/2+'Metric thread'!AD496</f>
        <v>-2.6200595222278729</v>
      </c>
      <c r="G545" s="53">
        <v>0</v>
      </c>
      <c r="H545" s="53">
        <f t="shared" si="35"/>
        <v>2.6200595222278729</v>
      </c>
      <c r="I545" s="53">
        <f>'Metric thread'!Z496-THREAD_TABLE!C545</f>
        <v>3.8149999999999409</v>
      </c>
      <c r="J545" s="53">
        <f>'Metric thread'!AC496</f>
        <v>0.41746824526948451</v>
      </c>
      <c r="K545" s="53">
        <f t="shared" si="36"/>
        <v>3.8149999999999409</v>
      </c>
      <c r="L545" s="58">
        <f t="shared" si="37"/>
        <v>-0.41746824526948451</v>
      </c>
    </row>
    <row r="546" spans="1:12">
      <c r="A546" s="126" t="str">
        <f>_xlfn.CONCAT('Metric thread'!C497,"-ext")</f>
        <v>M570x6-ext</v>
      </c>
      <c r="B546" s="73">
        <f>'Metric thread'!D497</f>
        <v>6</v>
      </c>
      <c r="C546" s="53">
        <f>'Metric thread'!Y497</f>
        <v>280.98500000000001</v>
      </c>
      <c r="D546" s="53">
        <f>'Metric thread'!X497</f>
        <v>562.70000000000005</v>
      </c>
      <c r="E546" s="53">
        <v>0</v>
      </c>
      <c r="F546" s="53">
        <f>-B546/2+'Metric thread'!AD497</f>
        <v>-2.6200595222278729</v>
      </c>
      <c r="G546" s="53">
        <v>0</v>
      </c>
      <c r="H546" s="53">
        <f t="shared" si="35"/>
        <v>2.6200595222278729</v>
      </c>
      <c r="I546" s="53">
        <f>'Metric thread'!Z497-THREAD_TABLE!C546</f>
        <v>3.8149999999999409</v>
      </c>
      <c r="J546" s="53">
        <f>'Metric thread'!AC497</f>
        <v>0.41746824526948451</v>
      </c>
      <c r="K546" s="53">
        <f t="shared" si="36"/>
        <v>3.8149999999999409</v>
      </c>
      <c r="L546" s="58">
        <f t="shared" si="37"/>
        <v>-0.41746824526948451</v>
      </c>
    </row>
    <row r="547" spans="1:12">
      <c r="A547" s="126" t="str">
        <f>_xlfn.CONCAT('Metric thread'!C498,"-ext")</f>
        <v>M580x6-ext</v>
      </c>
      <c r="B547" s="73">
        <f>'Metric thread'!D498</f>
        <v>6</v>
      </c>
      <c r="C547" s="53">
        <f>'Metric thread'!Y498</f>
        <v>285.98500000000001</v>
      </c>
      <c r="D547" s="53">
        <f>'Metric thread'!X498</f>
        <v>572.70000000000005</v>
      </c>
      <c r="E547" s="53">
        <v>0</v>
      </c>
      <c r="F547" s="53">
        <f>-B547/2+'Metric thread'!AD498</f>
        <v>-2.6200595222278729</v>
      </c>
      <c r="G547" s="53">
        <v>0</v>
      </c>
      <c r="H547" s="53">
        <f t="shared" si="35"/>
        <v>2.6200595222278729</v>
      </c>
      <c r="I547" s="53">
        <f>'Metric thread'!Z498-THREAD_TABLE!C547</f>
        <v>3.8149999999999409</v>
      </c>
      <c r="J547" s="53">
        <f>'Metric thread'!AC498</f>
        <v>0.41746824526948451</v>
      </c>
      <c r="K547" s="53">
        <f t="shared" si="36"/>
        <v>3.8149999999999409</v>
      </c>
      <c r="L547" s="58">
        <f t="shared" si="37"/>
        <v>-0.41746824526948451</v>
      </c>
    </row>
    <row r="548" spans="1:12">
      <c r="A548" s="126" t="str">
        <f>_xlfn.CONCAT('Metric thread'!C499,"-ext")</f>
        <v>M590x6-ext</v>
      </c>
      <c r="B548" s="73">
        <f>'Metric thread'!D499</f>
        <v>6</v>
      </c>
      <c r="C548" s="53">
        <f>'Metric thread'!Y499</f>
        <v>290.98500000000001</v>
      </c>
      <c r="D548" s="53">
        <f>'Metric thread'!X499</f>
        <v>582.70000000000005</v>
      </c>
      <c r="E548" s="53">
        <v>0</v>
      </c>
      <c r="F548" s="53">
        <f>-B548/2+'Metric thread'!AD499</f>
        <v>-2.6200595222278729</v>
      </c>
      <c r="G548" s="53">
        <v>0</v>
      </c>
      <c r="H548" s="53">
        <f t="shared" si="35"/>
        <v>2.6200595222278729</v>
      </c>
      <c r="I548" s="53">
        <f>'Metric thread'!Z499-THREAD_TABLE!C548</f>
        <v>3.8149999999999409</v>
      </c>
      <c r="J548" s="53">
        <f>'Metric thread'!AC499</f>
        <v>0.41746824526948451</v>
      </c>
      <c r="K548" s="53">
        <f t="shared" si="36"/>
        <v>3.8149999999999409</v>
      </c>
      <c r="L548" s="58">
        <f t="shared" si="37"/>
        <v>-0.41746824526948451</v>
      </c>
    </row>
    <row r="549" spans="1:12" ht="17" thickBot="1">
      <c r="A549" s="130" t="str">
        <f>_xlfn.CONCAT('Metric thread'!C500,"-ext")</f>
        <v>M600x6-ext</v>
      </c>
      <c r="B549" s="87">
        <f>'Metric thread'!D500</f>
        <v>6</v>
      </c>
      <c r="C549" s="69">
        <f>'Metric thread'!Y500</f>
        <v>295.98500000000001</v>
      </c>
      <c r="D549" s="69">
        <f>'Metric thread'!X500</f>
        <v>592.70000000000005</v>
      </c>
      <c r="E549" s="69">
        <v>0</v>
      </c>
      <c r="F549" s="69">
        <f>-B549/2+'Metric thread'!AD500</f>
        <v>-2.6200595222278729</v>
      </c>
      <c r="G549" s="69">
        <v>0</v>
      </c>
      <c r="H549" s="69">
        <f t="shared" si="35"/>
        <v>2.6200595222278729</v>
      </c>
      <c r="I549" s="69">
        <f>'Metric thread'!Z500-THREAD_TABLE!C549</f>
        <v>3.8149999999999409</v>
      </c>
      <c r="J549" s="69">
        <f>'Metric thread'!AC500</f>
        <v>0.41746824526948451</v>
      </c>
      <c r="K549" s="69">
        <f t="shared" si="36"/>
        <v>3.8149999999999409</v>
      </c>
      <c r="L549" s="71">
        <f t="shared" si="37"/>
        <v>-0.41746824526948451</v>
      </c>
    </row>
    <row r="550" spans="1:12">
      <c r="A550" s="132" t="str">
        <f>_xlfn.CONCAT('Metric thread'!C4, "-int")</f>
        <v>M0.25x0.075-int</v>
      </c>
      <c r="B550" s="72">
        <f>'Metric thread'!D4</f>
        <v>7.4999999999999997E-2</v>
      </c>
      <c r="C550" s="55">
        <f>-'Metric thread'!AJ4</f>
        <v>-0.13800000000000001</v>
      </c>
      <c r="D550" s="55">
        <f>'Metric thread'!AH4</f>
        <v>0.26550000000000001</v>
      </c>
      <c r="E550" s="88">
        <v>0</v>
      </c>
      <c r="F550" s="55">
        <f>B550/2-'Metric thread'!AN4</f>
        <v>3.7124999999999998E-2</v>
      </c>
      <c r="G550" s="88">
        <v>0</v>
      </c>
      <c r="H550" s="88">
        <f>-F550</f>
        <v>-3.7124999999999998E-2</v>
      </c>
      <c r="I550" s="55">
        <f>'Metric thread'!AF4-'Metric thread'!AK4-'Metric thread'!AL4</f>
        <v>4.0826433589078129E-2</v>
      </c>
      <c r="J550" s="55">
        <f>-'Metric thread'!AM4</f>
        <v>-1.3553847577293365E-2</v>
      </c>
      <c r="K550" s="88">
        <f>I550</f>
        <v>4.0826433589078129E-2</v>
      </c>
      <c r="L550" s="131">
        <f>-J550</f>
        <v>1.3553847577293365E-2</v>
      </c>
    </row>
    <row r="551" spans="1:12">
      <c r="A551" s="126" t="str">
        <f>_xlfn.CONCAT('Metric thread'!C5, "-int")</f>
        <v>M0.3x0.08-int</v>
      </c>
      <c r="B551" s="73">
        <f>'Metric thread'!D5</f>
        <v>0.08</v>
      </c>
      <c r="C551" s="53">
        <f>-'Metric thread'!AJ5</f>
        <v>-0.16350000000000001</v>
      </c>
      <c r="D551" s="53">
        <f>'Metric thread'!AH5</f>
        <v>0.3165</v>
      </c>
      <c r="E551" s="53">
        <v>0</v>
      </c>
      <c r="F551" s="53">
        <f>B551/2-'Metric thread'!AN5</f>
        <v>3.9600000000000003E-2</v>
      </c>
      <c r="G551" s="53">
        <v>0</v>
      </c>
      <c r="H551" s="53">
        <f t="shared" ref="H551:H614" si="38">-F551</f>
        <v>-3.9600000000000003E-2</v>
      </c>
      <c r="I551" s="53">
        <f>'Metric thread'!AF5-'Metric thread'!AK5-'Metric thread'!AL5</f>
        <v>4.3698195828350009E-2</v>
      </c>
      <c r="J551" s="53">
        <f>-'Metric thread'!AM5</f>
        <v>-1.4370834875401143E-2</v>
      </c>
      <c r="K551" s="53">
        <f t="shared" ref="K551:K614" si="39">I551</f>
        <v>4.3698195828350009E-2</v>
      </c>
      <c r="L551" s="58">
        <f t="shared" ref="L551:L614" si="40">-J551</f>
        <v>1.4370834875401143E-2</v>
      </c>
    </row>
    <row r="552" spans="1:12">
      <c r="A552" s="126" t="str">
        <f>_xlfn.CONCAT('Metric thread'!C6, "-int")</f>
        <v>M0.3x0.09-int</v>
      </c>
      <c r="B552" s="73">
        <f>'Metric thread'!D6</f>
        <v>0.09</v>
      </c>
      <c r="C552" s="53">
        <f>-'Metric thread'!AJ6</f>
        <v>-0.16500000000000001</v>
      </c>
      <c r="D552" s="53">
        <f>'Metric thread'!AH6</f>
        <v>0.318</v>
      </c>
      <c r="E552" s="53">
        <v>0</v>
      </c>
      <c r="F552" s="53">
        <f>B552/2-'Metric thread'!AN6</f>
        <v>4.4549999999999999E-2</v>
      </c>
      <c r="G552" s="53">
        <v>0</v>
      </c>
      <c r="H552" s="53">
        <f t="shared" si="38"/>
        <v>-4.4549999999999999E-2</v>
      </c>
      <c r="I552" s="53">
        <f>'Metric thread'!AF6-'Metric thread'!AK6-'Metric thread'!AL6</f>
        <v>4.9691720306893748E-2</v>
      </c>
      <c r="J552" s="53">
        <f>-'Metric thread'!AM6</f>
        <v>-1.5860471904319298E-2</v>
      </c>
      <c r="K552" s="53">
        <f t="shared" si="39"/>
        <v>4.9691720306893748E-2</v>
      </c>
      <c r="L552" s="58">
        <f t="shared" si="40"/>
        <v>1.5860471904319298E-2</v>
      </c>
    </row>
    <row r="553" spans="1:12">
      <c r="A553" s="133" t="str">
        <f>_xlfn.CONCAT('Metric thread'!C7, "-int")</f>
        <v>M0.35x0.09-int</v>
      </c>
      <c r="B553" s="73">
        <f>'Metric thread'!D7</f>
        <v>0.09</v>
      </c>
      <c r="C553" s="53">
        <f>-'Metric thread'!AJ7</f>
        <v>-0.19</v>
      </c>
      <c r="D553" s="53">
        <f>'Metric thread'!AH7</f>
        <v>0.36799999999999999</v>
      </c>
      <c r="E553" s="53">
        <v>0</v>
      </c>
      <c r="F553" s="53">
        <f>B553/2-'Metric thread'!AN7</f>
        <v>4.4549999999999999E-2</v>
      </c>
      <c r="G553" s="53">
        <v>0</v>
      </c>
      <c r="H553" s="53">
        <f t="shared" si="38"/>
        <v>-4.4549999999999999E-2</v>
      </c>
      <c r="I553" s="53">
        <f>'Metric thread'!AF7-'Metric thread'!AK7-'Metric thread'!AL7</f>
        <v>4.9691720306893748E-2</v>
      </c>
      <c r="J553" s="53">
        <f>-'Metric thread'!AM7</f>
        <v>-1.5860471904319298E-2</v>
      </c>
      <c r="K553" s="53">
        <f t="shared" si="39"/>
        <v>4.9691720306893748E-2</v>
      </c>
      <c r="L553" s="58">
        <f t="shared" si="40"/>
        <v>1.5860471904319298E-2</v>
      </c>
    </row>
    <row r="554" spans="1:12">
      <c r="A554" s="133" t="str">
        <f>_xlfn.CONCAT('Metric thread'!C8, "-int")</f>
        <v>M0.4x0.1-int</v>
      </c>
      <c r="B554" s="73">
        <f>'Metric thread'!D8</f>
        <v>0.1</v>
      </c>
      <c r="C554" s="53">
        <f>-'Metric thread'!AJ8</f>
        <v>-0.216</v>
      </c>
      <c r="D554" s="53">
        <f>'Metric thread'!AH8</f>
        <v>0.41949999999999998</v>
      </c>
      <c r="E554" s="53">
        <v>0</v>
      </c>
      <c r="F554" s="53">
        <f>B554/2-'Metric thread'!AN8</f>
        <v>4.9500000000000002E-2</v>
      </c>
      <c r="G554" s="53">
        <v>0</v>
      </c>
      <c r="H554" s="53">
        <f t="shared" si="38"/>
        <v>-4.9500000000000002E-2</v>
      </c>
      <c r="I554" s="53">
        <f>'Metric thread'!AF8-'Metric thread'!AK8-'Metric thread'!AL8</f>
        <v>5.493524478543748E-2</v>
      </c>
      <c r="J554" s="53">
        <f>-'Metric thread'!AM8</f>
        <v>-1.7783121635129691E-2</v>
      </c>
      <c r="K554" s="53">
        <f t="shared" si="39"/>
        <v>5.493524478543748E-2</v>
      </c>
      <c r="L554" s="58">
        <f t="shared" si="40"/>
        <v>1.7783121635129691E-2</v>
      </c>
    </row>
    <row r="555" spans="1:12">
      <c r="A555" s="133" t="str">
        <f>_xlfn.CONCAT('Metric thread'!C9, "-int")</f>
        <v>M0.45x0.1-int</v>
      </c>
      <c r="B555" s="73">
        <f>'Metric thread'!D9</f>
        <v>0.1</v>
      </c>
      <c r="C555" s="53">
        <f>-'Metric thread'!AJ9</f>
        <v>-0.24099999999999999</v>
      </c>
      <c r="D555" s="53">
        <f>'Metric thread'!AH9</f>
        <v>0.46950000000000003</v>
      </c>
      <c r="E555" s="53">
        <v>0</v>
      </c>
      <c r="F555" s="53">
        <f>B555/2-'Metric thread'!AN9</f>
        <v>4.9500000000000002E-2</v>
      </c>
      <c r="G555" s="53">
        <v>0</v>
      </c>
      <c r="H555" s="53">
        <f t="shared" si="38"/>
        <v>-4.9500000000000002E-2</v>
      </c>
      <c r="I555" s="53">
        <f>'Metric thread'!AF9-'Metric thread'!AK9-'Metric thread'!AL9</f>
        <v>5.4935244785437508E-2</v>
      </c>
      <c r="J555" s="53">
        <f>-'Metric thread'!AM9</f>
        <v>-1.7783121635129674E-2</v>
      </c>
      <c r="K555" s="53">
        <f t="shared" si="39"/>
        <v>5.4935244785437508E-2</v>
      </c>
      <c r="L555" s="58">
        <f t="shared" si="40"/>
        <v>1.7783121635129674E-2</v>
      </c>
    </row>
    <row r="556" spans="1:12">
      <c r="A556" s="133" t="str">
        <f>_xlfn.CONCAT('Metric thread'!C10, "-int")</f>
        <v>M0.5x0.125-int</v>
      </c>
      <c r="B556" s="73">
        <f>'Metric thread'!D10</f>
        <v>0.125</v>
      </c>
      <c r="C556" s="53">
        <f>-'Metric thread'!AJ10</f>
        <v>-0.26900000000000002</v>
      </c>
      <c r="D556" s="53">
        <f>'Metric thread'!AH10</f>
        <v>0.52350000000000008</v>
      </c>
      <c r="E556" s="53">
        <v>0</v>
      </c>
      <c r="F556" s="53">
        <f>B556/2-'Metric thread'!AN10</f>
        <v>6.1874999999999999E-2</v>
      </c>
      <c r="G556" s="53">
        <v>0</v>
      </c>
      <c r="H556" s="53">
        <f t="shared" si="38"/>
        <v>-6.1874999999999999E-2</v>
      </c>
      <c r="I556" s="53">
        <f>'Metric thread'!AF10-'Metric thread'!AK10-'Metric thread'!AL10</f>
        <v>6.9044055981796859E-2</v>
      </c>
      <c r="J556" s="53">
        <f>-'Metric thread'!AM10</f>
        <v>-2.2012395692965998E-2</v>
      </c>
      <c r="K556" s="53">
        <f t="shared" si="39"/>
        <v>6.9044055981796859E-2</v>
      </c>
      <c r="L556" s="58">
        <f t="shared" si="40"/>
        <v>2.2012395692965998E-2</v>
      </c>
    </row>
    <row r="557" spans="1:12">
      <c r="A557" s="133" t="str">
        <f>_xlfn.CONCAT('Metric thread'!C11, "-int")</f>
        <v>M0.55x0.125-int</v>
      </c>
      <c r="B557" s="73">
        <f>'Metric thread'!D11</f>
        <v>0.125</v>
      </c>
      <c r="C557" s="53">
        <f>-'Metric thread'!AJ11</f>
        <v>-0.29399999999999998</v>
      </c>
      <c r="D557" s="53">
        <f>'Metric thread'!AH11</f>
        <v>0.57350000000000001</v>
      </c>
      <c r="E557" s="53">
        <v>0</v>
      </c>
      <c r="F557" s="53">
        <f>B557/2-'Metric thread'!AN11</f>
        <v>6.1874999999999999E-2</v>
      </c>
      <c r="G557" s="53">
        <v>0</v>
      </c>
      <c r="H557" s="53">
        <f t="shared" si="38"/>
        <v>-6.1874999999999999E-2</v>
      </c>
      <c r="I557" s="53">
        <f>'Metric thread'!AF11-'Metric thread'!AK11-'Metric thread'!AL11</f>
        <v>6.9044055981796887E-2</v>
      </c>
      <c r="J557" s="53">
        <f>-'Metric thread'!AM11</f>
        <v>-2.201239569296598E-2</v>
      </c>
      <c r="K557" s="53">
        <f t="shared" si="39"/>
        <v>6.9044055981796887E-2</v>
      </c>
      <c r="L557" s="58">
        <f t="shared" si="40"/>
        <v>2.201239569296598E-2</v>
      </c>
    </row>
    <row r="558" spans="1:12">
      <c r="A558" s="133" t="str">
        <f>_xlfn.CONCAT('Metric thread'!C12, "-int")</f>
        <v>M0.6x0.15-int</v>
      </c>
      <c r="B558" s="73">
        <f>'Metric thread'!D12</f>
        <v>0.15</v>
      </c>
      <c r="C558" s="53">
        <f>-'Metric thread'!AJ12</f>
        <v>-0.32200000000000001</v>
      </c>
      <c r="D558" s="53">
        <f>'Metric thread'!AH12</f>
        <v>0.62749999999999995</v>
      </c>
      <c r="E558" s="53">
        <v>0</v>
      </c>
      <c r="F558" s="53">
        <f>B558/2-'Metric thread'!AN12</f>
        <v>7.4249999999999997E-2</v>
      </c>
      <c r="G558" s="53">
        <v>0</v>
      </c>
      <c r="H558" s="53">
        <f t="shared" si="38"/>
        <v>-7.4249999999999997E-2</v>
      </c>
      <c r="I558" s="53">
        <f>'Metric thread'!AF12-'Metric thread'!AK12-'Metric thread'!AL12</f>
        <v>8.3152867178156259E-2</v>
      </c>
      <c r="J558" s="53">
        <f>-'Metric thread'!AM12</f>
        <v>-2.6241669750802291E-2</v>
      </c>
      <c r="K558" s="53">
        <f t="shared" si="39"/>
        <v>8.3152867178156259E-2</v>
      </c>
      <c r="L558" s="58">
        <f t="shared" si="40"/>
        <v>2.6241669750802291E-2</v>
      </c>
    </row>
    <row r="559" spans="1:12">
      <c r="A559" s="133" t="str">
        <f>_xlfn.CONCAT('Metric thread'!C13, "-int")</f>
        <v>M0.7x0.175-int</v>
      </c>
      <c r="B559" s="73">
        <f>'Metric thread'!D13</f>
        <v>0.17499999999999999</v>
      </c>
      <c r="C559" s="53">
        <f>-'Metric thread'!AJ13</f>
        <v>-0.375</v>
      </c>
      <c r="D559" s="53">
        <f>'Metric thread'!AH13</f>
        <v>0.73150000000000004</v>
      </c>
      <c r="E559" s="53">
        <v>0</v>
      </c>
      <c r="F559" s="53">
        <f>B559/2-'Metric thread'!AN13</f>
        <v>8.6624999999999994E-2</v>
      </c>
      <c r="G559" s="53">
        <v>0</v>
      </c>
      <c r="H559" s="53">
        <f t="shared" si="38"/>
        <v>-8.6624999999999994E-2</v>
      </c>
      <c r="I559" s="53">
        <f>'Metric thread'!AF13-'Metric thread'!AK13-'Metric thread'!AL13</f>
        <v>9.6761678374515575E-2</v>
      </c>
      <c r="J559" s="53">
        <f>-'Metric thread'!AM13</f>
        <v>-3.0759618943233442E-2</v>
      </c>
      <c r="K559" s="53">
        <f t="shared" si="39"/>
        <v>9.6761678374515575E-2</v>
      </c>
      <c r="L559" s="58">
        <f t="shared" si="40"/>
        <v>3.0759618943233442E-2</v>
      </c>
    </row>
    <row r="560" spans="1:12">
      <c r="A560" s="133" t="str">
        <f>_xlfn.CONCAT('Metric thread'!C14, "-int")</f>
        <v>M0.8x0.2-int</v>
      </c>
      <c r="B560" s="73">
        <f>'Metric thread'!D14</f>
        <v>0.2</v>
      </c>
      <c r="C560" s="53">
        <f>-'Metric thread'!AJ14</f>
        <v>-0.42799999999999999</v>
      </c>
      <c r="D560" s="53">
        <f>'Metric thread'!AH14</f>
        <v>0.83499999999999996</v>
      </c>
      <c r="E560" s="53">
        <v>0</v>
      </c>
      <c r="F560" s="53">
        <f>B560/2-'Metric thread'!AN14</f>
        <v>9.9000000000000005E-2</v>
      </c>
      <c r="G560" s="53">
        <v>0</v>
      </c>
      <c r="H560" s="53">
        <f t="shared" si="38"/>
        <v>-9.9000000000000005E-2</v>
      </c>
      <c r="I560" s="53">
        <f>'Metric thread'!AF14-'Metric thread'!AK14-'Metric thread'!AL14</f>
        <v>0.11087048957087496</v>
      </c>
      <c r="J560" s="53">
        <f>-'Metric thread'!AM14</f>
        <v>-3.4988893001069755E-2</v>
      </c>
      <c r="K560" s="53">
        <f t="shared" si="39"/>
        <v>0.11087048957087496</v>
      </c>
      <c r="L560" s="58">
        <f t="shared" si="40"/>
        <v>3.4988893001069755E-2</v>
      </c>
    </row>
    <row r="561" spans="1:12">
      <c r="A561" s="133" t="str">
        <f>_xlfn.CONCAT('Metric thread'!C15, "-int")</f>
        <v>M0.9x0.225-int</v>
      </c>
      <c r="B561" s="73">
        <f>'Metric thread'!D15</f>
        <v>0.22500000000000001</v>
      </c>
      <c r="C561" s="53">
        <f>-'Metric thread'!AJ15</f>
        <v>-0.48099999999999998</v>
      </c>
      <c r="D561" s="53">
        <f>'Metric thread'!AH15</f>
        <v>0.93900000000000006</v>
      </c>
      <c r="E561" s="53">
        <v>0</v>
      </c>
      <c r="F561" s="53">
        <f>B561/2-'Metric thread'!AN15</f>
        <v>0.111375</v>
      </c>
      <c r="G561" s="53">
        <v>0</v>
      </c>
      <c r="H561" s="53">
        <f t="shared" si="38"/>
        <v>-0.111375</v>
      </c>
      <c r="I561" s="53">
        <f>'Metric thread'!AF15-'Metric thread'!AK15-'Metric thread'!AL15</f>
        <v>0.12497930076723439</v>
      </c>
      <c r="J561" s="53">
        <f>-'Metric thread'!AM15</f>
        <v>-3.9218167058906031E-2</v>
      </c>
      <c r="K561" s="53">
        <f t="shared" si="39"/>
        <v>0.12497930076723439</v>
      </c>
      <c r="L561" s="58">
        <f t="shared" si="40"/>
        <v>3.9218167058906031E-2</v>
      </c>
    </row>
    <row r="562" spans="1:12">
      <c r="A562" s="133" t="str">
        <f>_xlfn.CONCAT('Metric thread'!C16, "-int")</f>
        <v>M1-int</v>
      </c>
      <c r="B562" s="73">
        <f>'Metric thread'!D16</f>
        <v>0.25</v>
      </c>
      <c r="C562" s="53">
        <f>-'Metric thread'!AJ16</f>
        <v>-0.55349999999999999</v>
      </c>
      <c r="D562" s="53">
        <f>'Metric thread'!AH16</f>
        <v>1.0535000000000001</v>
      </c>
      <c r="E562" s="53">
        <v>0</v>
      </c>
      <c r="F562" s="53">
        <f>B562/2-'Metric thread'!AN16</f>
        <v>0.12375</v>
      </c>
      <c r="G562" s="53">
        <v>0</v>
      </c>
      <c r="H562" s="53">
        <f t="shared" si="38"/>
        <v>-0.12375</v>
      </c>
      <c r="I562" s="53">
        <f>'Metric thread'!AF16-'Metric thread'!AK16-'Metric thread'!AL16</f>
        <v>0.15833811196359371</v>
      </c>
      <c r="J562" s="53">
        <f>-'Metric thread'!AM16</f>
        <v>-3.233344843484208E-2</v>
      </c>
      <c r="K562" s="53">
        <f t="shared" si="39"/>
        <v>0.15833811196359371</v>
      </c>
      <c r="L562" s="58">
        <f t="shared" si="40"/>
        <v>3.233344843484208E-2</v>
      </c>
    </row>
    <row r="563" spans="1:12">
      <c r="A563" s="133" t="str">
        <f>_xlfn.CONCAT('Metric thread'!C17, "-int")</f>
        <v>M1x0.2-int</v>
      </c>
      <c r="B563" s="73">
        <f>'Metric thread'!D17</f>
        <v>0.2</v>
      </c>
      <c r="C563" s="53">
        <f>-'Metric thread'!AJ17</f>
        <v>-0.54600000000000004</v>
      </c>
      <c r="D563" s="53">
        <f>'Metric thread'!AH17</f>
        <v>1.046</v>
      </c>
      <c r="E563" s="53">
        <v>0</v>
      </c>
      <c r="F563" s="53">
        <f>B563/2-'Metric thread'!AN17</f>
        <v>9.9000000000000005E-2</v>
      </c>
      <c r="G563" s="53">
        <v>0</v>
      </c>
      <c r="H563" s="53">
        <f t="shared" si="38"/>
        <v>-9.9000000000000005E-2</v>
      </c>
      <c r="I563" s="53">
        <f>'Metric thread'!AF17-'Metric thread'!AK17-'Metric thread'!AL17</f>
        <v>0.12537048957087499</v>
      </c>
      <c r="J563" s="53">
        <f>-'Metric thread'!AM17</f>
        <v>-2.6617314097820175E-2</v>
      </c>
      <c r="K563" s="53">
        <f t="shared" si="39"/>
        <v>0.12537048957087499</v>
      </c>
      <c r="L563" s="58">
        <f t="shared" si="40"/>
        <v>2.6617314097820175E-2</v>
      </c>
    </row>
    <row r="564" spans="1:12">
      <c r="A564" s="133" t="str">
        <f>_xlfn.CONCAT('Metric thread'!C18, "-int")</f>
        <v>M1.1x0.25-int</v>
      </c>
      <c r="B564" s="73">
        <f>'Metric thread'!D18</f>
        <v>0.25</v>
      </c>
      <c r="C564" s="53">
        <f>-'Metric thread'!AJ18</f>
        <v>-0.60350000000000004</v>
      </c>
      <c r="D564" s="53">
        <f>'Metric thread'!AH18</f>
        <v>1.1535000000000002</v>
      </c>
      <c r="E564" s="53">
        <v>0</v>
      </c>
      <c r="F564" s="53">
        <f>B564/2-'Metric thread'!AN18</f>
        <v>0.12375</v>
      </c>
      <c r="G564" s="53">
        <v>0</v>
      </c>
      <c r="H564" s="53">
        <f t="shared" si="38"/>
        <v>-0.12375</v>
      </c>
      <c r="I564" s="53">
        <f>'Metric thread'!AF18-'Metric thread'!AK18-'Metric thread'!AL18</f>
        <v>0.15833811196359371</v>
      </c>
      <c r="J564" s="53">
        <f>-'Metric thread'!AM18</f>
        <v>-3.233344843484208E-2</v>
      </c>
      <c r="K564" s="53">
        <f t="shared" si="39"/>
        <v>0.15833811196359371</v>
      </c>
      <c r="L564" s="58">
        <f t="shared" si="40"/>
        <v>3.233344843484208E-2</v>
      </c>
    </row>
    <row r="565" spans="1:12">
      <c r="A565" s="133" t="str">
        <f>_xlfn.CONCAT('Metric thread'!C19, "-int")</f>
        <v>M1.1x0.2-int</v>
      </c>
      <c r="B565" s="73">
        <f>'Metric thread'!D19</f>
        <v>0.2</v>
      </c>
      <c r="C565" s="53">
        <f>-'Metric thread'!AJ19</f>
        <v>-0.59599999999999997</v>
      </c>
      <c r="D565" s="53">
        <f>'Metric thread'!AH19</f>
        <v>1.1459999999999999</v>
      </c>
      <c r="E565" s="53">
        <v>0</v>
      </c>
      <c r="F565" s="53">
        <f>B565/2-'Metric thread'!AN19</f>
        <v>9.9000000000000005E-2</v>
      </c>
      <c r="G565" s="53">
        <v>0</v>
      </c>
      <c r="H565" s="53">
        <f t="shared" si="38"/>
        <v>-9.9000000000000005E-2</v>
      </c>
      <c r="I565" s="53">
        <f>'Metric thread'!AF19-'Metric thread'!AK19-'Metric thread'!AL19</f>
        <v>0.12537048957087504</v>
      </c>
      <c r="J565" s="53">
        <f>-'Metric thread'!AM19</f>
        <v>-2.6617314097820144E-2</v>
      </c>
      <c r="K565" s="53">
        <f t="shared" si="39"/>
        <v>0.12537048957087504</v>
      </c>
      <c r="L565" s="58">
        <f t="shared" si="40"/>
        <v>2.6617314097820144E-2</v>
      </c>
    </row>
    <row r="566" spans="1:12">
      <c r="A566" s="133" t="str">
        <f>_xlfn.CONCAT('Metric thread'!C20, "-int")</f>
        <v>M1.2-int</v>
      </c>
      <c r="B566" s="73">
        <f>'Metric thread'!D20</f>
        <v>0.25</v>
      </c>
      <c r="C566" s="53">
        <f>-'Metric thread'!AJ20</f>
        <v>-0.65349999999999997</v>
      </c>
      <c r="D566" s="53">
        <f>'Metric thread'!AH20</f>
        <v>1.2534999999999998</v>
      </c>
      <c r="E566" s="53">
        <v>0</v>
      </c>
      <c r="F566" s="53">
        <f>B566/2-'Metric thread'!AN20</f>
        <v>0.12375</v>
      </c>
      <c r="G566" s="53">
        <v>0</v>
      </c>
      <c r="H566" s="53">
        <f t="shared" si="38"/>
        <v>-0.12375</v>
      </c>
      <c r="I566" s="53">
        <f>'Metric thread'!AF20-'Metric thread'!AK20-'Metric thread'!AL20</f>
        <v>0.15833811196359382</v>
      </c>
      <c r="J566" s="53">
        <f>-'Metric thread'!AM20</f>
        <v>-3.233344843484201E-2</v>
      </c>
      <c r="K566" s="53">
        <f t="shared" si="39"/>
        <v>0.15833811196359382</v>
      </c>
      <c r="L566" s="58">
        <f t="shared" si="40"/>
        <v>3.233344843484201E-2</v>
      </c>
    </row>
    <row r="567" spans="1:12">
      <c r="A567" s="133" t="str">
        <f>_xlfn.CONCAT('Metric thread'!C21, "-int")</f>
        <v>M1.2x0.2-int</v>
      </c>
      <c r="B567" s="73">
        <f>'Metric thread'!D21</f>
        <v>0.2</v>
      </c>
      <c r="C567" s="53">
        <f>-'Metric thread'!AJ21</f>
        <v>-0.64600000000000002</v>
      </c>
      <c r="D567" s="53">
        <f>'Metric thread'!AH21</f>
        <v>1.246</v>
      </c>
      <c r="E567" s="53">
        <v>0</v>
      </c>
      <c r="F567" s="53">
        <f>B567/2-'Metric thread'!AN21</f>
        <v>9.9000000000000005E-2</v>
      </c>
      <c r="G567" s="53">
        <v>0</v>
      </c>
      <c r="H567" s="53">
        <f t="shared" si="38"/>
        <v>-9.9000000000000005E-2</v>
      </c>
      <c r="I567" s="53">
        <f>'Metric thread'!AF21-'Metric thread'!AK21-'Metric thread'!AL21</f>
        <v>0.1253704895708751</v>
      </c>
      <c r="J567" s="53">
        <f>-'Metric thread'!AM21</f>
        <v>-2.6617314097820109E-2</v>
      </c>
      <c r="K567" s="53">
        <f t="shared" si="39"/>
        <v>0.1253704895708751</v>
      </c>
      <c r="L567" s="58">
        <f t="shared" si="40"/>
        <v>2.6617314097820109E-2</v>
      </c>
    </row>
    <row r="568" spans="1:12">
      <c r="A568" s="133" t="str">
        <f>_xlfn.CONCAT('Metric thread'!C22, "-int")</f>
        <v>M1.4-int</v>
      </c>
      <c r="B568" s="73">
        <f>'Metric thread'!D22</f>
        <v>0.3</v>
      </c>
      <c r="C568" s="53">
        <f>-'Metric thread'!AJ22</f>
        <v>-0.75449999999999995</v>
      </c>
      <c r="D568" s="53">
        <f>'Metric thread'!AH22</f>
        <v>1.4544999999999999</v>
      </c>
      <c r="E568" s="53">
        <v>0</v>
      </c>
      <c r="F568" s="53">
        <f>B568/2-'Metric thread'!AN22</f>
        <v>0.13244635178436773</v>
      </c>
      <c r="G568" s="53">
        <v>0</v>
      </c>
      <c r="H568" s="53">
        <f t="shared" si="38"/>
        <v>-0.13244635178436773</v>
      </c>
      <c r="I568" s="53">
        <f>'Metric thread'!AF22-'Metric thread'!AK22-'Metric thread'!AL22</f>
        <v>0.14425000000000004</v>
      </c>
      <c r="J568" s="53">
        <f>-'Metric thread'!AM22</f>
        <v>-4.9163575453764215E-2</v>
      </c>
      <c r="K568" s="53">
        <f t="shared" si="39"/>
        <v>0.14425000000000004</v>
      </c>
      <c r="L568" s="58">
        <f t="shared" si="40"/>
        <v>4.9163575453764215E-2</v>
      </c>
    </row>
    <row r="569" spans="1:12">
      <c r="A569" s="133" t="str">
        <f>_xlfn.CONCAT('Metric thread'!C23, "-int")</f>
        <v>M1.4x0.2-int</v>
      </c>
      <c r="B569" s="73">
        <f>'Metric thread'!D23</f>
        <v>0.2</v>
      </c>
      <c r="C569" s="53">
        <f>-'Metric thread'!AJ23</f>
        <v>-0.746</v>
      </c>
      <c r="D569" s="53">
        <f>'Metric thread'!AH23</f>
        <v>1.446</v>
      </c>
      <c r="E569" s="53">
        <v>0</v>
      </c>
      <c r="F569" s="53">
        <f>B569/2-'Metric thread'!AN23</f>
        <v>9.9000000000000005E-2</v>
      </c>
      <c r="G569" s="53">
        <v>0</v>
      </c>
      <c r="H569" s="53">
        <f t="shared" si="38"/>
        <v>-9.9000000000000005E-2</v>
      </c>
      <c r="I569" s="53">
        <f>'Metric thread'!AF23-'Metric thread'!AK23-'Metric thread'!AL23</f>
        <v>0.12537048957087499</v>
      </c>
      <c r="J569" s="53">
        <f>-'Metric thread'!AM23</f>
        <v>-2.6617314097820175E-2</v>
      </c>
      <c r="K569" s="53">
        <f t="shared" si="39"/>
        <v>0.12537048957087499</v>
      </c>
      <c r="L569" s="58">
        <f t="shared" si="40"/>
        <v>2.6617314097820175E-2</v>
      </c>
    </row>
    <row r="570" spans="1:12">
      <c r="A570" s="133" t="str">
        <f>_xlfn.CONCAT('Metric thread'!C24, "-int")</f>
        <v>M1.6-int</v>
      </c>
      <c r="B570" s="73">
        <f>'Metric thread'!D24</f>
        <v>0.35</v>
      </c>
      <c r="C570" s="53">
        <f>-'Metric thread'!AJ24</f>
        <v>-0.86799999999999999</v>
      </c>
      <c r="D570" s="53">
        <f>'Metric thread'!AH24</f>
        <v>1.6680000000000001</v>
      </c>
      <c r="E570" s="53">
        <v>0</v>
      </c>
      <c r="F570" s="53">
        <f>B570/2-'Metric thread'!AN24</f>
        <v>0.17324999999999999</v>
      </c>
      <c r="G570" s="53">
        <v>0</v>
      </c>
      <c r="H570" s="53">
        <f t="shared" si="38"/>
        <v>-0.17324999999999999</v>
      </c>
      <c r="I570" s="53">
        <f>'Metric thread'!AF24-'Metric thread'!AK24-'Metric thread'!AL24</f>
        <v>0.22077335674903126</v>
      </c>
      <c r="J570" s="53">
        <f>-'Metric thread'!AM24</f>
        <v>-4.5786443051049522E-2</v>
      </c>
      <c r="K570" s="53">
        <f t="shared" si="39"/>
        <v>0.22077335674903126</v>
      </c>
      <c r="L570" s="58">
        <f t="shared" si="40"/>
        <v>4.5786443051049522E-2</v>
      </c>
    </row>
    <row r="571" spans="1:12">
      <c r="A571" s="133" t="str">
        <f>_xlfn.CONCAT('Metric thread'!C25, "-int")</f>
        <v>M1.6x0.3-int</v>
      </c>
      <c r="B571" s="73">
        <f>'Metric thread'!D25</f>
        <v>0.3</v>
      </c>
      <c r="C571" s="53">
        <f>-'Metric thread'!AJ25</f>
        <v>-0.85150000000000003</v>
      </c>
      <c r="D571" s="53">
        <f>'Metric thread'!AH25</f>
        <v>1.6515</v>
      </c>
      <c r="E571" s="53">
        <v>0</v>
      </c>
      <c r="F571" s="53">
        <f>B571/2-'Metric thread'!AN25</f>
        <v>0.14849999999999999</v>
      </c>
      <c r="G571" s="53">
        <v>0</v>
      </c>
      <c r="H571" s="53">
        <f t="shared" si="38"/>
        <v>-0.14849999999999999</v>
      </c>
      <c r="I571" s="53">
        <f>'Metric thread'!AF25-'Metric thread'!AK25-'Metric thread'!AL25</f>
        <v>0.18605573435631256</v>
      </c>
      <c r="J571" s="53">
        <f>-'Metric thread'!AM25</f>
        <v>-4.1080671685109447E-2</v>
      </c>
      <c r="K571" s="53">
        <f t="shared" si="39"/>
        <v>0.18605573435631256</v>
      </c>
      <c r="L571" s="58">
        <f t="shared" si="40"/>
        <v>4.1080671685109447E-2</v>
      </c>
    </row>
    <row r="572" spans="1:12">
      <c r="A572" s="133" t="str">
        <f>_xlfn.CONCAT('Metric thread'!C26, "-int")</f>
        <v>M1.6x0.2-int</v>
      </c>
      <c r="B572" s="73">
        <f>'Metric thread'!D26</f>
        <v>0.2</v>
      </c>
      <c r="C572" s="53">
        <f>-'Metric thread'!AJ26</f>
        <v>-0.84799999999999998</v>
      </c>
      <c r="D572" s="53">
        <f>'Metric thread'!AH26</f>
        <v>1.6480000000000001</v>
      </c>
      <c r="E572" s="53">
        <v>0</v>
      </c>
      <c r="F572" s="53">
        <f>B572/2-'Metric thread'!AN26</f>
        <v>9.9000000000000005E-2</v>
      </c>
      <c r="G572" s="53">
        <v>0</v>
      </c>
      <c r="H572" s="53">
        <f t="shared" si="38"/>
        <v>-9.9000000000000005E-2</v>
      </c>
      <c r="I572" s="53">
        <f>'Metric thread'!AF26-'Metric thread'!AK26-'Metric thread'!AL26</f>
        <v>0.12637048957087488</v>
      </c>
      <c r="J572" s="53">
        <f>-'Metric thread'!AM26</f>
        <v>-2.6039963828630611E-2</v>
      </c>
      <c r="K572" s="53">
        <f t="shared" si="39"/>
        <v>0.12637048957087488</v>
      </c>
      <c r="L572" s="58">
        <f t="shared" si="40"/>
        <v>2.6039963828630611E-2</v>
      </c>
    </row>
    <row r="573" spans="1:12">
      <c r="A573" s="133" t="str">
        <f>_xlfn.CONCAT('Metric thread'!C27, "-int")</f>
        <v>M1.7x0.35-int</v>
      </c>
      <c r="B573" s="73">
        <f>'Metric thread'!D27</f>
        <v>0.35</v>
      </c>
      <c r="C573" s="53">
        <f>-'Metric thread'!AJ27</f>
        <v>-0.91800000000000004</v>
      </c>
      <c r="D573" s="53">
        <f>'Metric thread'!AH27</f>
        <v>1.768</v>
      </c>
      <c r="E573" s="53">
        <v>0</v>
      </c>
      <c r="F573" s="53">
        <f>B573/2-'Metric thread'!AN27</f>
        <v>0.17324999999999999</v>
      </c>
      <c r="G573" s="53">
        <v>0</v>
      </c>
      <c r="H573" s="53">
        <f t="shared" si="38"/>
        <v>-0.17324999999999999</v>
      </c>
      <c r="I573" s="53">
        <f>'Metric thread'!AF27-'Metric thread'!AK27-'Metric thread'!AL27</f>
        <v>0.22077335674903126</v>
      </c>
      <c r="J573" s="53">
        <f>-'Metric thread'!AM27</f>
        <v>-4.5786443051049522E-2</v>
      </c>
      <c r="K573" s="53">
        <f t="shared" si="39"/>
        <v>0.22077335674903126</v>
      </c>
      <c r="L573" s="58">
        <f t="shared" si="40"/>
        <v>4.5786443051049522E-2</v>
      </c>
    </row>
    <row r="574" spans="1:12">
      <c r="A574" s="133" t="str">
        <f>_xlfn.CONCAT('Metric thread'!C28, "-int")</f>
        <v>M1.8-int</v>
      </c>
      <c r="B574" s="73">
        <f>'Metric thread'!D28</f>
        <v>0.35</v>
      </c>
      <c r="C574" s="53">
        <f>-'Metric thread'!AJ28</f>
        <v>-0.96799999999999997</v>
      </c>
      <c r="D574" s="53">
        <f>'Metric thread'!AH28</f>
        <v>1.8679999999999999</v>
      </c>
      <c r="E574" s="53">
        <v>0</v>
      </c>
      <c r="F574" s="53">
        <f>B574/2-'Metric thread'!AN28</f>
        <v>0.17324999999999999</v>
      </c>
      <c r="G574" s="53">
        <v>0</v>
      </c>
      <c r="H574" s="53">
        <f t="shared" si="38"/>
        <v>-0.17324999999999999</v>
      </c>
      <c r="I574" s="53">
        <f>'Metric thread'!AF28-'Metric thread'!AK28-'Metric thread'!AL28</f>
        <v>0.22077335674903115</v>
      </c>
      <c r="J574" s="53">
        <f>-'Metric thread'!AM28</f>
        <v>-4.5786443051049584E-2</v>
      </c>
      <c r="K574" s="53">
        <f t="shared" si="39"/>
        <v>0.22077335674903115</v>
      </c>
      <c r="L574" s="58">
        <f t="shared" si="40"/>
        <v>4.5786443051049584E-2</v>
      </c>
    </row>
    <row r="575" spans="1:12">
      <c r="A575" s="133" t="str">
        <f>_xlfn.CONCAT('Metric thread'!C29, "-int")</f>
        <v>M1.8x0.2-int</v>
      </c>
      <c r="B575" s="73">
        <f>'Metric thread'!D29</f>
        <v>0.2</v>
      </c>
      <c r="C575" s="53">
        <f>-'Metric thread'!AJ29</f>
        <v>-0.94799999999999995</v>
      </c>
      <c r="D575" s="53">
        <f>'Metric thread'!AH29</f>
        <v>1.8479999999999999</v>
      </c>
      <c r="E575" s="53">
        <v>0</v>
      </c>
      <c r="F575" s="53">
        <f>B575/2-'Metric thread'!AN29</f>
        <v>9.9000000000000005E-2</v>
      </c>
      <c r="G575" s="53">
        <v>0</v>
      </c>
      <c r="H575" s="53">
        <f t="shared" si="38"/>
        <v>-9.9000000000000005E-2</v>
      </c>
      <c r="I575" s="53">
        <f>'Metric thread'!AF29-'Metric thread'!AK29-'Metric thread'!AL29</f>
        <v>0.1263704895708751</v>
      </c>
      <c r="J575" s="53">
        <f>-'Metric thread'!AM29</f>
        <v>-2.6039963828630483E-2</v>
      </c>
      <c r="K575" s="53">
        <f t="shared" si="39"/>
        <v>0.1263704895708751</v>
      </c>
      <c r="L575" s="58">
        <f t="shared" si="40"/>
        <v>2.6039963828630483E-2</v>
      </c>
    </row>
    <row r="576" spans="1:12">
      <c r="A576" s="133" t="str">
        <f>_xlfn.CONCAT('Metric thread'!C30, "-int")</f>
        <v>M2-int</v>
      </c>
      <c r="B576" s="73">
        <f>'Metric thread'!D30</f>
        <v>0.4</v>
      </c>
      <c r="C576" s="53">
        <f>-'Metric thread'!AJ30</f>
        <v>-1.0740000000000001</v>
      </c>
      <c r="D576" s="53">
        <f>'Metric thread'!AH30</f>
        <v>2.0739999999999998</v>
      </c>
      <c r="E576" s="53">
        <v>0</v>
      </c>
      <c r="F576" s="53">
        <f>B576/2-'Metric thread'!AN30</f>
        <v>0.19800000000000001</v>
      </c>
      <c r="G576" s="53">
        <v>0</v>
      </c>
      <c r="H576" s="53">
        <f t="shared" si="38"/>
        <v>-0.19800000000000001</v>
      </c>
      <c r="I576" s="53">
        <f>'Metric thread'!AF30-'Metric thread'!AK30-'Metric thread'!AL30</f>
        <v>0.25074097914175009</v>
      </c>
      <c r="J576" s="53">
        <f>-'Metric thread'!AM30</f>
        <v>-5.3234628195640288E-2</v>
      </c>
      <c r="K576" s="53">
        <f t="shared" si="39"/>
        <v>0.25074097914175009</v>
      </c>
      <c r="L576" s="58">
        <f t="shared" si="40"/>
        <v>5.3234628195640288E-2</v>
      </c>
    </row>
    <row r="577" spans="1:12">
      <c r="A577" s="133" t="str">
        <f>_xlfn.CONCAT('Metric thread'!C31, "-int")</f>
        <v>M2x0.25-int</v>
      </c>
      <c r="B577" s="73">
        <f>'Metric thread'!D31</f>
        <v>0.25</v>
      </c>
      <c r="C577" s="53">
        <f>-'Metric thread'!AJ31</f>
        <v>-1.0555000000000001</v>
      </c>
      <c r="D577" s="53">
        <f>'Metric thread'!AH31</f>
        <v>2.0555000000000003</v>
      </c>
      <c r="E577" s="53">
        <v>0</v>
      </c>
      <c r="F577" s="53">
        <f>B577/2-'Metric thread'!AN31</f>
        <v>0.12375</v>
      </c>
      <c r="G577" s="53">
        <v>0</v>
      </c>
      <c r="H577" s="53">
        <f t="shared" si="38"/>
        <v>-0.12375</v>
      </c>
      <c r="I577" s="53">
        <f>'Metric thread'!AF31-'Metric thread'!AK31-'Metric thread'!AL31</f>
        <v>0.15933811196359376</v>
      </c>
      <c r="J577" s="53">
        <f>-'Metric thread'!AM31</f>
        <v>-3.1756098165652419E-2</v>
      </c>
      <c r="K577" s="53">
        <f t="shared" si="39"/>
        <v>0.15933811196359376</v>
      </c>
      <c r="L577" s="58">
        <f t="shared" si="40"/>
        <v>3.1756098165652419E-2</v>
      </c>
    </row>
    <row r="578" spans="1:12">
      <c r="A578" s="133" t="str">
        <f>_xlfn.CONCAT('Metric thread'!C32, "-int")</f>
        <v>M2.2-int</v>
      </c>
      <c r="B578" s="73">
        <f>'Metric thread'!D32</f>
        <v>0.45</v>
      </c>
      <c r="C578" s="53">
        <f>-'Metric thread'!AJ32</f>
        <v>-1.18</v>
      </c>
      <c r="D578" s="53">
        <f>'Metric thread'!AH32</f>
        <v>2.2800000000000002</v>
      </c>
      <c r="E578" s="53">
        <v>0</v>
      </c>
      <c r="F578" s="53">
        <f>B578/2-'Metric thread'!AN32</f>
        <v>0.22275</v>
      </c>
      <c r="G578" s="53">
        <v>0</v>
      </c>
      <c r="H578" s="53">
        <f t="shared" si="38"/>
        <v>-0.22275</v>
      </c>
      <c r="I578" s="53">
        <f>'Metric thread'!AF32-'Metric thread'!AK32-'Metric thread'!AL32</f>
        <v>0.28095860153446872</v>
      </c>
      <c r="J578" s="53">
        <f>-'Metric thread'!AM32</f>
        <v>-6.0538475772933711E-2</v>
      </c>
      <c r="K578" s="53">
        <f t="shared" si="39"/>
        <v>0.28095860153446872</v>
      </c>
      <c r="L578" s="58">
        <f t="shared" si="40"/>
        <v>6.0538475772933711E-2</v>
      </c>
    </row>
    <row r="579" spans="1:12">
      <c r="A579" s="133" t="str">
        <f>_xlfn.CONCAT('Metric thread'!C33, "-int")</f>
        <v>M2.2x0.25-int</v>
      </c>
      <c r="B579" s="73">
        <f>'Metric thread'!D33</f>
        <v>0.25</v>
      </c>
      <c r="C579" s="53">
        <f>-'Metric thread'!AJ33</f>
        <v>-1.1555</v>
      </c>
      <c r="D579" s="53">
        <f>'Metric thread'!AH33</f>
        <v>2.2555000000000001</v>
      </c>
      <c r="E579" s="53">
        <v>0</v>
      </c>
      <c r="F579" s="53">
        <f>B579/2-'Metric thread'!AN33</f>
        <v>0.12375</v>
      </c>
      <c r="G579" s="53">
        <v>0</v>
      </c>
      <c r="H579" s="53">
        <f t="shared" si="38"/>
        <v>-0.12375</v>
      </c>
      <c r="I579" s="53">
        <f>'Metric thread'!AF33-'Metric thread'!AK33-'Metric thread'!AL33</f>
        <v>0.15933811196359376</v>
      </c>
      <c r="J579" s="53">
        <f>-'Metric thread'!AM33</f>
        <v>-3.1756098165652419E-2</v>
      </c>
      <c r="K579" s="53">
        <f t="shared" si="39"/>
        <v>0.15933811196359376</v>
      </c>
      <c r="L579" s="58">
        <f t="shared" si="40"/>
        <v>3.1756098165652419E-2</v>
      </c>
    </row>
    <row r="580" spans="1:12">
      <c r="A580" s="133" t="str">
        <f>_xlfn.CONCAT('Metric thread'!C34, "-int")</f>
        <v>M2.3x0.45-int</v>
      </c>
      <c r="B580" s="73">
        <f>'Metric thread'!D34</f>
        <v>0.45</v>
      </c>
      <c r="C580" s="53">
        <f>-'Metric thread'!AJ34</f>
        <v>-1.23</v>
      </c>
      <c r="D580" s="53">
        <f>'Metric thread'!AH34</f>
        <v>2.38</v>
      </c>
      <c r="E580" s="53">
        <v>0</v>
      </c>
      <c r="F580" s="53">
        <f>B580/2-'Metric thread'!AN34</f>
        <v>0.22275</v>
      </c>
      <c r="G580" s="53">
        <v>0</v>
      </c>
      <c r="H580" s="53">
        <f t="shared" si="38"/>
        <v>-0.22275</v>
      </c>
      <c r="I580" s="53">
        <f>'Metric thread'!AF34-'Metric thread'!AK34-'Metric thread'!AL34</f>
        <v>0.28095860153446894</v>
      </c>
      <c r="J580" s="53">
        <f>-'Metric thread'!AM34</f>
        <v>-6.053847577293358E-2</v>
      </c>
      <c r="K580" s="53">
        <f t="shared" si="39"/>
        <v>0.28095860153446894</v>
      </c>
      <c r="L580" s="58">
        <f t="shared" si="40"/>
        <v>6.053847577293358E-2</v>
      </c>
    </row>
    <row r="581" spans="1:12">
      <c r="A581" s="133" t="str">
        <f>_xlfn.CONCAT('Metric thread'!C35, "-int")</f>
        <v>M2.3x0.4-int</v>
      </c>
      <c r="B581" s="73">
        <f>'Metric thread'!D35</f>
        <v>0.4</v>
      </c>
      <c r="C581" s="53">
        <f>-'Metric thread'!AJ35</f>
        <v>-1.224</v>
      </c>
      <c r="D581" s="53">
        <f>'Metric thread'!AH35</f>
        <v>2.3739999999999997</v>
      </c>
      <c r="E581" s="53">
        <v>0</v>
      </c>
      <c r="F581" s="53">
        <f>B581/2-'Metric thread'!AN35</f>
        <v>0.19800000000000001</v>
      </c>
      <c r="G581" s="53">
        <v>0</v>
      </c>
      <c r="H581" s="53">
        <f t="shared" si="38"/>
        <v>-0.19800000000000001</v>
      </c>
      <c r="I581" s="53">
        <f>'Metric thread'!AF35-'Metric thread'!AK35-'Metric thread'!AL35</f>
        <v>0.25074097914174998</v>
      </c>
      <c r="J581" s="53">
        <f>-'Metric thread'!AM35</f>
        <v>-5.323462819564035E-2</v>
      </c>
      <c r="K581" s="53">
        <f t="shared" si="39"/>
        <v>0.25074097914174998</v>
      </c>
      <c r="L581" s="58">
        <f t="shared" si="40"/>
        <v>5.323462819564035E-2</v>
      </c>
    </row>
    <row r="582" spans="1:12">
      <c r="A582" s="133" t="str">
        <f>_xlfn.CONCAT('Metric thread'!C36, "-int")</f>
        <v>M2.5-int</v>
      </c>
      <c r="B582" s="73">
        <f>'Metric thread'!D36</f>
        <v>0.45</v>
      </c>
      <c r="C582" s="53">
        <f>-'Metric thread'!AJ36</f>
        <v>-1.33</v>
      </c>
      <c r="D582" s="53">
        <f>'Metric thread'!AH36</f>
        <v>2.58</v>
      </c>
      <c r="E582" s="53">
        <v>0</v>
      </c>
      <c r="F582" s="53">
        <f>B582/2-'Metric thread'!AN36</f>
        <v>0.22275</v>
      </c>
      <c r="G582" s="53">
        <v>0</v>
      </c>
      <c r="H582" s="53">
        <f t="shared" si="38"/>
        <v>-0.22275</v>
      </c>
      <c r="I582" s="53">
        <f>'Metric thread'!AF36-'Metric thread'!AK36-'Metric thread'!AL36</f>
        <v>0.28095860153446883</v>
      </c>
      <c r="J582" s="53">
        <f>-'Metric thread'!AM36</f>
        <v>-6.0538475772933642E-2</v>
      </c>
      <c r="K582" s="53">
        <f t="shared" si="39"/>
        <v>0.28095860153446883</v>
      </c>
      <c r="L582" s="58">
        <f t="shared" si="40"/>
        <v>6.0538475772933642E-2</v>
      </c>
    </row>
    <row r="583" spans="1:12">
      <c r="A583" s="133" t="str">
        <f>_xlfn.CONCAT('Metric thread'!C37, "-int")</f>
        <v>M2.5x0.35-int</v>
      </c>
      <c r="B583" s="73">
        <f>'Metric thread'!D37</f>
        <v>0.35</v>
      </c>
      <c r="C583" s="53">
        <f>-'Metric thread'!AJ37</f>
        <v>-1.3180000000000001</v>
      </c>
      <c r="D583" s="53">
        <f>'Metric thread'!AH37</f>
        <v>2.5680000000000001</v>
      </c>
      <c r="E583" s="53">
        <v>0</v>
      </c>
      <c r="F583" s="53">
        <f>B583/2-'Metric thread'!AN37</f>
        <v>0.17324999999999999</v>
      </c>
      <c r="G583" s="53">
        <v>0</v>
      </c>
      <c r="H583" s="53">
        <f t="shared" si="38"/>
        <v>-0.17324999999999999</v>
      </c>
      <c r="I583" s="53">
        <f>'Metric thread'!AF37-'Metric thread'!AK37-'Metric thread'!AL37</f>
        <v>0.22077335674903115</v>
      </c>
      <c r="J583" s="53">
        <f>-'Metric thread'!AM37</f>
        <v>-4.5786443051049584E-2</v>
      </c>
      <c r="K583" s="53">
        <f t="shared" si="39"/>
        <v>0.22077335674903115</v>
      </c>
      <c r="L583" s="58">
        <f t="shared" si="40"/>
        <v>4.5786443051049584E-2</v>
      </c>
    </row>
    <row r="584" spans="1:12">
      <c r="A584" s="133" t="str">
        <f>_xlfn.CONCAT('Metric thread'!C38, "-int")</f>
        <v>M2.6x0.45-int</v>
      </c>
      <c r="B584" s="73">
        <f>'Metric thread'!D38</f>
        <v>0.45</v>
      </c>
      <c r="C584" s="53">
        <f>-'Metric thread'!AJ38</f>
        <v>-1.375</v>
      </c>
      <c r="D584" s="53">
        <f>'Metric thread'!AH38</f>
        <v>2.6749999999999998</v>
      </c>
      <c r="E584" s="53">
        <v>0</v>
      </c>
      <c r="F584" s="53">
        <f>B584/2-'Metric thread'!AN38</f>
        <v>0.22275</v>
      </c>
      <c r="G584" s="53">
        <v>0</v>
      </c>
      <c r="H584" s="53">
        <f t="shared" si="38"/>
        <v>-0.22275</v>
      </c>
      <c r="I584" s="53">
        <f>'Metric thread'!AF38-'Metric thread'!AK38-'Metric thread'!AL38</f>
        <v>0.27845860153446866</v>
      </c>
      <c r="J584" s="53">
        <f>-'Metric thread'!AM38</f>
        <v>-6.1981851445907808E-2</v>
      </c>
      <c r="K584" s="53">
        <f t="shared" si="39"/>
        <v>0.27845860153446866</v>
      </c>
      <c r="L584" s="58">
        <f t="shared" si="40"/>
        <v>6.1981851445907808E-2</v>
      </c>
    </row>
    <row r="585" spans="1:12">
      <c r="A585" s="133" t="str">
        <f>_xlfn.CONCAT('Metric thread'!C39, "-int")</f>
        <v>M3-int</v>
      </c>
      <c r="B585" s="73">
        <f>'Metric thread'!D39</f>
        <v>0.5</v>
      </c>
      <c r="C585" s="53">
        <f>-'Metric thread'!AJ39</f>
        <v>-1.5860000000000001</v>
      </c>
      <c r="D585" s="53">
        <f>'Metric thread'!AH39</f>
        <v>3.0860000000000003</v>
      </c>
      <c r="E585" s="53">
        <v>0</v>
      </c>
      <c r="F585" s="53">
        <f>B585/2-'Metric thread'!AN39</f>
        <v>0.2475</v>
      </c>
      <c r="G585" s="53">
        <v>0</v>
      </c>
      <c r="H585" s="53">
        <f t="shared" si="38"/>
        <v>-0.2475</v>
      </c>
      <c r="I585" s="53">
        <f>'Metric thread'!AF39-'Metric thread'!AK39-'Metric thread'!AL39</f>
        <v>0.31017622392718736</v>
      </c>
      <c r="J585" s="53">
        <f>-'Metric thread'!AM39</f>
        <v>-6.8419673619416754E-2</v>
      </c>
      <c r="K585" s="53">
        <f t="shared" si="39"/>
        <v>0.31017622392718736</v>
      </c>
      <c r="L585" s="58">
        <f t="shared" si="40"/>
        <v>6.8419673619416754E-2</v>
      </c>
    </row>
    <row r="586" spans="1:12">
      <c r="A586" s="133" t="str">
        <f>_xlfn.CONCAT('Metric thread'!C40, "-int")</f>
        <v>M3x0.35-int</v>
      </c>
      <c r="B586" s="73">
        <f>'Metric thread'!D40</f>
        <v>0.35</v>
      </c>
      <c r="C586" s="53">
        <f>-'Metric thread'!AJ40</f>
        <v>-1.5705</v>
      </c>
      <c r="D586" s="53">
        <f>'Metric thread'!AH40</f>
        <v>3.0705</v>
      </c>
      <c r="E586" s="53">
        <v>0</v>
      </c>
      <c r="F586" s="53">
        <f>B586/2-'Metric thread'!AN40</f>
        <v>0.17324999999999999</v>
      </c>
      <c r="G586" s="53">
        <v>0</v>
      </c>
      <c r="H586" s="53">
        <f t="shared" si="38"/>
        <v>-0.17324999999999999</v>
      </c>
      <c r="I586" s="53">
        <f>'Metric thread'!AF40-'Metric thread'!AK40-'Metric thread'!AL40</f>
        <v>0.22202335674903112</v>
      </c>
      <c r="J586" s="53">
        <f>-'Metric thread'!AM40</f>
        <v>-4.5064755214562567E-2</v>
      </c>
      <c r="K586" s="53">
        <f t="shared" si="39"/>
        <v>0.22202335674903112</v>
      </c>
      <c r="L586" s="58">
        <f t="shared" si="40"/>
        <v>4.5064755214562567E-2</v>
      </c>
    </row>
    <row r="587" spans="1:12">
      <c r="A587" s="133" t="str">
        <f>_xlfn.CONCAT('Metric thread'!C41, "-int")</f>
        <v>M3.5-int</v>
      </c>
      <c r="B587" s="73">
        <f>'Metric thread'!D41</f>
        <v>0.6</v>
      </c>
      <c r="C587" s="53">
        <f>-'Metric thread'!AJ41</f>
        <v>-1.8494999999999999</v>
      </c>
      <c r="D587" s="53">
        <f>'Metric thread'!AH41</f>
        <v>3.5994999999999999</v>
      </c>
      <c r="E587" s="53">
        <v>0</v>
      </c>
      <c r="F587" s="53">
        <f>B587/2-'Metric thread'!AN41</f>
        <v>0.29699999999999999</v>
      </c>
      <c r="G587" s="53">
        <v>0</v>
      </c>
      <c r="H587" s="53">
        <f t="shared" si="38"/>
        <v>-0.29699999999999999</v>
      </c>
      <c r="I587" s="53">
        <f>'Metric thread'!AF41-'Metric thread'!AK41-'Metric thread'!AL41</f>
        <v>0.37261146871262507</v>
      </c>
      <c r="J587" s="53">
        <f>-'Metric thread'!AM41</f>
        <v>-8.1872668235624113E-2</v>
      </c>
      <c r="K587" s="53">
        <f t="shared" si="39"/>
        <v>0.37261146871262507</v>
      </c>
      <c r="L587" s="58">
        <f t="shared" si="40"/>
        <v>8.1872668235624113E-2</v>
      </c>
    </row>
    <row r="588" spans="1:12">
      <c r="A588" s="133" t="str">
        <f>_xlfn.CONCAT('Metric thread'!C42, "-int")</f>
        <v>M3.5x0.35-int</v>
      </c>
      <c r="B588" s="73">
        <f>'Metric thread'!D42</f>
        <v>0.35</v>
      </c>
      <c r="C588" s="53">
        <f>-'Metric thread'!AJ42</f>
        <v>-1.8205</v>
      </c>
      <c r="D588" s="53">
        <f>'Metric thread'!AH42</f>
        <v>3.5705</v>
      </c>
      <c r="E588" s="53">
        <v>0</v>
      </c>
      <c r="F588" s="53">
        <f>B588/2-'Metric thread'!AN42</f>
        <v>0.17324999999999999</v>
      </c>
      <c r="G588" s="53">
        <v>0</v>
      </c>
      <c r="H588" s="53">
        <f t="shared" si="38"/>
        <v>-0.17324999999999999</v>
      </c>
      <c r="I588" s="53">
        <f>'Metric thread'!AF42-'Metric thread'!AK42-'Metric thread'!AL42</f>
        <v>0.22202335674903112</v>
      </c>
      <c r="J588" s="53">
        <f>-'Metric thread'!AM42</f>
        <v>-4.5064755214562567E-2</v>
      </c>
      <c r="K588" s="53">
        <f t="shared" si="39"/>
        <v>0.22202335674903112</v>
      </c>
      <c r="L588" s="58">
        <f t="shared" si="40"/>
        <v>4.5064755214562567E-2</v>
      </c>
    </row>
    <row r="589" spans="1:12">
      <c r="A589" s="133" t="str">
        <f>_xlfn.CONCAT('Metric thread'!C43, "-int")</f>
        <v>M4-int</v>
      </c>
      <c r="B589" s="73">
        <f>'Metric thread'!D43</f>
        <v>0.7</v>
      </c>
      <c r="C589" s="53">
        <f>-'Metric thread'!AJ43</f>
        <v>-2.1095000000000002</v>
      </c>
      <c r="D589" s="53">
        <f>'Metric thread'!AH43</f>
        <v>4.1095000000000006</v>
      </c>
      <c r="E589" s="53">
        <v>0</v>
      </c>
      <c r="F589" s="53">
        <f>B589/2-'Metric thread'!AN43</f>
        <v>0.34649999999999997</v>
      </c>
      <c r="G589" s="53">
        <v>0</v>
      </c>
      <c r="H589" s="53">
        <f t="shared" si="38"/>
        <v>-0.34649999999999997</v>
      </c>
      <c r="I589" s="53">
        <f>'Metric thread'!AF43-'Metric thread'!AK43-'Metric thread'!AL43</f>
        <v>0.43304671349806256</v>
      </c>
      <c r="J589" s="53">
        <f>-'Metric thread'!AM43</f>
        <v>-9.6480363390210835E-2</v>
      </c>
      <c r="K589" s="53">
        <f t="shared" si="39"/>
        <v>0.43304671349806256</v>
      </c>
      <c r="L589" s="58">
        <f t="shared" si="40"/>
        <v>9.6480363390210835E-2</v>
      </c>
    </row>
    <row r="590" spans="1:12">
      <c r="A590" s="133" t="str">
        <f>_xlfn.CONCAT('Metric thread'!C44, "-int")</f>
        <v>M4x0.5-int</v>
      </c>
      <c r="B590" s="73">
        <f>'Metric thread'!D44</f>
        <v>0.5</v>
      </c>
      <c r="C590" s="53">
        <f>-'Metric thread'!AJ44</f>
        <v>-2.0859999999999999</v>
      </c>
      <c r="D590" s="53">
        <f>'Metric thread'!AH44</f>
        <v>4.0860000000000003</v>
      </c>
      <c r="E590" s="53">
        <v>0</v>
      </c>
      <c r="F590" s="53">
        <f>B590/2-'Metric thread'!AN44</f>
        <v>0.2475</v>
      </c>
      <c r="G590" s="53">
        <v>0</v>
      </c>
      <c r="H590" s="53">
        <f t="shared" si="38"/>
        <v>-0.2475</v>
      </c>
      <c r="I590" s="53">
        <f>'Metric thread'!AF44-'Metric thread'!AK44-'Metric thread'!AL44</f>
        <v>0.31017622392718736</v>
      </c>
      <c r="J590" s="53">
        <f>-'Metric thread'!AM44</f>
        <v>-6.8419673619416754E-2</v>
      </c>
      <c r="K590" s="53">
        <f t="shared" si="39"/>
        <v>0.31017622392718736</v>
      </c>
      <c r="L590" s="58">
        <f t="shared" si="40"/>
        <v>6.8419673619416754E-2</v>
      </c>
    </row>
    <row r="591" spans="1:12">
      <c r="A591" s="133" t="str">
        <f>_xlfn.CONCAT('Metric thread'!C45, "-int")</f>
        <v>M4.5x0.75-int</v>
      </c>
      <c r="B591" s="73">
        <f>'Metric thread'!D45</f>
        <v>0.75</v>
      </c>
      <c r="C591" s="53">
        <f>-'Metric thread'!AJ45</f>
        <v>-2.363</v>
      </c>
      <c r="D591" s="53">
        <f>'Metric thread'!AH45</f>
        <v>4.6129999999999995</v>
      </c>
      <c r="E591" s="53">
        <v>0</v>
      </c>
      <c r="F591" s="53">
        <f>B591/2-'Metric thread'!AN45</f>
        <v>0.37125000000000002</v>
      </c>
      <c r="G591" s="53">
        <v>0</v>
      </c>
      <c r="H591" s="53">
        <f t="shared" si="38"/>
        <v>-0.37125000000000002</v>
      </c>
      <c r="I591" s="53">
        <f>'Metric thread'!AF45-'Metric thread'!AK45-'Metric thread'!AL45</f>
        <v>0.46276433589078103</v>
      </c>
      <c r="J591" s="53">
        <f>-'Metric thread'!AM45</f>
        <v>-0.10407288610209917</v>
      </c>
      <c r="K591" s="53">
        <f t="shared" si="39"/>
        <v>0.46276433589078103</v>
      </c>
      <c r="L591" s="58">
        <f t="shared" si="40"/>
        <v>0.10407288610209917</v>
      </c>
    </row>
    <row r="592" spans="1:12">
      <c r="A592" s="133" t="str">
        <f>_xlfn.CONCAT('Metric thread'!C46, "-int")</f>
        <v>M4.5x0.5-int</v>
      </c>
      <c r="B592" s="73">
        <f>'Metric thread'!D46</f>
        <v>0.5</v>
      </c>
      <c r="C592" s="53">
        <f>-'Metric thread'!AJ46</f>
        <v>-2.3359999999999999</v>
      </c>
      <c r="D592" s="53">
        <f>'Metric thread'!AH46</f>
        <v>4.5860000000000003</v>
      </c>
      <c r="E592" s="53">
        <v>0</v>
      </c>
      <c r="F592" s="53">
        <f>B592/2-'Metric thread'!AN46</f>
        <v>0.2475</v>
      </c>
      <c r="G592" s="53">
        <v>0</v>
      </c>
      <c r="H592" s="53">
        <f t="shared" si="38"/>
        <v>-0.2475</v>
      </c>
      <c r="I592" s="53">
        <f>'Metric thread'!AF46-'Metric thread'!AK46-'Metric thread'!AL46</f>
        <v>0.31017622392718736</v>
      </c>
      <c r="J592" s="53">
        <f>-'Metric thread'!AM46</f>
        <v>-6.8419673619416754E-2</v>
      </c>
      <c r="K592" s="53">
        <f t="shared" si="39"/>
        <v>0.31017622392718736</v>
      </c>
      <c r="L592" s="58">
        <f t="shared" si="40"/>
        <v>6.8419673619416754E-2</v>
      </c>
    </row>
    <row r="593" spans="1:12">
      <c r="A593" s="133" t="str">
        <f>_xlfn.CONCAT('Metric thread'!C47, "-int")</f>
        <v>M5-int</v>
      </c>
      <c r="B593" s="73">
        <f>'Metric thread'!D47</f>
        <v>0.8</v>
      </c>
      <c r="C593" s="53">
        <f>-'Metric thread'!AJ47</f>
        <v>-2.62</v>
      </c>
      <c r="D593" s="53">
        <f>'Metric thread'!AH47</f>
        <v>5.12</v>
      </c>
      <c r="E593" s="53">
        <v>0</v>
      </c>
      <c r="F593" s="53">
        <f>B593/2-'Metric thread'!AN47</f>
        <v>0.39600000000000002</v>
      </c>
      <c r="G593" s="53">
        <v>0</v>
      </c>
      <c r="H593" s="53">
        <f t="shared" si="38"/>
        <v>-0.39600000000000002</v>
      </c>
      <c r="I593" s="53">
        <f>'Metric thread'!AF47-'Metric thread'!AK47-'Metric thread'!AL47</f>
        <v>0.49373195828350019</v>
      </c>
      <c r="J593" s="53">
        <f>-'Metric thread'!AM47</f>
        <v>-0.11094372097750013</v>
      </c>
      <c r="K593" s="53">
        <f t="shared" si="39"/>
        <v>0.49373195828350019</v>
      </c>
      <c r="L593" s="58">
        <f t="shared" si="40"/>
        <v>0.11094372097750013</v>
      </c>
    </row>
    <row r="594" spans="1:12">
      <c r="A594" s="133" t="str">
        <f>_xlfn.CONCAT('Metric thread'!C48, "-int")</f>
        <v>M5x0.5-int</v>
      </c>
      <c r="B594" s="73">
        <f>'Metric thread'!D48</f>
        <v>0.5</v>
      </c>
      <c r="C594" s="53">
        <f>-'Metric thread'!AJ48</f>
        <v>-2.5859999999999999</v>
      </c>
      <c r="D594" s="53">
        <f>'Metric thread'!AH48</f>
        <v>5.0860000000000003</v>
      </c>
      <c r="E594" s="53">
        <v>0</v>
      </c>
      <c r="F594" s="53">
        <f>B594/2-'Metric thread'!AN48</f>
        <v>0.2475</v>
      </c>
      <c r="G594" s="53">
        <v>0</v>
      </c>
      <c r="H594" s="53">
        <f t="shared" si="38"/>
        <v>-0.2475</v>
      </c>
      <c r="I594" s="53">
        <f>'Metric thread'!AF48-'Metric thread'!AK48-'Metric thread'!AL48</f>
        <v>0.31017622392718736</v>
      </c>
      <c r="J594" s="53">
        <f>-'Metric thread'!AM48</f>
        <v>-6.8419673619416754E-2</v>
      </c>
      <c r="K594" s="53">
        <f t="shared" si="39"/>
        <v>0.31017622392718736</v>
      </c>
      <c r="L594" s="58">
        <f t="shared" si="40"/>
        <v>6.8419673619416754E-2</v>
      </c>
    </row>
    <row r="595" spans="1:12">
      <c r="A595" s="133" t="str">
        <f>_xlfn.CONCAT('Metric thread'!C49, "-int")</f>
        <v>M5.5x0.5-int</v>
      </c>
      <c r="B595" s="73">
        <f>'Metric thread'!D49</f>
        <v>0.5</v>
      </c>
      <c r="C595" s="53">
        <f>-'Metric thread'!AJ49</f>
        <v>-2.8460000000000001</v>
      </c>
      <c r="D595" s="53">
        <f>'Metric thread'!AH49</f>
        <v>5.5960000000000001</v>
      </c>
      <c r="E595" s="53">
        <v>0</v>
      </c>
      <c r="F595" s="53">
        <f>B595/2-'Metric thread'!AN49</f>
        <v>0.2475</v>
      </c>
      <c r="G595" s="53">
        <v>0</v>
      </c>
      <c r="H595" s="53">
        <f t="shared" si="38"/>
        <v>-0.2475</v>
      </c>
      <c r="I595" s="53">
        <f>'Metric thread'!AF49-'Metric thread'!AK49-'Metric thread'!AL49</f>
        <v>0.31517622392718725</v>
      </c>
      <c r="J595" s="53">
        <f>-'Metric thread'!AM49</f>
        <v>-6.5532922273468686E-2</v>
      </c>
      <c r="K595" s="53">
        <f t="shared" si="39"/>
        <v>0.31517622392718725</v>
      </c>
      <c r="L595" s="58">
        <f t="shared" si="40"/>
        <v>6.5532922273468686E-2</v>
      </c>
    </row>
    <row r="596" spans="1:12">
      <c r="A596" s="133" t="str">
        <f>_xlfn.CONCAT('Metric thread'!C50, "-int")</f>
        <v>M6-int</v>
      </c>
      <c r="B596" s="73">
        <f>'Metric thread'!D50</f>
        <v>1</v>
      </c>
      <c r="C596" s="53">
        <f>-'Metric thread'!AJ50</f>
        <v>-3.1469999999999998</v>
      </c>
      <c r="D596" s="53">
        <f>'Metric thread'!AH50</f>
        <v>6.1470000000000002</v>
      </c>
      <c r="E596" s="53">
        <v>0</v>
      </c>
      <c r="F596" s="53">
        <f>B596/2-'Metric thread'!AN50</f>
        <v>0.495</v>
      </c>
      <c r="G596" s="53">
        <v>0</v>
      </c>
      <c r="H596" s="53">
        <f t="shared" si="38"/>
        <v>-0.495</v>
      </c>
      <c r="I596" s="53">
        <f>'Metric thread'!AF50-'Metric thread'!AK50-'Metric thread'!AL50</f>
        <v>0.61935244785437482</v>
      </c>
      <c r="J596" s="53">
        <f>-'Metric thread'!AM50</f>
        <v>-0.13741669750802307</v>
      </c>
      <c r="K596" s="53">
        <f t="shared" si="39"/>
        <v>0.61935244785437482</v>
      </c>
      <c r="L596" s="58">
        <f t="shared" si="40"/>
        <v>0.13741669750802307</v>
      </c>
    </row>
    <row r="597" spans="1:12">
      <c r="A597" s="133" t="str">
        <f>_xlfn.CONCAT('Metric thread'!C51, "-int")</f>
        <v>M6x0.8-int</v>
      </c>
      <c r="B597" s="73">
        <f>'Metric thread'!D51</f>
        <v>0.8</v>
      </c>
      <c r="C597" s="53">
        <f>-'Metric thread'!AJ51</f>
        <v>-3.1105</v>
      </c>
      <c r="D597" s="53">
        <f>'Metric thread'!AH51</f>
        <v>6.1105</v>
      </c>
      <c r="E597" s="53">
        <v>0</v>
      </c>
      <c r="F597" s="53">
        <f>B597/2-'Metric thread'!AN51</f>
        <v>0.39600000000000002</v>
      </c>
      <c r="G597" s="53">
        <v>0</v>
      </c>
      <c r="H597" s="53">
        <f t="shared" si="38"/>
        <v>-0.39600000000000002</v>
      </c>
      <c r="I597" s="53">
        <f>'Metric thread'!AF51-'Metric thread'!AK51-'Metric thread'!AL51</f>
        <v>0.48898195828350016</v>
      </c>
      <c r="J597" s="53">
        <f>-'Metric thread'!AM51</f>
        <v>-0.11368613475615087</v>
      </c>
      <c r="K597" s="53">
        <f t="shared" si="39"/>
        <v>0.48898195828350016</v>
      </c>
      <c r="L597" s="58">
        <f t="shared" si="40"/>
        <v>0.11368613475615087</v>
      </c>
    </row>
    <row r="598" spans="1:12">
      <c r="A598" s="133" t="str">
        <f>_xlfn.CONCAT('Metric thread'!C52, "-int")</f>
        <v>M6x0.75-int</v>
      </c>
      <c r="B598" s="73">
        <f>'Metric thread'!D52</f>
        <v>0.75</v>
      </c>
      <c r="C598" s="53">
        <f>-'Metric thread'!AJ52</f>
        <v>-3.12</v>
      </c>
      <c r="D598" s="53">
        <f>'Metric thread'!AH52</f>
        <v>6.12</v>
      </c>
      <c r="E598" s="53">
        <v>0</v>
      </c>
      <c r="F598" s="53">
        <f>B598/2-'Metric thread'!AN52</f>
        <v>0.37125000000000002</v>
      </c>
      <c r="G598" s="53">
        <v>0</v>
      </c>
      <c r="H598" s="53">
        <f t="shared" si="38"/>
        <v>-0.37125000000000002</v>
      </c>
      <c r="I598" s="53">
        <f>'Metric thread'!AF52-'Metric thread'!AK52-'Metric thread'!AL52</f>
        <v>0.46626433589078131</v>
      </c>
      <c r="J598" s="53">
        <f>-'Metric thread'!AM52</f>
        <v>-0.1020521601599353</v>
      </c>
      <c r="K598" s="53">
        <f t="shared" si="39"/>
        <v>0.46626433589078131</v>
      </c>
      <c r="L598" s="58">
        <f t="shared" si="40"/>
        <v>0.1020521601599353</v>
      </c>
    </row>
    <row r="599" spans="1:12">
      <c r="A599" s="133" t="str">
        <f>_xlfn.CONCAT('Metric thread'!C53, "-int")</f>
        <v>M6x0.7-int</v>
      </c>
      <c r="B599" s="73">
        <f>'Metric thread'!D53</f>
        <v>0.7</v>
      </c>
      <c r="C599" s="53">
        <f>-'Metric thread'!AJ53</f>
        <v>-3.113</v>
      </c>
      <c r="D599" s="53">
        <f>'Metric thread'!AH53</f>
        <v>6.1129999999999995</v>
      </c>
      <c r="E599" s="53">
        <v>0</v>
      </c>
      <c r="F599" s="53">
        <f>B599/2-'Metric thread'!AN53</f>
        <v>0.34649999999999997</v>
      </c>
      <c r="G599" s="53">
        <v>0</v>
      </c>
      <c r="H599" s="53">
        <f t="shared" si="38"/>
        <v>-0.34649999999999997</v>
      </c>
      <c r="I599" s="53">
        <f>'Metric thread'!AF53-'Metric thread'!AK53-'Metric thread'!AL53</f>
        <v>0.43504671349806279</v>
      </c>
      <c r="J599" s="53">
        <f>-'Metric thread'!AM53</f>
        <v>-9.5325662851831444E-2</v>
      </c>
      <c r="K599" s="53">
        <f t="shared" si="39"/>
        <v>0.43504671349806279</v>
      </c>
      <c r="L599" s="58">
        <f t="shared" si="40"/>
        <v>9.5325662851831444E-2</v>
      </c>
    </row>
    <row r="600" spans="1:12">
      <c r="A600" s="133" t="str">
        <f>_xlfn.CONCAT('Metric thread'!C54, "-int")</f>
        <v>M6x0.5-int</v>
      </c>
      <c r="B600" s="73">
        <f>'Metric thread'!D54</f>
        <v>0.5</v>
      </c>
      <c r="C600" s="53">
        <f>-'Metric thread'!AJ54</f>
        <v>-3.0920000000000001</v>
      </c>
      <c r="D600" s="53">
        <f>'Metric thread'!AH54</f>
        <v>6.0920000000000005</v>
      </c>
      <c r="E600" s="53">
        <v>0</v>
      </c>
      <c r="F600" s="53">
        <f>B600/2-'Metric thread'!AN54</f>
        <v>0.2475</v>
      </c>
      <c r="G600" s="53">
        <v>0</v>
      </c>
      <c r="H600" s="53">
        <f t="shared" si="38"/>
        <v>-0.2475</v>
      </c>
      <c r="I600" s="53">
        <f>'Metric thread'!AF54-'Metric thread'!AK54-'Metric thread'!AL54</f>
        <v>0.31317622392718747</v>
      </c>
      <c r="J600" s="53">
        <f>-'Metric thread'!AM54</f>
        <v>-6.6687622811847813E-2</v>
      </c>
      <c r="K600" s="53">
        <f t="shared" si="39"/>
        <v>0.31317622392718747</v>
      </c>
      <c r="L600" s="58">
        <f t="shared" si="40"/>
        <v>6.6687622811847813E-2</v>
      </c>
    </row>
    <row r="601" spans="1:12">
      <c r="A601" s="133" t="str">
        <f>_xlfn.CONCAT('Metric thread'!C55, "-int")</f>
        <v>M7-int</v>
      </c>
      <c r="B601" s="73">
        <f>'Metric thread'!D55</f>
        <v>1</v>
      </c>
      <c r="C601" s="53">
        <f>-'Metric thread'!AJ55</f>
        <v>-3.6469999999999998</v>
      </c>
      <c r="D601" s="53">
        <f>'Metric thread'!AH55</f>
        <v>7.1470000000000002</v>
      </c>
      <c r="E601" s="53">
        <v>0</v>
      </c>
      <c r="F601" s="53">
        <f>B601/2-'Metric thread'!AN55</f>
        <v>0.495</v>
      </c>
      <c r="G601" s="53">
        <v>0</v>
      </c>
      <c r="H601" s="53">
        <f t="shared" si="38"/>
        <v>-0.495</v>
      </c>
      <c r="I601" s="53">
        <f>'Metric thread'!AF55-'Metric thread'!AK55-'Metric thread'!AL55</f>
        <v>0.61935244785437482</v>
      </c>
      <c r="J601" s="53">
        <f>-'Metric thread'!AM55</f>
        <v>-0.13741669750802307</v>
      </c>
      <c r="K601" s="53">
        <f t="shared" si="39"/>
        <v>0.61935244785437482</v>
      </c>
      <c r="L601" s="58">
        <f t="shared" si="40"/>
        <v>0.13741669750802307</v>
      </c>
    </row>
    <row r="602" spans="1:12">
      <c r="A602" s="133" t="str">
        <f>_xlfn.CONCAT('Metric thread'!C56, "-int")</f>
        <v>M7x0.75-int</v>
      </c>
      <c r="B602" s="73">
        <f>'Metric thread'!D56</f>
        <v>0.75</v>
      </c>
      <c r="C602" s="53">
        <f>-'Metric thread'!AJ56</f>
        <v>-3.62</v>
      </c>
      <c r="D602" s="53">
        <f>'Metric thread'!AH56</f>
        <v>7.12</v>
      </c>
      <c r="E602" s="53">
        <v>0</v>
      </c>
      <c r="F602" s="53">
        <f>B602/2-'Metric thread'!AN56</f>
        <v>0.37125000000000002</v>
      </c>
      <c r="G602" s="53">
        <v>0</v>
      </c>
      <c r="H602" s="53">
        <f t="shared" si="38"/>
        <v>-0.37125000000000002</v>
      </c>
      <c r="I602" s="53">
        <f>'Metric thread'!AF56-'Metric thread'!AK56-'Metric thread'!AL56</f>
        <v>0.46626433589078131</v>
      </c>
      <c r="J602" s="53">
        <f>-'Metric thread'!AM56</f>
        <v>-0.1020521601599353</v>
      </c>
      <c r="K602" s="53">
        <f t="shared" si="39"/>
        <v>0.46626433589078131</v>
      </c>
      <c r="L602" s="58">
        <f t="shared" si="40"/>
        <v>0.1020521601599353</v>
      </c>
    </row>
    <row r="603" spans="1:12">
      <c r="A603" s="133" t="str">
        <f>_xlfn.CONCAT('Metric thread'!C57, "-int")</f>
        <v>M7x0.5-int</v>
      </c>
      <c r="B603" s="73">
        <f>'Metric thread'!D57</f>
        <v>0.5</v>
      </c>
      <c r="C603" s="53">
        <f>-'Metric thread'!AJ57</f>
        <v>-3.5920000000000001</v>
      </c>
      <c r="D603" s="53">
        <f>'Metric thread'!AH57</f>
        <v>7.0920000000000005</v>
      </c>
      <c r="E603" s="53">
        <v>0</v>
      </c>
      <c r="F603" s="53">
        <f>B603/2-'Metric thread'!AN57</f>
        <v>0.2475</v>
      </c>
      <c r="G603" s="53">
        <v>0</v>
      </c>
      <c r="H603" s="53">
        <f t="shared" si="38"/>
        <v>-0.2475</v>
      </c>
      <c r="I603" s="53">
        <f>'Metric thread'!AF57-'Metric thread'!AK57-'Metric thread'!AL57</f>
        <v>0.31317622392718747</v>
      </c>
      <c r="J603" s="53">
        <f>-'Metric thread'!AM57</f>
        <v>-6.6687622811847813E-2</v>
      </c>
      <c r="K603" s="53">
        <f t="shared" si="39"/>
        <v>0.31317622392718747</v>
      </c>
      <c r="L603" s="58">
        <f t="shared" si="40"/>
        <v>6.6687622811847813E-2</v>
      </c>
    </row>
    <row r="604" spans="1:12">
      <c r="A604" s="133" t="str">
        <f>_xlfn.CONCAT('Metric thread'!C58, "-int")</f>
        <v>M8-int</v>
      </c>
      <c r="B604" s="73">
        <f>'Metric thread'!D58</f>
        <v>1.25</v>
      </c>
      <c r="C604" s="53">
        <f>-'Metric thread'!AJ58</f>
        <v>-4.17</v>
      </c>
      <c r="D604" s="53">
        <f>'Metric thread'!AH58</f>
        <v>8.17</v>
      </c>
      <c r="E604" s="53">
        <v>0</v>
      </c>
      <c r="F604" s="53">
        <f>B604/2-'Metric thread'!AN58</f>
        <v>0.61875000000000002</v>
      </c>
      <c r="G604" s="53">
        <v>0</v>
      </c>
      <c r="H604" s="53">
        <f t="shared" si="38"/>
        <v>-0.61875000000000002</v>
      </c>
      <c r="I604" s="53">
        <f>'Metric thread'!AF58-'Metric thread'!AK58-'Metric thread'!AL58</f>
        <v>0.77469055981796842</v>
      </c>
      <c r="J604" s="53">
        <f>-'Metric thread'!AM58</f>
        <v>-0.17148219675043413</v>
      </c>
      <c r="K604" s="53">
        <f t="shared" si="39"/>
        <v>0.77469055981796842</v>
      </c>
      <c r="L604" s="58">
        <f t="shared" si="40"/>
        <v>0.17148219675043413</v>
      </c>
    </row>
    <row r="605" spans="1:12">
      <c r="A605" s="133" t="str">
        <f>_xlfn.CONCAT('Metric thread'!C59, "-int")</f>
        <v>M8x1-int</v>
      </c>
      <c r="B605" s="73">
        <f>'Metric thread'!D59</f>
        <v>1</v>
      </c>
      <c r="C605" s="53">
        <f>-'Metric thread'!AJ59</f>
        <v>-4.1470000000000002</v>
      </c>
      <c r="D605" s="53">
        <f>'Metric thread'!AH59</f>
        <v>8.1470000000000002</v>
      </c>
      <c r="E605" s="53">
        <v>0</v>
      </c>
      <c r="F605" s="53">
        <f>B605/2-'Metric thread'!AN59</f>
        <v>0.495</v>
      </c>
      <c r="G605" s="53">
        <v>0</v>
      </c>
      <c r="H605" s="53">
        <f t="shared" si="38"/>
        <v>-0.495</v>
      </c>
      <c r="I605" s="53">
        <f>'Metric thread'!AF59-'Metric thread'!AK59-'Metric thread'!AL59</f>
        <v>0.61935244785437482</v>
      </c>
      <c r="J605" s="53">
        <f>-'Metric thread'!AM59</f>
        <v>-0.13741669750802307</v>
      </c>
      <c r="K605" s="53">
        <f t="shared" si="39"/>
        <v>0.61935244785437482</v>
      </c>
      <c r="L605" s="58">
        <f t="shared" si="40"/>
        <v>0.13741669750802307</v>
      </c>
    </row>
    <row r="606" spans="1:12">
      <c r="A606" s="133" t="str">
        <f>_xlfn.CONCAT('Metric thread'!C60, "-int")</f>
        <v>M8x0.8-int</v>
      </c>
      <c r="B606" s="73">
        <f>'Metric thread'!D60</f>
        <v>0.8</v>
      </c>
      <c r="C606" s="53">
        <f>-'Metric thread'!AJ60</f>
        <v>-4.1275000000000004</v>
      </c>
      <c r="D606" s="53">
        <f>'Metric thread'!AH60</f>
        <v>8.1275000000000013</v>
      </c>
      <c r="E606" s="53">
        <v>0</v>
      </c>
      <c r="F606" s="53">
        <f>B606/2-'Metric thread'!AN60</f>
        <v>0.39600000000000002</v>
      </c>
      <c r="G606" s="53">
        <v>0</v>
      </c>
      <c r="H606" s="53">
        <f t="shared" si="38"/>
        <v>-0.39600000000000002</v>
      </c>
      <c r="I606" s="53">
        <f>'Metric thread'!AF60-'Metric thread'!AK60-'Metric thread'!AL60</f>
        <v>0.49748195828350034</v>
      </c>
      <c r="J606" s="53">
        <f>-'Metric thread'!AM60</f>
        <v>-0.10877865746803894</v>
      </c>
      <c r="K606" s="53">
        <f t="shared" si="39"/>
        <v>0.49748195828350034</v>
      </c>
      <c r="L606" s="58">
        <f t="shared" si="40"/>
        <v>0.10877865746803894</v>
      </c>
    </row>
    <row r="607" spans="1:12">
      <c r="A607" s="133" t="str">
        <f>_xlfn.CONCAT('Metric thread'!C61, "-int")</f>
        <v>M8x0.75-int</v>
      </c>
      <c r="B607" s="73">
        <f>'Metric thread'!D61</f>
        <v>0.75</v>
      </c>
      <c r="C607" s="53">
        <f>-'Metric thread'!AJ61</f>
        <v>-4.12</v>
      </c>
      <c r="D607" s="53">
        <f>'Metric thread'!AH61</f>
        <v>8.120000000000001</v>
      </c>
      <c r="E607" s="53">
        <v>0</v>
      </c>
      <c r="F607" s="53">
        <f>B607/2-'Metric thread'!AN61</f>
        <v>0.37125000000000002</v>
      </c>
      <c r="G607" s="53">
        <v>0</v>
      </c>
      <c r="H607" s="53">
        <f t="shared" si="38"/>
        <v>-0.37125000000000002</v>
      </c>
      <c r="I607" s="53">
        <f>'Metric thread'!AF61-'Metric thread'!AK61-'Metric thread'!AL61</f>
        <v>0.46626433589078131</v>
      </c>
      <c r="J607" s="53">
        <f>-'Metric thread'!AM61</f>
        <v>-0.1020521601599353</v>
      </c>
      <c r="K607" s="53">
        <f t="shared" si="39"/>
        <v>0.46626433589078131</v>
      </c>
      <c r="L607" s="58">
        <f t="shared" si="40"/>
        <v>0.1020521601599353</v>
      </c>
    </row>
    <row r="608" spans="1:12">
      <c r="A608" s="133" t="str">
        <f>_xlfn.CONCAT('Metric thread'!C62, "-int")</f>
        <v>M8x0.5-int</v>
      </c>
      <c r="B608" s="73">
        <f>'Metric thread'!D62</f>
        <v>0.5</v>
      </c>
      <c r="C608" s="53">
        <f>-'Metric thread'!AJ62</f>
        <v>-4.0919999999999996</v>
      </c>
      <c r="D608" s="53">
        <f>'Metric thread'!AH62</f>
        <v>8.0919999999999987</v>
      </c>
      <c r="E608" s="53">
        <v>0</v>
      </c>
      <c r="F608" s="53">
        <f>B608/2-'Metric thread'!AN62</f>
        <v>0.2475</v>
      </c>
      <c r="G608" s="53">
        <v>0</v>
      </c>
      <c r="H608" s="53">
        <f t="shared" si="38"/>
        <v>-0.2475</v>
      </c>
      <c r="I608" s="53">
        <f>'Metric thread'!AF62-'Metric thread'!AK62-'Metric thread'!AL62</f>
        <v>0.31317622392718747</v>
      </c>
      <c r="J608" s="53">
        <f>-'Metric thread'!AM62</f>
        <v>-6.6687622811847813E-2</v>
      </c>
      <c r="K608" s="53">
        <f t="shared" si="39"/>
        <v>0.31317622392718747</v>
      </c>
      <c r="L608" s="58">
        <f t="shared" si="40"/>
        <v>6.6687622811847813E-2</v>
      </c>
    </row>
    <row r="609" spans="1:12">
      <c r="A609" s="133" t="str">
        <f>_xlfn.CONCAT('Metric thread'!C63, "-int")</f>
        <v>M9x1.25-int</v>
      </c>
      <c r="B609" s="73">
        <f>'Metric thread'!D63</f>
        <v>1.25</v>
      </c>
      <c r="C609" s="53">
        <f>-'Metric thread'!AJ63</f>
        <v>-4.67</v>
      </c>
      <c r="D609" s="53">
        <f>'Metric thread'!AH63</f>
        <v>9.17</v>
      </c>
      <c r="E609" s="53">
        <v>0</v>
      </c>
      <c r="F609" s="53">
        <f>B609/2-'Metric thread'!AN63</f>
        <v>0.61875000000000002</v>
      </c>
      <c r="G609" s="53">
        <v>0</v>
      </c>
      <c r="H609" s="53">
        <f t="shared" si="38"/>
        <v>-0.61875000000000002</v>
      </c>
      <c r="I609" s="53">
        <f>'Metric thread'!AF63-'Metric thread'!AK63-'Metric thread'!AL63</f>
        <v>0.77469055981796886</v>
      </c>
      <c r="J609" s="53">
        <f>-'Metric thread'!AM63</f>
        <v>-0.17148219675043389</v>
      </c>
      <c r="K609" s="53">
        <f t="shared" si="39"/>
        <v>0.77469055981796886</v>
      </c>
      <c r="L609" s="58">
        <f t="shared" si="40"/>
        <v>0.17148219675043389</v>
      </c>
    </row>
    <row r="610" spans="1:12">
      <c r="A610" s="133" t="str">
        <f>_xlfn.CONCAT('Metric thread'!C64, "-int")</f>
        <v>M9x1-int</v>
      </c>
      <c r="B610" s="73">
        <f>'Metric thread'!D64</f>
        <v>1</v>
      </c>
      <c r="C610" s="53">
        <f>-'Metric thread'!AJ64</f>
        <v>-4.6459999999999999</v>
      </c>
      <c r="D610" s="53">
        <f>'Metric thread'!AH64</f>
        <v>9.1460000000000008</v>
      </c>
      <c r="E610" s="53">
        <v>0</v>
      </c>
      <c r="F610" s="53">
        <f>B610/2-'Metric thread'!AN64</f>
        <v>0.495</v>
      </c>
      <c r="G610" s="53">
        <v>0</v>
      </c>
      <c r="H610" s="53">
        <f t="shared" si="38"/>
        <v>-0.495</v>
      </c>
      <c r="I610" s="53">
        <f>'Metric thread'!AF64-'Metric thread'!AK64-'Metric thread'!AL64</f>
        <v>0.61885244785437465</v>
      </c>
      <c r="J610" s="53">
        <f>-'Metric thread'!AM64</f>
        <v>-0.13770537264261798</v>
      </c>
      <c r="K610" s="53">
        <f t="shared" si="39"/>
        <v>0.61885244785437465</v>
      </c>
      <c r="L610" s="58">
        <f t="shared" si="40"/>
        <v>0.13770537264261798</v>
      </c>
    </row>
    <row r="611" spans="1:12">
      <c r="A611" s="133" t="str">
        <f>_xlfn.CONCAT('Metric thread'!C65, "-int")</f>
        <v>M9x0.75-int</v>
      </c>
      <c r="B611" s="73">
        <f>'Metric thread'!D65</f>
        <v>0.75</v>
      </c>
      <c r="C611" s="53">
        <f>-'Metric thread'!AJ65</f>
        <v>-4.62</v>
      </c>
      <c r="D611" s="53">
        <f>'Metric thread'!AH65</f>
        <v>9.120000000000001</v>
      </c>
      <c r="E611" s="53">
        <v>0</v>
      </c>
      <c r="F611" s="53">
        <f>B611/2-'Metric thread'!AN65</f>
        <v>0.37125000000000002</v>
      </c>
      <c r="G611" s="53">
        <v>0</v>
      </c>
      <c r="H611" s="53">
        <f t="shared" si="38"/>
        <v>-0.37125000000000002</v>
      </c>
      <c r="I611" s="53">
        <f>'Metric thread'!AF65-'Metric thread'!AK65-'Metric thread'!AL65</f>
        <v>0.46626433589078087</v>
      </c>
      <c r="J611" s="53">
        <f>-'Metric thread'!AM65</f>
        <v>-0.10205216015993557</v>
      </c>
      <c r="K611" s="53">
        <f t="shared" si="39"/>
        <v>0.46626433589078087</v>
      </c>
      <c r="L611" s="58">
        <f t="shared" si="40"/>
        <v>0.10205216015993557</v>
      </c>
    </row>
    <row r="612" spans="1:12">
      <c r="A612" s="133" t="str">
        <f>_xlfn.CONCAT('Metric thread'!C66, "-int")</f>
        <v>M9x0.5-int</v>
      </c>
      <c r="B612" s="73">
        <f>'Metric thread'!D66</f>
        <v>0.5</v>
      </c>
      <c r="C612" s="53">
        <f>-'Metric thread'!AJ66</f>
        <v>-4.5919999999999996</v>
      </c>
      <c r="D612" s="53">
        <f>'Metric thread'!AH66</f>
        <v>9.0919999999999987</v>
      </c>
      <c r="E612" s="53">
        <v>0</v>
      </c>
      <c r="F612" s="53">
        <f>B612/2-'Metric thread'!AN66</f>
        <v>0.2475</v>
      </c>
      <c r="G612" s="53">
        <v>0</v>
      </c>
      <c r="H612" s="53">
        <f t="shared" si="38"/>
        <v>-0.2475</v>
      </c>
      <c r="I612" s="53">
        <f>'Metric thread'!AF66-'Metric thread'!AK66-'Metric thread'!AL66</f>
        <v>0.31317622392718836</v>
      </c>
      <c r="J612" s="53">
        <f>-'Metric thread'!AM66</f>
        <v>-6.66876228118473E-2</v>
      </c>
      <c r="K612" s="53">
        <f t="shared" si="39"/>
        <v>0.31317622392718836</v>
      </c>
      <c r="L612" s="58">
        <f t="shared" si="40"/>
        <v>6.66876228118473E-2</v>
      </c>
    </row>
    <row r="613" spans="1:12">
      <c r="A613" s="133" t="str">
        <f>_xlfn.CONCAT('Metric thread'!C67, "-int")</f>
        <v>M10-int</v>
      </c>
      <c r="B613" s="73">
        <f>'Metric thread'!D67</f>
        <v>1.5</v>
      </c>
      <c r="C613" s="53">
        <f>-'Metric thread'!AJ67</f>
        <v>-5.1980000000000004</v>
      </c>
      <c r="D613" s="53">
        <f>'Metric thread'!AH67</f>
        <v>10.198</v>
      </c>
      <c r="E613" s="53">
        <v>0</v>
      </c>
      <c r="F613" s="53">
        <f>B613/2-'Metric thread'!AN67</f>
        <v>0.74250000000000005</v>
      </c>
      <c r="G613" s="53">
        <v>0</v>
      </c>
      <c r="H613" s="53">
        <f t="shared" si="38"/>
        <v>-0.74250000000000005</v>
      </c>
      <c r="I613" s="53">
        <f>'Metric thread'!AF67-'Metric thread'!AK67-'Metric thread'!AL67</f>
        <v>0.93152867178156229</v>
      </c>
      <c r="J613" s="53">
        <f>-'Metric thread'!AM67</f>
        <v>-0.20468167058906045</v>
      </c>
      <c r="K613" s="53">
        <f t="shared" si="39"/>
        <v>0.93152867178156229</v>
      </c>
      <c r="L613" s="58">
        <f t="shared" si="40"/>
        <v>0.20468167058906045</v>
      </c>
    </row>
    <row r="614" spans="1:12">
      <c r="A614" s="133" t="str">
        <f>_xlfn.CONCAT('Metric thread'!C68, "-int")</f>
        <v>M10x1.25-int</v>
      </c>
      <c r="B614" s="73">
        <f>'Metric thread'!D68</f>
        <v>1.25</v>
      </c>
      <c r="C614" s="53">
        <f>-'Metric thread'!AJ68</f>
        <v>-5.17</v>
      </c>
      <c r="D614" s="53">
        <f>'Metric thread'!AH68</f>
        <v>10.17</v>
      </c>
      <c r="E614" s="53">
        <v>0</v>
      </c>
      <c r="F614" s="53">
        <f>B614/2-'Metric thread'!AN68</f>
        <v>0.61875000000000002</v>
      </c>
      <c r="G614" s="53">
        <v>0</v>
      </c>
      <c r="H614" s="53">
        <f t="shared" si="38"/>
        <v>-0.61875000000000002</v>
      </c>
      <c r="I614" s="53">
        <f>'Metric thread'!AF68-'Metric thread'!AK68-'Metric thread'!AL68</f>
        <v>0.77469055981796886</v>
      </c>
      <c r="J614" s="53">
        <f>-'Metric thread'!AM68</f>
        <v>-0.17148219675043389</v>
      </c>
      <c r="K614" s="53">
        <f t="shared" si="39"/>
        <v>0.77469055981796886</v>
      </c>
      <c r="L614" s="58">
        <f t="shared" si="40"/>
        <v>0.17148219675043389</v>
      </c>
    </row>
    <row r="615" spans="1:12">
      <c r="A615" s="133" t="str">
        <f>_xlfn.CONCAT('Metric thread'!C69, "-int")</f>
        <v>M10x1.12-int</v>
      </c>
      <c r="B615" s="73">
        <f>'Metric thread'!D69</f>
        <v>1.1200000000000001</v>
      </c>
      <c r="C615" s="53">
        <f>-'Metric thread'!AJ69</f>
        <v>-5.1609999999999996</v>
      </c>
      <c r="D615" s="53">
        <f>'Metric thread'!AH69</f>
        <v>10.161</v>
      </c>
      <c r="E615" s="53">
        <v>0</v>
      </c>
      <c r="F615" s="53">
        <f>B615/2-'Metric thread'!AN69</f>
        <v>0.5544</v>
      </c>
      <c r="G615" s="53">
        <v>0</v>
      </c>
      <c r="H615" s="53">
        <f t="shared" ref="H615:H678" si="41">-F615</f>
        <v>-0.5544</v>
      </c>
      <c r="I615" s="53">
        <f>'Metric thread'!AF69-'Metric thread'!AK69-'Metric thread'!AL69</f>
        <v>0.69527474159689984</v>
      </c>
      <c r="J615" s="53">
        <f>-'Metric thread'!AM69</f>
        <v>-0.15298294077828251</v>
      </c>
      <c r="K615" s="53">
        <f t="shared" ref="K615:K678" si="42">I615</f>
        <v>0.69527474159689984</v>
      </c>
      <c r="L615" s="58">
        <f t="shared" ref="L615:L678" si="43">-J615</f>
        <v>0.15298294077828251</v>
      </c>
    </row>
    <row r="616" spans="1:12">
      <c r="A616" s="133" t="str">
        <f>_xlfn.CONCAT('Metric thread'!C70, "-int")</f>
        <v>M10x1-int</v>
      </c>
      <c r="B616" s="73">
        <f>'Metric thread'!D70</f>
        <v>1</v>
      </c>
      <c r="C616" s="53">
        <f>-'Metric thread'!AJ70</f>
        <v>-5.1470000000000002</v>
      </c>
      <c r="D616" s="53">
        <f>'Metric thread'!AH70</f>
        <v>10.147</v>
      </c>
      <c r="E616" s="53">
        <v>0</v>
      </c>
      <c r="F616" s="53">
        <f>B616/2-'Metric thread'!AN70</f>
        <v>0.495</v>
      </c>
      <c r="G616" s="53">
        <v>0</v>
      </c>
      <c r="H616" s="53">
        <f t="shared" si="41"/>
        <v>-0.495</v>
      </c>
      <c r="I616" s="53">
        <f>'Metric thread'!AF70-'Metric thread'!AK70-'Metric thread'!AL70</f>
        <v>0.61935244785437527</v>
      </c>
      <c r="J616" s="53">
        <f>-'Metric thread'!AM70</f>
        <v>-0.13741669750802282</v>
      </c>
      <c r="K616" s="53">
        <f t="shared" si="42"/>
        <v>0.61935244785437527</v>
      </c>
      <c r="L616" s="58">
        <f t="shared" si="43"/>
        <v>0.13741669750802282</v>
      </c>
    </row>
    <row r="617" spans="1:12">
      <c r="A617" s="133" t="str">
        <f>_xlfn.CONCAT('Metric thread'!C71, "-int")</f>
        <v>M10x0.75-int</v>
      </c>
      <c r="B617" s="73">
        <f>'Metric thread'!D71</f>
        <v>0.75</v>
      </c>
      <c r="C617" s="53">
        <f>-'Metric thread'!AJ71</f>
        <v>-5.12</v>
      </c>
      <c r="D617" s="53">
        <f>'Metric thread'!AH71</f>
        <v>10.120000000000001</v>
      </c>
      <c r="E617" s="53">
        <v>0</v>
      </c>
      <c r="F617" s="53">
        <f>B617/2-'Metric thread'!AN71</f>
        <v>0.37125000000000002</v>
      </c>
      <c r="G617" s="53">
        <v>0</v>
      </c>
      <c r="H617" s="53">
        <f t="shared" si="41"/>
        <v>-0.37125000000000002</v>
      </c>
      <c r="I617" s="53">
        <f>'Metric thread'!AF71-'Metric thread'!AK71-'Metric thread'!AL71</f>
        <v>0.46626433589078087</v>
      </c>
      <c r="J617" s="53">
        <f>-'Metric thread'!AM71</f>
        <v>-0.10205216015993557</v>
      </c>
      <c r="K617" s="53">
        <f t="shared" si="42"/>
        <v>0.46626433589078087</v>
      </c>
      <c r="L617" s="58">
        <f t="shared" si="43"/>
        <v>0.10205216015993557</v>
      </c>
    </row>
    <row r="618" spans="1:12">
      <c r="A618" s="133" t="str">
        <f>_xlfn.CONCAT('Metric thread'!C72, "-int")</f>
        <v>M10x0.5-int</v>
      </c>
      <c r="B618" s="73">
        <f>'Metric thread'!D72</f>
        <v>0.5</v>
      </c>
      <c r="C618" s="53">
        <f>-'Metric thread'!AJ72</f>
        <v>-5.0919999999999996</v>
      </c>
      <c r="D618" s="53">
        <f>'Metric thread'!AH72</f>
        <v>10.091999999999999</v>
      </c>
      <c r="E618" s="53">
        <v>0</v>
      </c>
      <c r="F618" s="53">
        <f>B618/2-'Metric thread'!AN72</f>
        <v>0.2475</v>
      </c>
      <c r="G618" s="53">
        <v>0</v>
      </c>
      <c r="H618" s="53">
        <f t="shared" si="41"/>
        <v>-0.2475</v>
      </c>
      <c r="I618" s="53">
        <f>'Metric thread'!AF72-'Metric thread'!AK72-'Metric thread'!AL72</f>
        <v>0.31317622392718836</v>
      </c>
      <c r="J618" s="53">
        <f>-'Metric thread'!AM72</f>
        <v>-6.66876228118473E-2</v>
      </c>
      <c r="K618" s="53">
        <f t="shared" si="42"/>
        <v>0.31317622392718836</v>
      </c>
      <c r="L618" s="58">
        <f t="shared" si="43"/>
        <v>6.66876228118473E-2</v>
      </c>
    </row>
    <row r="619" spans="1:12">
      <c r="A619" s="133" t="str">
        <f>_xlfn.CONCAT('Metric thread'!C73, "-int")</f>
        <v>M11x1.5-int</v>
      </c>
      <c r="B619" s="73">
        <f>'Metric thread'!D73</f>
        <v>1.5</v>
      </c>
      <c r="C619" s="53">
        <f>-'Metric thread'!AJ73</f>
        <v>-5.6935000000000002</v>
      </c>
      <c r="D619" s="53">
        <f>'Metric thread'!AH73</f>
        <v>11.1935</v>
      </c>
      <c r="E619" s="53">
        <v>0</v>
      </c>
      <c r="F619" s="53">
        <f>B619/2-'Metric thread'!AN73</f>
        <v>0.74250000000000005</v>
      </c>
      <c r="G619" s="53">
        <v>0</v>
      </c>
      <c r="H619" s="53">
        <f t="shared" si="41"/>
        <v>-0.74250000000000005</v>
      </c>
      <c r="I619" s="53">
        <f>'Metric thread'!AF73-'Metric thread'!AK73-'Metric thread'!AL73</f>
        <v>0.92902867178156279</v>
      </c>
      <c r="J619" s="53">
        <f>-'Metric thread'!AM73</f>
        <v>-0.20612504626203421</v>
      </c>
      <c r="K619" s="53">
        <f t="shared" si="42"/>
        <v>0.92902867178156279</v>
      </c>
      <c r="L619" s="58">
        <f t="shared" si="43"/>
        <v>0.20612504626203421</v>
      </c>
    </row>
    <row r="620" spans="1:12">
      <c r="A620" s="133" t="str">
        <f>_xlfn.CONCAT('Metric thread'!C74, "-int")</f>
        <v>M11x1-int</v>
      </c>
      <c r="B620" s="73">
        <f>'Metric thread'!D74</f>
        <v>1</v>
      </c>
      <c r="C620" s="53">
        <f>-'Metric thread'!AJ74</f>
        <v>-5.6470000000000002</v>
      </c>
      <c r="D620" s="53">
        <f>'Metric thread'!AH74</f>
        <v>11.147</v>
      </c>
      <c r="E620" s="53">
        <v>0</v>
      </c>
      <c r="F620" s="53">
        <f>B620/2-'Metric thread'!AN74</f>
        <v>0.495</v>
      </c>
      <c r="G620" s="53">
        <v>0</v>
      </c>
      <c r="H620" s="53">
        <f t="shared" si="41"/>
        <v>-0.495</v>
      </c>
      <c r="I620" s="53">
        <f>'Metric thread'!AF74-'Metric thread'!AK74-'Metric thread'!AL74</f>
        <v>0.61935244785437527</v>
      </c>
      <c r="J620" s="53">
        <f>-'Metric thread'!AM74</f>
        <v>-0.13741669750802282</v>
      </c>
      <c r="K620" s="53">
        <f t="shared" si="42"/>
        <v>0.61935244785437527</v>
      </c>
      <c r="L620" s="58">
        <f t="shared" si="43"/>
        <v>0.13741669750802282</v>
      </c>
    </row>
    <row r="621" spans="1:12">
      <c r="A621" s="133" t="str">
        <f>_xlfn.CONCAT('Metric thread'!C75, "-int")</f>
        <v>M11x0.75-int</v>
      </c>
      <c r="B621" s="73">
        <f>'Metric thread'!D75</f>
        <v>0.75</v>
      </c>
      <c r="C621" s="53">
        <f>-'Metric thread'!AJ75</f>
        <v>-5.62</v>
      </c>
      <c r="D621" s="53">
        <f>'Metric thread'!AH75</f>
        <v>11.120000000000001</v>
      </c>
      <c r="E621" s="53">
        <v>0</v>
      </c>
      <c r="F621" s="53">
        <f>B621/2-'Metric thread'!AN75</f>
        <v>0.37125000000000002</v>
      </c>
      <c r="G621" s="53">
        <v>0</v>
      </c>
      <c r="H621" s="53">
        <f t="shared" si="41"/>
        <v>-0.37125000000000002</v>
      </c>
      <c r="I621" s="53">
        <f>'Metric thread'!AF75-'Metric thread'!AK75-'Metric thread'!AL75</f>
        <v>0.46626433589078087</v>
      </c>
      <c r="J621" s="53">
        <f>-'Metric thread'!AM75</f>
        <v>-0.10205216015993557</v>
      </c>
      <c r="K621" s="53">
        <f t="shared" si="42"/>
        <v>0.46626433589078087</v>
      </c>
      <c r="L621" s="58">
        <f t="shared" si="43"/>
        <v>0.10205216015993557</v>
      </c>
    </row>
    <row r="622" spans="1:12">
      <c r="A622" s="133" t="str">
        <f>_xlfn.CONCAT('Metric thread'!C76, "-int")</f>
        <v>M11x0.5-int</v>
      </c>
      <c r="B622" s="73">
        <f>'Metric thread'!D76</f>
        <v>0.5</v>
      </c>
      <c r="C622" s="53">
        <f>-'Metric thread'!AJ76</f>
        <v>-5.5919999999999996</v>
      </c>
      <c r="D622" s="53">
        <f>'Metric thread'!AH76</f>
        <v>11.091999999999999</v>
      </c>
      <c r="E622" s="53">
        <v>0</v>
      </c>
      <c r="F622" s="53">
        <f>B622/2-'Metric thread'!AN76</f>
        <v>0.2475</v>
      </c>
      <c r="G622" s="53">
        <v>0</v>
      </c>
      <c r="H622" s="53">
        <f t="shared" si="41"/>
        <v>-0.2475</v>
      </c>
      <c r="I622" s="53">
        <f>'Metric thread'!AF76-'Metric thread'!AK76-'Metric thread'!AL76</f>
        <v>0.31317622392718836</v>
      </c>
      <c r="J622" s="53">
        <f>-'Metric thread'!AM76</f>
        <v>-6.66876228118473E-2</v>
      </c>
      <c r="K622" s="53">
        <f t="shared" si="42"/>
        <v>0.31317622392718836</v>
      </c>
      <c r="L622" s="58">
        <f t="shared" si="43"/>
        <v>6.66876228118473E-2</v>
      </c>
    </row>
    <row r="623" spans="1:12">
      <c r="A623" s="133" t="str">
        <f>_xlfn.CONCAT('Metric thread'!C77, "-int")</f>
        <v>M12-int</v>
      </c>
      <c r="B623" s="73">
        <f>'Metric thread'!D77</f>
        <v>1.75</v>
      </c>
      <c r="C623" s="53">
        <f>-'Metric thread'!AJ77</f>
        <v>-6.2264999999999997</v>
      </c>
      <c r="D623" s="53">
        <f>'Metric thread'!AH77</f>
        <v>12.2265</v>
      </c>
      <c r="E623" s="53">
        <v>0</v>
      </c>
      <c r="F623" s="53">
        <f>B623/2-'Metric thread'!AN77</f>
        <v>0.86624999999999996</v>
      </c>
      <c r="G623" s="53">
        <v>0</v>
      </c>
      <c r="H623" s="53">
        <f t="shared" si="41"/>
        <v>-0.86624999999999996</v>
      </c>
      <c r="I623" s="53">
        <f>'Metric thread'!AF77-'Metric thread'!AK77-'Metric thread'!AL77</f>
        <v>1.0873667837451566</v>
      </c>
      <c r="J623" s="53">
        <f>-'Metric thread'!AM77</f>
        <v>-0.23845849469687636</v>
      </c>
      <c r="K623" s="53">
        <f t="shared" si="42"/>
        <v>1.0873667837451566</v>
      </c>
      <c r="L623" s="58">
        <f t="shared" si="43"/>
        <v>0.23845849469687636</v>
      </c>
    </row>
    <row r="624" spans="1:12">
      <c r="A624" s="133" t="str">
        <f>_xlfn.CONCAT('Metric thread'!C78, "-int")</f>
        <v>M12x1.5-int</v>
      </c>
      <c r="B624" s="73">
        <f>'Metric thread'!D78</f>
        <v>1.5</v>
      </c>
      <c r="C624" s="53">
        <f>-'Metric thread'!AJ78</f>
        <v>-6.2030000000000003</v>
      </c>
      <c r="D624" s="53">
        <f>'Metric thread'!AH78</f>
        <v>12.202999999999999</v>
      </c>
      <c r="E624" s="53">
        <v>0</v>
      </c>
      <c r="F624" s="53">
        <f>B624/2-'Metric thread'!AN78</f>
        <v>0.74250000000000005</v>
      </c>
      <c r="G624" s="53">
        <v>0</v>
      </c>
      <c r="H624" s="53">
        <f t="shared" si="41"/>
        <v>-0.74250000000000005</v>
      </c>
      <c r="I624" s="53">
        <f>'Metric thread'!AF78-'Metric thread'!AK78-'Metric thread'!AL78</f>
        <v>0.93402867178156179</v>
      </c>
      <c r="J624" s="53">
        <f>-'Metric thread'!AM78</f>
        <v>-0.20323829491608666</v>
      </c>
      <c r="K624" s="53">
        <f t="shared" si="42"/>
        <v>0.93402867178156179</v>
      </c>
      <c r="L624" s="58">
        <f t="shared" si="43"/>
        <v>0.20323829491608666</v>
      </c>
    </row>
    <row r="625" spans="1:12">
      <c r="A625" s="133" t="str">
        <f>_xlfn.CONCAT('Metric thread'!C79, "-int")</f>
        <v>M12x1.25-int</v>
      </c>
      <c r="B625" s="73">
        <f>'Metric thread'!D79</f>
        <v>1.25</v>
      </c>
      <c r="C625" s="53">
        <f>-'Metric thread'!AJ79</f>
        <v>-6.18</v>
      </c>
      <c r="D625" s="53">
        <f>'Metric thread'!AH79</f>
        <v>12.18</v>
      </c>
      <c r="E625" s="53">
        <v>0</v>
      </c>
      <c r="F625" s="53">
        <f>B625/2-'Metric thread'!AN79</f>
        <v>0.61875000000000002</v>
      </c>
      <c r="G625" s="53">
        <v>0</v>
      </c>
      <c r="H625" s="53">
        <f t="shared" si="41"/>
        <v>-0.61875000000000002</v>
      </c>
      <c r="I625" s="53">
        <f>'Metric thread'!AF79-'Metric thread'!AK79-'Metric thread'!AL79</f>
        <v>0.77969055981796875</v>
      </c>
      <c r="J625" s="53">
        <f>-'Metric thread'!AM79</f>
        <v>-0.16859544540448582</v>
      </c>
      <c r="K625" s="53">
        <f t="shared" si="42"/>
        <v>0.77969055981796875</v>
      </c>
      <c r="L625" s="58">
        <f t="shared" si="43"/>
        <v>0.16859544540448582</v>
      </c>
    </row>
    <row r="626" spans="1:12">
      <c r="A626" s="133" t="str">
        <f>_xlfn.CONCAT('Metric thread'!C80, "-int")</f>
        <v>M12x1-int</v>
      </c>
      <c r="B626" s="73">
        <f>'Metric thread'!D80</f>
        <v>1</v>
      </c>
      <c r="C626" s="53">
        <f>-'Metric thread'!AJ80</f>
        <v>-6.1520000000000001</v>
      </c>
      <c r="D626" s="53">
        <f>'Metric thread'!AH80</f>
        <v>12.152000000000001</v>
      </c>
      <c r="E626" s="53">
        <v>0</v>
      </c>
      <c r="F626" s="53">
        <f>B626/2-'Metric thread'!AN80</f>
        <v>0.495</v>
      </c>
      <c r="G626" s="53">
        <v>0</v>
      </c>
      <c r="H626" s="53">
        <f t="shared" si="41"/>
        <v>-0.495</v>
      </c>
      <c r="I626" s="53">
        <f>'Metric thread'!AF80-'Metric thread'!AK80-'Metric thread'!AL80</f>
        <v>0.62185244785437477</v>
      </c>
      <c r="J626" s="53">
        <f>-'Metric thread'!AM80</f>
        <v>-0.13597332183504904</v>
      </c>
      <c r="K626" s="53">
        <f t="shared" si="42"/>
        <v>0.62185244785437477</v>
      </c>
      <c r="L626" s="58">
        <f t="shared" si="43"/>
        <v>0.13597332183504904</v>
      </c>
    </row>
    <row r="627" spans="1:12">
      <c r="A627" s="133" t="str">
        <f>_xlfn.CONCAT('Metric thread'!C81, "-int")</f>
        <v>M12x0.75-int</v>
      </c>
      <c r="B627" s="73">
        <f>'Metric thread'!D81</f>
        <v>0.75</v>
      </c>
      <c r="C627" s="53">
        <f>-'Metric thread'!AJ81</f>
        <v>-6.1239999999999997</v>
      </c>
      <c r="D627" s="53">
        <f>'Metric thread'!AH81</f>
        <v>12.123999999999999</v>
      </c>
      <c r="E627" s="53">
        <v>0</v>
      </c>
      <c r="F627" s="53">
        <f>B627/2-'Metric thread'!AN81</f>
        <v>0.37125000000000002</v>
      </c>
      <c r="G627" s="53">
        <v>0</v>
      </c>
      <c r="H627" s="53">
        <f t="shared" si="41"/>
        <v>-0.37125000000000002</v>
      </c>
      <c r="I627" s="53">
        <f>'Metric thread'!AF81-'Metric thread'!AK81-'Metric thread'!AL81</f>
        <v>0.46826433589078065</v>
      </c>
      <c r="J627" s="53">
        <f>-'Metric thread'!AM81</f>
        <v>-0.10089745962155644</v>
      </c>
      <c r="K627" s="53">
        <f t="shared" si="42"/>
        <v>0.46826433589078065</v>
      </c>
      <c r="L627" s="58">
        <f t="shared" si="43"/>
        <v>0.10089745962155644</v>
      </c>
    </row>
    <row r="628" spans="1:12">
      <c r="A628" s="133" t="str">
        <f>_xlfn.CONCAT('Metric thread'!C82, "-int")</f>
        <v>M12x0.5-int</v>
      </c>
      <c r="B628" s="73">
        <f>'Metric thread'!D82</f>
        <v>0.5</v>
      </c>
      <c r="C628" s="53">
        <f>-'Metric thread'!AJ82</f>
        <v>-6.0960000000000001</v>
      </c>
      <c r="D628" s="53">
        <f>'Metric thread'!AH82</f>
        <v>12.096</v>
      </c>
      <c r="E628" s="53">
        <v>0</v>
      </c>
      <c r="F628" s="53">
        <f>B628/2-'Metric thread'!AN82</f>
        <v>0.2475</v>
      </c>
      <c r="G628" s="53">
        <v>0</v>
      </c>
      <c r="H628" s="53">
        <f t="shared" si="41"/>
        <v>-0.2475</v>
      </c>
      <c r="I628" s="53">
        <f>'Metric thread'!AF82-'Metric thread'!AK82-'Metric thread'!AL82</f>
        <v>0.31517622392718725</v>
      </c>
      <c r="J628" s="53">
        <f>-'Metric thread'!AM82</f>
        <v>-6.5532922273468686E-2</v>
      </c>
      <c r="K628" s="53">
        <f t="shared" si="42"/>
        <v>0.31517622392718725</v>
      </c>
      <c r="L628" s="58">
        <f t="shared" si="43"/>
        <v>6.5532922273468686E-2</v>
      </c>
    </row>
    <row r="629" spans="1:12">
      <c r="A629" s="133" t="str">
        <f>_xlfn.CONCAT('Metric thread'!C83, "-int")</f>
        <v>M14-int</v>
      </c>
      <c r="B629" s="73">
        <f>'Metric thread'!D83</f>
        <v>2</v>
      </c>
      <c r="C629" s="53">
        <f>-'Metric thread'!AJ83</f>
        <v>-7.2504999999999997</v>
      </c>
      <c r="D629" s="53">
        <f>'Metric thread'!AH83</f>
        <v>14.250499999999999</v>
      </c>
      <c r="E629" s="53">
        <v>0</v>
      </c>
      <c r="F629" s="53">
        <f>B629/2-'Metric thread'!AN83</f>
        <v>0.9890156780036129</v>
      </c>
      <c r="G629" s="53">
        <v>0</v>
      </c>
      <c r="H629" s="53">
        <f t="shared" si="41"/>
        <v>-0.9890156780036129</v>
      </c>
      <c r="I629" s="53">
        <f>'Metric thread'!AF83-'Metric thread'!AK83-'Metric thread'!AL83</f>
        <v>1.2392499999999997</v>
      </c>
      <c r="J629" s="53">
        <f>-'Metric thread'!AM83</f>
        <v>-0.27353435691036943</v>
      </c>
      <c r="K629" s="53">
        <f t="shared" si="42"/>
        <v>1.2392499999999997</v>
      </c>
      <c r="L629" s="58">
        <f t="shared" si="43"/>
        <v>0.27353435691036943</v>
      </c>
    </row>
    <row r="630" spans="1:12">
      <c r="A630" s="133" t="str">
        <f>_xlfn.CONCAT('Metric thread'!C84, "-int")</f>
        <v>M14x1.5-int</v>
      </c>
      <c r="B630" s="73">
        <f>'Metric thread'!D84</f>
        <v>1.5</v>
      </c>
      <c r="C630" s="53">
        <f>-'Metric thread'!AJ84</f>
        <v>-7.2030000000000003</v>
      </c>
      <c r="D630" s="53">
        <f>'Metric thread'!AH84</f>
        <v>14.202999999999999</v>
      </c>
      <c r="E630" s="53">
        <v>0</v>
      </c>
      <c r="F630" s="53">
        <f>B630/2-'Metric thread'!AN84</f>
        <v>0.74250000000000005</v>
      </c>
      <c r="G630" s="53">
        <v>0</v>
      </c>
      <c r="H630" s="53">
        <f t="shared" si="41"/>
        <v>-0.74250000000000005</v>
      </c>
      <c r="I630" s="53">
        <f>'Metric thread'!AF84-'Metric thread'!AK84-'Metric thread'!AL84</f>
        <v>0.93402867178156179</v>
      </c>
      <c r="J630" s="53">
        <f>-'Metric thread'!AM84</f>
        <v>-0.20323829491608666</v>
      </c>
      <c r="K630" s="53">
        <f t="shared" si="42"/>
        <v>0.93402867178156179</v>
      </c>
      <c r="L630" s="58">
        <f t="shared" si="43"/>
        <v>0.20323829491608666</v>
      </c>
    </row>
    <row r="631" spans="1:12">
      <c r="A631" s="133" t="str">
        <f>_xlfn.CONCAT('Metric thread'!C85, "-int")</f>
        <v>M14x1.25-int</v>
      </c>
      <c r="B631" s="73">
        <f>'Metric thread'!D85</f>
        <v>1.25</v>
      </c>
      <c r="C631" s="53">
        <f>-'Metric thread'!AJ85</f>
        <v>-7.1749999999999998</v>
      </c>
      <c r="D631" s="53">
        <f>'Metric thread'!AH85</f>
        <v>14.175000000000001</v>
      </c>
      <c r="E631" s="53">
        <v>0</v>
      </c>
      <c r="F631" s="53">
        <f>B631/2-'Metric thread'!AN85</f>
        <v>0.61875000000000002</v>
      </c>
      <c r="G631" s="53">
        <v>0</v>
      </c>
      <c r="H631" s="53">
        <f t="shared" si="41"/>
        <v>-0.61875000000000002</v>
      </c>
      <c r="I631" s="53">
        <f>'Metric thread'!AF85-'Metric thread'!AK85-'Metric thread'!AL85</f>
        <v>0.77719055981796836</v>
      </c>
      <c r="J631" s="53">
        <f>-'Metric thread'!AM85</f>
        <v>-0.1700388210774601</v>
      </c>
      <c r="K631" s="53">
        <f t="shared" si="42"/>
        <v>0.77719055981796836</v>
      </c>
      <c r="L631" s="58">
        <f t="shared" si="43"/>
        <v>0.1700388210774601</v>
      </c>
    </row>
    <row r="632" spans="1:12">
      <c r="A632" s="133" t="str">
        <f>_xlfn.CONCAT('Metric thread'!C86, "-int")</f>
        <v>M14x1-int</v>
      </c>
      <c r="B632" s="73">
        <f>'Metric thread'!D86</f>
        <v>1</v>
      </c>
      <c r="C632" s="53">
        <f>-'Metric thread'!AJ86</f>
        <v>-7.1520000000000001</v>
      </c>
      <c r="D632" s="53">
        <f>'Metric thread'!AH86</f>
        <v>14.152000000000001</v>
      </c>
      <c r="E632" s="53">
        <v>0</v>
      </c>
      <c r="F632" s="53">
        <f>B632/2-'Metric thread'!AN86</f>
        <v>0.495</v>
      </c>
      <c r="G632" s="53">
        <v>0</v>
      </c>
      <c r="H632" s="53">
        <f t="shared" si="41"/>
        <v>-0.495</v>
      </c>
      <c r="I632" s="53">
        <f>'Metric thread'!AF86-'Metric thread'!AK86-'Metric thread'!AL86</f>
        <v>0.62185244785437477</v>
      </c>
      <c r="J632" s="53">
        <f>-'Metric thread'!AM86</f>
        <v>-0.13597332183504904</v>
      </c>
      <c r="K632" s="53">
        <f t="shared" si="42"/>
        <v>0.62185244785437477</v>
      </c>
      <c r="L632" s="58">
        <f t="shared" si="43"/>
        <v>0.13597332183504904</v>
      </c>
    </row>
    <row r="633" spans="1:12">
      <c r="A633" s="133" t="str">
        <f>_xlfn.CONCAT('Metric thread'!C87, "-int")</f>
        <v>M14x0.75-int</v>
      </c>
      <c r="B633" s="73">
        <f>'Metric thread'!D87</f>
        <v>0.75</v>
      </c>
      <c r="C633" s="53">
        <f>-'Metric thread'!AJ87</f>
        <v>-7.1239999999999997</v>
      </c>
      <c r="D633" s="53">
        <f>'Metric thread'!AH87</f>
        <v>14.123999999999999</v>
      </c>
      <c r="E633" s="53">
        <v>0</v>
      </c>
      <c r="F633" s="53">
        <f>B633/2-'Metric thread'!AN87</f>
        <v>0.37125000000000002</v>
      </c>
      <c r="G633" s="53">
        <v>0</v>
      </c>
      <c r="H633" s="53">
        <f t="shared" si="41"/>
        <v>-0.37125000000000002</v>
      </c>
      <c r="I633" s="53">
        <f>'Metric thread'!AF87-'Metric thread'!AK87-'Metric thread'!AL87</f>
        <v>0.46826433589078065</v>
      </c>
      <c r="J633" s="53">
        <f>-'Metric thread'!AM87</f>
        <v>-0.10089745962155644</v>
      </c>
      <c r="K633" s="53">
        <f t="shared" si="42"/>
        <v>0.46826433589078065</v>
      </c>
      <c r="L633" s="58">
        <f t="shared" si="43"/>
        <v>0.10089745962155644</v>
      </c>
    </row>
    <row r="634" spans="1:12">
      <c r="A634" s="133" t="str">
        <f>_xlfn.CONCAT('Metric thread'!C88, "-int")</f>
        <v>M14x0.5-int</v>
      </c>
      <c r="B634" s="73">
        <f>'Metric thread'!D88</f>
        <v>0.5</v>
      </c>
      <c r="C634" s="53">
        <f>-'Metric thread'!AJ88</f>
        <v>-7.0960000000000001</v>
      </c>
      <c r="D634" s="53">
        <f>'Metric thread'!AH88</f>
        <v>14.096</v>
      </c>
      <c r="E634" s="53">
        <v>0</v>
      </c>
      <c r="F634" s="53">
        <f>B634/2-'Metric thread'!AN88</f>
        <v>0.2475</v>
      </c>
      <c r="G634" s="53">
        <v>0</v>
      </c>
      <c r="H634" s="53">
        <f t="shared" si="41"/>
        <v>-0.2475</v>
      </c>
      <c r="I634" s="53">
        <f>'Metric thread'!AF88-'Metric thread'!AK88-'Metric thread'!AL88</f>
        <v>0.31517622392718725</v>
      </c>
      <c r="J634" s="53">
        <f>-'Metric thread'!AM88</f>
        <v>-6.5532922273468686E-2</v>
      </c>
      <c r="K634" s="53">
        <f t="shared" si="42"/>
        <v>0.31517622392718725</v>
      </c>
      <c r="L634" s="58">
        <f t="shared" si="43"/>
        <v>6.5532922273468686E-2</v>
      </c>
    </row>
    <row r="635" spans="1:12">
      <c r="A635" s="133" t="str">
        <f>_xlfn.CONCAT('Metric thread'!C89, "-int")</f>
        <v>M15x1.5-int</v>
      </c>
      <c r="B635" s="73">
        <f>'Metric thread'!D89</f>
        <v>1.5</v>
      </c>
      <c r="C635" s="53">
        <f>-'Metric thread'!AJ89</f>
        <v>-7.7035</v>
      </c>
      <c r="D635" s="53">
        <f>'Metric thread'!AH89</f>
        <v>15.2035</v>
      </c>
      <c r="E635" s="53">
        <v>0</v>
      </c>
      <c r="F635" s="53">
        <f>B635/2-'Metric thread'!AN89</f>
        <v>0.74250000000000005</v>
      </c>
      <c r="G635" s="53">
        <v>0</v>
      </c>
      <c r="H635" s="53">
        <f t="shared" si="41"/>
        <v>-0.74250000000000005</v>
      </c>
      <c r="I635" s="53">
        <f>'Metric thread'!AF89-'Metric thread'!AK89-'Metric thread'!AL89</f>
        <v>0.93402867178156179</v>
      </c>
      <c r="J635" s="53">
        <f>-'Metric thread'!AM89</f>
        <v>-0.20323829491608666</v>
      </c>
      <c r="K635" s="53">
        <f t="shared" si="42"/>
        <v>0.93402867178156179</v>
      </c>
      <c r="L635" s="58">
        <f t="shared" si="43"/>
        <v>0.20323829491608666</v>
      </c>
    </row>
    <row r="636" spans="1:12">
      <c r="A636" s="133" t="str">
        <f>_xlfn.CONCAT('Metric thread'!C90, "-int")</f>
        <v>M15x1-int</v>
      </c>
      <c r="B636" s="73">
        <f>'Metric thread'!D90</f>
        <v>1</v>
      </c>
      <c r="C636" s="53">
        <f>-'Metric thread'!AJ90</f>
        <v>-7.6520000000000001</v>
      </c>
      <c r="D636" s="53">
        <f>'Metric thread'!AH90</f>
        <v>15.152000000000001</v>
      </c>
      <c r="E636" s="53">
        <v>0</v>
      </c>
      <c r="F636" s="53">
        <f>B636/2-'Metric thread'!AN90</f>
        <v>0.495</v>
      </c>
      <c r="G636" s="53">
        <v>0</v>
      </c>
      <c r="H636" s="53">
        <f t="shared" si="41"/>
        <v>-0.495</v>
      </c>
      <c r="I636" s="53">
        <f>'Metric thread'!AF90-'Metric thread'!AK90-'Metric thread'!AL90</f>
        <v>0.62185244785437477</v>
      </c>
      <c r="J636" s="53">
        <f>-'Metric thread'!AM90</f>
        <v>-0.13597332183504904</v>
      </c>
      <c r="K636" s="53">
        <f t="shared" si="42"/>
        <v>0.62185244785437477</v>
      </c>
      <c r="L636" s="58">
        <f t="shared" si="43"/>
        <v>0.13597332183504904</v>
      </c>
    </row>
    <row r="637" spans="1:12">
      <c r="A637" s="133" t="str">
        <f>_xlfn.CONCAT('Metric thread'!C91, "-int")</f>
        <v>M16-int</v>
      </c>
      <c r="B637" s="73">
        <f>'Metric thread'!D91</f>
        <v>2</v>
      </c>
      <c r="C637" s="53">
        <f>-'Metric thread'!AJ91</f>
        <v>-8.2505000000000006</v>
      </c>
      <c r="D637" s="53">
        <f>'Metric thread'!AH91</f>
        <v>16.250500000000002</v>
      </c>
      <c r="E637" s="53">
        <v>0</v>
      </c>
      <c r="F637" s="53">
        <f>B637/2-'Metric thread'!AN91</f>
        <v>0.98901567800361345</v>
      </c>
      <c r="G637" s="53">
        <v>0</v>
      </c>
      <c r="H637" s="53">
        <f t="shared" si="41"/>
        <v>-0.98901567800361345</v>
      </c>
      <c r="I637" s="53">
        <f>'Metric thread'!AF91-'Metric thread'!AK91-'Metric thread'!AL91</f>
        <v>1.2392500000000006</v>
      </c>
      <c r="J637" s="53">
        <f>-'Metric thread'!AM91</f>
        <v>-0.27353435691036943</v>
      </c>
      <c r="K637" s="53">
        <f t="shared" si="42"/>
        <v>1.2392500000000006</v>
      </c>
      <c r="L637" s="58">
        <f t="shared" si="43"/>
        <v>0.27353435691036943</v>
      </c>
    </row>
    <row r="638" spans="1:12">
      <c r="A638" s="133" t="str">
        <f>_xlfn.CONCAT('Metric thread'!C92, "-int")</f>
        <v>M16x1.6-int</v>
      </c>
      <c r="B638" s="73">
        <f>'Metric thread'!D92</f>
        <v>1.6</v>
      </c>
      <c r="C638" s="53">
        <f>-'Metric thread'!AJ92</f>
        <v>-8.1854999999999993</v>
      </c>
      <c r="D638" s="53">
        <f>'Metric thread'!AH92</f>
        <v>16.185499999999998</v>
      </c>
      <c r="E638" s="53">
        <v>0</v>
      </c>
      <c r="F638" s="53">
        <f>B638/2-'Metric thread'!AN92</f>
        <v>0.78682468035704833</v>
      </c>
      <c r="G638" s="53">
        <v>0</v>
      </c>
      <c r="H638" s="53">
        <f t="shared" si="41"/>
        <v>-0.78682468035704833</v>
      </c>
      <c r="I638" s="53">
        <f>'Metric thread'!AF92-'Metric thread'!AK92-'Metric thread'!AL92</f>
        <v>0.97649999999999915</v>
      </c>
      <c r="J638" s="53">
        <f>-'Metric thread'!AM92</f>
        <v>-0.22304214249337936</v>
      </c>
      <c r="K638" s="53">
        <f t="shared" si="42"/>
        <v>0.97649999999999915</v>
      </c>
      <c r="L638" s="58">
        <f t="shared" si="43"/>
        <v>0.22304214249337936</v>
      </c>
    </row>
    <row r="639" spans="1:12">
      <c r="A639" s="133" t="str">
        <f>_xlfn.CONCAT('Metric thread'!C93, "-int")</f>
        <v>M16x1.5-int</v>
      </c>
      <c r="B639" s="73">
        <f>'Metric thread'!D93</f>
        <v>1.5</v>
      </c>
      <c r="C639" s="53">
        <f>-'Metric thread'!AJ93</f>
        <v>-8.2029999999999994</v>
      </c>
      <c r="D639" s="53">
        <f>'Metric thread'!AH93</f>
        <v>16.202999999999999</v>
      </c>
      <c r="E639" s="53">
        <v>0</v>
      </c>
      <c r="F639" s="53">
        <f>B639/2-'Metric thread'!AN93</f>
        <v>0.74250000000000005</v>
      </c>
      <c r="G639" s="53">
        <v>0</v>
      </c>
      <c r="H639" s="53">
        <f t="shared" si="41"/>
        <v>-0.74250000000000005</v>
      </c>
      <c r="I639" s="53">
        <f>'Metric thread'!AF93-'Metric thread'!AK93-'Metric thread'!AL93</f>
        <v>0.93402867178156179</v>
      </c>
      <c r="J639" s="53">
        <f>-'Metric thread'!AM93</f>
        <v>-0.20323829491608666</v>
      </c>
      <c r="K639" s="53">
        <f t="shared" si="42"/>
        <v>0.93402867178156179</v>
      </c>
      <c r="L639" s="58">
        <f t="shared" si="43"/>
        <v>0.20323829491608666</v>
      </c>
    </row>
    <row r="640" spans="1:12">
      <c r="A640" s="133" t="str">
        <f>_xlfn.CONCAT('Metric thread'!C94, "-int")</f>
        <v>M16x1.25-int</v>
      </c>
      <c r="B640" s="73">
        <f>'Metric thread'!D94</f>
        <v>1.25</v>
      </c>
      <c r="C640" s="53">
        <f>-'Metric thread'!AJ94</f>
        <v>-8.1750000000000007</v>
      </c>
      <c r="D640" s="53">
        <f>'Metric thread'!AH94</f>
        <v>16.175000000000001</v>
      </c>
      <c r="E640" s="53">
        <v>0</v>
      </c>
      <c r="F640" s="53">
        <f>B640/2-'Metric thread'!AN94</f>
        <v>0.61875000000000002</v>
      </c>
      <c r="G640" s="53">
        <v>0</v>
      </c>
      <c r="H640" s="53">
        <f t="shared" si="41"/>
        <v>-0.61875000000000002</v>
      </c>
      <c r="I640" s="53">
        <f>'Metric thread'!AF94-'Metric thread'!AK94-'Metric thread'!AL94</f>
        <v>0.77719055981796836</v>
      </c>
      <c r="J640" s="53">
        <f>-'Metric thread'!AM94</f>
        <v>-0.1700388210774601</v>
      </c>
      <c r="K640" s="53">
        <f t="shared" si="42"/>
        <v>0.77719055981796836</v>
      </c>
      <c r="L640" s="58">
        <f t="shared" si="43"/>
        <v>0.1700388210774601</v>
      </c>
    </row>
    <row r="641" spans="1:12">
      <c r="A641" s="133" t="str">
        <f>_xlfn.CONCAT('Metric thread'!C95, "-int")</f>
        <v>M16x1-int</v>
      </c>
      <c r="B641" s="73">
        <f>'Metric thread'!D95</f>
        <v>1</v>
      </c>
      <c r="C641" s="53">
        <f>-'Metric thread'!AJ95</f>
        <v>-8.1519999999999992</v>
      </c>
      <c r="D641" s="53">
        <f>'Metric thread'!AH95</f>
        <v>16.152000000000001</v>
      </c>
      <c r="E641" s="53">
        <v>0</v>
      </c>
      <c r="F641" s="53">
        <f>B641/2-'Metric thread'!AN95</f>
        <v>0.495</v>
      </c>
      <c r="G641" s="53">
        <v>0</v>
      </c>
      <c r="H641" s="53">
        <f t="shared" si="41"/>
        <v>-0.495</v>
      </c>
      <c r="I641" s="53">
        <f>'Metric thread'!AF95-'Metric thread'!AK95-'Metric thread'!AL95</f>
        <v>0.62185244785437477</v>
      </c>
      <c r="J641" s="53">
        <f>-'Metric thread'!AM95</f>
        <v>-0.13597332183504904</v>
      </c>
      <c r="K641" s="53">
        <f t="shared" si="42"/>
        <v>0.62185244785437477</v>
      </c>
      <c r="L641" s="58">
        <f t="shared" si="43"/>
        <v>0.13597332183504904</v>
      </c>
    </row>
    <row r="642" spans="1:12">
      <c r="A642" s="133" t="str">
        <f>_xlfn.CONCAT('Metric thread'!C96, "-int")</f>
        <v>M16x0.75-int</v>
      </c>
      <c r="B642" s="73">
        <f>'Metric thread'!D96</f>
        <v>0.75</v>
      </c>
      <c r="C642" s="53">
        <f>-'Metric thread'!AJ96</f>
        <v>-8.1240000000000006</v>
      </c>
      <c r="D642" s="53">
        <f>'Metric thread'!AH96</f>
        <v>16.124000000000002</v>
      </c>
      <c r="E642" s="53">
        <v>0</v>
      </c>
      <c r="F642" s="53">
        <f>B642/2-'Metric thread'!AN96</f>
        <v>0.37125000000000002</v>
      </c>
      <c r="G642" s="53">
        <v>0</v>
      </c>
      <c r="H642" s="53">
        <f t="shared" si="41"/>
        <v>-0.37125000000000002</v>
      </c>
      <c r="I642" s="53">
        <f>'Metric thread'!AF96-'Metric thread'!AK96-'Metric thread'!AL96</f>
        <v>0.46826433589078065</v>
      </c>
      <c r="J642" s="53">
        <f>-'Metric thread'!AM96</f>
        <v>-0.10089745962155644</v>
      </c>
      <c r="K642" s="53">
        <f t="shared" si="42"/>
        <v>0.46826433589078065</v>
      </c>
      <c r="L642" s="58">
        <f t="shared" si="43"/>
        <v>0.10089745962155644</v>
      </c>
    </row>
    <row r="643" spans="1:12">
      <c r="A643" s="133" t="str">
        <f>_xlfn.CONCAT('Metric thread'!C97, "-int")</f>
        <v>M16x0.5-int</v>
      </c>
      <c r="B643" s="73">
        <f>'Metric thread'!D97</f>
        <v>0.5</v>
      </c>
      <c r="C643" s="53">
        <f>-'Metric thread'!AJ97</f>
        <v>-8.0960000000000001</v>
      </c>
      <c r="D643" s="53">
        <f>'Metric thread'!AH97</f>
        <v>16.096</v>
      </c>
      <c r="E643" s="53">
        <v>0</v>
      </c>
      <c r="F643" s="53">
        <f>B643/2-'Metric thread'!AN97</f>
        <v>0.2475</v>
      </c>
      <c r="G643" s="53">
        <v>0</v>
      </c>
      <c r="H643" s="53">
        <f t="shared" si="41"/>
        <v>-0.2475</v>
      </c>
      <c r="I643" s="53">
        <f>'Metric thread'!AF97-'Metric thread'!AK97-'Metric thread'!AL97</f>
        <v>0.31517622392718725</v>
      </c>
      <c r="J643" s="53">
        <f>-'Metric thread'!AM97</f>
        <v>-6.5532922273468686E-2</v>
      </c>
      <c r="K643" s="53">
        <f t="shared" si="42"/>
        <v>0.31517622392718725</v>
      </c>
      <c r="L643" s="58">
        <f t="shared" si="43"/>
        <v>6.5532922273468686E-2</v>
      </c>
    </row>
    <row r="644" spans="1:12">
      <c r="A644" s="133" t="str">
        <f>_xlfn.CONCAT('Metric thread'!C98, "-int")</f>
        <v>M17x1.5-int</v>
      </c>
      <c r="B644" s="73">
        <f>'Metric thread'!D98</f>
        <v>1.5</v>
      </c>
      <c r="C644" s="53">
        <f>-'Metric thread'!AJ98</f>
        <v>-8.7035</v>
      </c>
      <c r="D644" s="53">
        <f>'Metric thread'!AH98</f>
        <v>17.203499999999998</v>
      </c>
      <c r="E644" s="53">
        <v>0</v>
      </c>
      <c r="F644" s="53">
        <f>B644/2-'Metric thread'!AN98</f>
        <v>0.74250000000000005</v>
      </c>
      <c r="G644" s="53">
        <v>0</v>
      </c>
      <c r="H644" s="53">
        <f t="shared" si="41"/>
        <v>-0.74250000000000005</v>
      </c>
      <c r="I644" s="53">
        <f>'Metric thread'!AF98-'Metric thread'!AK98-'Metric thread'!AL98</f>
        <v>0.93402867178156357</v>
      </c>
      <c r="J644" s="53">
        <f>-'Metric thread'!AM98</f>
        <v>-0.20323829491608564</v>
      </c>
      <c r="K644" s="53">
        <f t="shared" si="42"/>
        <v>0.93402867178156357</v>
      </c>
      <c r="L644" s="58">
        <f t="shared" si="43"/>
        <v>0.20323829491608564</v>
      </c>
    </row>
    <row r="645" spans="1:12">
      <c r="A645" s="133" t="str">
        <f>_xlfn.CONCAT('Metric thread'!C99, "-int")</f>
        <v>M17x1-int</v>
      </c>
      <c r="B645" s="73">
        <f>'Metric thread'!D99</f>
        <v>1</v>
      </c>
      <c r="C645" s="53">
        <f>-'Metric thread'!AJ99</f>
        <v>-8.6519999999999992</v>
      </c>
      <c r="D645" s="53">
        <f>'Metric thread'!AH99</f>
        <v>17.152000000000001</v>
      </c>
      <c r="E645" s="53">
        <v>0</v>
      </c>
      <c r="F645" s="53">
        <f>B645/2-'Metric thread'!AN99</f>
        <v>0.495</v>
      </c>
      <c r="G645" s="53">
        <v>0</v>
      </c>
      <c r="H645" s="53">
        <f t="shared" si="41"/>
        <v>-0.495</v>
      </c>
      <c r="I645" s="53">
        <f>'Metric thread'!AF99-'Metric thread'!AK99-'Metric thread'!AL99</f>
        <v>0.62185244785437477</v>
      </c>
      <c r="J645" s="53">
        <f>-'Metric thread'!AM99</f>
        <v>-0.13597332183504904</v>
      </c>
      <c r="K645" s="53">
        <f t="shared" si="42"/>
        <v>0.62185244785437477</v>
      </c>
      <c r="L645" s="58">
        <f t="shared" si="43"/>
        <v>0.13597332183504904</v>
      </c>
    </row>
    <row r="646" spans="1:12">
      <c r="A646" s="133" t="str">
        <f>_xlfn.CONCAT('Metric thread'!C100, "-int")</f>
        <v>M18-int</v>
      </c>
      <c r="B646" s="73">
        <f>'Metric thread'!D100</f>
        <v>2.5</v>
      </c>
      <c r="C646" s="53">
        <f>-'Metric thread'!AJ100</f>
        <v>-9.2925000000000004</v>
      </c>
      <c r="D646" s="53">
        <f>'Metric thread'!AH100</f>
        <v>18.2925</v>
      </c>
      <c r="E646" s="53">
        <v>0</v>
      </c>
      <c r="F646" s="53">
        <f>B646/2-'Metric thread'!AN100</f>
        <v>1.2302074196780253</v>
      </c>
      <c r="G646" s="53">
        <v>0</v>
      </c>
      <c r="H646" s="53">
        <f t="shared" si="41"/>
        <v>-1.2302074196780253</v>
      </c>
      <c r="I646" s="53">
        <f>'Metric thread'!AF100-'Metric thread'!AK100-'Metric thread'!AL100</f>
        <v>1.533000000000001</v>
      </c>
      <c r="J646" s="53">
        <f>-'Metric thread'!AM100</f>
        <v>-0.34512945701032843</v>
      </c>
      <c r="K646" s="53">
        <f t="shared" si="42"/>
        <v>1.533000000000001</v>
      </c>
      <c r="L646" s="58">
        <f t="shared" si="43"/>
        <v>0.34512945701032843</v>
      </c>
    </row>
    <row r="647" spans="1:12">
      <c r="A647" s="133" t="str">
        <f>_xlfn.CONCAT('Metric thread'!C101, "-int")</f>
        <v>M18x2-int</v>
      </c>
      <c r="B647" s="73">
        <f>'Metric thread'!D101</f>
        <v>2</v>
      </c>
      <c r="C647" s="53">
        <f>-'Metric thread'!AJ101</f>
        <v>-9.2505000000000006</v>
      </c>
      <c r="D647" s="53">
        <f>'Metric thread'!AH101</f>
        <v>18.250500000000002</v>
      </c>
      <c r="E647" s="53">
        <v>0</v>
      </c>
      <c r="F647" s="53">
        <f>B647/2-'Metric thread'!AN101</f>
        <v>0.98901567800361234</v>
      </c>
      <c r="G647" s="53">
        <v>0</v>
      </c>
      <c r="H647" s="53">
        <f t="shared" si="41"/>
        <v>-0.98901567800361234</v>
      </c>
      <c r="I647" s="53">
        <f>'Metric thread'!AF101-'Metric thread'!AK101-'Metric thread'!AL101</f>
        <v>1.2392499999999997</v>
      </c>
      <c r="J647" s="53">
        <f>-'Metric thread'!AM101</f>
        <v>-0.27353435691036893</v>
      </c>
      <c r="K647" s="53">
        <f t="shared" si="42"/>
        <v>1.2392499999999997</v>
      </c>
      <c r="L647" s="58">
        <f t="shared" si="43"/>
        <v>0.27353435691036893</v>
      </c>
    </row>
    <row r="648" spans="1:12">
      <c r="A648" s="133" t="str">
        <f>_xlfn.CONCAT('Metric thread'!C102, "-int")</f>
        <v>M18x1.5-int</v>
      </c>
      <c r="B648" s="73">
        <f>'Metric thread'!D102</f>
        <v>1.5</v>
      </c>
      <c r="C648" s="53">
        <f>-'Metric thread'!AJ102</f>
        <v>-9.2029999999999994</v>
      </c>
      <c r="D648" s="53">
        <f>'Metric thread'!AH102</f>
        <v>18.202999999999999</v>
      </c>
      <c r="E648" s="53">
        <v>0</v>
      </c>
      <c r="F648" s="53">
        <f>B648/2-'Metric thread'!AN102</f>
        <v>0.74250000000000005</v>
      </c>
      <c r="G648" s="53">
        <v>0</v>
      </c>
      <c r="H648" s="53">
        <f t="shared" si="41"/>
        <v>-0.74250000000000005</v>
      </c>
      <c r="I648" s="53">
        <f>'Metric thread'!AF102-'Metric thread'!AK102-'Metric thread'!AL102</f>
        <v>0.93402867178156357</v>
      </c>
      <c r="J648" s="53">
        <f>-'Metric thread'!AM102</f>
        <v>-0.20323829491608564</v>
      </c>
      <c r="K648" s="53">
        <f t="shared" si="42"/>
        <v>0.93402867178156357</v>
      </c>
      <c r="L648" s="58">
        <f t="shared" si="43"/>
        <v>0.20323829491608564</v>
      </c>
    </row>
    <row r="649" spans="1:12">
      <c r="A649" s="133" t="str">
        <f>_xlfn.CONCAT('Metric thread'!C103, "-int")</f>
        <v>M18x1.25-int</v>
      </c>
      <c r="B649" s="73">
        <f>'Metric thread'!D103</f>
        <v>1.25</v>
      </c>
      <c r="C649" s="53">
        <f>-'Metric thread'!AJ103</f>
        <v>-9.1750000000000007</v>
      </c>
      <c r="D649" s="53">
        <f>'Metric thread'!AH103</f>
        <v>18.175000000000001</v>
      </c>
      <c r="E649" s="53">
        <v>0</v>
      </c>
      <c r="F649" s="53">
        <f>B649/2-'Metric thread'!AN103</f>
        <v>0.61875000000000002</v>
      </c>
      <c r="G649" s="53">
        <v>0</v>
      </c>
      <c r="H649" s="53">
        <f t="shared" si="41"/>
        <v>-0.61875000000000002</v>
      </c>
      <c r="I649" s="53">
        <f>'Metric thread'!AF103-'Metric thread'!AK103-'Metric thread'!AL103</f>
        <v>0.77719055981796925</v>
      </c>
      <c r="J649" s="53">
        <f>-'Metric thread'!AM103</f>
        <v>-0.1700388210774596</v>
      </c>
      <c r="K649" s="53">
        <f t="shared" si="42"/>
        <v>0.77719055981796925</v>
      </c>
      <c r="L649" s="58">
        <f t="shared" si="43"/>
        <v>0.1700388210774596</v>
      </c>
    </row>
    <row r="650" spans="1:12">
      <c r="A650" s="133" t="str">
        <f>_xlfn.CONCAT('Metric thread'!C104, "-int")</f>
        <v>M18x1-int</v>
      </c>
      <c r="B650" s="73">
        <f>'Metric thread'!D104</f>
        <v>1</v>
      </c>
      <c r="C650" s="53">
        <f>-'Metric thread'!AJ104</f>
        <v>-9.1519999999999992</v>
      </c>
      <c r="D650" s="53">
        <f>'Metric thread'!AH104</f>
        <v>18.152000000000001</v>
      </c>
      <c r="E650" s="53">
        <v>0</v>
      </c>
      <c r="F650" s="53">
        <f>B650/2-'Metric thread'!AN104</f>
        <v>0.495</v>
      </c>
      <c r="G650" s="53">
        <v>0</v>
      </c>
      <c r="H650" s="53">
        <f t="shared" si="41"/>
        <v>-0.495</v>
      </c>
      <c r="I650" s="53">
        <f>'Metric thread'!AF104-'Metric thread'!AK104-'Metric thread'!AL104</f>
        <v>0.62185244785437477</v>
      </c>
      <c r="J650" s="53">
        <f>-'Metric thread'!AM104</f>
        <v>-0.13597332183504904</v>
      </c>
      <c r="K650" s="53">
        <f t="shared" si="42"/>
        <v>0.62185244785437477</v>
      </c>
      <c r="L650" s="58">
        <f t="shared" si="43"/>
        <v>0.13597332183504904</v>
      </c>
    </row>
    <row r="651" spans="1:12">
      <c r="A651" s="133" t="str">
        <f>_xlfn.CONCAT('Metric thread'!C105, "-int")</f>
        <v>M18x0.75-int</v>
      </c>
      <c r="B651" s="73">
        <f>'Metric thread'!D105</f>
        <v>0.75</v>
      </c>
      <c r="C651" s="53">
        <f>-'Metric thread'!AJ105</f>
        <v>-9.1240000000000006</v>
      </c>
      <c r="D651" s="53">
        <f>'Metric thread'!AH105</f>
        <v>18.124000000000002</v>
      </c>
      <c r="E651" s="53">
        <v>0</v>
      </c>
      <c r="F651" s="53">
        <f>B651/2-'Metric thread'!AN105</f>
        <v>0.37125000000000002</v>
      </c>
      <c r="G651" s="53">
        <v>0</v>
      </c>
      <c r="H651" s="53">
        <f t="shared" si="41"/>
        <v>-0.37125000000000002</v>
      </c>
      <c r="I651" s="53">
        <f>'Metric thread'!AF105-'Metric thread'!AK105-'Metric thread'!AL105</f>
        <v>0.46826433589077976</v>
      </c>
      <c r="J651" s="53">
        <f>-'Metric thread'!AM105</f>
        <v>-0.10089745962155695</v>
      </c>
      <c r="K651" s="53">
        <f t="shared" si="42"/>
        <v>0.46826433589077976</v>
      </c>
      <c r="L651" s="58">
        <f t="shared" si="43"/>
        <v>0.10089745962155695</v>
      </c>
    </row>
    <row r="652" spans="1:12">
      <c r="A652" s="133" t="str">
        <f>_xlfn.CONCAT('Metric thread'!C106, "-int")</f>
        <v>M18x0.5-int</v>
      </c>
      <c r="B652" s="73">
        <f>'Metric thread'!D106</f>
        <v>0.5</v>
      </c>
      <c r="C652" s="53">
        <f>-'Metric thread'!AJ106</f>
        <v>-9.0960000000000001</v>
      </c>
      <c r="D652" s="53">
        <f>'Metric thread'!AH106</f>
        <v>18.096</v>
      </c>
      <c r="E652" s="53">
        <v>0</v>
      </c>
      <c r="F652" s="53">
        <f>B652/2-'Metric thread'!AN106</f>
        <v>0.2475</v>
      </c>
      <c r="G652" s="53">
        <v>0</v>
      </c>
      <c r="H652" s="53">
        <f t="shared" si="41"/>
        <v>-0.2475</v>
      </c>
      <c r="I652" s="53">
        <f>'Metric thread'!AF106-'Metric thread'!AK106-'Metric thread'!AL106</f>
        <v>0.31517622392718725</v>
      </c>
      <c r="J652" s="53">
        <f>-'Metric thread'!AM106</f>
        <v>-6.5532922273468686E-2</v>
      </c>
      <c r="K652" s="53">
        <f t="shared" si="42"/>
        <v>0.31517622392718725</v>
      </c>
      <c r="L652" s="58">
        <f t="shared" si="43"/>
        <v>6.5532922273468686E-2</v>
      </c>
    </row>
    <row r="653" spans="1:12">
      <c r="A653" s="133" t="str">
        <f>_xlfn.CONCAT('Metric thread'!C107, "-int")</f>
        <v>M20-int</v>
      </c>
      <c r="B653" s="73">
        <f>'Metric thread'!D107</f>
        <v>2.5</v>
      </c>
      <c r="C653" s="53">
        <f>-'Metric thread'!AJ107</f>
        <v>-10.2925</v>
      </c>
      <c r="D653" s="53">
        <f>'Metric thread'!AH107</f>
        <v>20.2925</v>
      </c>
      <c r="E653" s="53">
        <v>0</v>
      </c>
      <c r="F653" s="53">
        <f>B653/2-'Metric thread'!AN107</f>
        <v>1.2303517572453233</v>
      </c>
      <c r="G653" s="53">
        <v>0</v>
      </c>
      <c r="H653" s="53">
        <f t="shared" si="41"/>
        <v>-1.2303517572453233</v>
      </c>
      <c r="I653" s="53">
        <f>'Metric thread'!AF107-'Metric thread'!AK107-'Metric thread'!AL107</f>
        <v>1.5330000000000019</v>
      </c>
      <c r="J653" s="53">
        <f>-'Metric thread'!AM107</f>
        <v>-0.34527379457762603</v>
      </c>
      <c r="K653" s="53">
        <f t="shared" si="42"/>
        <v>1.5330000000000019</v>
      </c>
      <c r="L653" s="58">
        <f t="shared" si="43"/>
        <v>0.34527379457762603</v>
      </c>
    </row>
    <row r="654" spans="1:12">
      <c r="A654" s="133" t="str">
        <f>_xlfn.CONCAT('Metric thread'!C108, "-int")</f>
        <v>M20x2-int</v>
      </c>
      <c r="B654" s="73">
        <f>'Metric thread'!D108</f>
        <v>2</v>
      </c>
      <c r="C654" s="53">
        <f>-'Metric thread'!AJ108</f>
        <v>-10.250500000000001</v>
      </c>
      <c r="D654" s="53">
        <f>'Metric thread'!AH108</f>
        <v>20.250500000000002</v>
      </c>
      <c r="E654" s="53">
        <v>0</v>
      </c>
      <c r="F654" s="53">
        <f>B654/2-'Metric thread'!AN108</f>
        <v>0.98901567800361234</v>
      </c>
      <c r="G654" s="53">
        <v>0</v>
      </c>
      <c r="H654" s="53">
        <f t="shared" si="41"/>
        <v>-0.98901567800361234</v>
      </c>
      <c r="I654" s="53">
        <f>'Metric thread'!AF108-'Metric thread'!AK108-'Metric thread'!AL108</f>
        <v>1.2392499999999997</v>
      </c>
      <c r="J654" s="53">
        <f>-'Metric thread'!AM108</f>
        <v>-0.27353435691036893</v>
      </c>
      <c r="K654" s="53">
        <f t="shared" si="42"/>
        <v>1.2392499999999997</v>
      </c>
      <c r="L654" s="58">
        <f t="shared" si="43"/>
        <v>0.27353435691036893</v>
      </c>
    </row>
    <row r="655" spans="1:12">
      <c r="A655" s="133" t="str">
        <f>_xlfn.CONCAT('Metric thread'!C109, "-int")</f>
        <v>M20x1.5-int</v>
      </c>
      <c r="B655" s="73">
        <f>'Metric thread'!D109</f>
        <v>1.5</v>
      </c>
      <c r="C655" s="53">
        <f>-'Metric thread'!AJ109</f>
        <v>-10.202999999999999</v>
      </c>
      <c r="D655" s="53">
        <f>'Metric thread'!AH109</f>
        <v>20.202999999999999</v>
      </c>
      <c r="E655" s="53">
        <v>0</v>
      </c>
      <c r="F655" s="53">
        <f>B655/2-'Metric thread'!AN109</f>
        <v>0.74250000000000005</v>
      </c>
      <c r="G655" s="53">
        <v>0</v>
      </c>
      <c r="H655" s="53">
        <f t="shared" si="41"/>
        <v>-0.74250000000000005</v>
      </c>
      <c r="I655" s="53">
        <f>'Metric thread'!AF109-'Metric thread'!AK109-'Metric thread'!AL109</f>
        <v>0.93402867178156357</v>
      </c>
      <c r="J655" s="53">
        <f>-'Metric thread'!AM109</f>
        <v>-0.20323829491608564</v>
      </c>
      <c r="K655" s="53">
        <f t="shared" si="42"/>
        <v>0.93402867178156357</v>
      </c>
      <c r="L655" s="58">
        <f t="shared" si="43"/>
        <v>0.20323829491608564</v>
      </c>
    </row>
    <row r="656" spans="1:12">
      <c r="A656" s="133" t="str">
        <f>_xlfn.CONCAT('Metric thread'!C110, "-int")</f>
        <v>M20x1-int</v>
      </c>
      <c r="B656" s="73">
        <f>'Metric thread'!D110</f>
        <v>1</v>
      </c>
      <c r="C656" s="53">
        <f>-'Metric thread'!AJ110</f>
        <v>-10.151999999999999</v>
      </c>
      <c r="D656" s="53">
        <f>'Metric thread'!AH110</f>
        <v>20.152000000000001</v>
      </c>
      <c r="E656" s="53">
        <v>0</v>
      </c>
      <c r="F656" s="53">
        <f>B656/2-'Metric thread'!AN110</f>
        <v>0.495</v>
      </c>
      <c r="G656" s="53">
        <v>0</v>
      </c>
      <c r="H656" s="53">
        <f t="shared" si="41"/>
        <v>-0.495</v>
      </c>
      <c r="I656" s="53">
        <f>'Metric thread'!AF110-'Metric thread'!AK110-'Metric thread'!AL110</f>
        <v>0.62185244785437477</v>
      </c>
      <c r="J656" s="53">
        <f>-'Metric thread'!AM110</f>
        <v>-0.13597332183504904</v>
      </c>
      <c r="K656" s="53">
        <f t="shared" si="42"/>
        <v>0.62185244785437477</v>
      </c>
      <c r="L656" s="58">
        <f t="shared" si="43"/>
        <v>0.13597332183504904</v>
      </c>
    </row>
    <row r="657" spans="1:12">
      <c r="A657" s="133" t="str">
        <f>_xlfn.CONCAT('Metric thread'!C111, "-int")</f>
        <v>M20x0.75-int</v>
      </c>
      <c r="B657" s="73">
        <f>'Metric thread'!D111</f>
        <v>0.75</v>
      </c>
      <c r="C657" s="53">
        <f>-'Metric thread'!AJ111</f>
        <v>-10.124000000000001</v>
      </c>
      <c r="D657" s="53">
        <f>'Metric thread'!AH111</f>
        <v>20.124000000000002</v>
      </c>
      <c r="E657" s="53">
        <v>0</v>
      </c>
      <c r="F657" s="53">
        <f>B657/2-'Metric thread'!AN111</f>
        <v>0.37125000000000002</v>
      </c>
      <c r="G657" s="53">
        <v>0</v>
      </c>
      <c r="H657" s="53">
        <f t="shared" si="41"/>
        <v>-0.37125000000000002</v>
      </c>
      <c r="I657" s="53">
        <f>'Metric thread'!AF111-'Metric thread'!AK111-'Metric thread'!AL111</f>
        <v>0.46826433589077976</v>
      </c>
      <c r="J657" s="53">
        <f>-'Metric thread'!AM111</f>
        <v>-0.10089745962155695</v>
      </c>
      <c r="K657" s="53">
        <f t="shared" si="42"/>
        <v>0.46826433589077976</v>
      </c>
      <c r="L657" s="58">
        <f t="shared" si="43"/>
        <v>0.10089745962155695</v>
      </c>
    </row>
    <row r="658" spans="1:12">
      <c r="A658" s="133" t="str">
        <f>_xlfn.CONCAT('Metric thread'!C112, "-int")</f>
        <v>M20x0.5-int</v>
      </c>
      <c r="B658" s="73">
        <f>'Metric thread'!D112</f>
        <v>0.5</v>
      </c>
      <c r="C658" s="53">
        <f>-'Metric thread'!AJ112</f>
        <v>-10.096</v>
      </c>
      <c r="D658" s="53">
        <f>'Metric thread'!AH112</f>
        <v>20.096</v>
      </c>
      <c r="E658" s="53">
        <v>0</v>
      </c>
      <c r="F658" s="53">
        <f>B658/2-'Metric thread'!AN112</f>
        <v>0.2475</v>
      </c>
      <c r="G658" s="53">
        <v>0</v>
      </c>
      <c r="H658" s="53">
        <f t="shared" si="41"/>
        <v>-0.2475</v>
      </c>
      <c r="I658" s="53">
        <f>'Metric thread'!AF112-'Metric thread'!AK112-'Metric thread'!AL112</f>
        <v>0.31517622392718725</v>
      </c>
      <c r="J658" s="53">
        <f>-'Metric thread'!AM112</f>
        <v>-6.5532922273468686E-2</v>
      </c>
      <c r="K658" s="53">
        <f t="shared" si="42"/>
        <v>0.31517622392718725</v>
      </c>
      <c r="L658" s="58">
        <f t="shared" si="43"/>
        <v>6.5532922273468686E-2</v>
      </c>
    </row>
    <row r="659" spans="1:12">
      <c r="A659" s="133" t="str">
        <f>_xlfn.CONCAT('Metric thread'!C113, "-int")</f>
        <v>M22x3-int</v>
      </c>
      <c r="B659" s="73">
        <f>'Metric thread'!D113</f>
        <v>3</v>
      </c>
      <c r="C659" s="53">
        <f>-'Metric thread'!AJ113</f>
        <v>-11.3385</v>
      </c>
      <c r="D659" s="53">
        <f>'Metric thread'!AH113</f>
        <v>22.3385</v>
      </c>
      <c r="E659" s="53">
        <v>0</v>
      </c>
      <c r="F659" s="53">
        <f>B659/2-'Metric thread'!AN113</f>
        <v>1.4726981994581148</v>
      </c>
      <c r="G659" s="53">
        <v>0</v>
      </c>
      <c r="H659" s="53">
        <f t="shared" si="41"/>
        <v>-1.4726981994581148</v>
      </c>
      <c r="I659" s="53">
        <f>'Metric thread'!AF113-'Metric thread'!AK113-'Metric thread'!AL113</f>
        <v>1.8375000000000004</v>
      </c>
      <c r="J659" s="53">
        <f>-'Metric thread'!AM113</f>
        <v>-0.41181707982217725</v>
      </c>
      <c r="K659" s="53">
        <f t="shared" si="42"/>
        <v>1.8375000000000004</v>
      </c>
      <c r="L659" s="58">
        <f t="shared" si="43"/>
        <v>0.41181707982217725</v>
      </c>
    </row>
    <row r="660" spans="1:12">
      <c r="A660" s="133" t="str">
        <f>_xlfn.CONCAT('Metric thread'!C114, "-int")</f>
        <v>M22-int</v>
      </c>
      <c r="B660" s="73">
        <f>'Metric thread'!D114</f>
        <v>2.5</v>
      </c>
      <c r="C660" s="53">
        <f>-'Metric thread'!AJ114</f>
        <v>-11.2925</v>
      </c>
      <c r="D660" s="53">
        <f>'Metric thread'!AH114</f>
        <v>22.2925</v>
      </c>
      <c r="E660" s="53">
        <v>0</v>
      </c>
      <c r="F660" s="53">
        <f>B660/2-'Metric thread'!AN114</f>
        <v>1.2303517572453233</v>
      </c>
      <c r="G660" s="53">
        <v>0</v>
      </c>
      <c r="H660" s="53">
        <f t="shared" si="41"/>
        <v>-1.2303517572453233</v>
      </c>
      <c r="I660" s="53">
        <f>'Metric thread'!AF114-'Metric thread'!AK114-'Metric thread'!AL114</f>
        <v>1.5330000000000019</v>
      </c>
      <c r="J660" s="53">
        <f>-'Metric thread'!AM114</f>
        <v>-0.34527379457762603</v>
      </c>
      <c r="K660" s="53">
        <f t="shared" si="42"/>
        <v>1.5330000000000019</v>
      </c>
      <c r="L660" s="58">
        <f t="shared" si="43"/>
        <v>0.34527379457762603</v>
      </c>
    </row>
    <row r="661" spans="1:12">
      <c r="A661" s="133" t="str">
        <f>_xlfn.CONCAT('Metric thread'!C115, "-int")</f>
        <v>M22x2-int</v>
      </c>
      <c r="B661" s="73">
        <f>'Metric thread'!D115</f>
        <v>2</v>
      </c>
      <c r="C661" s="53">
        <f>-'Metric thread'!AJ115</f>
        <v>-11.250500000000001</v>
      </c>
      <c r="D661" s="53">
        <f>'Metric thread'!AH115</f>
        <v>22.250500000000002</v>
      </c>
      <c r="E661" s="53">
        <v>0</v>
      </c>
      <c r="F661" s="53">
        <f>B661/2-'Metric thread'!AN115</f>
        <v>0.98901567800361234</v>
      </c>
      <c r="G661" s="53">
        <v>0</v>
      </c>
      <c r="H661" s="53">
        <f t="shared" si="41"/>
        <v>-0.98901567800361234</v>
      </c>
      <c r="I661" s="53">
        <f>'Metric thread'!AF115-'Metric thread'!AK115-'Metric thread'!AL115</f>
        <v>1.2392499999999997</v>
      </c>
      <c r="J661" s="53">
        <f>-'Metric thread'!AM115</f>
        <v>-0.27353435691036893</v>
      </c>
      <c r="K661" s="53">
        <f t="shared" si="42"/>
        <v>1.2392499999999997</v>
      </c>
      <c r="L661" s="58">
        <f t="shared" si="43"/>
        <v>0.27353435691036893</v>
      </c>
    </row>
    <row r="662" spans="1:12">
      <c r="A662" s="133" t="str">
        <f>_xlfn.CONCAT('Metric thread'!C116, "-int")</f>
        <v>M22x1.5-int</v>
      </c>
      <c r="B662" s="73">
        <f>'Metric thread'!D116</f>
        <v>1.5</v>
      </c>
      <c r="C662" s="53">
        <f>-'Metric thread'!AJ116</f>
        <v>-11.202999999999999</v>
      </c>
      <c r="D662" s="53">
        <f>'Metric thread'!AH116</f>
        <v>22.202999999999999</v>
      </c>
      <c r="E662" s="53">
        <v>0</v>
      </c>
      <c r="F662" s="53">
        <f>B662/2-'Metric thread'!AN116</f>
        <v>0.74250000000000005</v>
      </c>
      <c r="G662" s="53">
        <v>0</v>
      </c>
      <c r="H662" s="53">
        <f t="shared" si="41"/>
        <v>-0.74250000000000005</v>
      </c>
      <c r="I662" s="53">
        <f>'Metric thread'!AF116-'Metric thread'!AK116-'Metric thread'!AL116</f>
        <v>0.93402867178156357</v>
      </c>
      <c r="J662" s="53">
        <f>-'Metric thread'!AM116</f>
        <v>-0.20323829491608564</v>
      </c>
      <c r="K662" s="53">
        <f t="shared" si="42"/>
        <v>0.93402867178156357</v>
      </c>
      <c r="L662" s="58">
        <f t="shared" si="43"/>
        <v>0.20323829491608564</v>
      </c>
    </row>
    <row r="663" spans="1:12">
      <c r="A663" s="133" t="str">
        <f>_xlfn.CONCAT('Metric thread'!C117, "-int")</f>
        <v>M22x1-int</v>
      </c>
      <c r="B663" s="73">
        <f>'Metric thread'!D117</f>
        <v>1</v>
      </c>
      <c r="C663" s="53">
        <f>-'Metric thread'!AJ117</f>
        <v>-11.151999999999999</v>
      </c>
      <c r="D663" s="53">
        <f>'Metric thread'!AH117</f>
        <v>22.152000000000001</v>
      </c>
      <c r="E663" s="53">
        <v>0</v>
      </c>
      <c r="F663" s="53">
        <f>B663/2-'Metric thread'!AN117</f>
        <v>0.495</v>
      </c>
      <c r="G663" s="53">
        <v>0</v>
      </c>
      <c r="H663" s="53">
        <f t="shared" si="41"/>
        <v>-0.495</v>
      </c>
      <c r="I663" s="53">
        <f>'Metric thread'!AF117-'Metric thread'!AK117-'Metric thread'!AL117</f>
        <v>0.62185244785437477</v>
      </c>
      <c r="J663" s="53">
        <f>-'Metric thread'!AM117</f>
        <v>-0.13597332183504904</v>
      </c>
      <c r="K663" s="53">
        <f t="shared" si="42"/>
        <v>0.62185244785437477</v>
      </c>
      <c r="L663" s="58">
        <f t="shared" si="43"/>
        <v>0.13597332183504904</v>
      </c>
    </row>
    <row r="664" spans="1:12">
      <c r="A664" s="133" t="str">
        <f>_xlfn.CONCAT('Metric thread'!C118, "-int")</f>
        <v>M22x0.75-int</v>
      </c>
      <c r="B664" s="73">
        <f>'Metric thread'!D118</f>
        <v>0.75</v>
      </c>
      <c r="C664" s="53">
        <f>-'Metric thread'!AJ118</f>
        <v>-11.124000000000001</v>
      </c>
      <c r="D664" s="53">
        <f>'Metric thread'!AH118</f>
        <v>22.124000000000002</v>
      </c>
      <c r="E664" s="53">
        <v>0</v>
      </c>
      <c r="F664" s="53">
        <f>B664/2-'Metric thread'!AN118</f>
        <v>0.37125000000000002</v>
      </c>
      <c r="G664" s="53">
        <v>0</v>
      </c>
      <c r="H664" s="53">
        <f t="shared" si="41"/>
        <v>-0.37125000000000002</v>
      </c>
      <c r="I664" s="53">
        <f>'Metric thread'!AF118-'Metric thread'!AK118-'Metric thread'!AL118</f>
        <v>0.46826433589077976</v>
      </c>
      <c r="J664" s="53">
        <f>-'Metric thread'!AM118</f>
        <v>-0.10089745962155695</v>
      </c>
      <c r="K664" s="53">
        <f t="shared" si="42"/>
        <v>0.46826433589077976</v>
      </c>
      <c r="L664" s="58">
        <f t="shared" si="43"/>
        <v>0.10089745962155695</v>
      </c>
    </row>
    <row r="665" spans="1:12">
      <c r="A665" s="133" t="str">
        <f>_xlfn.CONCAT('Metric thread'!C119, "-int")</f>
        <v>M22x0.5-int</v>
      </c>
      <c r="B665" s="73">
        <f>'Metric thread'!D119</f>
        <v>0.5</v>
      </c>
      <c r="C665" s="53">
        <f>-'Metric thread'!AJ119</f>
        <v>-11.096</v>
      </c>
      <c r="D665" s="53">
        <f>'Metric thread'!AH119</f>
        <v>22.096</v>
      </c>
      <c r="E665" s="53">
        <v>0</v>
      </c>
      <c r="F665" s="53">
        <f>B665/2-'Metric thread'!AN119</f>
        <v>0.2475</v>
      </c>
      <c r="G665" s="53">
        <v>0</v>
      </c>
      <c r="H665" s="53">
        <f t="shared" si="41"/>
        <v>-0.2475</v>
      </c>
      <c r="I665" s="53">
        <f>'Metric thread'!AF119-'Metric thread'!AK119-'Metric thread'!AL119</f>
        <v>0.31517622392718725</v>
      </c>
      <c r="J665" s="53">
        <f>-'Metric thread'!AM119</f>
        <v>-6.5532922273468686E-2</v>
      </c>
      <c r="K665" s="53">
        <f t="shared" si="42"/>
        <v>0.31517622392718725</v>
      </c>
      <c r="L665" s="58">
        <f t="shared" si="43"/>
        <v>6.5532922273468686E-2</v>
      </c>
    </row>
    <row r="666" spans="1:12">
      <c r="A666" s="133" t="str">
        <f>_xlfn.CONCAT('Metric thread'!C120, "-int")</f>
        <v>M24-int</v>
      </c>
      <c r="B666" s="73">
        <f>'Metric thread'!D120</f>
        <v>3</v>
      </c>
      <c r="C666" s="53">
        <f>-'Metric thread'!AJ120</f>
        <v>-12.349</v>
      </c>
      <c r="D666" s="53">
        <f>'Metric thread'!AH120</f>
        <v>24.349</v>
      </c>
      <c r="E666" s="53">
        <v>0</v>
      </c>
      <c r="F666" s="53">
        <f>B666/2-'Metric thread'!AN120</f>
        <v>1.4758736259386576</v>
      </c>
      <c r="G666" s="53">
        <v>0</v>
      </c>
      <c r="H666" s="53">
        <f t="shared" si="41"/>
        <v>-1.4758736259386576</v>
      </c>
      <c r="I666" s="53">
        <f>'Metric thread'!AF120-'Metric thread'!AK120-'Metric thread'!AL120</f>
        <v>1.8480000000000008</v>
      </c>
      <c r="J666" s="53">
        <f>-'Metric thread'!AM120</f>
        <v>-0.40893032847622862</v>
      </c>
      <c r="K666" s="53">
        <f t="shared" si="42"/>
        <v>1.8480000000000008</v>
      </c>
      <c r="L666" s="58">
        <f t="shared" si="43"/>
        <v>0.40893032847622862</v>
      </c>
    </row>
    <row r="667" spans="1:12">
      <c r="A667" s="133" t="str">
        <f>_xlfn.CONCAT('Metric thread'!C121, "-int")</f>
        <v>M24x2.5-int</v>
      </c>
      <c r="B667" s="73">
        <f>'Metric thread'!D121</f>
        <v>2.5</v>
      </c>
      <c r="C667" s="53">
        <f>-'Metric thread'!AJ121</f>
        <v>-12.3055</v>
      </c>
      <c r="D667" s="53">
        <f>'Metric thread'!AH121</f>
        <v>24.305500000000002</v>
      </c>
      <c r="E667" s="53">
        <v>0</v>
      </c>
      <c r="F667" s="53">
        <f>B667/2-'Metric thread'!AN121</f>
        <v>1.2341045339950554</v>
      </c>
      <c r="G667" s="53">
        <v>0</v>
      </c>
      <c r="H667" s="53">
        <f t="shared" si="41"/>
        <v>-1.2341045339950554</v>
      </c>
      <c r="I667" s="53">
        <f>'Metric thread'!AF121-'Metric thread'!AK121-'Metric thread'!AL121</f>
        <v>1.5460000000000018</v>
      </c>
      <c r="J667" s="53">
        <f>-'Metric thread'!AM121</f>
        <v>-0.34152101782789296</v>
      </c>
      <c r="K667" s="53">
        <f t="shared" si="42"/>
        <v>1.5460000000000018</v>
      </c>
      <c r="L667" s="58">
        <f t="shared" si="43"/>
        <v>0.34152101782789296</v>
      </c>
    </row>
    <row r="668" spans="1:12">
      <c r="A668" s="133" t="str">
        <f>_xlfn.CONCAT('Metric thread'!C122, "-int")</f>
        <v>M24x2-int</v>
      </c>
      <c r="B668" s="73">
        <f>'Metric thread'!D122</f>
        <v>2</v>
      </c>
      <c r="C668" s="53">
        <f>-'Metric thread'!AJ122</f>
        <v>-12.256500000000001</v>
      </c>
      <c r="D668" s="53">
        <f>'Metric thread'!AH122</f>
        <v>24.256500000000003</v>
      </c>
      <c r="E668" s="53">
        <v>0</v>
      </c>
      <c r="F668" s="53">
        <f>B668/2-'Metric thread'!AN122</f>
        <v>0.99</v>
      </c>
      <c r="G668" s="53">
        <v>0</v>
      </c>
      <c r="H668" s="53">
        <f t="shared" si="41"/>
        <v>-0.99</v>
      </c>
      <c r="I668" s="53">
        <f>'Metric thread'!AF122-'Metric thread'!AK122-'Metric thread'!AL122</f>
        <v>1.2439548957087507</v>
      </c>
      <c r="J668" s="53">
        <f>-'Metric thread'!AM122</f>
        <v>-0.27180230610279998</v>
      </c>
      <c r="K668" s="53">
        <f t="shared" si="42"/>
        <v>1.2439548957087507</v>
      </c>
      <c r="L668" s="58">
        <f t="shared" si="43"/>
        <v>0.27180230610279998</v>
      </c>
    </row>
    <row r="669" spans="1:12">
      <c r="A669" s="133" t="str">
        <f>_xlfn.CONCAT('Metric thread'!C123, "-int")</f>
        <v>M24x1.5-int</v>
      </c>
      <c r="B669" s="73">
        <f>'Metric thread'!D123</f>
        <v>1.5</v>
      </c>
      <c r="C669" s="53">
        <f>-'Metric thread'!AJ123</f>
        <v>-12.208500000000001</v>
      </c>
      <c r="D669" s="53">
        <f>'Metric thread'!AH123</f>
        <v>24.208500000000001</v>
      </c>
      <c r="E669" s="53">
        <v>0</v>
      </c>
      <c r="F669" s="53">
        <f>B669/2-'Metric thread'!AN123</f>
        <v>0.74250000000000005</v>
      </c>
      <c r="G669" s="53">
        <v>0</v>
      </c>
      <c r="H669" s="53">
        <f t="shared" si="41"/>
        <v>-0.74250000000000005</v>
      </c>
      <c r="I669" s="53">
        <f>'Metric thread'!AF123-'Metric thread'!AK123-'Metric thread'!AL123</f>
        <v>0.93652867178156129</v>
      </c>
      <c r="J669" s="53">
        <f>-'Metric thread'!AM123</f>
        <v>-0.20179491924311288</v>
      </c>
      <c r="K669" s="53">
        <f t="shared" si="42"/>
        <v>0.93652867178156129</v>
      </c>
      <c r="L669" s="58">
        <f t="shared" si="43"/>
        <v>0.20179491924311288</v>
      </c>
    </row>
    <row r="670" spans="1:12">
      <c r="A670" s="133" t="str">
        <f>_xlfn.CONCAT('Metric thread'!C124, "-int")</f>
        <v>M24x1-int</v>
      </c>
      <c r="B670" s="73">
        <f>'Metric thread'!D124</f>
        <v>1</v>
      </c>
      <c r="C670" s="53">
        <f>-'Metric thread'!AJ124</f>
        <v>-12.157</v>
      </c>
      <c r="D670" s="53">
        <f>'Metric thread'!AH124</f>
        <v>24.157</v>
      </c>
      <c r="E670" s="53">
        <v>0</v>
      </c>
      <c r="F670" s="53">
        <f>B670/2-'Metric thread'!AN124</f>
        <v>0.495</v>
      </c>
      <c r="G670" s="53">
        <v>0</v>
      </c>
      <c r="H670" s="53">
        <f t="shared" si="41"/>
        <v>-0.495</v>
      </c>
      <c r="I670" s="53">
        <f>'Metric thread'!AF124-'Metric thread'!AK124-'Metric thread'!AL124</f>
        <v>0.62435244785437605</v>
      </c>
      <c r="J670" s="53">
        <f>-'Metric thread'!AM124</f>
        <v>-0.13452994616207425</v>
      </c>
      <c r="K670" s="53">
        <f t="shared" si="42"/>
        <v>0.62435244785437605</v>
      </c>
      <c r="L670" s="58">
        <f t="shared" si="43"/>
        <v>0.13452994616207425</v>
      </c>
    </row>
    <row r="671" spans="1:12">
      <c r="A671" s="133" t="str">
        <f>_xlfn.CONCAT('Metric thread'!C125, "-int")</f>
        <v>M24x0.75-int</v>
      </c>
      <c r="B671" s="73">
        <f>'Metric thread'!D125</f>
        <v>0.75</v>
      </c>
      <c r="C671" s="53">
        <f>-'Metric thread'!AJ125</f>
        <v>-12.129</v>
      </c>
      <c r="D671" s="53">
        <f>'Metric thread'!AH125</f>
        <v>24.128999999999998</v>
      </c>
      <c r="E671" s="53">
        <v>0</v>
      </c>
      <c r="F671" s="53">
        <f>B671/2-'Metric thread'!AN125</f>
        <v>0.37125000000000002</v>
      </c>
      <c r="G671" s="53">
        <v>0</v>
      </c>
      <c r="H671" s="53">
        <f t="shared" si="41"/>
        <v>-0.37125000000000002</v>
      </c>
      <c r="I671" s="53">
        <f>'Metric thread'!AF125-'Metric thread'!AK125-'Metric thread'!AL125</f>
        <v>0.47076433589078104</v>
      </c>
      <c r="J671" s="53">
        <f>-'Metric thread'!AM125</f>
        <v>-9.9454083948582156E-2</v>
      </c>
      <c r="K671" s="53">
        <f t="shared" si="42"/>
        <v>0.47076433589078104</v>
      </c>
      <c r="L671" s="58">
        <f t="shared" si="43"/>
        <v>9.9454083948582156E-2</v>
      </c>
    </row>
    <row r="672" spans="1:12">
      <c r="A672" s="133" t="str">
        <f>_xlfn.CONCAT('Metric thread'!C126, "-int")</f>
        <v>M25x2-int</v>
      </c>
      <c r="B672" s="73">
        <f>'Metric thread'!D126</f>
        <v>2</v>
      </c>
      <c r="C672" s="53">
        <f>-'Metric thread'!AJ126</f>
        <v>-12.756500000000001</v>
      </c>
      <c r="D672" s="53">
        <f>'Metric thread'!AH126</f>
        <v>25.256500000000003</v>
      </c>
      <c r="E672" s="53">
        <v>0</v>
      </c>
      <c r="F672" s="53">
        <f>B672/2-'Metric thread'!AN126</f>
        <v>0.99</v>
      </c>
      <c r="G672" s="53">
        <v>0</v>
      </c>
      <c r="H672" s="53">
        <f t="shared" si="41"/>
        <v>-0.99</v>
      </c>
      <c r="I672" s="53">
        <f>'Metric thread'!AF126-'Metric thread'!AK126-'Metric thread'!AL126</f>
        <v>1.2439548957087507</v>
      </c>
      <c r="J672" s="53">
        <f>-'Metric thread'!AM126</f>
        <v>-0.27180230610279998</v>
      </c>
      <c r="K672" s="53">
        <f t="shared" si="42"/>
        <v>1.2439548957087507</v>
      </c>
      <c r="L672" s="58">
        <f t="shared" si="43"/>
        <v>0.27180230610279998</v>
      </c>
    </row>
    <row r="673" spans="1:12">
      <c r="A673" s="133" t="str">
        <f>_xlfn.CONCAT('Metric thread'!C127, "-int")</f>
        <v>M25x1.5-int</v>
      </c>
      <c r="B673" s="73">
        <f>'Metric thread'!D127</f>
        <v>1.5</v>
      </c>
      <c r="C673" s="53">
        <f>-'Metric thread'!AJ127</f>
        <v>-12.708</v>
      </c>
      <c r="D673" s="53">
        <f>'Metric thread'!AH127</f>
        <v>25.207999999999998</v>
      </c>
      <c r="E673" s="53">
        <v>0</v>
      </c>
      <c r="F673" s="53">
        <f>B673/2-'Metric thread'!AN127</f>
        <v>0.74250000000000005</v>
      </c>
      <c r="G673" s="53">
        <v>0</v>
      </c>
      <c r="H673" s="53">
        <f t="shared" si="41"/>
        <v>-0.74250000000000005</v>
      </c>
      <c r="I673" s="53">
        <f>'Metric thread'!AF127-'Metric thread'!AK127-'Metric thread'!AL127</f>
        <v>0.93652867178156129</v>
      </c>
      <c r="J673" s="53">
        <f>-'Metric thread'!AM127</f>
        <v>-0.20179491924311288</v>
      </c>
      <c r="K673" s="53">
        <f t="shared" si="42"/>
        <v>0.93652867178156129</v>
      </c>
      <c r="L673" s="58">
        <f t="shared" si="43"/>
        <v>0.20179491924311288</v>
      </c>
    </row>
    <row r="674" spans="1:12">
      <c r="A674" s="133" t="str">
        <f>_xlfn.CONCAT('Metric thread'!C128, "-int")</f>
        <v>M25x1-int</v>
      </c>
      <c r="B674" s="73">
        <f>'Metric thread'!D128</f>
        <v>1</v>
      </c>
      <c r="C674" s="53">
        <f>-'Metric thread'!AJ128</f>
        <v>-12.657</v>
      </c>
      <c r="D674" s="53">
        <f>'Metric thread'!AH128</f>
        <v>25.157</v>
      </c>
      <c r="E674" s="53">
        <v>0</v>
      </c>
      <c r="F674" s="53">
        <f>B674/2-'Metric thread'!AN128</f>
        <v>0.495</v>
      </c>
      <c r="G674" s="53">
        <v>0</v>
      </c>
      <c r="H674" s="53">
        <f t="shared" si="41"/>
        <v>-0.495</v>
      </c>
      <c r="I674" s="53">
        <f>'Metric thread'!AF128-'Metric thread'!AK128-'Metric thread'!AL128</f>
        <v>0.62435244785437605</v>
      </c>
      <c r="J674" s="53">
        <f>-'Metric thread'!AM128</f>
        <v>-0.13452994616207425</v>
      </c>
      <c r="K674" s="53">
        <f t="shared" si="42"/>
        <v>0.62435244785437605</v>
      </c>
      <c r="L674" s="58">
        <f t="shared" si="43"/>
        <v>0.13452994616207425</v>
      </c>
    </row>
    <row r="675" spans="1:12">
      <c r="A675" s="133" t="str">
        <f>_xlfn.CONCAT('Metric thread'!C129, "-int")</f>
        <v>M26x1.5-int</v>
      </c>
      <c r="B675" s="73">
        <f>'Metric thread'!D129</f>
        <v>1.5</v>
      </c>
      <c r="C675" s="53">
        <f>-'Metric thread'!AJ129</f>
        <v>-13.208500000000001</v>
      </c>
      <c r="D675" s="53">
        <f>'Metric thread'!AH129</f>
        <v>26.208500000000001</v>
      </c>
      <c r="E675" s="53">
        <v>0</v>
      </c>
      <c r="F675" s="53">
        <f>B675/2-'Metric thread'!AN129</f>
        <v>0.74250000000000005</v>
      </c>
      <c r="G675" s="53">
        <v>0</v>
      </c>
      <c r="H675" s="53">
        <f t="shared" si="41"/>
        <v>-0.74250000000000005</v>
      </c>
      <c r="I675" s="53">
        <f>'Metric thread'!AF129-'Metric thread'!AK129-'Metric thread'!AL129</f>
        <v>0.93652867178156129</v>
      </c>
      <c r="J675" s="53">
        <f>-'Metric thread'!AM129</f>
        <v>-0.20179491924311288</v>
      </c>
      <c r="K675" s="53">
        <f t="shared" si="42"/>
        <v>0.93652867178156129</v>
      </c>
      <c r="L675" s="58">
        <f t="shared" si="43"/>
        <v>0.20179491924311288</v>
      </c>
    </row>
    <row r="676" spans="1:12">
      <c r="A676" s="133" t="str">
        <f>_xlfn.CONCAT('Metric thread'!C130, "-int")</f>
        <v>M27-int</v>
      </c>
      <c r="B676" s="73">
        <f>'Metric thread'!D130</f>
        <v>3</v>
      </c>
      <c r="C676" s="53">
        <f>-'Metric thread'!AJ130</f>
        <v>-13.849</v>
      </c>
      <c r="D676" s="53">
        <f>'Metric thread'!AH130</f>
        <v>27.349</v>
      </c>
      <c r="E676" s="53">
        <v>0</v>
      </c>
      <c r="F676" s="53">
        <f>B676/2-'Metric thread'!AN130</f>
        <v>1.4758736259386576</v>
      </c>
      <c r="G676" s="53">
        <v>0</v>
      </c>
      <c r="H676" s="53">
        <f t="shared" si="41"/>
        <v>-1.4758736259386576</v>
      </c>
      <c r="I676" s="53">
        <f>'Metric thread'!AF130-'Metric thread'!AK130-'Metric thread'!AL130</f>
        <v>1.8480000000000008</v>
      </c>
      <c r="J676" s="53">
        <f>-'Metric thread'!AM130</f>
        <v>-0.40893032847622862</v>
      </c>
      <c r="K676" s="53">
        <f t="shared" si="42"/>
        <v>1.8480000000000008</v>
      </c>
      <c r="L676" s="58">
        <f t="shared" si="43"/>
        <v>0.40893032847622862</v>
      </c>
    </row>
    <row r="677" spans="1:12">
      <c r="A677" s="133" t="str">
        <f>_xlfn.CONCAT('Metric thread'!C131, "-int")</f>
        <v>M27x2-int</v>
      </c>
      <c r="B677" s="73">
        <f>'Metric thread'!D131</f>
        <v>2</v>
      </c>
      <c r="C677" s="53">
        <f>-'Metric thread'!AJ131</f>
        <v>-13.756500000000001</v>
      </c>
      <c r="D677" s="53">
        <f>'Metric thread'!AH131</f>
        <v>27.256500000000003</v>
      </c>
      <c r="E677" s="53">
        <v>0</v>
      </c>
      <c r="F677" s="53">
        <f>B677/2-'Metric thread'!AN131</f>
        <v>0.99</v>
      </c>
      <c r="G677" s="53">
        <v>0</v>
      </c>
      <c r="H677" s="53">
        <f t="shared" si="41"/>
        <v>-0.99</v>
      </c>
      <c r="I677" s="53">
        <f>'Metric thread'!AF131-'Metric thread'!AK131-'Metric thread'!AL131</f>
        <v>1.2439548957087507</v>
      </c>
      <c r="J677" s="53">
        <f>-'Metric thread'!AM131</f>
        <v>-0.27180230610279998</v>
      </c>
      <c r="K677" s="53">
        <f t="shared" si="42"/>
        <v>1.2439548957087507</v>
      </c>
      <c r="L677" s="58">
        <f t="shared" si="43"/>
        <v>0.27180230610279998</v>
      </c>
    </row>
    <row r="678" spans="1:12">
      <c r="A678" s="133" t="str">
        <f>_xlfn.CONCAT('Metric thread'!C132, "-int")</f>
        <v>M27x1.5-int</v>
      </c>
      <c r="B678" s="73">
        <f>'Metric thread'!D132</f>
        <v>1.5</v>
      </c>
      <c r="C678" s="53">
        <f>-'Metric thread'!AJ132</f>
        <v>-13.708500000000001</v>
      </c>
      <c r="D678" s="53">
        <f>'Metric thread'!AH132</f>
        <v>27.208500000000001</v>
      </c>
      <c r="E678" s="53">
        <v>0</v>
      </c>
      <c r="F678" s="53">
        <f>B678/2-'Metric thread'!AN132</f>
        <v>0.74250000000000005</v>
      </c>
      <c r="G678" s="53">
        <v>0</v>
      </c>
      <c r="H678" s="53">
        <f t="shared" si="41"/>
        <v>-0.74250000000000005</v>
      </c>
      <c r="I678" s="53">
        <f>'Metric thread'!AF132-'Metric thread'!AK132-'Metric thread'!AL132</f>
        <v>0.93652867178156129</v>
      </c>
      <c r="J678" s="53">
        <f>-'Metric thread'!AM132</f>
        <v>-0.20179491924311288</v>
      </c>
      <c r="K678" s="53">
        <f t="shared" si="42"/>
        <v>0.93652867178156129</v>
      </c>
      <c r="L678" s="58">
        <f t="shared" si="43"/>
        <v>0.20179491924311288</v>
      </c>
    </row>
    <row r="679" spans="1:12">
      <c r="A679" s="133" t="str">
        <f>_xlfn.CONCAT('Metric thread'!C133, "-int")</f>
        <v>M27x1-int</v>
      </c>
      <c r="B679" s="73">
        <f>'Metric thread'!D133</f>
        <v>1</v>
      </c>
      <c r="C679" s="53">
        <f>-'Metric thread'!AJ133</f>
        <v>-13.657</v>
      </c>
      <c r="D679" s="53">
        <f>'Metric thread'!AH133</f>
        <v>27.157</v>
      </c>
      <c r="E679" s="53">
        <v>0</v>
      </c>
      <c r="F679" s="53">
        <f>B679/2-'Metric thread'!AN133</f>
        <v>0.495</v>
      </c>
      <c r="G679" s="53">
        <v>0</v>
      </c>
      <c r="H679" s="53">
        <f t="shared" ref="H679:H742" si="44">-F679</f>
        <v>-0.495</v>
      </c>
      <c r="I679" s="53">
        <f>'Metric thread'!AF133-'Metric thread'!AK133-'Metric thread'!AL133</f>
        <v>0.62435244785437605</v>
      </c>
      <c r="J679" s="53">
        <f>-'Metric thread'!AM133</f>
        <v>-0.13452994616207425</v>
      </c>
      <c r="K679" s="53">
        <f t="shared" ref="K679:K742" si="45">I679</f>
        <v>0.62435244785437605</v>
      </c>
      <c r="L679" s="58">
        <f t="shared" ref="L679:L742" si="46">-J679</f>
        <v>0.13452994616207425</v>
      </c>
    </row>
    <row r="680" spans="1:12">
      <c r="A680" s="133" t="str">
        <f>_xlfn.CONCAT('Metric thread'!C134, "-int")</f>
        <v>M27x0.75-int</v>
      </c>
      <c r="B680" s="73">
        <f>'Metric thread'!D134</f>
        <v>0.75</v>
      </c>
      <c r="C680" s="53">
        <f>-'Metric thread'!AJ134</f>
        <v>-13.629</v>
      </c>
      <c r="D680" s="53">
        <f>'Metric thread'!AH134</f>
        <v>27.128999999999998</v>
      </c>
      <c r="E680" s="53">
        <v>0</v>
      </c>
      <c r="F680" s="53">
        <f>B680/2-'Metric thread'!AN134</f>
        <v>0.37125000000000002</v>
      </c>
      <c r="G680" s="53">
        <v>0</v>
      </c>
      <c r="H680" s="53">
        <f t="shared" si="44"/>
        <v>-0.37125000000000002</v>
      </c>
      <c r="I680" s="53">
        <f>'Metric thread'!AF134-'Metric thread'!AK134-'Metric thread'!AL134</f>
        <v>0.47076433589078104</v>
      </c>
      <c r="J680" s="53">
        <f>-'Metric thread'!AM134</f>
        <v>-9.9454083948582156E-2</v>
      </c>
      <c r="K680" s="53">
        <f t="shared" si="45"/>
        <v>0.47076433589078104</v>
      </c>
      <c r="L680" s="58">
        <f t="shared" si="46"/>
        <v>9.9454083948582156E-2</v>
      </c>
    </row>
    <row r="681" spans="1:12">
      <c r="A681" s="133" t="str">
        <f>_xlfn.CONCAT('Metric thread'!C135, "-int")</f>
        <v>M28x2-int</v>
      </c>
      <c r="B681" s="73">
        <f>'Metric thread'!D135</f>
        <v>2</v>
      </c>
      <c r="C681" s="53">
        <f>-'Metric thread'!AJ135</f>
        <v>-14.256500000000001</v>
      </c>
      <c r="D681" s="53">
        <f>'Metric thread'!AH135</f>
        <v>28.256500000000003</v>
      </c>
      <c r="E681" s="53">
        <v>0</v>
      </c>
      <c r="F681" s="53">
        <f>B681/2-'Metric thread'!AN135</f>
        <v>0.99</v>
      </c>
      <c r="G681" s="53">
        <v>0</v>
      </c>
      <c r="H681" s="53">
        <f t="shared" si="44"/>
        <v>-0.99</v>
      </c>
      <c r="I681" s="53">
        <f>'Metric thread'!AF135-'Metric thread'!AK135-'Metric thread'!AL135</f>
        <v>1.2439548957087507</v>
      </c>
      <c r="J681" s="53">
        <f>-'Metric thread'!AM135</f>
        <v>-0.27180230610279998</v>
      </c>
      <c r="K681" s="53">
        <f t="shared" si="45"/>
        <v>1.2439548957087507</v>
      </c>
      <c r="L681" s="58">
        <f t="shared" si="46"/>
        <v>0.27180230610279998</v>
      </c>
    </row>
    <row r="682" spans="1:12">
      <c r="A682" s="133" t="str">
        <f>_xlfn.CONCAT('Metric thread'!C136, "-int")</f>
        <v>M28x1.5-int</v>
      </c>
      <c r="B682" s="73">
        <f>'Metric thread'!D136</f>
        <v>1.5</v>
      </c>
      <c r="C682" s="53">
        <f>-'Metric thread'!AJ136</f>
        <v>-14.208500000000001</v>
      </c>
      <c r="D682" s="53">
        <f>'Metric thread'!AH136</f>
        <v>28.208500000000001</v>
      </c>
      <c r="E682" s="53">
        <v>0</v>
      </c>
      <c r="F682" s="53">
        <f>B682/2-'Metric thread'!AN136</f>
        <v>0.74250000000000005</v>
      </c>
      <c r="G682" s="53">
        <v>0</v>
      </c>
      <c r="H682" s="53">
        <f t="shared" si="44"/>
        <v>-0.74250000000000005</v>
      </c>
      <c r="I682" s="53">
        <f>'Metric thread'!AF136-'Metric thread'!AK136-'Metric thread'!AL136</f>
        <v>0.93652867178156129</v>
      </c>
      <c r="J682" s="53">
        <f>-'Metric thread'!AM136</f>
        <v>-0.20179491924311288</v>
      </c>
      <c r="K682" s="53">
        <f t="shared" si="45"/>
        <v>0.93652867178156129</v>
      </c>
      <c r="L682" s="58">
        <f t="shared" si="46"/>
        <v>0.20179491924311288</v>
      </c>
    </row>
    <row r="683" spans="1:12">
      <c r="A683" s="133" t="str">
        <f>_xlfn.CONCAT('Metric thread'!C137, "-int")</f>
        <v>M28x1-int</v>
      </c>
      <c r="B683" s="73">
        <f>'Metric thread'!D137</f>
        <v>1</v>
      </c>
      <c r="C683" s="53">
        <f>-'Metric thread'!AJ137</f>
        <v>-14.157</v>
      </c>
      <c r="D683" s="53">
        <f>'Metric thread'!AH137</f>
        <v>28.157</v>
      </c>
      <c r="E683" s="53">
        <v>0</v>
      </c>
      <c r="F683" s="53">
        <f>B683/2-'Metric thread'!AN137</f>
        <v>0.495</v>
      </c>
      <c r="G683" s="53">
        <v>0</v>
      </c>
      <c r="H683" s="53">
        <f t="shared" si="44"/>
        <v>-0.495</v>
      </c>
      <c r="I683" s="53">
        <f>'Metric thread'!AF137-'Metric thread'!AK137-'Metric thread'!AL137</f>
        <v>0.62435244785437605</v>
      </c>
      <c r="J683" s="53">
        <f>-'Metric thread'!AM137</f>
        <v>-0.13452994616207425</v>
      </c>
      <c r="K683" s="53">
        <f t="shared" si="45"/>
        <v>0.62435244785437605</v>
      </c>
      <c r="L683" s="58">
        <f t="shared" si="46"/>
        <v>0.13452994616207425</v>
      </c>
    </row>
    <row r="684" spans="1:12">
      <c r="A684" s="133" t="str">
        <f>_xlfn.CONCAT('Metric thread'!C138, "-int")</f>
        <v>M30-int</v>
      </c>
      <c r="B684" s="73">
        <f>'Metric thread'!D138</f>
        <v>3.5</v>
      </c>
      <c r="C684" s="53">
        <f>-'Metric thread'!AJ138</f>
        <v>-15.3925</v>
      </c>
      <c r="D684" s="53">
        <f>'Metric thread'!AH138</f>
        <v>30.392499999999998</v>
      </c>
      <c r="E684" s="53">
        <v>0</v>
      </c>
      <c r="F684" s="53">
        <f>B684/2-'Metric thread'!AN138</f>
        <v>1.7173540427476635</v>
      </c>
      <c r="G684" s="53">
        <v>0</v>
      </c>
      <c r="H684" s="53">
        <f t="shared" si="44"/>
        <v>-1.7173540427476635</v>
      </c>
      <c r="I684" s="53">
        <f>'Metric thread'!AF138-'Metric thread'!AK138-'Metric thread'!AL138</f>
        <v>2.1469999999999998</v>
      </c>
      <c r="J684" s="53">
        <f>-'Metric thread'!AM138</f>
        <v>-0.47778301479753721</v>
      </c>
      <c r="K684" s="53">
        <f t="shared" si="45"/>
        <v>2.1469999999999998</v>
      </c>
      <c r="L684" s="58">
        <f t="shared" si="46"/>
        <v>0.47778301479753721</v>
      </c>
    </row>
    <row r="685" spans="1:12">
      <c r="A685" s="133" t="str">
        <f>_xlfn.CONCAT('Metric thread'!C139, "-int")</f>
        <v>M30x3-int</v>
      </c>
      <c r="B685" s="73">
        <f>'Metric thread'!D139</f>
        <v>3</v>
      </c>
      <c r="C685" s="53">
        <f>-'Metric thread'!AJ139</f>
        <v>-15.349</v>
      </c>
      <c r="D685" s="53">
        <f>'Metric thread'!AH139</f>
        <v>30.349</v>
      </c>
      <c r="E685" s="53">
        <v>0</v>
      </c>
      <c r="F685" s="53">
        <f>B685/2-'Metric thread'!AN139</f>
        <v>1.4758736259386576</v>
      </c>
      <c r="G685" s="53">
        <v>0</v>
      </c>
      <c r="H685" s="53">
        <f t="shared" si="44"/>
        <v>-1.4758736259386576</v>
      </c>
      <c r="I685" s="53">
        <f>'Metric thread'!AF139-'Metric thread'!AK139-'Metric thread'!AL139</f>
        <v>1.8480000000000008</v>
      </c>
      <c r="J685" s="53">
        <f>-'Metric thread'!AM139</f>
        <v>-0.40893032847622862</v>
      </c>
      <c r="K685" s="53">
        <f t="shared" si="45"/>
        <v>1.8480000000000008</v>
      </c>
      <c r="L685" s="58">
        <f t="shared" si="46"/>
        <v>0.40893032847622862</v>
      </c>
    </row>
    <row r="686" spans="1:12">
      <c r="A686" s="133" t="str">
        <f>_xlfn.CONCAT('Metric thread'!C140, "-int")</f>
        <v>M30x2.5-int</v>
      </c>
      <c r="B686" s="73">
        <f>'Metric thread'!D140</f>
        <v>2.5</v>
      </c>
      <c r="C686" s="53">
        <f>-'Metric thread'!AJ140</f>
        <v>-15.3055</v>
      </c>
      <c r="D686" s="53">
        <f>'Metric thread'!AH140</f>
        <v>30.305500000000002</v>
      </c>
      <c r="E686" s="53">
        <v>0</v>
      </c>
      <c r="F686" s="53">
        <f>B686/2-'Metric thread'!AN140</f>
        <v>1.2341045339950554</v>
      </c>
      <c r="G686" s="53">
        <v>0</v>
      </c>
      <c r="H686" s="53">
        <f t="shared" si="44"/>
        <v>-1.2341045339950554</v>
      </c>
      <c r="I686" s="53">
        <f>'Metric thread'!AF140-'Metric thread'!AK140-'Metric thread'!AL140</f>
        <v>1.5460000000000018</v>
      </c>
      <c r="J686" s="53">
        <f>-'Metric thread'!AM140</f>
        <v>-0.34152101782789296</v>
      </c>
      <c r="K686" s="53">
        <f t="shared" si="45"/>
        <v>1.5460000000000018</v>
      </c>
      <c r="L686" s="58">
        <f t="shared" si="46"/>
        <v>0.34152101782789296</v>
      </c>
    </row>
    <row r="687" spans="1:12">
      <c r="A687" s="133" t="str">
        <f>_xlfn.CONCAT('Metric thread'!C141, "-int")</f>
        <v>M30x2-int</v>
      </c>
      <c r="B687" s="73">
        <f>'Metric thread'!D141</f>
        <v>2</v>
      </c>
      <c r="C687" s="53">
        <f>-'Metric thread'!AJ141</f>
        <v>-15.256500000000001</v>
      </c>
      <c r="D687" s="53">
        <f>'Metric thread'!AH141</f>
        <v>30.256500000000003</v>
      </c>
      <c r="E687" s="53">
        <v>0</v>
      </c>
      <c r="F687" s="53">
        <f>B687/2-'Metric thread'!AN141</f>
        <v>0.99</v>
      </c>
      <c r="G687" s="53">
        <v>0</v>
      </c>
      <c r="H687" s="53">
        <f t="shared" si="44"/>
        <v>-0.99</v>
      </c>
      <c r="I687" s="53">
        <f>'Metric thread'!AF141-'Metric thread'!AK141-'Metric thread'!AL141</f>
        <v>1.2439548957087507</v>
      </c>
      <c r="J687" s="53">
        <f>-'Metric thread'!AM141</f>
        <v>-0.27180230610279998</v>
      </c>
      <c r="K687" s="53">
        <f t="shared" si="45"/>
        <v>1.2439548957087507</v>
      </c>
      <c r="L687" s="58">
        <f t="shared" si="46"/>
        <v>0.27180230610279998</v>
      </c>
    </row>
    <row r="688" spans="1:12">
      <c r="A688" s="133" t="str">
        <f>_xlfn.CONCAT('Metric thread'!C142, "-int")</f>
        <v>M30x1.5-int</v>
      </c>
      <c r="B688" s="73">
        <f>'Metric thread'!D142</f>
        <v>1.5</v>
      </c>
      <c r="C688" s="53">
        <f>-'Metric thread'!AJ142</f>
        <v>-15.208</v>
      </c>
      <c r="D688" s="53">
        <f>'Metric thread'!AH142</f>
        <v>30.207999999999998</v>
      </c>
      <c r="E688" s="53">
        <v>0</v>
      </c>
      <c r="F688" s="53">
        <f>B688/2-'Metric thread'!AN142</f>
        <v>0.74250000000000005</v>
      </c>
      <c r="G688" s="53">
        <v>0</v>
      </c>
      <c r="H688" s="53">
        <f t="shared" si="44"/>
        <v>-0.74250000000000005</v>
      </c>
      <c r="I688" s="53">
        <f>'Metric thread'!AF142-'Metric thread'!AK142-'Metric thread'!AL142</f>
        <v>0.93652867178156129</v>
      </c>
      <c r="J688" s="53">
        <f>-'Metric thread'!AM142</f>
        <v>-0.20179491924311288</v>
      </c>
      <c r="K688" s="53">
        <f t="shared" si="45"/>
        <v>0.93652867178156129</v>
      </c>
      <c r="L688" s="58">
        <f t="shared" si="46"/>
        <v>0.20179491924311288</v>
      </c>
    </row>
    <row r="689" spans="1:12">
      <c r="A689" s="133" t="str">
        <f>_xlfn.CONCAT('Metric thread'!C143, "-int")</f>
        <v>M30x1-int</v>
      </c>
      <c r="B689" s="73">
        <f>'Metric thread'!D143</f>
        <v>1</v>
      </c>
      <c r="C689" s="53">
        <f>-'Metric thread'!AJ143</f>
        <v>-15.157</v>
      </c>
      <c r="D689" s="53">
        <f>'Metric thread'!AH143</f>
        <v>30.157</v>
      </c>
      <c r="E689" s="53">
        <v>0</v>
      </c>
      <c r="F689" s="53">
        <f>B689/2-'Metric thread'!AN143</f>
        <v>0.495</v>
      </c>
      <c r="G689" s="53">
        <v>0</v>
      </c>
      <c r="H689" s="53">
        <f t="shared" si="44"/>
        <v>-0.495</v>
      </c>
      <c r="I689" s="53">
        <f>'Metric thread'!AF143-'Metric thread'!AK143-'Metric thread'!AL143</f>
        <v>0.62435244785437605</v>
      </c>
      <c r="J689" s="53">
        <f>-'Metric thread'!AM143</f>
        <v>-0.13452994616207425</v>
      </c>
      <c r="K689" s="53">
        <f t="shared" si="45"/>
        <v>0.62435244785437605</v>
      </c>
      <c r="L689" s="58">
        <f t="shared" si="46"/>
        <v>0.13452994616207425</v>
      </c>
    </row>
    <row r="690" spans="1:12">
      <c r="A690" s="133" t="str">
        <f>_xlfn.CONCAT('Metric thread'!C144, "-int")</f>
        <v>M30x0.75-int</v>
      </c>
      <c r="B690" s="73">
        <f>'Metric thread'!D144</f>
        <v>0.75</v>
      </c>
      <c r="C690" s="53">
        <f>-'Metric thread'!AJ144</f>
        <v>-15.129</v>
      </c>
      <c r="D690" s="53">
        <f>'Metric thread'!AH144</f>
        <v>30.128999999999998</v>
      </c>
      <c r="E690" s="53">
        <v>0</v>
      </c>
      <c r="F690" s="53">
        <f>B690/2-'Metric thread'!AN144</f>
        <v>0.37125000000000002</v>
      </c>
      <c r="G690" s="53">
        <v>0</v>
      </c>
      <c r="H690" s="53">
        <f t="shared" si="44"/>
        <v>-0.37125000000000002</v>
      </c>
      <c r="I690" s="53">
        <f>'Metric thread'!AF144-'Metric thread'!AK144-'Metric thread'!AL144</f>
        <v>0.47076433589078104</v>
      </c>
      <c r="J690" s="53">
        <f>-'Metric thread'!AM144</f>
        <v>-9.9454083948582156E-2</v>
      </c>
      <c r="K690" s="53">
        <f t="shared" si="45"/>
        <v>0.47076433589078104</v>
      </c>
      <c r="L690" s="58">
        <f t="shared" si="46"/>
        <v>9.9454083948582156E-2</v>
      </c>
    </row>
    <row r="691" spans="1:12">
      <c r="A691" s="133" t="str">
        <f>_xlfn.CONCAT('Metric thread'!C145, "-int")</f>
        <v>M32x2-int</v>
      </c>
      <c r="B691" s="73">
        <f>'Metric thread'!D145</f>
        <v>2</v>
      </c>
      <c r="C691" s="53">
        <f>-'Metric thread'!AJ145</f>
        <v>-16.256499999999999</v>
      </c>
      <c r="D691" s="53">
        <f>'Metric thread'!AH145</f>
        <v>32.256500000000003</v>
      </c>
      <c r="E691" s="53">
        <v>0</v>
      </c>
      <c r="F691" s="53">
        <f>B691/2-'Metric thread'!AN145</f>
        <v>0.99</v>
      </c>
      <c r="G691" s="53">
        <v>0</v>
      </c>
      <c r="H691" s="53">
        <f t="shared" si="44"/>
        <v>-0.99</v>
      </c>
      <c r="I691" s="53">
        <f>'Metric thread'!AF145-'Metric thread'!AK145-'Metric thread'!AL145</f>
        <v>1.2439548957087507</v>
      </c>
      <c r="J691" s="53">
        <f>-'Metric thread'!AM145</f>
        <v>-0.27180230610279998</v>
      </c>
      <c r="K691" s="53">
        <f t="shared" si="45"/>
        <v>1.2439548957087507</v>
      </c>
      <c r="L691" s="58">
        <f t="shared" si="46"/>
        <v>0.27180230610279998</v>
      </c>
    </row>
    <row r="692" spans="1:12">
      <c r="A692" s="133" t="str">
        <f>_xlfn.CONCAT('Metric thread'!C146, "-int")</f>
        <v>M32x1.5-int</v>
      </c>
      <c r="B692" s="73">
        <f>'Metric thread'!D146</f>
        <v>1.5</v>
      </c>
      <c r="C692" s="53">
        <f>-'Metric thread'!AJ146</f>
        <v>-16.208500000000001</v>
      </c>
      <c r="D692" s="53">
        <f>'Metric thread'!AH146</f>
        <v>32.208500000000001</v>
      </c>
      <c r="E692" s="53">
        <v>0</v>
      </c>
      <c r="F692" s="53">
        <f>B692/2-'Metric thread'!AN146</f>
        <v>0.74250000000000005</v>
      </c>
      <c r="G692" s="53">
        <v>0</v>
      </c>
      <c r="H692" s="53">
        <f t="shared" si="44"/>
        <v>-0.74250000000000005</v>
      </c>
      <c r="I692" s="53">
        <f>'Metric thread'!AF146-'Metric thread'!AK146-'Metric thread'!AL146</f>
        <v>0.93652867178156129</v>
      </c>
      <c r="J692" s="53">
        <f>-'Metric thread'!AM146</f>
        <v>-0.20179491924311288</v>
      </c>
      <c r="K692" s="53">
        <f t="shared" si="45"/>
        <v>0.93652867178156129</v>
      </c>
      <c r="L692" s="58">
        <f t="shared" si="46"/>
        <v>0.20179491924311288</v>
      </c>
    </row>
    <row r="693" spans="1:12">
      <c r="A693" s="133" t="str">
        <f>_xlfn.CONCAT('Metric thread'!C147, "-int")</f>
        <v>M33-int</v>
      </c>
      <c r="B693" s="73">
        <f>'Metric thread'!D147</f>
        <v>3.5</v>
      </c>
      <c r="C693" s="53">
        <f>-'Metric thread'!AJ147</f>
        <v>-16.892499999999998</v>
      </c>
      <c r="D693" s="53">
        <f>'Metric thread'!AH147</f>
        <v>33.392499999999998</v>
      </c>
      <c r="E693" s="53">
        <v>0</v>
      </c>
      <c r="F693" s="53">
        <f>B693/2-'Metric thread'!AN147</f>
        <v>1.7173540427476623</v>
      </c>
      <c r="G693" s="53">
        <v>0</v>
      </c>
      <c r="H693" s="53">
        <f t="shared" si="44"/>
        <v>-1.7173540427476623</v>
      </c>
      <c r="I693" s="53">
        <f>'Metric thread'!AF147-'Metric thread'!AK147-'Metric thread'!AL147</f>
        <v>2.146999999999998</v>
      </c>
      <c r="J693" s="53">
        <f>-'Metric thread'!AM147</f>
        <v>-0.47778301479753721</v>
      </c>
      <c r="K693" s="53">
        <f t="shared" si="45"/>
        <v>2.146999999999998</v>
      </c>
      <c r="L693" s="58">
        <f t="shared" si="46"/>
        <v>0.47778301479753721</v>
      </c>
    </row>
    <row r="694" spans="1:12">
      <c r="A694" s="133" t="str">
        <f>_xlfn.CONCAT('Metric thread'!C148, "-int")</f>
        <v>M33x3-int</v>
      </c>
      <c r="B694" s="73">
        <f>'Metric thread'!D148</f>
        <v>3</v>
      </c>
      <c r="C694" s="53">
        <f>-'Metric thread'!AJ148</f>
        <v>-16.849</v>
      </c>
      <c r="D694" s="53">
        <f>'Metric thread'!AH148</f>
        <v>33.349000000000004</v>
      </c>
      <c r="E694" s="53">
        <v>0</v>
      </c>
      <c r="F694" s="53">
        <f>B694/2-'Metric thread'!AN148</f>
        <v>1.4758736259386585</v>
      </c>
      <c r="G694" s="53">
        <v>0</v>
      </c>
      <c r="H694" s="53">
        <f t="shared" si="44"/>
        <v>-1.4758736259386585</v>
      </c>
      <c r="I694" s="53">
        <f>'Metric thread'!AF148-'Metric thread'!AK148-'Metric thread'!AL148</f>
        <v>1.8480000000000025</v>
      </c>
      <c r="J694" s="53">
        <f>-'Metric thread'!AM148</f>
        <v>-0.40893032847622862</v>
      </c>
      <c r="K694" s="53">
        <f t="shared" si="45"/>
        <v>1.8480000000000025</v>
      </c>
      <c r="L694" s="58">
        <f t="shared" si="46"/>
        <v>0.40893032847622862</v>
      </c>
    </row>
    <row r="695" spans="1:12">
      <c r="A695" s="133" t="str">
        <f>_xlfn.CONCAT('Metric thread'!C149, "-int")</f>
        <v>M33x2-int</v>
      </c>
      <c r="B695" s="73">
        <f>'Metric thread'!D149</f>
        <v>2</v>
      </c>
      <c r="C695" s="53">
        <f>-'Metric thread'!AJ149</f>
        <v>-16.756499999999999</v>
      </c>
      <c r="D695" s="53">
        <f>'Metric thread'!AH149</f>
        <v>33.256500000000003</v>
      </c>
      <c r="E695" s="53">
        <v>0</v>
      </c>
      <c r="F695" s="53">
        <f>B695/2-'Metric thread'!AN149</f>
        <v>0.99</v>
      </c>
      <c r="G695" s="53">
        <v>0</v>
      </c>
      <c r="H695" s="53">
        <f t="shared" si="44"/>
        <v>-0.99</v>
      </c>
      <c r="I695" s="53">
        <f>'Metric thread'!AF149-'Metric thread'!AK149-'Metric thread'!AL149</f>
        <v>1.2439548957087507</v>
      </c>
      <c r="J695" s="53">
        <f>-'Metric thread'!AM149</f>
        <v>-0.27180230610279998</v>
      </c>
      <c r="K695" s="53">
        <f t="shared" si="45"/>
        <v>1.2439548957087507</v>
      </c>
      <c r="L695" s="58">
        <f t="shared" si="46"/>
        <v>0.27180230610279998</v>
      </c>
    </row>
    <row r="696" spans="1:12">
      <c r="A696" s="133" t="str">
        <f>_xlfn.CONCAT('Metric thread'!C150, "-int")</f>
        <v>M33x1.5-int</v>
      </c>
      <c r="B696" s="73">
        <f>'Metric thread'!D150</f>
        <v>1.5</v>
      </c>
      <c r="C696" s="53">
        <f>-'Metric thread'!AJ150</f>
        <v>-16.708500000000001</v>
      </c>
      <c r="D696" s="53">
        <f>'Metric thread'!AH150</f>
        <v>33.208500000000001</v>
      </c>
      <c r="E696" s="53">
        <v>0</v>
      </c>
      <c r="F696" s="53">
        <f>B696/2-'Metric thread'!AN150</f>
        <v>0.74250000000000005</v>
      </c>
      <c r="G696" s="53">
        <v>0</v>
      </c>
      <c r="H696" s="53">
        <f t="shared" si="44"/>
        <v>-0.74250000000000005</v>
      </c>
      <c r="I696" s="53">
        <f>'Metric thread'!AF150-'Metric thread'!AK150-'Metric thread'!AL150</f>
        <v>0.93652867178156485</v>
      </c>
      <c r="J696" s="53">
        <f>-'Metric thread'!AM150</f>
        <v>-0.20179491924311083</v>
      </c>
      <c r="K696" s="53">
        <f t="shared" si="45"/>
        <v>0.93652867178156485</v>
      </c>
      <c r="L696" s="58">
        <f t="shared" si="46"/>
        <v>0.20179491924311083</v>
      </c>
    </row>
    <row r="697" spans="1:12">
      <c r="A697" s="133" t="str">
        <f>_xlfn.CONCAT('Metric thread'!C151, "-int")</f>
        <v>M33x1-int</v>
      </c>
      <c r="B697" s="73">
        <f>'Metric thread'!D151</f>
        <v>1</v>
      </c>
      <c r="C697" s="53">
        <f>-'Metric thread'!AJ151</f>
        <v>-16.657</v>
      </c>
      <c r="D697" s="53">
        <f>'Metric thread'!AH151</f>
        <v>33.156999999999996</v>
      </c>
      <c r="E697" s="53">
        <v>0</v>
      </c>
      <c r="F697" s="53">
        <f>B697/2-'Metric thread'!AN151</f>
        <v>0.495</v>
      </c>
      <c r="G697" s="53">
        <v>0</v>
      </c>
      <c r="H697" s="53">
        <f t="shared" si="44"/>
        <v>-0.495</v>
      </c>
      <c r="I697" s="53">
        <f>'Metric thread'!AF151-'Metric thread'!AK151-'Metric thread'!AL151</f>
        <v>0.62435244785437782</v>
      </c>
      <c r="J697" s="53">
        <f>-'Metric thread'!AM151</f>
        <v>-0.13452994616207323</v>
      </c>
      <c r="K697" s="53">
        <f t="shared" si="45"/>
        <v>0.62435244785437782</v>
      </c>
      <c r="L697" s="58">
        <f t="shared" si="46"/>
        <v>0.13452994616207323</v>
      </c>
    </row>
    <row r="698" spans="1:12">
      <c r="A698" s="133" t="str">
        <f>_xlfn.CONCAT('Metric thread'!C152, "-int")</f>
        <v>M33x0.75-int</v>
      </c>
      <c r="B698" s="73">
        <f>'Metric thread'!D152</f>
        <v>0.75</v>
      </c>
      <c r="C698" s="53">
        <f>-'Metric thread'!AJ152</f>
        <v>-16.629000000000001</v>
      </c>
      <c r="D698" s="53">
        <f>'Metric thread'!AH152</f>
        <v>33.129000000000005</v>
      </c>
      <c r="E698" s="53">
        <v>0</v>
      </c>
      <c r="F698" s="53">
        <f>B698/2-'Metric thread'!AN152</f>
        <v>0.37125000000000002</v>
      </c>
      <c r="G698" s="53">
        <v>0</v>
      </c>
      <c r="H698" s="53">
        <f t="shared" si="44"/>
        <v>-0.37125000000000002</v>
      </c>
      <c r="I698" s="53">
        <f>'Metric thread'!AF152-'Metric thread'!AK152-'Metric thread'!AL152</f>
        <v>0.47076433589077749</v>
      </c>
      <c r="J698" s="53">
        <f>-'Metric thread'!AM152</f>
        <v>-9.945408394858421E-2</v>
      </c>
      <c r="K698" s="53">
        <f t="shared" si="45"/>
        <v>0.47076433589077749</v>
      </c>
      <c r="L698" s="58">
        <f t="shared" si="46"/>
        <v>9.945408394858421E-2</v>
      </c>
    </row>
    <row r="699" spans="1:12">
      <c r="A699" s="133" t="str">
        <f>_xlfn.CONCAT('Metric thread'!C153, "-int")</f>
        <v>M35x1.5-int</v>
      </c>
      <c r="B699" s="73">
        <f>'Metric thread'!D153</f>
        <v>1.5</v>
      </c>
      <c r="C699" s="53">
        <f>-'Metric thread'!AJ153</f>
        <v>-17.707999999999998</v>
      </c>
      <c r="D699" s="53">
        <f>'Metric thread'!AH153</f>
        <v>35.207999999999998</v>
      </c>
      <c r="E699" s="53">
        <v>0</v>
      </c>
      <c r="F699" s="53">
        <f>B699/2-'Metric thread'!AN153</f>
        <v>0.74250000000000005</v>
      </c>
      <c r="G699" s="53">
        <v>0</v>
      </c>
      <c r="H699" s="53">
        <f t="shared" si="44"/>
        <v>-0.74250000000000005</v>
      </c>
      <c r="I699" s="53">
        <f>'Metric thread'!AF153-'Metric thread'!AK153-'Metric thread'!AL153</f>
        <v>0.93652867178156662</v>
      </c>
      <c r="J699" s="53">
        <f>-'Metric thread'!AM153</f>
        <v>-0.2017949192431098</v>
      </c>
      <c r="K699" s="53">
        <f t="shared" si="45"/>
        <v>0.93652867178156662</v>
      </c>
      <c r="L699" s="58">
        <f t="shared" si="46"/>
        <v>0.2017949192431098</v>
      </c>
    </row>
    <row r="700" spans="1:12">
      <c r="A700" s="133" t="str">
        <f>_xlfn.CONCAT('Metric thread'!C154, "-int")</f>
        <v>M36-int</v>
      </c>
      <c r="B700" s="73">
        <f>'Metric thread'!D154</f>
        <v>4</v>
      </c>
      <c r="C700" s="53">
        <f>-'Metric thread'!AJ154</f>
        <v>-18.438500000000001</v>
      </c>
      <c r="D700" s="53">
        <f>'Metric thread'!AH154</f>
        <v>36.438500000000005</v>
      </c>
      <c r="E700" s="53">
        <v>0</v>
      </c>
      <c r="F700" s="53">
        <f>B700/2-'Metric thread'!AN154</f>
        <v>1.9598448225277529</v>
      </c>
      <c r="G700" s="53">
        <v>0</v>
      </c>
      <c r="H700" s="53">
        <f t="shared" si="44"/>
        <v>-1.9598448225277529</v>
      </c>
      <c r="I700" s="53">
        <f>'Metric thread'!AF154-'Metric thread'!AK154-'Metric thread'!AL154</f>
        <v>2.4534999999999991</v>
      </c>
      <c r="J700" s="53">
        <f>-'Metric thread'!AM154</f>
        <v>-0.54331593707100689</v>
      </c>
      <c r="K700" s="53">
        <f t="shared" si="45"/>
        <v>2.4534999999999991</v>
      </c>
      <c r="L700" s="58">
        <f t="shared" si="46"/>
        <v>0.54331593707100689</v>
      </c>
    </row>
    <row r="701" spans="1:12">
      <c r="A701" s="133" t="str">
        <f>_xlfn.CONCAT('Metric thread'!C155, "-int")</f>
        <v>M36x3-int</v>
      </c>
      <c r="B701" s="73">
        <f>'Metric thread'!D155</f>
        <v>3</v>
      </c>
      <c r="C701" s="53">
        <f>-'Metric thread'!AJ155</f>
        <v>-18.349</v>
      </c>
      <c r="D701" s="53">
        <f>'Metric thread'!AH155</f>
        <v>36.349000000000004</v>
      </c>
      <c r="E701" s="53">
        <v>0</v>
      </c>
      <c r="F701" s="53">
        <f>B701/2-'Metric thread'!AN155</f>
        <v>1.4758736259386565</v>
      </c>
      <c r="G701" s="53">
        <v>0</v>
      </c>
      <c r="H701" s="53">
        <f t="shared" si="44"/>
        <v>-1.4758736259386565</v>
      </c>
      <c r="I701" s="53">
        <f>'Metric thread'!AF155-'Metric thread'!AK155-'Metric thread'!AL155</f>
        <v>1.847999999999999</v>
      </c>
      <c r="J701" s="53">
        <f>-'Metric thread'!AM155</f>
        <v>-0.40893032847622862</v>
      </c>
      <c r="K701" s="53">
        <f t="shared" si="45"/>
        <v>1.847999999999999</v>
      </c>
      <c r="L701" s="58">
        <f t="shared" si="46"/>
        <v>0.40893032847622862</v>
      </c>
    </row>
    <row r="702" spans="1:12">
      <c r="A702" s="133" t="str">
        <f>_xlfn.CONCAT('Metric thread'!C156, "-int")</f>
        <v>M36x2-int</v>
      </c>
      <c r="B702" s="73">
        <f>'Metric thread'!D156</f>
        <v>2</v>
      </c>
      <c r="C702" s="53">
        <f>-'Metric thread'!AJ156</f>
        <v>-18.256499999999999</v>
      </c>
      <c r="D702" s="53">
        <f>'Metric thread'!AH156</f>
        <v>36.256500000000003</v>
      </c>
      <c r="E702" s="53">
        <v>0</v>
      </c>
      <c r="F702" s="53">
        <f>B702/2-'Metric thread'!AN156</f>
        <v>0.99</v>
      </c>
      <c r="G702" s="53">
        <v>0</v>
      </c>
      <c r="H702" s="53">
        <f t="shared" si="44"/>
        <v>-0.99</v>
      </c>
      <c r="I702" s="53">
        <f>'Metric thread'!AF156-'Metric thread'!AK156-'Metric thread'!AL156</f>
        <v>1.2439548957087507</v>
      </c>
      <c r="J702" s="53">
        <f>-'Metric thread'!AM156</f>
        <v>-0.27180230610279998</v>
      </c>
      <c r="K702" s="53">
        <f t="shared" si="45"/>
        <v>1.2439548957087507</v>
      </c>
      <c r="L702" s="58">
        <f t="shared" si="46"/>
        <v>0.27180230610279998</v>
      </c>
    </row>
    <row r="703" spans="1:12">
      <c r="A703" s="133" t="str">
        <f>_xlfn.CONCAT('Metric thread'!C157, "-int")</f>
        <v>M36x1.5-int</v>
      </c>
      <c r="B703" s="73">
        <f>'Metric thread'!D157</f>
        <v>1.5</v>
      </c>
      <c r="C703" s="53">
        <f>-'Metric thread'!AJ157</f>
        <v>-18.208500000000001</v>
      </c>
      <c r="D703" s="53">
        <f>'Metric thread'!AH157</f>
        <v>36.208500000000001</v>
      </c>
      <c r="E703" s="53">
        <v>0</v>
      </c>
      <c r="F703" s="53">
        <f>B703/2-'Metric thread'!AN157</f>
        <v>0.74250000000000005</v>
      </c>
      <c r="G703" s="53">
        <v>0</v>
      </c>
      <c r="H703" s="53">
        <f t="shared" si="44"/>
        <v>-0.74250000000000005</v>
      </c>
      <c r="I703" s="53">
        <f>'Metric thread'!AF157-'Metric thread'!AK157-'Metric thread'!AL157</f>
        <v>0.93652867178156662</v>
      </c>
      <c r="J703" s="53">
        <f>-'Metric thread'!AM157</f>
        <v>-0.2017949192431098</v>
      </c>
      <c r="K703" s="53">
        <f t="shared" si="45"/>
        <v>0.93652867178156662</v>
      </c>
      <c r="L703" s="58">
        <f t="shared" si="46"/>
        <v>0.2017949192431098</v>
      </c>
    </row>
    <row r="704" spans="1:12">
      <c r="A704" s="133" t="str">
        <f>_xlfn.CONCAT('Metric thread'!C158, "-int")</f>
        <v>M36x1-int</v>
      </c>
      <c r="B704" s="73">
        <f>'Metric thread'!D158</f>
        <v>1</v>
      </c>
      <c r="C704" s="53">
        <f>-'Metric thread'!AJ158</f>
        <v>-18.157</v>
      </c>
      <c r="D704" s="53">
        <f>'Metric thread'!AH158</f>
        <v>36.156999999999996</v>
      </c>
      <c r="E704" s="53">
        <v>0</v>
      </c>
      <c r="F704" s="53">
        <f>B704/2-'Metric thread'!AN158</f>
        <v>0.495</v>
      </c>
      <c r="G704" s="53">
        <v>0</v>
      </c>
      <c r="H704" s="53">
        <f t="shared" si="44"/>
        <v>-0.495</v>
      </c>
      <c r="I704" s="53">
        <f>'Metric thread'!AF158-'Metric thread'!AK158-'Metric thread'!AL158</f>
        <v>0.62435244785437782</v>
      </c>
      <c r="J704" s="53">
        <f>-'Metric thread'!AM158</f>
        <v>-0.13452994616207323</v>
      </c>
      <c r="K704" s="53">
        <f t="shared" si="45"/>
        <v>0.62435244785437782</v>
      </c>
      <c r="L704" s="58">
        <f t="shared" si="46"/>
        <v>0.13452994616207323</v>
      </c>
    </row>
    <row r="705" spans="1:12">
      <c r="A705" s="133" t="str">
        <f>_xlfn.CONCAT('Metric thread'!C159, "-int")</f>
        <v>M38x1.5-int</v>
      </c>
      <c r="B705" s="73">
        <f>'Metric thread'!D159</f>
        <v>1.5</v>
      </c>
      <c r="C705" s="53">
        <f>-'Metric thread'!AJ159</f>
        <v>-19.208500000000001</v>
      </c>
      <c r="D705" s="53">
        <f>'Metric thread'!AH159</f>
        <v>38.208500000000001</v>
      </c>
      <c r="E705" s="53">
        <v>0</v>
      </c>
      <c r="F705" s="53">
        <f>B705/2-'Metric thread'!AN159</f>
        <v>0.74250000000000005</v>
      </c>
      <c r="G705" s="53">
        <v>0</v>
      </c>
      <c r="H705" s="53">
        <f t="shared" si="44"/>
        <v>-0.74250000000000005</v>
      </c>
      <c r="I705" s="53">
        <f>'Metric thread'!AF159-'Metric thread'!AK159-'Metric thread'!AL159</f>
        <v>0.93652867178156662</v>
      </c>
      <c r="J705" s="53">
        <f>-'Metric thread'!AM159</f>
        <v>-0.2017949192431098</v>
      </c>
      <c r="K705" s="53">
        <f t="shared" si="45"/>
        <v>0.93652867178156662</v>
      </c>
      <c r="L705" s="58">
        <f t="shared" si="46"/>
        <v>0.2017949192431098</v>
      </c>
    </row>
    <row r="706" spans="1:12">
      <c r="A706" s="133" t="str">
        <f>_xlfn.CONCAT('Metric thread'!C160, "-int")</f>
        <v>M39-int</v>
      </c>
      <c r="B706" s="73">
        <f>'Metric thread'!D160</f>
        <v>4</v>
      </c>
      <c r="C706" s="53">
        <f>-'Metric thread'!AJ160</f>
        <v>-19.938500000000001</v>
      </c>
      <c r="D706" s="53">
        <f>'Metric thread'!AH160</f>
        <v>39.438500000000005</v>
      </c>
      <c r="E706" s="53">
        <v>0</v>
      </c>
      <c r="F706" s="53">
        <f>B706/2-'Metric thread'!AN160</f>
        <v>1.9598448225277529</v>
      </c>
      <c r="G706" s="53">
        <v>0</v>
      </c>
      <c r="H706" s="53">
        <f t="shared" si="44"/>
        <v>-1.9598448225277529</v>
      </c>
      <c r="I706" s="53">
        <f>'Metric thread'!AF160-'Metric thread'!AK160-'Metric thread'!AL160</f>
        <v>2.4535000000000009</v>
      </c>
      <c r="J706" s="53">
        <f>-'Metric thread'!AM160</f>
        <v>-0.54331593707100589</v>
      </c>
      <c r="K706" s="53">
        <f t="shared" si="45"/>
        <v>2.4535000000000009</v>
      </c>
      <c r="L706" s="58">
        <f t="shared" si="46"/>
        <v>0.54331593707100589</v>
      </c>
    </row>
    <row r="707" spans="1:12">
      <c r="A707" s="133" t="str">
        <f>_xlfn.CONCAT('Metric thread'!C161, "-int")</f>
        <v>M39x3-int</v>
      </c>
      <c r="B707" s="73">
        <f>'Metric thread'!D161</f>
        <v>3</v>
      </c>
      <c r="C707" s="53">
        <f>-'Metric thread'!AJ161</f>
        <v>-19.849</v>
      </c>
      <c r="D707" s="53">
        <f>'Metric thread'!AH161</f>
        <v>39.349000000000004</v>
      </c>
      <c r="E707" s="53">
        <v>0</v>
      </c>
      <c r="F707" s="53">
        <f>B707/2-'Metric thread'!AN161</f>
        <v>1.4758736259386565</v>
      </c>
      <c r="G707" s="53">
        <v>0</v>
      </c>
      <c r="H707" s="53">
        <f t="shared" si="44"/>
        <v>-1.4758736259386565</v>
      </c>
      <c r="I707" s="53">
        <f>'Metric thread'!AF161-'Metric thread'!AK161-'Metric thread'!AL161</f>
        <v>1.847999999999999</v>
      </c>
      <c r="J707" s="53">
        <f>-'Metric thread'!AM161</f>
        <v>-0.40893032847622862</v>
      </c>
      <c r="K707" s="53">
        <f t="shared" si="45"/>
        <v>1.847999999999999</v>
      </c>
      <c r="L707" s="58">
        <f t="shared" si="46"/>
        <v>0.40893032847622862</v>
      </c>
    </row>
    <row r="708" spans="1:12">
      <c r="A708" s="133" t="str">
        <f>_xlfn.CONCAT('Metric thread'!C162, "-int")</f>
        <v>M39x2-int</v>
      </c>
      <c r="B708" s="73">
        <f>'Metric thread'!D162</f>
        <v>2</v>
      </c>
      <c r="C708" s="53">
        <f>-'Metric thread'!AJ162</f>
        <v>-19.756499999999999</v>
      </c>
      <c r="D708" s="53">
        <f>'Metric thread'!AH162</f>
        <v>39.256500000000003</v>
      </c>
      <c r="E708" s="53">
        <v>0</v>
      </c>
      <c r="F708" s="53">
        <f>B708/2-'Metric thread'!AN162</f>
        <v>0.99</v>
      </c>
      <c r="G708" s="53">
        <v>0</v>
      </c>
      <c r="H708" s="53">
        <f t="shared" si="44"/>
        <v>-0.99</v>
      </c>
      <c r="I708" s="53">
        <f>'Metric thread'!AF162-'Metric thread'!AK162-'Metric thread'!AL162</f>
        <v>1.2439548957087507</v>
      </c>
      <c r="J708" s="53">
        <f>-'Metric thread'!AM162</f>
        <v>-0.27180230610279998</v>
      </c>
      <c r="K708" s="53">
        <f t="shared" si="45"/>
        <v>1.2439548957087507</v>
      </c>
      <c r="L708" s="58">
        <f t="shared" si="46"/>
        <v>0.27180230610279998</v>
      </c>
    </row>
    <row r="709" spans="1:12">
      <c r="A709" s="133" t="str">
        <f>_xlfn.CONCAT('Metric thread'!C163, "-int")</f>
        <v>M39x1.5-int</v>
      </c>
      <c r="B709" s="73">
        <f>'Metric thread'!D163</f>
        <v>1.5</v>
      </c>
      <c r="C709" s="53">
        <f>-'Metric thread'!AJ163</f>
        <v>-19.708500000000001</v>
      </c>
      <c r="D709" s="53">
        <f>'Metric thread'!AH163</f>
        <v>39.208500000000001</v>
      </c>
      <c r="E709" s="53">
        <v>0</v>
      </c>
      <c r="F709" s="53">
        <f>B709/2-'Metric thread'!AN163</f>
        <v>0.74250000000000005</v>
      </c>
      <c r="G709" s="53">
        <v>0</v>
      </c>
      <c r="H709" s="53">
        <f t="shared" si="44"/>
        <v>-0.74250000000000005</v>
      </c>
      <c r="I709" s="53">
        <f>'Metric thread'!AF163-'Metric thread'!AK163-'Metric thread'!AL163</f>
        <v>0.93652867178156662</v>
      </c>
      <c r="J709" s="53">
        <f>-'Metric thread'!AM163</f>
        <v>-0.2017949192431098</v>
      </c>
      <c r="K709" s="53">
        <f t="shared" si="45"/>
        <v>0.93652867178156662</v>
      </c>
      <c r="L709" s="58">
        <f t="shared" si="46"/>
        <v>0.2017949192431098</v>
      </c>
    </row>
    <row r="710" spans="1:12">
      <c r="A710" s="133" t="str">
        <f>_xlfn.CONCAT('Metric thread'!C164, "-int")</f>
        <v>M39x1-int</v>
      </c>
      <c r="B710" s="73">
        <f>'Metric thread'!D164</f>
        <v>1</v>
      </c>
      <c r="C710" s="53">
        <f>-'Metric thread'!AJ164</f>
        <v>-19.657</v>
      </c>
      <c r="D710" s="53">
        <f>'Metric thread'!AH164</f>
        <v>39.156999999999996</v>
      </c>
      <c r="E710" s="53">
        <v>0</v>
      </c>
      <c r="F710" s="53">
        <f>B710/2-'Metric thread'!AN164</f>
        <v>0.495</v>
      </c>
      <c r="G710" s="53">
        <v>0</v>
      </c>
      <c r="H710" s="53">
        <f t="shared" si="44"/>
        <v>-0.495</v>
      </c>
      <c r="I710" s="53">
        <f>'Metric thread'!AF164-'Metric thread'!AK164-'Metric thread'!AL164</f>
        <v>0.62435244785437782</v>
      </c>
      <c r="J710" s="53">
        <f>-'Metric thread'!AM164</f>
        <v>-0.13452994616207323</v>
      </c>
      <c r="K710" s="53">
        <f t="shared" si="45"/>
        <v>0.62435244785437782</v>
      </c>
      <c r="L710" s="58">
        <f t="shared" si="46"/>
        <v>0.13452994616207323</v>
      </c>
    </row>
    <row r="711" spans="1:12">
      <c r="A711" s="133" t="str">
        <f>_xlfn.CONCAT('Metric thread'!C165, "-int")</f>
        <v>M40x3-int</v>
      </c>
      <c r="B711" s="73">
        <f>'Metric thread'!D165</f>
        <v>3</v>
      </c>
      <c r="C711" s="53">
        <f>-'Metric thread'!AJ165</f>
        <v>-20.349</v>
      </c>
      <c r="D711" s="53">
        <f>'Metric thread'!AH165</f>
        <v>40.349000000000004</v>
      </c>
      <c r="E711" s="53">
        <v>0</v>
      </c>
      <c r="F711" s="53">
        <f>B711/2-'Metric thread'!AN165</f>
        <v>1.4758736259386565</v>
      </c>
      <c r="G711" s="53">
        <v>0</v>
      </c>
      <c r="H711" s="53">
        <f t="shared" si="44"/>
        <v>-1.4758736259386565</v>
      </c>
      <c r="I711" s="53">
        <f>'Metric thread'!AF165-'Metric thread'!AK165-'Metric thread'!AL165</f>
        <v>1.847999999999999</v>
      </c>
      <c r="J711" s="53">
        <f>-'Metric thread'!AM165</f>
        <v>-0.40893032847622862</v>
      </c>
      <c r="K711" s="53">
        <f t="shared" si="45"/>
        <v>1.847999999999999</v>
      </c>
      <c r="L711" s="58">
        <f t="shared" si="46"/>
        <v>0.40893032847622862</v>
      </c>
    </row>
    <row r="712" spans="1:12">
      <c r="A712" s="133" t="str">
        <f>_xlfn.CONCAT('Metric thread'!C166, "-int")</f>
        <v>M40x2.5-int</v>
      </c>
      <c r="B712" s="73">
        <f>'Metric thread'!D166</f>
        <v>2.5</v>
      </c>
      <c r="C712" s="53">
        <f>-'Metric thread'!AJ166</f>
        <v>-20.305499999999999</v>
      </c>
      <c r="D712" s="53">
        <f>'Metric thread'!AH166</f>
        <v>40.305499999999995</v>
      </c>
      <c r="E712" s="53">
        <v>0</v>
      </c>
      <c r="F712" s="53">
        <f>B712/2-'Metric thread'!AN166</f>
        <v>1.2341045339950543</v>
      </c>
      <c r="G712" s="53">
        <v>0</v>
      </c>
      <c r="H712" s="53">
        <f t="shared" si="44"/>
        <v>-1.2341045339950543</v>
      </c>
      <c r="I712" s="53">
        <f>'Metric thread'!AF166-'Metric thread'!AK166-'Metric thread'!AL166</f>
        <v>1.5459999999999983</v>
      </c>
      <c r="J712" s="53">
        <f>-'Metric thread'!AM166</f>
        <v>-0.34152101782789401</v>
      </c>
      <c r="K712" s="53">
        <f t="shared" si="45"/>
        <v>1.5459999999999983</v>
      </c>
      <c r="L712" s="58">
        <f t="shared" si="46"/>
        <v>0.34152101782789401</v>
      </c>
    </row>
    <row r="713" spans="1:12">
      <c r="A713" s="133" t="str">
        <f>_xlfn.CONCAT('Metric thread'!C167, "-int")</f>
        <v>M40x2-int</v>
      </c>
      <c r="B713" s="73">
        <f>'Metric thread'!D167</f>
        <v>2</v>
      </c>
      <c r="C713" s="53">
        <f>-'Metric thread'!AJ167</f>
        <v>-20.256499999999999</v>
      </c>
      <c r="D713" s="53">
        <f>'Metric thread'!AH167</f>
        <v>40.256500000000003</v>
      </c>
      <c r="E713" s="53">
        <v>0</v>
      </c>
      <c r="F713" s="53">
        <f>B713/2-'Metric thread'!AN167</f>
        <v>0.99</v>
      </c>
      <c r="G713" s="53">
        <v>0</v>
      </c>
      <c r="H713" s="53">
        <f t="shared" si="44"/>
        <v>-0.99</v>
      </c>
      <c r="I713" s="53">
        <f>'Metric thread'!AF167-'Metric thread'!AK167-'Metric thread'!AL167</f>
        <v>1.2439548957087507</v>
      </c>
      <c r="J713" s="53">
        <f>-'Metric thread'!AM167</f>
        <v>-0.27180230610279998</v>
      </c>
      <c r="K713" s="53">
        <f t="shared" si="45"/>
        <v>1.2439548957087507</v>
      </c>
      <c r="L713" s="58">
        <f t="shared" si="46"/>
        <v>0.27180230610279998</v>
      </c>
    </row>
    <row r="714" spans="1:12">
      <c r="A714" s="133" t="str">
        <f>_xlfn.CONCAT('Metric thread'!C168, "-int")</f>
        <v>M40x1.5-int</v>
      </c>
      <c r="B714" s="73">
        <f>'Metric thread'!D168</f>
        <v>1.5</v>
      </c>
      <c r="C714" s="53">
        <f>-'Metric thread'!AJ168</f>
        <v>-20.207999999999998</v>
      </c>
      <c r="D714" s="53">
        <f>'Metric thread'!AH168</f>
        <v>40.207999999999998</v>
      </c>
      <c r="E714" s="53">
        <v>0</v>
      </c>
      <c r="F714" s="53">
        <f>B714/2-'Metric thread'!AN168</f>
        <v>0.74250000000000005</v>
      </c>
      <c r="G714" s="53">
        <v>0</v>
      </c>
      <c r="H714" s="53">
        <f t="shared" si="44"/>
        <v>-0.74250000000000005</v>
      </c>
      <c r="I714" s="53">
        <f>'Metric thread'!AF168-'Metric thread'!AK168-'Metric thread'!AL168</f>
        <v>0.93652867178156662</v>
      </c>
      <c r="J714" s="53">
        <f>-'Metric thread'!AM168</f>
        <v>-0.2017949192431098</v>
      </c>
      <c r="K714" s="53">
        <f t="shared" si="45"/>
        <v>0.93652867178156662</v>
      </c>
      <c r="L714" s="58">
        <f t="shared" si="46"/>
        <v>0.2017949192431098</v>
      </c>
    </row>
    <row r="715" spans="1:12">
      <c r="A715" s="133" t="str">
        <f>_xlfn.CONCAT('Metric thread'!C169, "-int")</f>
        <v>M42-int</v>
      </c>
      <c r="B715" s="73">
        <f>'Metric thread'!D169</f>
        <v>4.5</v>
      </c>
      <c r="C715" s="53">
        <f>-'Metric thread'!AJ169</f>
        <v>-21.482500000000002</v>
      </c>
      <c r="D715" s="53">
        <f>'Metric thread'!AH169</f>
        <v>42.482500000000002</v>
      </c>
      <c r="E715" s="53">
        <v>0</v>
      </c>
      <c r="F715" s="53">
        <f>B715/2-'Metric thread'!AN169</f>
        <v>2.2019025896059512</v>
      </c>
      <c r="G715" s="53">
        <v>0</v>
      </c>
      <c r="H715" s="53">
        <f t="shared" si="44"/>
        <v>-2.2019025896059512</v>
      </c>
      <c r="I715" s="53">
        <f>'Metric thread'!AF169-'Metric thread'!AK169-'Metric thread'!AL169</f>
        <v>2.7505000000000024</v>
      </c>
      <c r="J715" s="53">
        <f>-'Metric thread'!AM169</f>
        <v>-0.61390067419988426</v>
      </c>
      <c r="K715" s="53">
        <f t="shared" si="45"/>
        <v>2.7505000000000024</v>
      </c>
      <c r="L715" s="58">
        <f t="shared" si="46"/>
        <v>0.61390067419988426</v>
      </c>
    </row>
    <row r="716" spans="1:12">
      <c r="A716" s="133" t="str">
        <f>_xlfn.CONCAT('Metric thread'!C170, "-int")</f>
        <v>M42x4-int</v>
      </c>
      <c r="B716" s="73">
        <f>'Metric thread'!D170</f>
        <v>4</v>
      </c>
      <c r="C716" s="53">
        <f>-'Metric thread'!AJ170</f>
        <v>-21.438500000000001</v>
      </c>
      <c r="D716" s="53">
        <f>'Metric thread'!AH170</f>
        <v>42.438500000000005</v>
      </c>
      <c r="E716" s="53">
        <v>0</v>
      </c>
      <c r="F716" s="53">
        <f>B716/2-'Metric thread'!AN170</f>
        <v>1.9598448225277529</v>
      </c>
      <c r="G716" s="53">
        <v>0</v>
      </c>
      <c r="H716" s="53">
        <f t="shared" si="44"/>
        <v>-1.9598448225277529</v>
      </c>
      <c r="I716" s="53">
        <f>'Metric thread'!AF170-'Metric thread'!AK170-'Metric thread'!AL170</f>
        <v>2.4535000000000009</v>
      </c>
      <c r="J716" s="53">
        <f>-'Metric thread'!AM170</f>
        <v>-0.54331593707100589</v>
      </c>
      <c r="K716" s="53">
        <f t="shared" si="45"/>
        <v>2.4535000000000009</v>
      </c>
      <c r="L716" s="58">
        <f t="shared" si="46"/>
        <v>0.54331593707100589</v>
      </c>
    </row>
    <row r="717" spans="1:12">
      <c r="A717" s="133" t="str">
        <f>_xlfn.CONCAT('Metric thread'!C171, "-int")</f>
        <v>M42x3-int</v>
      </c>
      <c r="B717" s="73">
        <f>'Metric thread'!D171</f>
        <v>3</v>
      </c>
      <c r="C717" s="53">
        <f>-'Metric thread'!AJ171</f>
        <v>-21.349</v>
      </c>
      <c r="D717" s="53">
        <f>'Metric thread'!AH171</f>
        <v>42.349000000000004</v>
      </c>
      <c r="E717" s="53">
        <v>0</v>
      </c>
      <c r="F717" s="53">
        <f>B717/2-'Metric thread'!AN171</f>
        <v>1.4758736259386565</v>
      </c>
      <c r="G717" s="53">
        <v>0</v>
      </c>
      <c r="H717" s="53">
        <f t="shared" si="44"/>
        <v>-1.4758736259386565</v>
      </c>
      <c r="I717" s="53">
        <f>'Metric thread'!AF171-'Metric thread'!AK171-'Metric thread'!AL171</f>
        <v>1.847999999999999</v>
      </c>
      <c r="J717" s="53">
        <f>-'Metric thread'!AM171</f>
        <v>-0.40893032847622862</v>
      </c>
      <c r="K717" s="53">
        <f t="shared" si="45"/>
        <v>1.847999999999999</v>
      </c>
      <c r="L717" s="58">
        <f t="shared" si="46"/>
        <v>0.40893032847622862</v>
      </c>
    </row>
    <row r="718" spans="1:12">
      <c r="A718" s="133" t="str">
        <f>_xlfn.CONCAT('Metric thread'!C172, "-int")</f>
        <v>M42x2-int</v>
      </c>
      <c r="B718" s="73">
        <f>'Metric thread'!D172</f>
        <v>2</v>
      </c>
      <c r="C718" s="53">
        <f>-'Metric thread'!AJ172</f>
        <v>-21.256499999999999</v>
      </c>
      <c r="D718" s="53">
        <f>'Metric thread'!AH172</f>
        <v>42.256500000000003</v>
      </c>
      <c r="E718" s="53">
        <v>0</v>
      </c>
      <c r="F718" s="53">
        <f>B718/2-'Metric thread'!AN172</f>
        <v>0.99</v>
      </c>
      <c r="G718" s="53">
        <v>0</v>
      </c>
      <c r="H718" s="53">
        <f t="shared" si="44"/>
        <v>-0.99</v>
      </c>
      <c r="I718" s="53">
        <f>'Metric thread'!AF172-'Metric thread'!AK172-'Metric thread'!AL172</f>
        <v>1.2439548957087507</v>
      </c>
      <c r="J718" s="53">
        <f>-'Metric thread'!AM172</f>
        <v>-0.27180230610279998</v>
      </c>
      <c r="K718" s="53">
        <f t="shared" si="45"/>
        <v>1.2439548957087507</v>
      </c>
      <c r="L718" s="58">
        <f t="shared" si="46"/>
        <v>0.27180230610279998</v>
      </c>
    </row>
    <row r="719" spans="1:12">
      <c r="A719" s="133" t="str">
        <f>_xlfn.CONCAT('Metric thread'!C173, "-int")</f>
        <v>M42x1.5-int</v>
      </c>
      <c r="B719" s="73">
        <f>'Metric thread'!D173</f>
        <v>1.5</v>
      </c>
      <c r="C719" s="53">
        <f>-'Metric thread'!AJ173</f>
        <v>-21.208500000000001</v>
      </c>
      <c r="D719" s="53">
        <f>'Metric thread'!AH173</f>
        <v>42.208500000000001</v>
      </c>
      <c r="E719" s="53">
        <v>0</v>
      </c>
      <c r="F719" s="53">
        <f>B719/2-'Metric thread'!AN173</f>
        <v>0.74250000000000005</v>
      </c>
      <c r="G719" s="53">
        <v>0</v>
      </c>
      <c r="H719" s="53">
        <f t="shared" si="44"/>
        <v>-0.74250000000000005</v>
      </c>
      <c r="I719" s="53">
        <f>'Metric thread'!AF173-'Metric thread'!AK173-'Metric thread'!AL173</f>
        <v>0.93652867178156662</v>
      </c>
      <c r="J719" s="53">
        <f>-'Metric thread'!AM173</f>
        <v>-0.2017949192431098</v>
      </c>
      <c r="K719" s="53">
        <f t="shared" si="45"/>
        <v>0.93652867178156662</v>
      </c>
      <c r="L719" s="58">
        <f t="shared" si="46"/>
        <v>0.2017949192431098</v>
      </c>
    </row>
    <row r="720" spans="1:12">
      <c r="A720" s="133" t="str">
        <f>_xlfn.CONCAT('Metric thread'!C174, "-int")</f>
        <v>M42x1-int</v>
      </c>
      <c r="B720" s="73">
        <f>'Metric thread'!D174</f>
        <v>1</v>
      </c>
      <c r="C720" s="53">
        <f>-'Metric thread'!AJ174</f>
        <v>-21.157</v>
      </c>
      <c r="D720" s="53">
        <f>'Metric thread'!AH174</f>
        <v>42.156999999999996</v>
      </c>
      <c r="E720" s="53">
        <v>0</v>
      </c>
      <c r="F720" s="53">
        <f>B720/2-'Metric thread'!AN174</f>
        <v>0.495</v>
      </c>
      <c r="G720" s="53">
        <v>0</v>
      </c>
      <c r="H720" s="53">
        <f t="shared" si="44"/>
        <v>-0.495</v>
      </c>
      <c r="I720" s="53">
        <f>'Metric thread'!AF174-'Metric thread'!AK174-'Metric thread'!AL174</f>
        <v>0.62435244785437782</v>
      </c>
      <c r="J720" s="53">
        <f>-'Metric thread'!AM174</f>
        <v>-0.13452994616207323</v>
      </c>
      <c r="K720" s="53">
        <f t="shared" si="45"/>
        <v>0.62435244785437782</v>
      </c>
      <c r="L720" s="58">
        <f t="shared" si="46"/>
        <v>0.13452994616207323</v>
      </c>
    </row>
    <row r="721" spans="1:12">
      <c r="A721" s="133" t="str">
        <f>_xlfn.CONCAT('Metric thread'!C175, "-int")</f>
        <v>M45-int</v>
      </c>
      <c r="B721" s="73">
        <f>'Metric thread'!D175</f>
        <v>4.5</v>
      </c>
      <c r="C721" s="53">
        <f>-'Metric thread'!AJ175</f>
        <v>-22.982500000000002</v>
      </c>
      <c r="D721" s="53">
        <f>'Metric thread'!AH175</f>
        <v>45.482500000000002</v>
      </c>
      <c r="E721" s="53">
        <v>0</v>
      </c>
      <c r="F721" s="53">
        <f>B721/2-'Metric thread'!AN175</f>
        <v>2.2019025896059512</v>
      </c>
      <c r="G721" s="53">
        <v>0</v>
      </c>
      <c r="H721" s="53">
        <f t="shared" si="44"/>
        <v>-2.2019025896059512</v>
      </c>
      <c r="I721" s="53">
        <f>'Metric thread'!AF175-'Metric thread'!AK175-'Metric thread'!AL175</f>
        <v>2.7505000000000024</v>
      </c>
      <c r="J721" s="53">
        <f>-'Metric thread'!AM175</f>
        <v>-0.61390067419988426</v>
      </c>
      <c r="K721" s="53">
        <f t="shared" si="45"/>
        <v>2.7505000000000024</v>
      </c>
      <c r="L721" s="58">
        <f t="shared" si="46"/>
        <v>0.61390067419988426</v>
      </c>
    </row>
    <row r="722" spans="1:12">
      <c r="A722" s="133" t="str">
        <f>_xlfn.CONCAT('Metric thread'!C176, "-int")</f>
        <v>M45x4-int</v>
      </c>
      <c r="B722" s="73">
        <f>'Metric thread'!D176</f>
        <v>4</v>
      </c>
      <c r="C722" s="53">
        <f>-'Metric thread'!AJ176</f>
        <v>-22.938500000000001</v>
      </c>
      <c r="D722" s="53">
        <f>'Metric thread'!AH176</f>
        <v>45.438500000000005</v>
      </c>
      <c r="E722" s="53">
        <v>0</v>
      </c>
      <c r="F722" s="53">
        <f>B722/2-'Metric thread'!AN176</f>
        <v>1.9598448225277529</v>
      </c>
      <c r="G722" s="53">
        <v>0</v>
      </c>
      <c r="H722" s="53">
        <f t="shared" si="44"/>
        <v>-1.9598448225277529</v>
      </c>
      <c r="I722" s="53">
        <f>'Metric thread'!AF176-'Metric thread'!AK176-'Metric thread'!AL176</f>
        <v>2.4535000000000009</v>
      </c>
      <c r="J722" s="53">
        <f>-'Metric thread'!AM176</f>
        <v>-0.54331593707100589</v>
      </c>
      <c r="K722" s="53">
        <f t="shared" si="45"/>
        <v>2.4535000000000009</v>
      </c>
      <c r="L722" s="58">
        <f t="shared" si="46"/>
        <v>0.54331593707100589</v>
      </c>
    </row>
    <row r="723" spans="1:12">
      <c r="A723" s="133" t="str">
        <f>_xlfn.CONCAT('Metric thread'!C177, "-int")</f>
        <v>M45x3-int</v>
      </c>
      <c r="B723" s="73">
        <f>'Metric thread'!D177</f>
        <v>3</v>
      </c>
      <c r="C723" s="53">
        <f>-'Metric thread'!AJ177</f>
        <v>-22.849</v>
      </c>
      <c r="D723" s="53">
        <f>'Metric thread'!AH177</f>
        <v>45.349000000000004</v>
      </c>
      <c r="E723" s="53">
        <v>0</v>
      </c>
      <c r="F723" s="53">
        <f>B723/2-'Metric thread'!AN177</f>
        <v>1.4758736259386565</v>
      </c>
      <c r="G723" s="53">
        <v>0</v>
      </c>
      <c r="H723" s="53">
        <f t="shared" si="44"/>
        <v>-1.4758736259386565</v>
      </c>
      <c r="I723" s="53">
        <f>'Metric thread'!AF177-'Metric thread'!AK177-'Metric thread'!AL177</f>
        <v>1.847999999999999</v>
      </c>
      <c r="J723" s="53">
        <f>-'Metric thread'!AM177</f>
        <v>-0.40893032847622862</v>
      </c>
      <c r="K723" s="53">
        <f t="shared" si="45"/>
        <v>1.847999999999999</v>
      </c>
      <c r="L723" s="58">
        <f t="shared" si="46"/>
        <v>0.40893032847622862</v>
      </c>
    </row>
    <row r="724" spans="1:12">
      <c r="A724" s="133" t="str">
        <f>_xlfn.CONCAT('Metric thread'!C178, "-int")</f>
        <v>M45x2-int</v>
      </c>
      <c r="B724" s="73">
        <f>'Metric thread'!D178</f>
        <v>2</v>
      </c>
      <c r="C724" s="53">
        <f>-'Metric thread'!AJ178</f>
        <v>-22.756499999999999</v>
      </c>
      <c r="D724" s="53">
        <f>'Metric thread'!AH178</f>
        <v>45.256500000000003</v>
      </c>
      <c r="E724" s="53">
        <v>0</v>
      </c>
      <c r="F724" s="53">
        <f>B724/2-'Metric thread'!AN178</f>
        <v>0.99</v>
      </c>
      <c r="G724" s="53">
        <v>0</v>
      </c>
      <c r="H724" s="53">
        <f t="shared" si="44"/>
        <v>-0.99</v>
      </c>
      <c r="I724" s="53">
        <f>'Metric thread'!AF178-'Metric thread'!AK178-'Metric thread'!AL178</f>
        <v>1.2439548957087507</v>
      </c>
      <c r="J724" s="53">
        <f>-'Metric thread'!AM178</f>
        <v>-0.27180230610279998</v>
      </c>
      <c r="K724" s="53">
        <f t="shared" si="45"/>
        <v>1.2439548957087507</v>
      </c>
      <c r="L724" s="58">
        <f t="shared" si="46"/>
        <v>0.27180230610279998</v>
      </c>
    </row>
    <row r="725" spans="1:12">
      <c r="A725" s="133" t="str">
        <f>_xlfn.CONCAT('Metric thread'!C179, "-int")</f>
        <v>M45x1.5-int</v>
      </c>
      <c r="B725" s="73">
        <f>'Metric thread'!D179</f>
        <v>1.5</v>
      </c>
      <c r="C725" s="53">
        <f>-'Metric thread'!AJ179</f>
        <v>-22.707999999999998</v>
      </c>
      <c r="D725" s="53">
        <f>'Metric thread'!AH179</f>
        <v>45.207999999999998</v>
      </c>
      <c r="E725" s="53">
        <v>0</v>
      </c>
      <c r="F725" s="53">
        <f>B725/2-'Metric thread'!AN179</f>
        <v>0.74250000000000005</v>
      </c>
      <c r="G725" s="53">
        <v>0</v>
      </c>
      <c r="H725" s="53">
        <f t="shared" si="44"/>
        <v>-0.74250000000000005</v>
      </c>
      <c r="I725" s="53">
        <f>'Metric thread'!AF179-'Metric thread'!AK179-'Metric thread'!AL179</f>
        <v>0.93652867178156662</v>
      </c>
      <c r="J725" s="53">
        <f>-'Metric thread'!AM179</f>
        <v>-0.2017949192431098</v>
      </c>
      <c r="K725" s="53">
        <f t="shared" si="45"/>
        <v>0.93652867178156662</v>
      </c>
      <c r="L725" s="58">
        <f t="shared" si="46"/>
        <v>0.2017949192431098</v>
      </c>
    </row>
    <row r="726" spans="1:12">
      <c r="A726" s="133" t="str">
        <f>_xlfn.CONCAT('Metric thread'!C180, "-int")</f>
        <v>M45x1-int</v>
      </c>
      <c r="B726" s="73">
        <f>'Metric thread'!D180</f>
        <v>1</v>
      </c>
      <c r="C726" s="53">
        <f>-'Metric thread'!AJ180</f>
        <v>-22.657</v>
      </c>
      <c r="D726" s="53">
        <f>'Metric thread'!AH180</f>
        <v>45.156999999999996</v>
      </c>
      <c r="E726" s="53">
        <v>0</v>
      </c>
      <c r="F726" s="53">
        <f>B726/2-'Metric thread'!AN180</f>
        <v>0.495</v>
      </c>
      <c r="G726" s="53">
        <v>0</v>
      </c>
      <c r="H726" s="53">
        <f t="shared" si="44"/>
        <v>-0.495</v>
      </c>
      <c r="I726" s="53">
        <f>'Metric thread'!AF180-'Metric thread'!AK180-'Metric thread'!AL180</f>
        <v>0.62435244785437782</v>
      </c>
      <c r="J726" s="53">
        <f>-'Metric thread'!AM180</f>
        <v>-0.13452994616207323</v>
      </c>
      <c r="K726" s="53">
        <f t="shared" si="45"/>
        <v>0.62435244785437782</v>
      </c>
      <c r="L726" s="58">
        <f t="shared" si="46"/>
        <v>0.13452994616207323</v>
      </c>
    </row>
    <row r="727" spans="1:12">
      <c r="A727" s="133" t="str">
        <f>_xlfn.CONCAT('Metric thread'!C181, "-int")</f>
        <v>M48-int</v>
      </c>
      <c r="B727" s="73">
        <f>'Metric thread'!D181</f>
        <v>5</v>
      </c>
      <c r="C727" s="53">
        <f>-'Metric thread'!AJ181</f>
        <v>-24.528500000000001</v>
      </c>
      <c r="D727" s="53">
        <f>'Metric thread'!AH181</f>
        <v>48.528500000000001</v>
      </c>
      <c r="E727" s="53">
        <v>0</v>
      </c>
      <c r="F727" s="53">
        <f>B727/2-'Metric thread'!AN181</f>
        <v>2.4443933693860398</v>
      </c>
      <c r="G727" s="53">
        <v>0</v>
      </c>
      <c r="H727" s="53">
        <f t="shared" si="44"/>
        <v>-2.4443933693860398</v>
      </c>
      <c r="I727" s="53">
        <f>'Metric thread'!AF181-'Metric thread'!AK181-'Metric thread'!AL181</f>
        <v>3.0575000000000023</v>
      </c>
      <c r="J727" s="53">
        <f>-'Metric thread'!AM181</f>
        <v>-0.67914492133875781</v>
      </c>
      <c r="K727" s="53">
        <f t="shared" si="45"/>
        <v>3.0575000000000023</v>
      </c>
      <c r="L727" s="58">
        <f t="shared" si="46"/>
        <v>0.67914492133875781</v>
      </c>
    </row>
    <row r="728" spans="1:12">
      <c r="A728" s="133" t="str">
        <f>_xlfn.CONCAT('Metric thread'!C182, "-int")</f>
        <v>M48x4-int</v>
      </c>
      <c r="B728" s="73">
        <f>'Metric thread'!D182</f>
        <v>4</v>
      </c>
      <c r="C728" s="53">
        <f>-'Metric thread'!AJ182</f>
        <v>-24.446000000000002</v>
      </c>
      <c r="D728" s="53">
        <f>'Metric thread'!AH182</f>
        <v>48.445999999999998</v>
      </c>
      <c r="E728" s="53">
        <v>0</v>
      </c>
      <c r="F728" s="53">
        <f>B728/2-'Metric thread'!AN182</f>
        <v>1.9620098860372142</v>
      </c>
      <c r="G728" s="53">
        <v>0</v>
      </c>
      <c r="H728" s="53">
        <f t="shared" si="44"/>
        <v>-1.9620098860372142</v>
      </c>
      <c r="I728" s="53">
        <f>'Metric thread'!AF182-'Metric thread'!AK182-'Metric thread'!AL182</f>
        <v>2.4610000000000012</v>
      </c>
      <c r="J728" s="53">
        <f>-'Metric thread'!AM182</f>
        <v>-0.54115087356154468</v>
      </c>
      <c r="K728" s="53">
        <f t="shared" si="45"/>
        <v>2.4610000000000012</v>
      </c>
      <c r="L728" s="58">
        <f t="shared" si="46"/>
        <v>0.54115087356154468</v>
      </c>
    </row>
    <row r="729" spans="1:12">
      <c r="A729" s="133" t="str">
        <f>_xlfn.CONCAT('Metric thread'!C183, "-int")</f>
        <v>M48x3-int</v>
      </c>
      <c r="B729" s="73">
        <f>'Metric thread'!D183</f>
        <v>3</v>
      </c>
      <c r="C729" s="53">
        <f>-'Metric thread'!AJ183</f>
        <v>-24.3565</v>
      </c>
      <c r="D729" s="53">
        <f>'Metric thread'!AH183</f>
        <v>48.356499999999997</v>
      </c>
      <c r="E729" s="53">
        <v>0</v>
      </c>
      <c r="F729" s="53">
        <f>B729/2-'Metric thread'!AN183</f>
        <v>1.4780386894481177</v>
      </c>
      <c r="G729" s="53">
        <v>0</v>
      </c>
      <c r="H729" s="53">
        <f t="shared" si="44"/>
        <v>-1.4780386894481177</v>
      </c>
      <c r="I729" s="53">
        <f>'Metric thread'!AF183-'Metric thread'!AK183-'Metric thread'!AL183</f>
        <v>1.8554999999999993</v>
      </c>
      <c r="J729" s="53">
        <f>-'Metric thread'!AM183</f>
        <v>-0.40676526496676746</v>
      </c>
      <c r="K729" s="53">
        <f t="shared" si="45"/>
        <v>1.8554999999999993</v>
      </c>
      <c r="L729" s="58">
        <f t="shared" si="46"/>
        <v>0.40676526496676746</v>
      </c>
    </row>
    <row r="730" spans="1:12">
      <c r="A730" s="133" t="str">
        <f>_xlfn.CONCAT('Metric thread'!C184, "-int")</f>
        <v>M48x2-int</v>
      </c>
      <c r="B730" s="73">
        <f>'Metric thread'!D184</f>
        <v>2</v>
      </c>
      <c r="C730" s="53">
        <f>-'Metric thread'!AJ184</f>
        <v>-24.262499999999999</v>
      </c>
      <c r="D730" s="53">
        <f>'Metric thread'!AH184</f>
        <v>48.262500000000003</v>
      </c>
      <c r="E730" s="53">
        <v>0</v>
      </c>
      <c r="F730" s="53">
        <f>B730/2-'Metric thread'!AN184</f>
        <v>0.99</v>
      </c>
      <c r="G730" s="53">
        <v>0</v>
      </c>
      <c r="H730" s="53">
        <f t="shared" si="44"/>
        <v>-0.99</v>
      </c>
      <c r="I730" s="53">
        <f>'Metric thread'!AF184-'Metric thread'!AK184-'Metric thread'!AL184</f>
        <v>1.2469548957087508</v>
      </c>
      <c r="J730" s="53">
        <f>-'Metric thread'!AM184</f>
        <v>-0.27007025529523104</v>
      </c>
      <c r="K730" s="53">
        <f t="shared" si="45"/>
        <v>1.2469548957087508</v>
      </c>
      <c r="L730" s="58">
        <f t="shared" si="46"/>
        <v>0.27007025529523104</v>
      </c>
    </row>
    <row r="731" spans="1:12">
      <c r="A731" s="133" t="str">
        <f>_xlfn.CONCAT('Metric thread'!C185, "-int")</f>
        <v>M48x1.5-int</v>
      </c>
      <c r="B731" s="73">
        <f>'Metric thread'!D185</f>
        <v>1.5</v>
      </c>
      <c r="C731" s="53">
        <f>-'Metric thread'!AJ185</f>
        <v>-24.214500000000001</v>
      </c>
      <c r="D731" s="53">
        <f>'Metric thread'!AH185</f>
        <v>48.214500000000001</v>
      </c>
      <c r="E731" s="53">
        <v>0</v>
      </c>
      <c r="F731" s="53">
        <f>B731/2-'Metric thread'!AN185</f>
        <v>0.74250000000000005</v>
      </c>
      <c r="G731" s="53">
        <v>0</v>
      </c>
      <c r="H731" s="53">
        <f t="shared" si="44"/>
        <v>-0.74250000000000005</v>
      </c>
      <c r="I731" s="53">
        <f>'Metric thread'!AF185-'Metric thread'!AK185-'Metric thread'!AL185</f>
        <v>0.93952867178156674</v>
      </c>
      <c r="J731" s="53">
        <f>-'Metric thread'!AM185</f>
        <v>-0.20006286843554086</v>
      </c>
      <c r="K731" s="53">
        <f t="shared" si="45"/>
        <v>0.93952867178156674</v>
      </c>
      <c r="L731" s="58">
        <f t="shared" si="46"/>
        <v>0.20006286843554086</v>
      </c>
    </row>
    <row r="732" spans="1:12">
      <c r="A732" s="133" t="str">
        <f>_xlfn.CONCAT('Metric thread'!C186, "-int")</f>
        <v>M50x4-int</v>
      </c>
      <c r="B732" s="73">
        <f>'Metric thread'!D186</f>
        <v>4</v>
      </c>
      <c r="C732" s="53">
        <f>-'Metric thread'!AJ186</f>
        <v>-25.446000000000002</v>
      </c>
      <c r="D732" s="53">
        <f>'Metric thread'!AH186</f>
        <v>50.445999999999998</v>
      </c>
      <c r="E732" s="53">
        <v>0</v>
      </c>
      <c r="F732" s="53">
        <f>B732/2-'Metric thread'!AN186</f>
        <v>1.9620098860372142</v>
      </c>
      <c r="G732" s="53">
        <v>0</v>
      </c>
      <c r="H732" s="53">
        <f t="shared" si="44"/>
        <v>-1.9620098860372142</v>
      </c>
      <c r="I732" s="53">
        <f>'Metric thread'!AF186-'Metric thread'!AK186-'Metric thread'!AL186</f>
        <v>2.4610000000000012</v>
      </c>
      <c r="J732" s="53">
        <f>-'Metric thread'!AM186</f>
        <v>-0.54115087356154468</v>
      </c>
      <c r="K732" s="53">
        <f t="shared" si="45"/>
        <v>2.4610000000000012</v>
      </c>
      <c r="L732" s="58">
        <f t="shared" si="46"/>
        <v>0.54115087356154468</v>
      </c>
    </row>
    <row r="733" spans="1:12">
      <c r="A733" s="133" t="str">
        <f>_xlfn.CONCAT('Metric thread'!C187, "-int")</f>
        <v>M50x3-int</v>
      </c>
      <c r="B733" s="73">
        <f>'Metric thread'!D187</f>
        <v>3</v>
      </c>
      <c r="C733" s="53">
        <f>-'Metric thread'!AJ187</f>
        <v>-25.3565</v>
      </c>
      <c r="D733" s="53">
        <f>'Metric thread'!AH187</f>
        <v>50.356499999999997</v>
      </c>
      <c r="E733" s="53">
        <v>0</v>
      </c>
      <c r="F733" s="53">
        <f>B733/2-'Metric thread'!AN187</f>
        <v>1.4780386894481177</v>
      </c>
      <c r="G733" s="53">
        <v>0</v>
      </c>
      <c r="H733" s="53">
        <f t="shared" si="44"/>
        <v>-1.4780386894481177</v>
      </c>
      <c r="I733" s="53">
        <f>'Metric thread'!AF187-'Metric thread'!AK187-'Metric thread'!AL187</f>
        <v>1.8554999999999993</v>
      </c>
      <c r="J733" s="53">
        <f>-'Metric thread'!AM187</f>
        <v>-0.40676526496676746</v>
      </c>
      <c r="K733" s="53">
        <f t="shared" si="45"/>
        <v>1.8554999999999993</v>
      </c>
      <c r="L733" s="58">
        <f t="shared" si="46"/>
        <v>0.40676526496676746</v>
      </c>
    </row>
    <row r="734" spans="1:12">
      <c r="A734" s="133" t="str">
        <f>_xlfn.CONCAT('Metric thread'!C188, "-int")</f>
        <v>M50x2-int</v>
      </c>
      <c r="B734" s="73">
        <f>'Metric thread'!D188</f>
        <v>2</v>
      </c>
      <c r="C734" s="53">
        <f>-'Metric thread'!AJ188</f>
        <v>-25.262499999999999</v>
      </c>
      <c r="D734" s="53">
        <f>'Metric thread'!AH188</f>
        <v>50.262500000000003</v>
      </c>
      <c r="E734" s="53">
        <v>0</v>
      </c>
      <c r="F734" s="53">
        <f>B734/2-'Metric thread'!AN188</f>
        <v>0.99</v>
      </c>
      <c r="G734" s="53">
        <v>0</v>
      </c>
      <c r="H734" s="53">
        <f t="shared" si="44"/>
        <v>-0.99</v>
      </c>
      <c r="I734" s="53">
        <f>'Metric thread'!AF188-'Metric thread'!AK188-'Metric thread'!AL188</f>
        <v>1.2469548957087508</v>
      </c>
      <c r="J734" s="53">
        <f>-'Metric thread'!AM188</f>
        <v>-0.27007025529523104</v>
      </c>
      <c r="K734" s="53">
        <f t="shared" si="45"/>
        <v>1.2469548957087508</v>
      </c>
      <c r="L734" s="58">
        <f t="shared" si="46"/>
        <v>0.27007025529523104</v>
      </c>
    </row>
    <row r="735" spans="1:12">
      <c r="A735" s="133" t="str">
        <f>_xlfn.CONCAT('Metric thread'!C189, "-int")</f>
        <v>M50x1.5-int</v>
      </c>
      <c r="B735" s="73">
        <f>'Metric thread'!D189</f>
        <v>1.5</v>
      </c>
      <c r="C735" s="53">
        <f>-'Metric thread'!AJ189</f>
        <v>-25.213999999999999</v>
      </c>
      <c r="D735" s="53">
        <f>'Metric thread'!AH189</f>
        <v>50.213999999999999</v>
      </c>
      <c r="E735" s="53">
        <v>0</v>
      </c>
      <c r="F735" s="53">
        <f>B735/2-'Metric thread'!AN189</f>
        <v>0.74250000000000005</v>
      </c>
      <c r="G735" s="53">
        <v>0</v>
      </c>
      <c r="H735" s="53">
        <f t="shared" si="44"/>
        <v>-0.74250000000000005</v>
      </c>
      <c r="I735" s="53">
        <f>'Metric thread'!AF189-'Metric thread'!AK189-'Metric thread'!AL189</f>
        <v>0.93952867178156674</v>
      </c>
      <c r="J735" s="53">
        <f>-'Metric thread'!AM189</f>
        <v>-0.20006286843554086</v>
      </c>
      <c r="K735" s="53">
        <f t="shared" si="45"/>
        <v>0.93952867178156674</v>
      </c>
      <c r="L735" s="58">
        <f t="shared" si="46"/>
        <v>0.20006286843554086</v>
      </c>
    </row>
    <row r="736" spans="1:12">
      <c r="A736" s="133" t="str">
        <f>_xlfn.CONCAT('Metric thread'!C190, "-int")</f>
        <v>M52-int</v>
      </c>
      <c r="B736" s="73">
        <f>'Metric thread'!D190</f>
        <v>5</v>
      </c>
      <c r="C736" s="53">
        <f>-'Metric thread'!AJ190</f>
        <v>-26.5185</v>
      </c>
      <c r="D736" s="53">
        <f>'Metric thread'!AH190</f>
        <v>52.518500000000003</v>
      </c>
      <c r="E736" s="53">
        <v>0</v>
      </c>
      <c r="F736" s="53">
        <f>B736/2-'Metric thread'!AN190</f>
        <v>2.4415066180400902</v>
      </c>
      <c r="G736" s="53">
        <v>0</v>
      </c>
      <c r="H736" s="53">
        <f t="shared" si="44"/>
        <v>-2.4415066180400902</v>
      </c>
      <c r="I736" s="53">
        <f>'Metric thread'!AF190-'Metric thread'!AK190-'Metric thread'!AL190</f>
        <v>3.0475000000000008</v>
      </c>
      <c r="J736" s="53">
        <f>-'Metric thread'!AM190</f>
        <v>-0.68203167268470544</v>
      </c>
      <c r="K736" s="53">
        <f t="shared" si="45"/>
        <v>3.0475000000000008</v>
      </c>
      <c r="L736" s="58">
        <f t="shared" si="46"/>
        <v>0.68203167268470544</v>
      </c>
    </row>
    <row r="737" spans="1:12">
      <c r="A737" s="133" t="str">
        <f>_xlfn.CONCAT('Metric thread'!C191, "-int")</f>
        <v>M52x4-int</v>
      </c>
      <c r="B737" s="73">
        <f>'Metric thread'!D191</f>
        <v>4</v>
      </c>
      <c r="C737" s="53">
        <f>-'Metric thread'!AJ191</f>
        <v>-26.446000000000002</v>
      </c>
      <c r="D737" s="53">
        <f>'Metric thread'!AH191</f>
        <v>52.445999999999998</v>
      </c>
      <c r="E737" s="53">
        <v>0</v>
      </c>
      <c r="F737" s="53">
        <f>B737/2-'Metric thread'!AN191</f>
        <v>1.9620098860372142</v>
      </c>
      <c r="G737" s="53">
        <v>0</v>
      </c>
      <c r="H737" s="53">
        <f t="shared" si="44"/>
        <v>-1.9620098860372142</v>
      </c>
      <c r="I737" s="53">
        <f>'Metric thread'!AF191-'Metric thread'!AK191-'Metric thread'!AL191</f>
        <v>2.4610000000000012</v>
      </c>
      <c r="J737" s="53">
        <f>-'Metric thread'!AM191</f>
        <v>-0.54115087356154468</v>
      </c>
      <c r="K737" s="53">
        <f t="shared" si="45"/>
        <v>2.4610000000000012</v>
      </c>
      <c r="L737" s="58">
        <f t="shared" si="46"/>
        <v>0.54115087356154468</v>
      </c>
    </row>
    <row r="738" spans="1:12">
      <c r="A738" s="133" t="str">
        <f>_xlfn.CONCAT('Metric thread'!C192, "-int")</f>
        <v>M52x3-int</v>
      </c>
      <c r="B738" s="73">
        <f>'Metric thread'!D192</f>
        <v>3</v>
      </c>
      <c r="C738" s="53">
        <f>-'Metric thread'!AJ192</f>
        <v>-26.3565</v>
      </c>
      <c r="D738" s="53">
        <f>'Metric thread'!AH192</f>
        <v>52.356499999999997</v>
      </c>
      <c r="E738" s="53">
        <v>0</v>
      </c>
      <c r="F738" s="53">
        <f>B738/2-'Metric thread'!AN192</f>
        <v>1.4780386894481177</v>
      </c>
      <c r="G738" s="53">
        <v>0</v>
      </c>
      <c r="H738" s="53">
        <f t="shared" si="44"/>
        <v>-1.4780386894481177</v>
      </c>
      <c r="I738" s="53">
        <f>'Metric thread'!AF192-'Metric thread'!AK192-'Metric thread'!AL192</f>
        <v>1.8554999999999993</v>
      </c>
      <c r="J738" s="53">
        <f>-'Metric thread'!AM192</f>
        <v>-0.40676526496676746</v>
      </c>
      <c r="K738" s="53">
        <f t="shared" si="45"/>
        <v>1.8554999999999993</v>
      </c>
      <c r="L738" s="58">
        <f t="shared" si="46"/>
        <v>0.40676526496676746</v>
      </c>
    </row>
    <row r="739" spans="1:12">
      <c r="A739" s="133" t="str">
        <f>_xlfn.CONCAT('Metric thread'!C193, "-int")</f>
        <v>M52x2-int</v>
      </c>
      <c r="B739" s="73">
        <f>'Metric thread'!D193</f>
        <v>2</v>
      </c>
      <c r="C739" s="53">
        <f>-'Metric thread'!AJ193</f>
        <v>-26.262499999999999</v>
      </c>
      <c r="D739" s="53">
        <f>'Metric thread'!AH193</f>
        <v>52.262500000000003</v>
      </c>
      <c r="E739" s="53">
        <v>0</v>
      </c>
      <c r="F739" s="53">
        <f>B739/2-'Metric thread'!AN193</f>
        <v>0.99</v>
      </c>
      <c r="G739" s="53">
        <v>0</v>
      </c>
      <c r="H739" s="53">
        <f t="shared" si="44"/>
        <v>-0.99</v>
      </c>
      <c r="I739" s="53">
        <f>'Metric thread'!AF193-'Metric thread'!AK193-'Metric thread'!AL193</f>
        <v>1.2469548957087508</v>
      </c>
      <c r="J739" s="53">
        <f>-'Metric thread'!AM193</f>
        <v>-0.27007025529523104</v>
      </c>
      <c r="K739" s="53">
        <f t="shared" si="45"/>
        <v>1.2469548957087508</v>
      </c>
      <c r="L739" s="58">
        <f t="shared" si="46"/>
        <v>0.27007025529523104</v>
      </c>
    </row>
    <row r="740" spans="1:12">
      <c r="A740" s="133" t="str">
        <f>_xlfn.CONCAT('Metric thread'!C194, "-int")</f>
        <v>M52x1.5-int</v>
      </c>
      <c r="B740" s="73">
        <f>'Metric thread'!D194</f>
        <v>1.5</v>
      </c>
      <c r="C740" s="53">
        <f>-'Metric thread'!AJ194</f>
        <v>-26.214500000000001</v>
      </c>
      <c r="D740" s="53">
        <f>'Metric thread'!AH194</f>
        <v>52.214500000000001</v>
      </c>
      <c r="E740" s="53">
        <v>0</v>
      </c>
      <c r="F740" s="53">
        <f>B740/2-'Metric thread'!AN194</f>
        <v>0.74250000000000005</v>
      </c>
      <c r="G740" s="53">
        <v>0</v>
      </c>
      <c r="H740" s="53">
        <f t="shared" si="44"/>
        <v>-0.74250000000000005</v>
      </c>
      <c r="I740" s="53">
        <f>'Metric thread'!AF194-'Metric thread'!AK194-'Metric thread'!AL194</f>
        <v>0.93952867178156674</v>
      </c>
      <c r="J740" s="53">
        <f>-'Metric thread'!AM194</f>
        <v>-0.20006286843554086</v>
      </c>
      <c r="K740" s="53">
        <f t="shared" si="45"/>
        <v>0.93952867178156674</v>
      </c>
      <c r="L740" s="58">
        <f t="shared" si="46"/>
        <v>0.20006286843554086</v>
      </c>
    </row>
    <row r="741" spans="1:12">
      <c r="A741" s="133" t="str">
        <f>_xlfn.CONCAT('Metric thread'!C195, "-int")</f>
        <v>M55x4-int</v>
      </c>
      <c r="B741" s="73">
        <f>'Metric thread'!D195</f>
        <v>4</v>
      </c>
      <c r="C741" s="53">
        <f>-'Metric thread'!AJ195</f>
        <v>-27.946000000000002</v>
      </c>
      <c r="D741" s="53">
        <f>'Metric thread'!AH195</f>
        <v>55.445999999999998</v>
      </c>
      <c r="E741" s="53">
        <v>0</v>
      </c>
      <c r="F741" s="53">
        <f>B741/2-'Metric thread'!AN195</f>
        <v>1.9620098860372142</v>
      </c>
      <c r="G741" s="53">
        <v>0</v>
      </c>
      <c r="H741" s="53">
        <f t="shared" si="44"/>
        <v>-1.9620098860372142</v>
      </c>
      <c r="I741" s="53">
        <f>'Metric thread'!AF195-'Metric thread'!AK195-'Metric thread'!AL195</f>
        <v>2.4610000000000012</v>
      </c>
      <c r="J741" s="53">
        <f>-'Metric thread'!AM195</f>
        <v>-0.54115087356154468</v>
      </c>
      <c r="K741" s="53">
        <f t="shared" si="45"/>
        <v>2.4610000000000012</v>
      </c>
      <c r="L741" s="58">
        <f t="shared" si="46"/>
        <v>0.54115087356154468</v>
      </c>
    </row>
    <row r="742" spans="1:12">
      <c r="A742" s="133" t="str">
        <f>_xlfn.CONCAT('Metric thread'!C196, "-int")</f>
        <v>M55x3-int</v>
      </c>
      <c r="B742" s="73">
        <f>'Metric thread'!D196</f>
        <v>3</v>
      </c>
      <c r="C742" s="53">
        <f>-'Metric thread'!AJ196</f>
        <v>-27.8565</v>
      </c>
      <c r="D742" s="53">
        <f>'Metric thread'!AH196</f>
        <v>55.356499999999997</v>
      </c>
      <c r="E742" s="53">
        <v>0</v>
      </c>
      <c r="F742" s="53">
        <f>B742/2-'Metric thread'!AN196</f>
        <v>1.4780386894481177</v>
      </c>
      <c r="G742" s="53">
        <v>0</v>
      </c>
      <c r="H742" s="53">
        <f t="shared" si="44"/>
        <v>-1.4780386894481177</v>
      </c>
      <c r="I742" s="53">
        <f>'Metric thread'!AF196-'Metric thread'!AK196-'Metric thread'!AL196</f>
        <v>1.8554999999999993</v>
      </c>
      <c r="J742" s="53">
        <f>-'Metric thread'!AM196</f>
        <v>-0.40676526496676746</v>
      </c>
      <c r="K742" s="53">
        <f t="shared" si="45"/>
        <v>1.8554999999999993</v>
      </c>
      <c r="L742" s="58">
        <f t="shared" si="46"/>
        <v>0.40676526496676746</v>
      </c>
    </row>
    <row r="743" spans="1:12">
      <c r="A743" s="133" t="str">
        <f>_xlfn.CONCAT('Metric thread'!C197, "-int")</f>
        <v>M55x2-int</v>
      </c>
      <c r="B743" s="73">
        <f>'Metric thread'!D197</f>
        <v>2</v>
      </c>
      <c r="C743" s="53">
        <f>-'Metric thread'!AJ197</f>
        <v>-27.762499999999999</v>
      </c>
      <c r="D743" s="53">
        <f>'Metric thread'!AH197</f>
        <v>55.262500000000003</v>
      </c>
      <c r="E743" s="53">
        <v>0</v>
      </c>
      <c r="F743" s="53">
        <f>B743/2-'Metric thread'!AN197</f>
        <v>0.99</v>
      </c>
      <c r="G743" s="53">
        <v>0</v>
      </c>
      <c r="H743" s="53">
        <f t="shared" ref="H743:H806" si="47">-F743</f>
        <v>-0.99</v>
      </c>
      <c r="I743" s="53">
        <f>'Metric thread'!AF197-'Metric thread'!AK197-'Metric thread'!AL197</f>
        <v>1.2469548957087508</v>
      </c>
      <c r="J743" s="53">
        <f>-'Metric thread'!AM197</f>
        <v>-0.27007025529523104</v>
      </c>
      <c r="K743" s="53">
        <f t="shared" ref="K743:K806" si="48">I743</f>
        <v>1.2469548957087508</v>
      </c>
      <c r="L743" s="58">
        <f t="shared" ref="L743:L806" si="49">-J743</f>
        <v>0.27007025529523104</v>
      </c>
    </row>
    <row r="744" spans="1:12">
      <c r="A744" s="133" t="str">
        <f>_xlfn.CONCAT('Metric thread'!C198, "-int")</f>
        <v>M55x1.5-int</v>
      </c>
      <c r="B744" s="73">
        <f>'Metric thread'!D198</f>
        <v>1.5</v>
      </c>
      <c r="C744" s="53">
        <f>-'Metric thread'!AJ198</f>
        <v>-27.713999999999999</v>
      </c>
      <c r="D744" s="53">
        <f>'Metric thread'!AH198</f>
        <v>55.213999999999999</v>
      </c>
      <c r="E744" s="53">
        <v>0</v>
      </c>
      <c r="F744" s="53">
        <f>B744/2-'Metric thread'!AN198</f>
        <v>0.74250000000000005</v>
      </c>
      <c r="G744" s="53">
        <v>0</v>
      </c>
      <c r="H744" s="53">
        <f t="shared" si="47"/>
        <v>-0.74250000000000005</v>
      </c>
      <c r="I744" s="53">
        <f>'Metric thread'!AF198-'Metric thread'!AK198-'Metric thread'!AL198</f>
        <v>0.93952867178156674</v>
      </c>
      <c r="J744" s="53">
        <f>-'Metric thread'!AM198</f>
        <v>-0.20006286843554086</v>
      </c>
      <c r="K744" s="53">
        <f t="shared" si="48"/>
        <v>0.93952867178156674</v>
      </c>
      <c r="L744" s="58">
        <f t="shared" si="49"/>
        <v>0.20006286843554086</v>
      </c>
    </row>
    <row r="745" spans="1:12">
      <c r="A745" s="133" t="str">
        <f>_xlfn.CONCAT('Metric thread'!C199, "-int")</f>
        <v>M56-int</v>
      </c>
      <c r="B745" s="73">
        <f>'Metric thread'!D199</f>
        <v>5.5</v>
      </c>
      <c r="C745" s="53">
        <f>-'Metric thread'!AJ199</f>
        <v>-28.5745</v>
      </c>
      <c r="D745" s="53">
        <f>'Metric thread'!AH199</f>
        <v>56.5745</v>
      </c>
      <c r="E745" s="53">
        <v>0</v>
      </c>
      <c r="F745" s="53">
        <f>B745/2-'Metric thread'!AN199</f>
        <v>2.6865954740315319</v>
      </c>
      <c r="G745" s="53">
        <v>0</v>
      </c>
      <c r="H745" s="53">
        <f t="shared" si="47"/>
        <v>-2.6865954740315319</v>
      </c>
      <c r="I745" s="53">
        <f>'Metric thread'!AF199-'Metric thread'!AK199-'Metric thread'!AL199</f>
        <v>3.3639999999999994</v>
      </c>
      <c r="J745" s="53">
        <f>-'Metric thread'!AM199</f>
        <v>-0.74438916847763115</v>
      </c>
      <c r="K745" s="53">
        <f t="shared" si="48"/>
        <v>3.3639999999999994</v>
      </c>
      <c r="L745" s="58">
        <f t="shared" si="49"/>
        <v>0.74438916847763115</v>
      </c>
    </row>
    <row r="746" spans="1:12">
      <c r="A746" s="133" t="str">
        <f>_xlfn.CONCAT('Metric thread'!C200, "-int")</f>
        <v>M56x4-int</v>
      </c>
      <c r="B746" s="73">
        <f>'Metric thread'!D200</f>
        <v>4</v>
      </c>
      <c r="C746" s="53">
        <f>-'Metric thread'!AJ200</f>
        <v>-28.446000000000002</v>
      </c>
      <c r="D746" s="53">
        <f>'Metric thread'!AH200</f>
        <v>56.445999999999998</v>
      </c>
      <c r="E746" s="53">
        <v>0</v>
      </c>
      <c r="F746" s="53">
        <f>B746/2-'Metric thread'!AN200</f>
        <v>1.9620098860372142</v>
      </c>
      <c r="G746" s="53">
        <v>0</v>
      </c>
      <c r="H746" s="53">
        <f t="shared" si="47"/>
        <v>-1.9620098860372142</v>
      </c>
      <c r="I746" s="53">
        <f>'Metric thread'!AF200-'Metric thread'!AK200-'Metric thread'!AL200</f>
        <v>2.4610000000000012</v>
      </c>
      <c r="J746" s="53">
        <f>-'Metric thread'!AM200</f>
        <v>-0.54115087356154468</v>
      </c>
      <c r="K746" s="53">
        <f t="shared" si="48"/>
        <v>2.4610000000000012</v>
      </c>
      <c r="L746" s="58">
        <f t="shared" si="49"/>
        <v>0.54115087356154468</v>
      </c>
    </row>
    <row r="747" spans="1:12">
      <c r="A747" s="133" t="str">
        <f>_xlfn.CONCAT('Metric thread'!C201, "-int")</f>
        <v>M56x3-int</v>
      </c>
      <c r="B747" s="73">
        <f>'Metric thread'!D201</f>
        <v>3</v>
      </c>
      <c r="C747" s="53">
        <f>-'Metric thread'!AJ201</f>
        <v>-28.3565</v>
      </c>
      <c r="D747" s="53">
        <f>'Metric thread'!AH201</f>
        <v>56.356499999999997</v>
      </c>
      <c r="E747" s="53">
        <v>0</v>
      </c>
      <c r="F747" s="53">
        <f>B747/2-'Metric thread'!AN201</f>
        <v>1.4780386894481177</v>
      </c>
      <c r="G747" s="53">
        <v>0</v>
      </c>
      <c r="H747" s="53">
        <f t="shared" si="47"/>
        <v>-1.4780386894481177</v>
      </c>
      <c r="I747" s="53">
        <f>'Metric thread'!AF201-'Metric thread'!AK201-'Metric thread'!AL201</f>
        <v>1.8554999999999993</v>
      </c>
      <c r="J747" s="53">
        <f>-'Metric thread'!AM201</f>
        <v>-0.40676526496676746</v>
      </c>
      <c r="K747" s="53">
        <f t="shared" si="48"/>
        <v>1.8554999999999993</v>
      </c>
      <c r="L747" s="58">
        <f t="shared" si="49"/>
        <v>0.40676526496676746</v>
      </c>
    </row>
    <row r="748" spans="1:12">
      <c r="A748" s="133" t="str">
        <f>_xlfn.CONCAT('Metric thread'!C202, "-int")</f>
        <v>M56x2-int</v>
      </c>
      <c r="B748" s="73">
        <f>'Metric thread'!D202</f>
        <v>2</v>
      </c>
      <c r="C748" s="53">
        <f>-'Metric thread'!AJ202</f>
        <v>-28.262499999999999</v>
      </c>
      <c r="D748" s="53">
        <f>'Metric thread'!AH202</f>
        <v>56.262500000000003</v>
      </c>
      <c r="E748" s="53">
        <v>0</v>
      </c>
      <c r="F748" s="53">
        <f>B748/2-'Metric thread'!AN202</f>
        <v>0.99</v>
      </c>
      <c r="G748" s="53">
        <v>0</v>
      </c>
      <c r="H748" s="53">
        <f t="shared" si="47"/>
        <v>-0.99</v>
      </c>
      <c r="I748" s="53">
        <f>'Metric thread'!AF202-'Metric thread'!AK202-'Metric thread'!AL202</f>
        <v>1.2469548957087508</v>
      </c>
      <c r="J748" s="53">
        <f>-'Metric thread'!AM202</f>
        <v>-0.27007025529523104</v>
      </c>
      <c r="K748" s="53">
        <f t="shared" si="48"/>
        <v>1.2469548957087508</v>
      </c>
      <c r="L748" s="58">
        <f t="shared" si="49"/>
        <v>0.27007025529523104</v>
      </c>
    </row>
    <row r="749" spans="1:12">
      <c r="A749" s="133" t="str">
        <f>_xlfn.CONCAT('Metric thread'!C203, "-int")</f>
        <v>M56x1.5-int</v>
      </c>
      <c r="B749" s="73">
        <f>'Metric thread'!D203</f>
        <v>1.5</v>
      </c>
      <c r="C749" s="53">
        <f>-'Metric thread'!AJ203</f>
        <v>-28.214500000000001</v>
      </c>
      <c r="D749" s="53">
        <f>'Metric thread'!AH203</f>
        <v>56.214500000000001</v>
      </c>
      <c r="E749" s="53">
        <v>0</v>
      </c>
      <c r="F749" s="53">
        <f>B749/2-'Metric thread'!AN203</f>
        <v>0.74250000000000005</v>
      </c>
      <c r="G749" s="53">
        <v>0</v>
      </c>
      <c r="H749" s="53">
        <f t="shared" si="47"/>
        <v>-0.74250000000000005</v>
      </c>
      <c r="I749" s="53">
        <f>'Metric thread'!AF203-'Metric thread'!AK203-'Metric thread'!AL203</f>
        <v>0.93952867178156674</v>
      </c>
      <c r="J749" s="53">
        <f>-'Metric thread'!AM203</f>
        <v>-0.20006286843554086</v>
      </c>
      <c r="K749" s="53">
        <f t="shared" si="48"/>
        <v>0.93952867178156674</v>
      </c>
      <c r="L749" s="58">
        <f t="shared" si="49"/>
        <v>0.20006286843554086</v>
      </c>
    </row>
    <row r="750" spans="1:12">
      <c r="A750" s="133" t="str">
        <f>_xlfn.CONCAT('Metric thread'!C204, "-int")</f>
        <v>M56x1-int</v>
      </c>
      <c r="B750" s="73">
        <f>'Metric thread'!D204</f>
        <v>1</v>
      </c>
      <c r="C750" s="53">
        <f>-'Metric thread'!AJ204</f>
        <v>-28.167000000000002</v>
      </c>
      <c r="D750" s="53">
        <f>'Metric thread'!AH204</f>
        <v>56.167000000000002</v>
      </c>
      <c r="E750" s="53">
        <v>0</v>
      </c>
      <c r="F750" s="53">
        <f>B750/2-'Metric thread'!AN204</f>
        <v>0.495</v>
      </c>
      <c r="G750" s="53">
        <v>0</v>
      </c>
      <c r="H750" s="53">
        <f t="shared" si="47"/>
        <v>-0.495</v>
      </c>
      <c r="I750" s="53">
        <f>'Metric thread'!AF204-'Metric thread'!AK204-'Metric thread'!AL204</f>
        <v>0.62935244785437683</v>
      </c>
      <c r="J750" s="53">
        <f>-'Metric thread'!AM204</f>
        <v>-0.13164319481612566</v>
      </c>
      <c r="K750" s="53">
        <f t="shared" si="48"/>
        <v>0.62935244785437683</v>
      </c>
      <c r="L750" s="58">
        <f t="shared" si="49"/>
        <v>0.13164319481612566</v>
      </c>
    </row>
    <row r="751" spans="1:12">
      <c r="A751" s="133" t="str">
        <f>_xlfn.CONCAT('Metric thread'!C205, "-int")</f>
        <v>M58x4-int</v>
      </c>
      <c r="B751" s="73">
        <f>'Metric thread'!D205</f>
        <v>4</v>
      </c>
      <c r="C751" s="53">
        <f>-'Metric thread'!AJ205</f>
        <v>-29.446000000000002</v>
      </c>
      <c r="D751" s="53">
        <f>'Metric thread'!AH205</f>
        <v>58.445999999999998</v>
      </c>
      <c r="E751" s="53">
        <v>0</v>
      </c>
      <c r="F751" s="53">
        <f>B751/2-'Metric thread'!AN205</f>
        <v>1.9620098860372142</v>
      </c>
      <c r="G751" s="53">
        <v>0</v>
      </c>
      <c r="H751" s="53">
        <f t="shared" si="47"/>
        <v>-1.9620098860372142</v>
      </c>
      <c r="I751" s="53">
        <f>'Metric thread'!AF205-'Metric thread'!AK205-'Metric thread'!AL205</f>
        <v>2.4610000000000012</v>
      </c>
      <c r="J751" s="53">
        <f>-'Metric thread'!AM205</f>
        <v>-0.54115087356154468</v>
      </c>
      <c r="K751" s="53">
        <f t="shared" si="48"/>
        <v>2.4610000000000012</v>
      </c>
      <c r="L751" s="58">
        <f t="shared" si="49"/>
        <v>0.54115087356154468</v>
      </c>
    </row>
    <row r="752" spans="1:12">
      <c r="A752" s="133" t="str">
        <f>_xlfn.CONCAT('Metric thread'!C206, "-int")</f>
        <v>M58x3-int</v>
      </c>
      <c r="B752" s="73">
        <f>'Metric thread'!D206</f>
        <v>3</v>
      </c>
      <c r="C752" s="53">
        <f>-'Metric thread'!AJ206</f>
        <v>-29.3565</v>
      </c>
      <c r="D752" s="53">
        <f>'Metric thread'!AH206</f>
        <v>58.356499999999997</v>
      </c>
      <c r="E752" s="53">
        <v>0</v>
      </c>
      <c r="F752" s="53">
        <f>B752/2-'Metric thread'!AN206</f>
        <v>1.4780386894481177</v>
      </c>
      <c r="G752" s="53">
        <v>0</v>
      </c>
      <c r="H752" s="53">
        <f t="shared" si="47"/>
        <v>-1.4780386894481177</v>
      </c>
      <c r="I752" s="53">
        <f>'Metric thread'!AF206-'Metric thread'!AK206-'Metric thread'!AL206</f>
        <v>1.8554999999999993</v>
      </c>
      <c r="J752" s="53">
        <f>-'Metric thread'!AM206</f>
        <v>-0.40676526496676746</v>
      </c>
      <c r="K752" s="53">
        <f t="shared" si="48"/>
        <v>1.8554999999999993</v>
      </c>
      <c r="L752" s="58">
        <f t="shared" si="49"/>
        <v>0.40676526496676746</v>
      </c>
    </row>
    <row r="753" spans="1:12">
      <c r="A753" s="133" t="str">
        <f>_xlfn.CONCAT('Metric thread'!C207, "-int")</f>
        <v>M58x2-int</v>
      </c>
      <c r="B753" s="73">
        <f>'Metric thread'!D207</f>
        <v>2</v>
      </c>
      <c r="C753" s="53">
        <f>-'Metric thread'!AJ207</f>
        <v>-29.262499999999999</v>
      </c>
      <c r="D753" s="53">
        <f>'Metric thread'!AH207</f>
        <v>58.262500000000003</v>
      </c>
      <c r="E753" s="53">
        <v>0</v>
      </c>
      <c r="F753" s="53">
        <f>B753/2-'Metric thread'!AN207</f>
        <v>0.99</v>
      </c>
      <c r="G753" s="53">
        <v>0</v>
      </c>
      <c r="H753" s="53">
        <f t="shared" si="47"/>
        <v>-0.99</v>
      </c>
      <c r="I753" s="53">
        <f>'Metric thread'!AF207-'Metric thread'!AK207-'Metric thread'!AL207</f>
        <v>1.2469548957087508</v>
      </c>
      <c r="J753" s="53">
        <f>-'Metric thread'!AM207</f>
        <v>-0.27007025529523104</v>
      </c>
      <c r="K753" s="53">
        <f t="shared" si="48"/>
        <v>1.2469548957087508</v>
      </c>
      <c r="L753" s="58">
        <f t="shared" si="49"/>
        <v>0.27007025529523104</v>
      </c>
    </row>
    <row r="754" spans="1:12">
      <c r="A754" s="133" t="str">
        <f>_xlfn.CONCAT('Metric thread'!C208, "-int")</f>
        <v>M58x1.5-int</v>
      </c>
      <c r="B754" s="73">
        <f>'Metric thread'!D208</f>
        <v>1.5</v>
      </c>
      <c r="C754" s="53">
        <f>-'Metric thread'!AJ208</f>
        <v>-29.214500000000001</v>
      </c>
      <c r="D754" s="53">
        <f>'Metric thread'!AH208</f>
        <v>58.214500000000001</v>
      </c>
      <c r="E754" s="53">
        <v>0</v>
      </c>
      <c r="F754" s="53">
        <f>B754/2-'Metric thread'!AN208</f>
        <v>0.74250000000000005</v>
      </c>
      <c r="G754" s="53">
        <v>0</v>
      </c>
      <c r="H754" s="53">
        <f t="shared" si="47"/>
        <v>-0.74250000000000005</v>
      </c>
      <c r="I754" s="53">
        <f>'Metric thread'!AF208-'Metric thread'!AK208-'Metric thread'!AL208</f>
        <v>0.93952867178156674</v>
      </c>
      <c r="J754" s="53">
        <f>-'Metric thread'!AM208</f>
        <v>-0.20006286843554086</v>
      </c>
      <c r="K754" s="53">
        <f t="shared" si="48"/>
        <v>0.93952867178156674</v>
      </c>
      <c r="L754" s="58">
        <f t="shared" si="49"/>
        <v>0.20006286843554086</v>
      </c>
    </row>
    <row r="755" spans="1:12">
      <c r="A755" s="133" t="str">
        <f>_xlfn.CONCAT('Metric thread'!C209, "-int")</f>
        <v>M60-int</v>
      </c>
      <c r="B755" s="73">
        <f>'Metric thread'!D209</f>
        <v>5.5</v>
      </c>
      <c r="C755" s="53">
        <f>-'Metric thread'!AJ209</f>
        <v>-30.5745</v>
      </c>
      <c r="D755" s="53">
        <f>'Metric thread'!AH209</f>
        <v>60.5745</v>
      </c>
      <c r="E755" s="53">
        <v>0</v>
      </c>
      <c r="F755" s="53">
        <f>B755/2-'Metric thread'!AN209</f>
        <v>2.6865954740315319</v>
      </c>
      <c r="G755" s="53">
        <v>0</v>
      </c>
      <c r="H755" s="53">
        <f t="shared" si="47"/>
        <v>-2.6865954740315319</v>
      </c>
      <c r="I755" s="53">
        <f>'Metric thread'!AF209-'Metric thread'!AK209-'Metric thread'!AL209</f>
        <v>3.3639999999999994</v>
      </c>
      <c r="J755" s="53">
        <f>-'Metric thread'!AM209</f>
        <v>-0.74438916847763115</v>
      </c>
      <c r="K755" s="53">
        <f t="shared" si="48"/>
        <v>3.3639999999999994</v>
      </c>
      <c r="L755" s="58">
        <f t="shared" si="49"/>
        <v>0.74438916847763115</v>
      </c>
    </row>
    <row r="756" spans="1:12">
      <c r="A756" s="133" t="str">
        <f>_xlfn.CONCAT('Metric thread'!C210, "-int")</f>
        <v>M60x4-int</v>
      </c>
      <c r="B756" s="73">
        <f>'Metric thread'!D210</f>
        <v>4</v>
      </c>
      <c r="C756" s="53">
        <f>-'Metric thread'!AJ210</f>
        <v>-30.446000000000002</v>
      </c>
      <c r="D756" s="53">
        <f>'Metric thread'!AH210</f>
        <v>60.445999999999998</v>
      </c>
      <c r="E756" s="53">
        <v>0</v>
      </c>
      <c r="F756" s="53">
        <f>B756/2-'Metric thread'!AN210</f>
        <v>1.9620098860372142</v>
      </c>
      <c r="G756" s="53">
        <v>0</v>
      </c>
      <c r="H756" s="53">
        <f t="shared" si="47"/>
        <v>-1.9620098860372142</v>
      </c>
      <c r="I756" s="53">
        <f>'Metric thread'!AF210-'Metric thread'!AK210-'Metric thread'!AL210</f>
        <v>2.4610000000000012</v>
      </c>
      <c r="J756" s="53">
        <f>-'Metric thread'!AM210</f>
        <v>-0.54115087356154468</v>
      </c>
      <c r="K756" s="53">
        <f t="shared" si="48"/>
        <v>2.4610000000000012</v>
      </c>
      <c r="L756" s="58">
        <f t="shared" si="49"/>
        <v>0.54115087356154468</v>
      </c>
    </row>
    <row r="757" spans="1:12">
      <c r="A757" s="133" t="str">
        <f>_xlfn.CONCAT('Metric thread'!C211, "-int")</f>
        <v>M60x3-int</v>
      </c>
      <c r="B757" s="73">
        <f>'Metric thread'!D211</f>
        <v>3</v>
      </c>
      <c r="C757" s="53">
        <f>-'Metric thread'!AJ211</f>
        <v>-30.3565</v>
      </c>
      <c r="D757" s="53">
        <f>'Metric thread'!AH211</f>
        <v>60.356499999999997</v>
      </c>
      <c r="E757" s="53">
        <v>0</v>
      </c>
      <c r="F757" s="53">
        <f>B757/2-'Metric thread'!AN211</f>
        <v>1.4780386894481177</v>
      </c>
      <c r="G757" s="53">
        <v>0</v>
      </c>
      <c r="H757" s="53">
        <f t="shared" si="47"/>
        <v>-1.4780386894481177</v>
      </c>
      <c r="I757" s="53">
        <f>'Metric thread'!AF211-'Metric thread'!AK211-'Metric thread'!AL211</f>
        <v>1.8554999999999993</v>
      </c>
      <c r="J757" s="53">
        <f>-'Metric thread'!AM211</f>
        <v>-0.40676526496676746</v>
      </c>
      <c r="K757" s="53">
        <f t="shared" si="48"/>
        <v>1.8554999999999993</v>
      </c>
      <c r="L757" s="58">
        <f t="shared" si="49"/>
        <v>0.40676526496676746</v>
      </c>
    </row>
    <row r="758" spans="1:12">
      <c r="A758" s="133" t="str">
        <f>_xlfn.CONCAT('Metric thread'!C212, "-int")</f>
        <v>M60x2-int</v>
      </c>
      <c r="B758" s="73">
        <f>'Metric thread'!D212</f>
        <v>2</v>
      </c>
      <c r="C758" s="53">
        <f>-'Metric thread'!AJ212</f>
        <v>-30.262499999999999</v>
      </c>
      <c r="D758" s="53">
        <f>'Metric thread'!AH212</f>
        <v>60.262500000000003</v>
      </c>
      <c r="E758" s="53">
        <v>0</v>
      </c>
      <c r="F758" s="53">
        <f>B758/2-'Metric thread'!AN212</f>
        <v>0.99</v>
      </c>
      <c r="G758" s="53">
        <v>0</v>
      </c>
      <c r="H758" s="53">
        <f t="shared" si="47"/>
        <v>-0.99</v>
      </c>
      <c r="I758" s="53">
        <f>'Metric thread'!AF212-'Metric thread'!AK212-'Metric thread'!AL212</f>
        <v>1.2469548957087508</v>
      </c>
      <c r="J758" s="53">
        <f>-'Metric thread'!AM212</f>
        <v>-0.27007025529523104</v>
      </c>
      <c r="K758" s="53">
        <f t="shared" si="48"/>
        <v>1.2469548957087508</v>
      </c>
      <c r="L758" s="58">
        <f t="shared" si="49"/>
        <v>0.27007025529523104</v>
      </c>
    </row>
    <row r="759" spans="1:12">
      <c r="A759" s="133" t="str">
        <f>_xlfn.CONCAT('Metric thread'!C213, "-int")</f>
        <v>M60x1.5-int</v>
      </c>
      <c r="B759" s="73">
        <f>'Metric thread'!D213</f>
        <v>1.5</v>
      </c>
      <c r="C759" s="53">
        <f>-'Metric thread'!AJ213</f>
        <v>-30.213999999999999</v>
      </c>
      <c r="D759" s="53">
        <f>'Metric thread'!AH213</f>
        <v>60.213999999999999</v>
      </c>
      <c r="E759" s="53">
        <v>0</v>
      </c>
      <c r="F759" s="53">
        <f>B759/2-'Metric thread'!AN213</f>
        <v>0.74250000000000005</v>
      </c>
      <c r="G759" s="53">
        <v>0</v>
      </c>
      <c r="H759" s="53">
        <f t="shared" si="47"/>
        <v>-0.74250000000000005</v>
      </c>
      <c r="I759" s="53">
        <f>'Metric thread'!AF213-'Metric thread'!AK213-'Metric thread'!AL213</f>
        <v>0.93952867178156674</v>
      </c>
      <c r="J759" s="53">
        <f>-'Metric thread'!AM213</f>
        <v>-0.20006286843554086</v>
      </c>
      <c r="K759" s="53">
        <f t="shared" si="48"/>
        <v>0.93952867178156674</v>
      </c>
      <c r="L759" s="58">
        <f t="shared" si="49"/>
        <v>0.20006286843554086</v>
      </c>
    </row>
    <row r="760" spans="1:12">
      <c r="A760" s="133" t="str">
        <f>_xlfn.CONCAT('Metric thread'!C214, "-int")</f>
        <v>M60x1-int</v>
      </c>
      <c r="B760" s="73">
        <f>'Metric thread'!D214</f>
        <v>1</v>
      </c>
      <c r="C760" s="53">
        <f>-'Metric thread'!AJ214</f>
        <v>-30.167000000000002</v>
      </c>
      <c r="D760" s="53">
        <f>'Metric thread'!AH214</f>
        <v>60.167000000000002</v>
      </c>
      <c r="E760" s="53">
        <v>0</v>
      </c>
      <c r="F760" s="53">
        <f>B760/2-'Metric thread'!AN214</f>
        <v>0.495</v>
      </c>
      <c r="G760" s="53">
        <v>0</v>
      </c>
      <c r="H760" s="53">
        <f t="shared" si="47"/>
        <v>-0.495</v>
      </c>
      <c r="I760" s="53">
        <f>'Metric thread'!AF214-'Metric thread'!AK214-'Metric thread'!AL214</f>
        <v>0.62935244785437683</v>
      </c>
      <c r="J760" s="53">
        <f>-'Metric thread'!AM214</f>
        <v>-0.13164319481612566</v>
      </c>
      <c r="K760" s="53">
        <f t="shared" si="48"/>
        <v>0.62935244785437683</v>
      </c>
      <c r="L760" s="58">
        <f t="shared" si="49"/>
        <v>0.13164319481612566</v>
      </c>
    </row>
    <row r="761" spans="1:12">
      <c r="A761" s="133" t="str">
        <f>_xlfn.CONCAT('Metric thread'!C215, "-int")</f>
        <v>M62x4-int</v>
      </c>
      <c r="B761" s="73">
        <f>'Metric thread'!D215</f>
        <v>4</v>
      </c>
      <c r="C761" s="53">
        <f>-'Metric thread'!AJ215</f>
        <v>-31.446000000000002</v>
      </c>
      <c r="D761" s="53">
        <f>'Metric thread'!AH215</f>
        <v>62.445999999999998</v>
      </c>
      <c r="E761" s="53">
        <v>0</v>
      </c>
      <c r="F761" s="53">
        <f>B761/2-'Metric thread'!AN215</f>
        <v>1.9620098860372142</v>
      </c>
      <c r="G761" s="53">
        <v>0</v>
      </c>
      <c r="H761" s="53">
        <f t="shared" si="47"/>
        <v>-1.9620098860372142</v>
      </c>
      <c r="I761" s="53">
        <f>'Metric thread'!AF215-'Metric thread'!AK215-'Metric thread'!AL215</f>
        <v>2.4610000000000012</v>
      </c>
      <c r="J761" s="53">
        <f>-'Metric thread'!AM215</f>
        <v>-0.54115087356154468</v>
      </c>
      <c r="K761" s="53">
        <f t="shared" si="48"/>
        <v>2.4610000000000012</v>
      </c>
      <c r="L761" s="58">
        <f t="shared" si="49"/>
        <v>0.54115087356154468</v>
      </c>
    </row>
    <row r="762" spans="1:12">
      <c r="A762" s="133" t="str">
        <f>_xlfn.CONCAT('Metric thread'!C216, "-int")</f>
        <v>M62x3-int</v>
      </c>
      <c r="B762" s="73">
        <f>'Metric thread'!D216</f>
        <v>3</v>
      </c>
      <c r="C762" s="53">
        <f>-'Metric thread'!AJ216</f>
        <v>-31.3565</v>
      </c>
      <c r="D762" s="53">
        <f>'Metric thread'!AH216</f>
        <v>62.356499999999997</v>
      </c>
      <c r="E762" s="53">
        <v>0</v>
      </c>
      <c r="F762" s="53">
        <f>B762/2-'Metric thread'!AN216</f>
        <v>1.4780386894481177</v>
      </c>
      <c r="G762" s="53">
        <v>0</v>
      </c>
      <c r="H762" s="53">
        <f t="shared" si="47"/>
        <v>-1.4780386894481177</v>
      </c>
      <c r="I762" s="53">
        <f>'Metric thread'!AF216-'Metric thread'!AK216-'Metric thread'!AL216</f>
        <v>1.8554999999999993</v>
      </c>
      <c r="J762" s="53">
        <f>-'Metric thread'!AM216</f>
        <v>-0.40676526496676746</v>
      </c>
      <c r="K762" s="53">
        <f t="shared" si="48"/>
        <v>1.8554999999999993</v>
      </c>
      <c r="L762" s="58">
        <f t="shared" si="49"/>
        <v>0.40676526496676746</v>
      </c>
    </row>
    <row r="763" spans="1:12">
      <c r="A763" s="133" t="str">
        <f>_xlfn.CONCAT('Metric thread'!C217, "-int")</f>
        <v>M62x2-int</v>
      </c>
      <c r="B763" s="73">
        <f>'Metric thread'!D217</f>
        <v>2</v>
      </c>
      <c r="C763" s="53">
        <f>-'Metric thread'!AJ217</f>
        <v>-31.262499999999999</v>
      </c>
      <c r="D763" s="53">
        <f>'Metric thread'!AH217</f>
        <v>62.262500000000003</v>
      </c>
      <c r="E763" s="53">
        <v>0</v>
      </c>
      <c r="F763" s="53">
        <f>B763/2-'Metric thread'!AN217</f>
        <v>0.99</v>
      </c>
      <c r="G763" s="53">
        <v>0</v>
      </c>
      <c r="H763" s="53">
        <f t="shared" si="47"/>
        <v>-0.99</v>
      </c>
      <c r="I763" s="53">
        <f>'Metric thread'!AF217-'Metric thread'!AK217-'Metric thread'!AL217</f>
        <v>1.2469548957087508</v>
      </c>
      <c r="J763" s="53">
        <f>-'Metric thread'!AM217</f>
        <v>-0.27007025529523104</v>
      </c>
      <c r="K763" s="53">
        <f t="shared" si="48"/>
        <v>1.2469548957087508</v>
      </c>
      <c r="L763" s="58">
        <f t="shared" si="49"/>
        <v>0.27007025529523104</v>
      </c>
    </row>
    <row r="764" spans="1:12">
      <c r="A764" s="133" t="str">
        <f>_xlfn.CONCAT('Metric thread'!C218, "-int")</f>
        <v>M62x1.5-int</v>
      </c>
      <c r="B764" s="73">
        <f>'Metric thread'!D218</f>
        <v>1.5</v>
      </c>
      <c r="C764" s="53">
        <f>-'Metric thread'!AJ218</f>
        <v>-31.214500000000001</v>
      </c>
      <c r="D764" s="53">
        <f>'Metric thread'!AH218</f>
        <v>62.214500000000001</v>
      </c>
      <c r="E764" s="53">
        <v>0</v>
      </c>
      <c r="F764" s="53">
        <f>B764/2-'Metric thread'!AN218</f>
        <v>0.74250000000000005</v>
      </c>
      <c r="G764" s="53">
        <v>0</v>
      </c>
      <c r="H764" s="53">
        <f t="shared" si="47"/>
        <v>-0.74250000000000005</v>
      </c>
      <c r="I764" s="53">
        <f>'Metric thread'!AF218-'Metric thread'!AK218-'Metric thread'!AL218</f>
        <v>0.93952867178156674</v>
      </c>
      <c r="J764" s="53">
        <f>-'Metric thread'!AM218</f>
        <v>-0.20006286843554086</v>
      </c>
      <c r="K764" s="53">
        <f t="shared" si="48"/>
        <v>0.93952867178156674</v>
      </c>
      <c r="L764" s="58">
        <f t="shared" si="49"/>
        <v>0.20006286843554086</v>
      </c>
    </row>
    <row r="765" spans="1:12">
      <c r="A765" s="133" t="str">
        <f>_xlfn.CONCAT('Metric thread'!C219, "-int")</f>
        <v>M63x1.5-int</v>
      </c>
      <c r="B765" s="73">
        <f>'Metric thread'!D219</f>
        <v>1.5</v>
      </c>
      <c r="C765" s="53">
        <f>-'Metric thread'!AJ219</f>
        <v>-31.714500000000001</v>
      </c>
      <c r="D765" s="53">
        <f>'Metric thread'!AH219</f>
        <v>63.214500000000001</v>
      </c>
      <c r="E765" s="53">
        <v>0</v>
      </c>
      <c r="F765" s="53">
        <f>B765/2-'Metric thread'!AN219</f>
        <v>0.74250000000000005</v>
      </c>
      <c r="G765" s="53">
        <v>0</v>
      </c>
      <c r="H765" s="53">
        <f t="shared" si="47"/>
        <v>-0.74250000000000005</v>
      </c>
      <c r="I765" s="53">
        <f>'Metric thread'!AF219-'Metric thread'!AK219-'Metric thread'!AL219</f>
        <v>0.93952867178156674</v>
      </c>
      <c r="J765" s="53">
        <f>-'Metric thread'!AM219</f>
        <v>-0.20006286843554086</v>
      </c>
      <c r="K765" s="53">
        <f t="shared" si="48"/>
        <v>0.93952867178156674</v>
      </c>
      <c r="L765" s="58">
        <f t="shared" si="49"/>
        <v>0.20006286843554086</v>
      </c>
    </row>
    <row r="766" spans="1:12">
      <c r="A766" s="133" t="str">
        <f>_xlfn.CONCAT('Metric thread'!C220, "-int")</f>
        <v>M64-int</v>
      </c>
      <c r="B766" s="73">
        <f>'Metric thread'!D220</f>
        <v>6</v>
      </c>
      <c r="C766" s="53">
        <f>-'Metric thread'!AJ220</f>
        <v>-32.6205</v>
      </c>
      <c r="D766" s="53">
        <f>'Metric thread'!AH220</f>
        <v>64.620499999999993</v>
      </c>
      <c r="E766" s="53">
        <v>0</v>
      </c>
      <c r="F766" s="53">
        <f>B766/2-'Metric thread'!AN220</f>
        <v>2.9290862538116187</v>
      </c>
      <c r="G766" s="53">
        <v>0</v>
      </c>
      <c r="H766" s="53">
        <f t="shared" si="47"/>
        <v>-2.9290862538116187</v>
      </c>
      <c r="I766" s="53">
        <f>'Metric thread'!AF220-'Metric thread'!AK220-'Metric thread'!AL220</f>
        <v>3.6679999999999957</v>
      </c>
      <c r="J766" s="53">
        <f>-'Metric thread'!AM220</f>
        <v>-0.8113654664240737</v>
      </c>
      <c r="K766" s="53">
        <f t="shared" si="48"/>
        <v>3.6679999999999957</v>
      </c>
      <c r="L766" s="58">
        <f t="shared" si="49"/>
        <v>0.8113654664240737</v>
      </c>
    </row>
    <row r="767" spans="1:12">
      <c r="A767" s="133" t="str">
        <f>_xlfn.CONCAT('Metric thread'!C221, "-int")</f>
        <v>M64x5.5-int</v>
      </c>
      <c r="B767" s="73">
        <f>'Metric thread'!D221</f>
        <v>5.5</v>
      </c>
      <c r="C767" s="53">
        <f>-'Metric thread'!AJ221</f>
        <v>-32.5745</v>
      </c>
      <c r="D767" s="53">
        <f>'Metric thread'!AH221</f>
        <v>64.5745</v>
      </c>
      <c r="E767" s="53">
        <v>0</v>
      </c>
      <c r="F767" s="53">
        <f>B767/2-'Metric thread'!AN221</f>
        <v>2.6865954740315319</v>
      </c>
      <c r="G767" s="53">
        <v>0</v>
      </c>
      <c r="H767" s="53">
        <f t="shared" si="47"/>
        <v>-2.6865954740315319</v>
      </c>
      <c r="I767" s="53">
        <f>'Metric thread'!AF221-'Metric thread'!AK221-'Metric thread'!AL221</f>
        <v>3.3639999999999994</v>
      </c>
      <c r="J767" s="53">
        <f>-'Metric thread'!AM221</f>
        <v>-0.74438916847763115</v>
      </c>
      <c r="K767" s="53">
        <f t="shared" si="48"/>
        <v>3.3639999999999994</v>
      </c>
      <c r="L767" s="58">
        <f t="shared" si="49"/>
        <v>0.74438916847763115</v>
      </c>
    </row>
    <row r="768" spans="1:12">
      <c r="A768" s="133" t="str">
        <f>_xlfn.CONCAT('Metric thread'!C222, "-int")</f>
        <v>M64x4-int</v>
      </c>
      <c r="B768" s="73">
        <f>'Metric thread'!D222</f>
        <v>4</v>
      </c>
      <c r="C768" s="53">
        <f>-'Metric thread'!AJ222</f>
        <v>-32.445999999999998</v>
      </c>
      <c r="D768" s="53">
        <f>'Metric thread'!AH222</f>
        <v>64.445999999999998</v>
      </c>
      <c r="E768" s="53">
        <v>0</v>
      </c>
      <c r="F768" s="53">
        <f>B768/2-'Metric thread'!AN222</f>
        <v>1.9620098860372142</v>
      </c>
      <c r="G768" s="53">
        <v>0</v>
      </c>
      <c r="H768" s="53">
        <f t="shared" si="47"/>
        <v>-1.9620098860372142</v>
      </c>
      <c r="I768" s="53">
        <f>'Metric thread'!AF222-'Metric thread'!AK222-'Metric thread'!AL222</f>
        <v>2.4610000000000012</v>
      </c>
      <c r="J768" s="53">
        <f>-'Metric thread'!AM222</f>
        <v>-0.54115087356154468</v>
      </c>
      <c r="K768" s="53">
        <f t="shared" si="48"/>
        <v>2.4610000000000012</v>
      </c>
      <c r="L768" s="58">
        <f t="shared" si="49"/>
        <v>0.54115087356154468</v>
      </c>
    </row>
    <row r="769" spans="1:12">
      <c r="A769" s="133" t="str">
        <f>_xlfn.CONCAT('Metric thread'!C223, "-int")</f>
        <v>M64x3-int</v>
      </c>
      <c r="B769" s="73">
        <f>'Metric thread'!D223</f>
        <v>3</v>
      </c>
      <c r="C769" s="53">
        <f>-'Metric thread'!AJ223</f>
        <v>-32.356499999999997</v>
      </c>
      <c r="D769" s="53">
        <f>'Metric thread'!AH223</f>
        <v>64.356499999999997</v>
      </c>
      <c r="E769" s="53">
        <v>0</v>
      </c>
      <c r="F769" s="53">
        <f>B769/2-'Metric thread'!AN223</f>
        <v>1.4780386894481157</v>
      </c>
      <c r="G769" s="53">
        <v>0</v>
      </c>
      <c r="H769" s="53">
        <f t="shared" si="47"/>
        <v>-1.4780386894481157</v>
      </c>
      <c r="I769" s="53">
        <f>'Metric thread'!AF223-'Metric thread'!AK223-'Metric thread'!AL223</f>
        <v>1.8554999999999957</v>
      </c>
      <c r="J769" s="53">
        <f>-'Metric thread'!AM223</f>
        <v>-0.40676526496676746</v>
      </c>
      <c r="K769" s="53">
        <f t="shared" si="48"/>
        <v>1.8554999999999957</v>
      </c>
      <c r="L769" s="58">
        <f t="shared" si="49"/>
        <v>0.40676526496676746</v>
      </c>
    </row>
    <row r="770" spans="1:12">
      <c r="A770" s="133" t="str">
        <f>_xlfn.CONCAT('Metric thread'!C224, "-int")</f>
        <v>M64x2-int</v>
      </c>
      <c r="B770" s="73">
        <f>'Metric thread'!D224</f>
        <v>2</v>
      </c>
      <c r="C770" s="53">
        <f>-'Metric thread'!AJ224</f>
        <v>-32.262500000000003</v>
      </c>
      <c r="D770" s="53">
        <f>'Metric thread'!AH224</f>
        <v>64.262500000000003</v>
      </c>
      <c r="E770" s="53">
        <v>0</v>
      </c>
      <c r="F770" s="53">
        <f>B770/2-'Metric thread'!AN224</f>
        <v>0.99</v>
      </c>
      <c r="G770" s="53">
        <v>0</v>
      </c>
      <c r="H770" s="53">
        <f t="shared" si="47"/>
        <v>-0.99</v>
      </c>
      <c r="I770" s="53">
        <f>'Metric thread'!AF224-'Metric thread'!AK224-'Metric thread'!AL224</f>
        <v>1.2469548957087508</v>
      </c>
      <c r="J770" s="53">
        <f>-'Metric thread'!AM224</f>
        <v>-0.27007025529523104</v>
      </c>
      <c r="K770" s="53">
        <f t="shared" si="48"/>
        <v>1.2469548957087508</v>
      </c>
      <c r="L770" s="58">
        <f t="shared" si="49"/>
        <v>0.27007025529523104</v>
      </c>
    </row>
    <row r="771" spans="1:12">
      <c r="A771" s="133" t="str">
        <f>_xlfn.CONCAT('Metric thread'!C225, "-int")</f>
        <v>M64x1.5-int</v>
      </c>
      <c r="B771" s="73">
        <f>'Metric thread'!D225</f>
        <v>1.5</v>
      </c>
      <c r="C771" s="53">
        <f>-'Metric thread'!AJ225</f>
        <v>-32.214500000000001</v>
      </c>
      <c r="D771" s="53">
        <f>'Metric thread'!AH225</f>
        <v>64.214500000000001</v>
      </c>
      <c r="E771" s="53">
        <v>0</v>
      </c>
      <c r="F771" s="53">
        <f>B771/2-'Metric thread'!AN225</f>
        <v>0.74250000000000005</v>
      </c>
      <c r="G771" s="53">
        <v>0</v>
      </c>
      <c r="H771" s="53">
        <f t="shared" si="47"/>
        <v>-0.74250000000000005</v>
      </c>
      <c r="I771" s="53">
        <f>'Metric thread'!AF225-'Metric thread'!AK225-'Metric thread'!AL225</f>
        <v>0.93952867178156674</v>
      </c>
      <c r="J771" s="53">
        <f>-'Metric thread'!AM225</f>
        <v>-0.20006286843554086</v>
      </c>
      <c r="K771" s="53">
        <f t="shared" si="48"/>
        <v>0.93952867178156674</v>
      </c>
      <c r="L771" s="58">
        <f t="shared" si="49"/>
        <v>0.20006286843554086</v>
      </c>
    </row>
    <row r="772" spans="1:12">
      <c r="A772" s="133" t="str">
        <f>_xlfn.CONCAT('Metric thread'!C226, "-int")</f>
        <v>M64x1-int</v>
      </c>
      <c r="B772" s="73">
        <f>'Metric thread'!D226</f>
        <v>1</v>
      </c>
      <c r="C772" s="53">
        <f>-'Metric thread'!AJ226</f>
        <v>-32.167000000000002</v>
      </c>
      <c r="D772" s="53">
        <f>'Metric thread'!AH226</f>
        <v>64.167000000000002</v>
      </c>
      <c r="E772" s="53">
        <v>0</v>
      </c>
      <c r="F772" s="53">
        <f>B772/2-'Metric thread'!AN226</f>
        <v>0.495</v>
      </c>
      <c r="G772" s="53">
        <v>0</v>
      </c>
      <c r="H772" s="53">
        <f t="shared" si="47"/>
        <v>-0.495</v>
      </c>
      <c r="I772" s="53">
        <f>'Metric thread'!AF226-'Metric thread'!AK226-'Metric thread'!AL226</f>
        <v>0.62935244785437683</v>
      </c>
      <c r="J772" s="53">
        <f>-'Metric thread'!AM226</f>
        <v>-0.13164319481612566</v>
      </c>
      <c r="K772" s="53">
        <f t="shared" si="48"/>
        <v>0.62935244785437683</v>
      </c>
      <c r="L772" s="58">
        <f t="shared" si="49"/>
        <v>0.13164319481612566</v>
      </c>
    </row>
    <row r="773" spans="1:12">
      <c r="A773" s="133" t="str">
        <f>_xlfn.CONCAT('Metric thread'!C227, "-int")</f>
        <v>M65x4-int</v>
      </c>
      <c r="B773" s="73">
        <f>'Metric thread'!D227</f>
        <v>4</v>
      </c>
      <c r="C773" s="53">
        <f>-'Metric thread'!AJ227</f>
        <v>-32.945999999999998</v>
      </c>
      <c r="D773" s="53">
        <f>'Metric thread'!AH227</f>
        <v>65.445999999999998</v>
      </c>
      <c r="E773" s="53">
        <v>0</v>
      </c>
      <c r="F773" s="53">
        <f>B773/2-'Metric thread'!AN227</f>
        <v>1.9620098860372142</v>
      </c>
      <c r="G773" s="53">
        <v>0</v>
      </c>
      <c r="H773" s="53">
        <f t="shared" si="47"/>
        <v>-1.9620098860372142</v>
      </c>
      <c r="I773" s="53">
        <f>'Metric thread'!AF227-'Metric thread'!AK227-'Metric thread'!AL227</f>
        <v>2.4610000000000012</v>
      </c>
      <c r="J773" s="53">
        <f>-'Metric thread'!AM227</f>
        <v>-0.54115087356154468</v>
      </c>
      <c r="K773" s="53">
        <f t="shared" si="48"/>
        <v>2.4610000000000012</v>
      </c>
      <c r="L773" s="58">
        <f t="shared" si="49"/>
        <v>0.54115087356154468</v>
      </c>
    </row>
    <row r="774" spans="1:12">
      <c r="A774" s="133" t="str">
        <f>_xlfn.CONCAT('Metric thread'!C228, "-int")</f>
        <v>M65x3-int</v>
      </c>
      <c r="B774" s="73">
        <f>'Metric thread'!D228</f>
        <v>3</v>
      </c>
      <c r="C774" s="53">
        <f>-'Metric thread'!AJ228</f>
        <v>-32.856499999999997</v>
      </c>
      <c r="D774" s="53">
        <f>'Metric thread'!AH228</f>
        <v>65.356499999999997</v>
      </c>
      <c r="E774" s="53">
        <v>0</v>
      </c>
      <c r="F774" s="53">
        <f>B774/2-'Metric thread'!AN228</f>
        <v>1.4780386894481157</v>
      </c>
      <c r="G774" s="53">
        <v>0</v>
      </c>
      <c r="H774" s="53">
        <f t="shared" si="47"/>
        <v>-1.4780386894481157</v>
      </c>
      <c r="I774" s="53">
        <f>'Metric thread'!AF228-'Metric thread'!AK228-'Metric thread'!AL228</f>
        <v>1.8554999999999957</v>
      </c>
      <c r="J774" s="53">
        <f>-'Metric thread'!AM228</f>
        <v>-0.40676526496676746</v>
      </c>
      <c r="K774" s="53">
        <f t="shared" si="48"/>
        <v>1.8554999999999957</v>
      </c>
      <c r="L774" s="58">
        <f t="shared" si="49"/>
        <v>0.40676526496676746</v>
      </c>
    </row>
    <row r="775" spans="1:12">
      <c r="A775" s="133" t="str">
        <f>_xlfn.CONCAT('Metric thread'!C229, "-int")</f>
        <v>M65x2-int</v>
      </c>
      <c r="B775" s="73">
        <f>'Metric thread'!D229</f>
        <v>2</v>
      </c>
      <c r="C775" s="53">
        <f>-'Metric thread'!AJ229</f>
        <v>-32.762500000000003</v>
      </c>
      <c r="D775" s="53">
        <f>'Metric thread'!AH229</f>
        <v>65.262500000000003</v>
      </c>
      <c r="E775" s="53">
        <v>0</v>
      </c>
      <c r="F775" s="53">
        <f>B775/2-'Metric thread'!AN229</f>
        <v>0.99</v>
      </c>
      <c r="G775" s="53">
        <v>0</v>
      </c>
      <c r="H775" s="53">
        <f t="shared" si="47"/>
        <v>-0.99</v>
      </c>
      <c r="I775" s="53">
        <f>'Metric thread'!AF229-'Metric thread'!AK229-'Metric thread'!AL229</f>
        <v>1.2469548957087508</v>
      </c>
      <c r="J775" s="53">
        <f>-'Metric thread'!AM229</f>
        <v>-0.27007025529523104</v>
      </c>
      <c r="K775" s="53">
        <f t="shared" si="48"/>
        <v>1.2469548957087508</v>
      </c>
      <c r="L775" s="58">
        <f t="shared" si="49"/>
        <v>0.27007025529523104</v>
      </c>
    </row>
    <row r="776" spans="1:12">
      <c r="A776" s="133" t="str">
        <f>_xlfn.CONCAT('Metric thread'!C230, "-int")</f>
        <v>M65x1.5-int</v>
      </c>
      <c r="B776" s="73">
        <f>'Metric thread'!D230</f>
        <v>1.5</v>
      </c>
      <c r="C776" s="53">
        <f>-'Metric thread'!AJ230</f>
        <v>-32.713999999999999</v>
      </c>
      <c r="D776" s="53">
        <f>'Metric thread'!AH230</f>
        <v>65.213999999999999</v>
      </c>
      <c r="E776" s="53">
        <v>0</v>
      </c>
      <c r="F776" s="53">
        <f>B776/2-'Metric thread'!AN230</f>
        <v>0.74250000000000005</v>
      </c>
      <c r="G776" s="53">
        <v>0</v>
      </c>
      <c r="H776" s="53">
        <f t="shared" si="47"/>
        <v>-0.74250000000000005</v>
      </c>
      <c r="I776" s="53">
        <f>'Metric thread'!AF230-'Metric thread'!AK230-'Metric thread'!AL230</f>
        <v>0.93952867178156674</v>
      </c>
      <c r="J776" s="53">
        <f>-'Metric thread'!AM230</f>
        <v>-0.20006286843554086</v>
      </c>
      <c r="K776" s="53">
        <f t="shared" si="48"/>
        <v>0.93952867178156674</v>
      </c>
      <c r="L776" s="58">
        <f t="shared" si="49"/>
        <v>0.20006286843554086</v>
      </c>
    </row>
    <row r="777" spans="1:12">
      <c r="A777" s="133" t="str">
        <f>_xlfn.CONCAT('Metric thread'!C231, "-int")</f>
        <v>M68x6-int</v>
      </c>
      <c r="B777" s="73">
        <f>'Metric thread'!D231</f>
        <v>6</v>
      </c>
      <c r="C777" s="53">
        <f>-'Metric thread'!AJ231</f>
        <v>-34.6205</v>
      </c>
      <c r="D777" s="53">
        <f>'Metric thread'!AH231</f>
        <v>68.620499999999993</v>
      </c>
      <c r="E777" s="53">
        <v>0</v>
      </c>
      <c r="F777" s="53">
        <f>B777/2-'Metric thread'!AN231</f>
        <v>2.9290862538116227</v>
      </c>
      <c r="G777" s="53">
        <v>0</v>
      </c>
      <c r="H777" s="53">
        <f t="shared" si="47"/>
        <v>-2.9290862538116227</v>
      </c>
      <c r="I777" s="53">
        <f>'Metric thread'!AF231-'Metric thread'!AK231-'Metric thread'!AL231</f>
        <v>3.6679999999999993</v>
      </c>
      <c r="J777" s="53">
        <f>-'Metric thread'!AM231</f>
        <v>-0.81136546642407581</v>
      </c>
      <c r="K777" s="53">
        <f t="shared" si="48"/>
        <v>3.6679999999999993</v>
      </c>
      <c r="L777" s="58">
        <f t="shared" si="49"/>
        <v>0.81136546642407581</v>
      </c>
    </row>
    <row r="778" spans="1:12">
      <c r="A778" s="133" t="str">
        <f>_xlfn.CONCAT('Metric thread'!C232, "-int")</f>
        <v>M68x4-int</v>
      </c>
      <c r="B778" s="73">
        <f>'Metric thread'!D232</f>
        <v>4</v>
      </c>
      <c r="C778" s="53">
        <f>-'Metric thread'!AJ232</f>
        <v>-34.445999999999998</v>
      </c>
      <c r="D778" s="53">
        <f>'Metric thread'!AH232</f>
        <v>68.445999999999998</v>
      </c>
      <c r="E778" s="53">
        <v>0</v>
      </c>
      <c r="F778" s="53">
        <f>B778/2-'Metric thread'!AN232</f>
        <v>1.9620098860372142</v>
      </c>
      <c r="G778" s="53">
        <v>0</v>
      </c>
      <c r="H778" s="53">
        <f t="shared" si="47"/>
        <v>-1.9620098860372142</v>
      </c>
      <c r="I778" s="53">
        <f>'Metric thread'!AF232-'Metric thread'!AK232-'Metric thread'!AL232</f>
        <v>2.4610000000000012</v>
      </c>
      <c r="J778" s="53">
        <f>-'Metric thread'!AM232</f>
        <v>-0.54115087356154468</v>
      </c>
      <c r="K778" s="53">
        <f t="shared" si="48"/>
        <v>2.4610000000000012</v>
      </c>
      <c r="L778" s="58">
        <f t="shared" si="49"/>
        <v>0.54115087356154468</v>
      </c>
    </row>
    <row r="779" spans="1:12">
      <c r="A779" s="133" t="str">
        <f>_xlfn.CONCAT('Metric thread'!C233, "-int")</f>
        <v>M68x3-int</v>
      </c>
      <c r="B779" s="73">
        <f>'Metric thread'!D233</f>
        <v>3</v>
      </c>
      <c r="C779" s="53">
        <f>-'Metric thread'!AJ233</f>
        <v>-34.356499999999997</v>
      </c>
      <c r="D779" s="53">
        <f>'Metric thread'!AH233</f>
        <v>68.356499999999997</v>
      </c>
      <c r="E779" s="53">
        <v>0</v>
      </c>
      <c r="F779" s="53">
        <f>B779/2-'Metric thread'!AN233</f>
        <v>1.4780386894481157</v>
      </c>
      <c r="G779" s="53">
        <v>0</v>
      </c>
      <c r="H779" s="53">
        <f t="shared" si="47"/>
        <v>-1.4780386894481157</v>
      </c>
      <c r="I779" s="53">
        <f>'Metric thread'!AF233-'Metric thread'!AK233-'Metric thread'!AL233</f>
        <v>1.8554999999999993</v>
      </c>
      <c r="J779" s="53">
        <f>-'Metric thread'!AM233</f>
        <v>-0.40676526496676541</v>
      </c>
      <c r="K779" s="53">
        <f t="shared" si="48"/>
        <v>1.8554999999999993</v>
      </c>
      <c r="L779" s="58">
        <f t="shared" si="49"/>
        <v>0.40676526496676541</v>
      </c>
    </row>
    <row r="780" spans="1:12">
      <c r="A780" s="133" t="str">
        <f>_xlfn.CONCAT('Metric thread'!C234, "-int")</f>
        <v>M68x2-int</v>
      </c>
      <c r="B780" s="73">
        <f>'Metric thread'!D234</f>
        <v>2</v>
      </c>
      <c r="C780" s="53">
        <f>-'Metric thread'!AJ234</f>
        <v>-34.262500000000003</v>
      </c>
      <c r="D780" s="53">
        <f>'Metric thread'!AH234</f>
        <v>68.262500000000003</v>
      </c>
      <c r="E780" s="53">
        <v>0</v>
      </c>
      <c r="F780" s="53">
        <f>B780/2-'Metric thread'!AN234</f>
        <v>0.99</v>
      </c>
      <c r="G780" s="53">
        <v>0</v>
      </c>
      <c r="H780" s="53">
        <f t="shared" si="47"/>
        <v>-0.99</v>
      </c>
      <c r="I780" s="53">
        <f>'Metric thread'!AF234-'Metric thread'!AK234-'Metric thread'!AL234</f>
        <v>1.2469548957087473</v>
      </c>
      <c r="J780" s="53">
        <f>-'Metric thread'!AM234</f>
        <v>-0.2700702552952331</v>
      </c>
      <c r="K780" s="53">
        <f t="shared" si="48"/>
        <v>1.2469548957087473</v>
      </c>
      <c r="L780" s="58">
        <f t="shared" si="49"/>
        <v>0.2700702552952331</v>
      </c>
    </row>
    <row r="781" spans="1:12">
      <c r="A781" s="133" t="str">
        <f>_xlfn.CONCAT('Metric thread'!C235, "-int")</f>
        <v>M68x1.5-int</v>
      </c>
      <c r="B781" s="73">
        <f>'Metric thread'!D235</f>
        <v>1.5</v>
      </c>
      <c r="C781" s="53">
        <f>-'Metric thread'!AJ235</f>
        <v>-34.214500000000001</v>
      </c>
      <c r="D781" s="53">
        <f>'Metric thread'!AH235</f>
        <v>68.214500000000001</v>
      </c>
      <c r="E781" s="53">
        <v>0</v>
      </c>
      <c r="F781" s="53">
        <f>B781/2-'Metric thread'!AN235</f>
        <v>0.74250000000000005</v>
      </c>
      <c r="G781" s="53">
        <v>0</v>
      </c>
      <c r="H781" s="53">
        <f t="shared" si="47"/>
        <v>-0.74250000000000005</v>
      </c>
      <c r="I781" s="53">
        <f>'Metric thread'!AF235-'Metric thread'!AK235-'Metric thread'!AL235</f>
        <v>0.93952867178155963</v>
      </c>
      <c r="J781" s="53">
        <f>-'Metric thread'!AM235</f>
        <v>-0.20006286843554497</v>
      </c>
      <c r="K781" s="53">
        <f t="shared" si="48"/>
        <v>0.93952867178155963</v>
      </c>
      <c r="L781" s="58">
        <f t="shared" si="49"/>
        <v>0.20006286843554497</v>
      </c>
    </row>
    <row r="782" spans="1:12">
      <c r="A782" s="133" t="str">
        <f>_xlfn.CONCAT('Metric thread'!C236, "-int")</f>
        <v>M68x1-int</v>
      </c>
      <c r="B782" s="73">
        <f>'Metric thread'!D236</f>
        <v>1</v>
      </c>
      <c r="C782" s="53">
        <f>-'Metric thread'!AJ236</f>
        <v>-34.167000000000002</v>
      </c>
      <c r="D782" s="53">
        <f>'Metric thread'!AH236</f>
        <v>68.167000000000002</v>
      </c>
      <c r="E782" s="53">
        <v>0</v>
      </c>
      <c r="F782" s="53">
        <f>B782/2-'Metric thread'!AN236</f>
        <v>0.495</v>
      </c>
      <c r="G782" s="53">
        <v>0</v>
      </c>
      <c r="H782" s="53">
        <f t="shared" si="47"/>
        <v>-0.495</v>
      </c>
      <c r="I782" s="53">
        <f>'Metric thread'!AF236-'Metric thread'!AK236-'Metric thread'!AL236</f>
        <v>0.62935244785437328</v>
      </c>
      <c r="J782" s="53">
        <f>-'Metric thread'!AM236</f>
        <v>-0.13164319481612771</v>
      </c>
      <c r="K782" s="53">
        <f t="shared" si="48"/>
        <v>0.62935244785437328</v>
      </c>
      <c r="L782" s="58">
        <f t="shared" si="49"/>
        <v>0.13164319481612771</v>
      </c>
    </row>
    <row r="783" spans="1:12">
      <c r="A783" s="133" t="str">
        <f>_xlfn.CONCAT('Metric thread'!C237, "-int")</f>
        <v>M70x6-int</v>
      </c>
      <c r="B783" s="73">
        <f>'Metric thread'!D237</f>
        <v>6</v>
      </c>
      <c r="C783" s="53">
        <f>-'Metric thread'!AJ237</f>
        <v>-35.6205</v>
      </c>
      <c r="D783" s="53">
        <f>'Metric thread'!AH237</f>
        <v>70.620499999999993</v>
      </c>
      <c r="E783" s="53">
        <v>0</v>
      </c>
      <c r="F783" s="53">
        <f>B783/2-'Metric thread'!AN237</f>
        <v>2.9290862538116227</v>
      </c>
      <c r="G783" s="53">
        <v>0</v>
      </c>
      <c r="H783" s="53">
        <f t="shared" si="47"/>
        <v>-2.9290862538116227</v>
      </c>
      <c r="I783" s="53">
        <f>'Metric thread'!AF237-'Metric thread'!AK237-'Metric thread'!AL237</f>
        <v>3.6679999999999993</v>
      </c>
      <c r="J783" s="53">
        <f>-'Metric thread'!AM237</f>
        <v>-0.81136546642407581</v>
      </c>
      <c r="K783" s="53">
        <f t="shared" si="48"/>
        <v>3.6679999999999993</v>
      </c>
      <c r="L783" s="58">
        <f t="shared" si="49"/>
        <v>0.81136546642407581</v>
      </c>
    </row>
    <row r="784" spans="1:12">
      <c r="A784" s="133" t="str">
        <f>_xlfn.CONCAT('Metric thread'!C238, "-int")</f>
        <v>M70x4-int</v>
      </c>
      <c r="B784" s="73">
        <f>'Metric thread'!D238</f>
        <v>4</v>
      </c>
      <c r="C784" s="53">
        <f>-'Metric thread'!AJ238</f>
        <v>-35.445999999999998</v>
      </c>
      <c r="D784" s="53">
        <f>'Metric thread'!AH238</f>
        <v>70.445999999999998</v>
      </c>
      <c r="E784" s="53">
        <v>0</v>
      </c>
      <c r="F784" s="53">
        <f>B784/2-'Metric thread'!AN238</f>
        <v>1.9620098860372142</v>
      </c>
      <c r="G784" s="53">
        <v>0</v>
      </c>
      <c r="H784" s="53">
        <f t="shared" si="47"/>
        <v>-1.9620098860372142</v>
      </c>
      <c r="I784" s="53">
        <f>'Metric thread'!AF238-'Metric thread'!AK238-'Metric thread'!AL238</f>
        <v>2.4610000000000012</v>
      </c>
      <c r="J784" s="53">
        <f>-'Metric thread'!AM238</f>
        <v>-0.54115087356154468</v>
      </c>
      <c r="K784" s="53">
        <f t="shared" si="48"/>
        <v>2.4610000000000012</v>
      </c>
      <c r="L784" s="58">
        <f t="shared" si="49"/>
        <v>0.54115087356154468</v>
      </c>
    </row>
    <row r="785" spans="1:12">
      <c r="A785" s="133" t="str">
        <f>_xlfn.CONCAT('Metric thread'!C239, "-int")</f>
        <v>M70x3-int</v>
      </c>
      <c r="B785" s="73">
        <f>'Metric thread'!D239</f>
        <v>3</v>
      </c>
      <c r="C785" s="53">
        <f>-'Metric thread'!AJ239</f>
        <v>-35.356499999999997</v>
      </c>
      <c r="D785" s="53">
        <f>'Metric thread'!AH239</f>
        <v>70.356499999999997</v>
      </c>
      <c r="E785" s="53">
        <v>0</v>
      </c>
      <c r="F785" s="53">
        <f>B785/2-'Metric thread'!AN239</f>
        <v>1.4780386894481157</v>
      </c>
      <c r="G785" s="53">
        <v>0</v>
      </c>
      <c r="H785" s="53">
        <f t="shared" si="47"/>
        <v>-1.4780386894481157</v>
      </c>
      <c r="I785" s="53">
        <f>'Metric thread'!AF239-'Metric thread'!AK239-'Metric thread'!AL239</f>
        <v>1.8554999999999993</v>
      </c>
      <c r="J785" s="53">
        <f>-'Metric thread'!AM239</f>
        <v>-0.40676526496676541</v>
      </c>
      <c r="K785" s="53">
        <f t="shared" si="48"/>
        <v>1.8554999999999993</v>
      </c>
      <c r="L785" s="58">
        <f t="shared" si="49"/>
        <v>0.40676526496676541</v>
      </c>
    </row>
    <row r="786" spans="1:12">
      <c r="A786" s="133" t="str">
        <f>_xlfn.CONCAT('Metric thread'!C240, "-int")</f>
        <v>M70x2-int</v>
      </c>
      <c r="B786" s="73">
        <f>'Metric thread'!D240</f>
        <v>2</v>
      </c>
      <c r="C786" s="53">
        <f>-'Metric thread'!AJ240</f>
        <v>-35.262500000000003</v>
      </c>
      <c r="D786" s="53">
        <f>'Metric thread'!AH240</f>
        <v>70.262500000000003</v>
      </c>
      <c r="E786" s="53">
        <v>0</v>
      </c>
      <c r="F786" s="53">
        <f>B786/2-'Metric thread'!AN240</f>
        <v>0.99</v>
      </c>
      <c r="G786" s="53">
        <v>0</v>
      </c>
      <c r="H786" s="53">
        <f t="shared" si="47"/>
        <v>-0.99</v>
      </c>
      <c r="I786" s="53">
        <f>'Metric thread'!AF240-'Metric thread'!AK240-'Metric thread'!AL240</f>
        <v>1.2469548957087473</v>
      </c>
      <c r="J786" s="53">
        <f>-'Metric thread'!AM240</f>
        <v>-0.2700702552952331</v>
      </c>
      <c r="K786" s="53">
        <f t="shared" si="48"/>
        <v>1.2469548957087473</v>
      </c>
      <c r="L786" s="58">
        <f t="shared" si="49"/>
        <v>0.2700702552952331</v>
      </c>
    </row>
    <row r="787" spans="1:12">
      <c r="A787" s="133" t="str">
        <f>_xlfn.CONCAT('Metric thread'!C241, "-int")</f>
        <v>M70x1.5-int</v>
      </c>
      <c r="B787" s="73">
        <f>'Metric thread'!D241</f>
        <v>1.5</v>
      </c>
      <c r="C787" s="53">
        <f>-'Metric thread'!AJ241</f>
        <v>-35.213999999999999</v>
      </c>
      <c r="D787" s="53">
        <f>'Metric thread'!AH241</f>
        <v>70.213999999999999</v>
      </c>
      <c r="E787" s="53">
        <v>0</v>
      </c>
      <c r="F787" s="53">
        <f>B787/2-'Metric thread'!AN241</f>
        <v>0.74250000000000005</v>
      </c>
      <c r="G787" s="53">
        <v>0</v>
      </c>
      <c r="H787" s="53">
        <f t="shared" si="47"/>
        <v>-0.74250000000000005</v>
      </c>
      <c r="I787" s="53">
        <f>'Metric thread'!AF241-'Metric thread'!AK241-'Metric thread'!AL241</f>
        <v>0.93952867178155963</v>
      </c>
      <c r="J787" s="53">
        <f>-'Metric thread'!AM241</f>
        <v>-0.20006286843554497</v>
      </c>
      <c r="K787" s="53">
        <f t="shared" si="48"/>
        <v>0.93952867178155963</v>
      </c>
      <c r="L787" s="58">
        <f t="shared" si="49"/>
        <v>0.20006286843554497</v>
      </c>
    </row>
    <row r="788" spans="1:12">
      <c r="A788" s="133" t="str">
        <f>_xlfn.CONCAT('Metric thread'!C242, "-int")</f>
        <v>M72x6-int</v>
      </c>
      <c r="B788" s="73">
        <f>'Metric thread'!D242</f>
        <v>6</v>
      </c>
      <c r="C788" s="53">
        <f>-'Metric thread'!AJ242</f>
        <v>-36.6205</v>
      </c>
      <c r="D788" s="53">
        <f>'Metric thread'!AH242</f>
        <v>72.620499999999993</v>
      </c>
      <c r="E788" s="53">
        <v>0</v>
      </c>
      <c r="F788" s="53">
        <f>B788/2-'Metric thread'!AN242</f>
        <v>2.9290862538116227</v>
      </c>
      <c r="G788" s="53">
        <v>0</v>
      </c>
      <c r="H788" s="53">
        <f t="shared" si="47"/>
        <v>-2.9290862538116227</v>
      </c>
      <c r="I788" s="53">
        <f>'Metric thread'!AF242-'Metric thread'!AK242-'Metric thread'!AL242</f>
        <v>3.6679999999999993</v>
      </c>
      <c r="J788" s="53">
        <f>-'Metric thread'!AM242</f>
        <v>-0.81136546642407581</v>
      </c>
      <c r="K788" s="53">
        <f t="shared" si="48"/>
        <v>3.6679999999999993</v>
      </c>
      <c r="L788" s="58">
        <f t="shared" si="49"/>
        <v>0.81136546642407581</v>
      </c>
    </row>
    <row r="789" spans="1:12">
      <c r="A789" s="133" t="str">
        <f>_xlfn.CONCAT('Metric thread'!C243, "-int")</f>
        <v>M72x4-int</v>
      </c>
      <c r="B789" s="73">
        <f>'Metric thread'!D243</f>
        <v>4</v>
      </c>
      <c r="C789" s="53">
        <f>-'Metric thread'!AJ243</f>
        <v>-36.445999999999998</v>
      </c>
      <c r="D789" s="53">
        <f>'Metric thread'!AH243</f>
        <v>72.445999999999998</v>
      </c>
      <c r="E789" s="53">
        <v>0</v>
      </c>
      <c r="F789" s="53">
        <f>B789/2-'Metric thread'!AN243</f>
        <v>1.9620098860372142</v>
      </c>
      <c r="G789" s="53">
        <v>0</v>
      </c>
      <c r="H789" s="53">
        <f t="shared" si="47"/>
        <v>-1.9620098860372142</v>
      </c>
      <c r="I789" s="53">
        <f>'Metric thread'!AF243-'Metric thread'!AK243-'Metric thread'!AL243</f>
        <v>2.4610000000000012</v>
      </c>
      <c r="J789" s="53">
        <f>-'Metric thread'!AM243</f>
        <v>-0.54115087356154468</v>
      </c>
      <c r="K789" s="53">
        <f t="shared" si="48"/>
        <v>2.4610000000000012</v>
      </c>
      <c r="L789" s="58">
        <f t="shared" si="49"/>
        <v>0.54115087356154468</v>
      </c>
    </row>
    <row r="790" spans="1:12">
      <c r="A790" s="133" t="str">
        <f>_xlfn.CONCAT('Metric thread'!C244, "-int")</f>
        <v>M72x3-int</v>
      </c>
      <c r="B790" s="73">
        <f>'Metric thread'!D244</f>
        <v>3</v>
      </c>
      <c r="C790" s="53">
        <f>-'Metric thread'!AJ244</f>
        <v>-36.356499999999997</v>
      </c>
      <c r="D790" s="53">
        <f>'Metric thread'!AH244</f>
        <v>72.356499999999997</v>
      </c>
      <c r="E790" s="53">
        <v>0</v>
      </c>
      <c r="F790" s="53">
        <f>B790/2-'Metric thread'!AN244</f>
        <v>1.4780386894481157</v>
      </c>
      <c r="G790" s="53">
        <v>0</v>
      </c>
      <c r="H790" s="53">
        <f t="shared" si="47"/>
        <v>-1.4780386894481157</v>
      </c>
      <c r="I790" s="53">
        <f>'Metric thread'!AF244-'Metric thread'!AK244-'Metric thread'!AL244</f>
        <v>1.8554999999999993</v>
      </c>
      <c r="J790" s="53">
        <f>-'Metric thread'!AM244</f>
        <v>-0.40676526496676541</v>
      </c>
      <c r="K790" s="53">
        <f t="shared" si="48"/>
        <v>1.8554999999999993</v>
      </c>
      <c r="L790" s="58">
        <f t="shared" si="49"/>
        <v>0.40676526496676541</v>
      </c>
    </row>
    <row r="791" spans="1:12">
      <c r="A791" s="133" t="str">
        <f>_xlfn.CONCAT('Metric thread'!C245, "-int")</f>
        <v>M72x2-int</v>
      </c>
      <c r="B791" s="73">
        <f>'Metric thread'!D245</f>
        <v>2</v>
      </c>
      <c r="C791" s="53">
        <f>-'Metric thread'!AJ245</f>
        <v>-36.262500000000003</v>
      </c>
      <c r="D791" s="53">
        <f>'Metric thread'!AH245</f>
        <v>72.262500000000003</v>
      </c>
      <c r="E791" s="53">
        <v>0</v>
      </c>
      <c r="F791" s="53">
        <f>B791/2-'Metric thread'!AN245</f>
        <v>0.99</v>
      </c>
      <c r="G791" s="53">
        <v>0</v>
      </c>
      <c r="H791" s="53">
        <f t="shared" si="47"/>
        <v>-0.99</v>
      </c>
      <c r="I791" s="53">
        <f>'Metric thread'!AF245-'Metric thread'!AK245-'Metric thread'!AL245</f>
        <v>1.2469548957087473</v>
      </c>
      <c r="J791" s="53">
        <f>-'Metric thread'!AM245</f>
        <v>-0.2700702552952331</v>
      </c>
      <c r="K791" s="53">
        <f t="shared" si="48"/>
        <v>1.2469548957087473</v>
      </c>
      <c r="L791" s="58">
        <f t="shared" si="49"/>
        <v>0.2700702552952331</v>
      </c>
    </row>
    <row r="792" spans="1:12">
      <c r="A792" s="133" t="str">
        <f>_xlfn.CONCAT('Metric thread'!C246, "-int")</f>
        <v>M72x1.5-int</v>
      </c>
      <c r="B792" s="73">
        <f>'Metric thread'!D246</f>
        <v>1.5</v>
      </c>
      <c r="C792" s="53">
        <f>-'Metric thread'!AJ246</f>
        <v>-36.214500000000001</v>
      </c>
      <c r="D792" s="53">
        <f>'Metric thread'!AH246</f>
        <v>72.214500000000001</v>
      </c>
      <c r="E792" s="53">
        <v>0</v>
      </c>
      <c r="F792" s="53">
        <f>B792/2-'Metric thread'!AN246</f>
        <v>0.74250000000000005</v>
      </c>
      <c r="G792" s="53">
        <v>0</v>
      </c>
      <c r="H792" s="53">
        <f t="shared" si="47"/>
        <v>-0.74250000000000005</v>
      </c>
      <c r="I792" s="53">
        <f>'Metric thread'!AF246-'Metric thread'!AK246-'Metric thread'!AL246</f>
        <v>0.93952867178155963</v>
      </c>
      <c r="J792" s="53">
        <f>-'Metric thread'!AM246</f>
        <v>-0.20006286843554497</v>
      </c>
      <c r="K792" s="53">
        <f t="shared" si="48"/>
        <v>0.93952867178155963</v>
      </c>
      <c r="L792" s="58">
        <f t="shared" si="49"/>
        <v>0.20006286843554497</v>
      </c>
    </row>
    <row r="793" spans="1:12">
      <c r="A793" s="133" t="str">
        <f>_xlfn.CONCAT('Metric thread'!C247, "-int")</f>
        <v>M72x1-int</v>
      </c>
      <c r="B793" s="73">
        <f>'Metric thread'!D247</f>
        <v>1</v>
      </c>
      <c r="C793" s="53">
        <f>-'Metric thread'!AJ247</f>
        <v>-36.167000000000002</v>
      </c>
      <c r="D793" s="53">
        <f>'Metric thread'!AH247</f>
        <v>72.167000000000002</v>
      </c>
      <c r="E793" s="53">
        <v>0</v>
      </c>
      <c r="F793" s="53">
        <f>B793/2-'Metric thread'!AN247</f>
        <v>0.495</v>
      </c>
      <c r="G793" s="53">
        <v>0</v>
      </c>
      <c r="H793" s="53">
        <f t="shared" si="47"/>
        <v>-0.495</v>
      </c>
      <c r="I793" s="53">
        <f>'Metric thread'!AF247-'Metric thread'!AK247-'Metric thread'!AL247</f>
        <v>0.62935244785437328</v>
      </c>
      <c r="J793" s="53">
        <f>-'Metric thread'!AM247</f>
        <v>-0.13164319481612771</v>
      </c>
      <c r="K793" s="53">
        <f t="shared" si="48"/>
        <v>0.62935244785437328</v>
      </c>
      <c r="L793" s="58">
        <f t="shared" si="49"/>
        <v>0.13164319481612771</v>
      </c>
    </row>
    <row r="794" spans="1:12">
      <c r="A794" s="133" t="str">
        <f>_xlfn.CONCAT('Metric thread'!C248, "-int")</f>
        <v>M75x6-int</v>
      </c>
      <c r="B794" s="73">
        <f>'Metric thread'!D248</f>
        <v>6</v>
      </c>
      <c r="C794" s="53">
        <f>-'Metric thread'!AJ248</f>
        <v>-38.1205</v>
      </c>
      <c r="D794" s="53">
        <f>'Metric thread'!AH248</f>
        <v>75.620499999999993</v>
      </c>
      <c r="E794" s="53">
        <v>0</v>
      </c>
      <c r="F794" s="53">
        <f>B794/2-'Metric thread'!AN248</f>
        <v>2.9290862538116227</v>
      </c>
      <c r="G794" s="53">
        <v>0</v>
      </c>
      <c r="H794" s="53">
        <f t="shared" si="47"/>
        <v>-2.9290862538116227</v>
      </c>
      <c r="I794" s="53">
        <f>'Metric thread'!AF248-'Metric thread'!AK248-'Metric thread'!AL248</f>
        <v>3.6679999999999993</v>
      </c>
      <c r="J794" s="53">
        <f>-'Metric thread'!AM248</f>
        <v>-0.81136546642407581</v>
      </c>
      <c r="K794" s="53">
        <f t="shared" si="48"/>
        <v>3.6679999999999993</v>
      </c>
      <c r="L794" s="58">
        <f t="shared" si="49"/>
        <v>0.81136546642407581</v>
      </c>
    </row>
    <row r="795" spans="1:12">
      <c r="A795" s="133" t="str">
        <f>_xlfn.CONCAT('Metric thread'!C249, "-int")</f>
        <v>M75x4-int</v>
      </c>
      <c r="B795" s="73">
        <f>'Metric thread'!D249</f>
        <v>4</v>
      </c>
      <c r="C795" s="53">
        <f>-'Metric thread'!AJ249</f>
        <v>-37.945999999999998</v>
      </c>
      <c r="D795" s="53">
        <f>'Metric thread'!AH249</f>
        <v>75.445999999999998</v>
      </c>
      <c r="E795" s="53">
        <v>0</v>
      </c>
      <c r="F795" s="53">
        <f>B795/2-'Metric thread'!AN249</f>
        <v>1.9620098860372142</v>
      </c>
      <c r="G795" s="53">
        <v>0</v>
      </c>
      <c r="H795" s="53">
        <f t="shared" si="47"/>
        <v>-1.9620098860372142</v>
      </c>
      <c r="I795" s="53">
        <f>'Metric thread'!AF249-'Metric thread'!AK249-'Metric thread'!AL249</f>
        <v>2.4610000000000012</v>
      </c>
      <c r="J795" s="53">
        <f>-'Metric thread'!AM249</f>
        <v>-0.54115087356154468</v>
      </c>
      <c r="K795" s="53">
        <f t="shared" si="48"/>
        <v>2.4610000000000012</v>
      </c>
      <c r="L795" s="58">
        <f t="shared" si="49"/>
        <v>0.54115087356154468</v>
      </c>
    </row>
    <row r="796" spans="1:12">
      <c r="A796" s="133" t="str">
        <f>_xlfn.CONCAT('Metric thread'!C250, "-int")</f>
        <v>M75x3-int</v>
      </c>
      <c r="B796" s="73">
        <f>'Metric thread'!D250</f>
        <v>3</v>
      </c>
      <c r="C796" s="53">
        <f>-'Metric thread'!AJ250</f>
        <v>-37.856499999999997</v>
      </c>
      <c r="D796" s="53">
        <f>'Metric thread'!AH250</f>
        <v>75.356499999999997</v>
      </c>
      <c r="E796" s="53">
        <v>0</v>
      </c>
      <c r="F796" s="53">
        <f>B796/2-'Metric thread'!AN250</f>
        <v>1.4780386894481157</v>
      </c>
      <c r="G796" s="53">
        <v>0</v>
      </c>
      <c r="H796" s="53">
        <f t="shared" si="47"/>
        <v>-1.4780386894481157</v>
      </c>
      <c r="I796" s="53">
        <f>'Metric thread'!AF250-'Metric thread'!AK250-'Metric thread'!AL250</f>
        <v>1.8554999999999993</v>
      </c>
      <c r="J796" s="53">
        <f>-'Metric thread'!AM250</f>
        <v>-0.40676526496676541</v>
      </c>
      <c r="K796" s="53">
        <f t="shared" si="48"/>
        <v>1.8554999999999993</v>
      </c>
      <c r="L796" s="58">
        <f t="shared" si="49"/>
        <v>0.40676526496676541</v>
      </c>
    </row>
    <row r="797" spans="1:12">
      <c r="A797" s="133" t="str">
        <f>_xlfn.CONCAT('Metric thread'!C251, "-int")</f>
        <v>M75x2-int</v>
      </c>
      <c r="B797" s="73">
        <f>'Metric thread'!D251</f>
        <v>2</v>
      </c>
      <c r="C797" s="53">
        <f>-'Metric thread'!AJ251</f>
        <v>-37.762500000000003</v>
      </c>
      <c r="D797" s="53">
        <f>'Metric thread'!AH251</f>
        <v>75.262500000000003</v>
      </c>
      <c r="E797" s="53">
        <v>0</v>
      </c>
      <c r="F797" s="53">
        <f>B797/2-'Metric thread'!AN251</f>
        <v>0.99</v>
      </c>
      <c r="G797" s="53">
        <v>0</v>
      </c>
      <c r="H797" s="53">
        <f t="shared" si="47"/>
        <v>-0.99</v>
      </c>
      <c r="I797" s="53">
        <f>'Metric thread'!AF251-'Metric thread'!AK251-'Metric thread'!AL251</f>
        <v>1.2469548957087473</v>
      </c>
      <c r="J797" s="53">
        <f>-'Metric thread'!AM251</f>
        <v>-0.2700702552952331</v>
      </c>
      <c r="K797" s="53">
        <f t="shared" si="48"/>
        <v>1.2469548957087473</v>
      </c>
      <c r="L797" s="58">
        <f t="shared" si="49"/>
        <v>0.2700702552952331</v>
      </c>
    </row>
    <row r="798" spans="1:12">
      <c r="A798" s="133" t="str">
        <f>_xlfn.CONCAT('Metric thread'!C252, "-int")</f>
        <v>M75x1.5-int</v>
      </c>
      <c r="B798" s="73">
        <f>'Metric thread'!D252</f>
        <v>1.5</v>
      </c>
      <c r="C798" s="53">
        <f>-'Metric thread'!AJ252</f>
        <v>-37.713999999999999</v>
      </c>
      <c r="D798" s="53">
        <f>'Metric thread'!AH252</f>
        <v>75.213999999999999</v>
      </c>
      <c r="E798" s="53">
        <v>0</v>
      </c>
      <c r="F798" s="53">
        <f>B798/2-'Metric thread'!AN252</f>
        <v>0.74250000000000005</v>
      </c>
      <c r="G798" s="53">
        <v>0</v>
      </c>
      <c r="H798" s="53">
        <f t="shared" si="47"/>
        <v>-0.74250000000000005</v>
      </c>
      <c r="I798" s="53">
        <f>'Metric thread'!AF252-'Metric thread'!AK252-'Metric thread'!AL252</f>
        <v>0.93952867178155963</v>
      </c>
      <c r="J798" s="53">
        <f>-'Metric thread'!AM252</f>
        <v>-0.20006286843554497</v>
      </c>
      <c r="K798" s="53">
        <f t="shared" si="48"/>
        <v>0.93952867178155963</v>
      </c>
      <c r="L798" s="58">
        <f t="shared" si="49"/>
        <v>0.20006286843554497</v>
      </c>
    </row>
    <row r="799" spans="1:12">
      <c r="A799" s="133" t="str">
        <f>_xlfn.CONCAT('Metric thread'!C253, "-int")</f>
        <v>M76x6-int</v>
      </c>
      <c r="B799" s="73">
        <f>'Metric thread'!D253</f>
        <v>6</v>
      </c>
      <c r="C799" s="53">
        <f>-'Metric thread'!AJ253</f>
        <v>-38.6205</v>
      </c>
      <c r="D799" s="53">
        <f>'Metric thread'!AH253</f>
        <v>76.620499999999993</v>
      </c>
      <c r="E799" s="53">
        <v>0</v>
      </c>
      <c r="F799" s="53">
        <f>B799/2-'Metric thread'!AN253</f>
        <v>2.9290862538116227</v>
      </c>
      <c r="G799" s="53">
        <v>0</v>
      </c>
      <c r="H799" s="53">
        <f t="shared" si="47"/>
        <v>-2.9290862538116227</v>
      </c>
      <c r="I799" s="53">
        <f>'Metric thread'!AF253-'Metric thread'!AK253-'Metric thread'!AL253</f>
        <v>3.6679999999999993</v>
      </c>
      <c r="J799" s="53">
        <f>-'Metric thread'!AM253</f>
        <v>-0.81136546642407581</v>
      </c>
      <c r="K799" s="53">
        <f t="shared" si="48"/>
        <v>3.6679999999999993</v>
      </c>
      <c r="L799" s="58">
        <f t="shared" si="49"/>
        <v>0.81136546642407581</v>
      </c>
    </row>
    <row r="800" spans="1:12">
      <c r="A800" s="133" t="str">
        <f>_xlfn.CONCAT('Metric thread'!C254, "-int")</f>
        <v>M76x4-int</v>
      </c>
      <c r="B800" s="73">
        <f>'Metric thread'!D254</f>
        <v>4</v>
      </c>
      <c r="C800" s="53">
        <f>-'Metric thread'!AJ254</f>
        <v>-38.445999999999998</v>
      </c>
      <c r="D800" s="53">
        <f>'Metric thread'!AH254</f>
        <v>76.445999999999998</v>
      </c>
      <c r="E800" s="53">
        <v>0</v>
      </c>
      <c r="F800" s="53">
        <f>B800/2-'Metric thread'!AN254</f>
        <v>1.9620098860372142</v>
      </c>
      <c r="G800" s="53">
        <v>0</v>
      </c>
      <c r="H800" s="53">
        <f t="shared" si="47"/>
        <v>-1.9620098860372142</v>
      </c>
      <c r="I800" s="53">
        <f>'Metric thread'!AF254-'Metric thread'!AK254-'Metric thread'!AL254</f>
        <v>2.4610000000000012</v>
      </c>
      <c r="J800" s="53">
        <f>-'Metric thread'!AM254</f>
        <v>-0.54115087356154468</v>
      </c>
      <c r="K800" s="53">
        <f t="shared" si="48"/>
        <v>2.4610000000000012</v>
      </c>
      <c r="L800" s="58">
        <f t="shared" si="49"/>
        <v>0.54115087356154468</v>
      </c>
    </row>
    <row r="801" spans="1:12">
      <c r="A801" s="133" t="str">
        <f>_xlfn.CONCAT('Metric thread'!C255, "-int")</f>
        <v>M76x3-int</v>
      </c>
      <c r="B801" s="73">
        <f>'Metric thread'!D255</f>
        <v>3</v>
      </c>
      <c r="C801" s="53">
        <f>-'Metric thread'!AJ255</f>
        <v>-38.356499999999997</v>
      </c>
      <c r="D801" s="53">
        <f>'Metric thread'!AH255</f>
        <v>76.356499999999997</v>
      </c>
      <c r="E801" s="53">
        <v>0</v>
      </c>
      <c r="F801" s="53">
        <f>B801/2-'Metric thread'!AN255</f>
        <v>1.4780386894481157</v>
      </c>
      <c r="G801" s="53">
        <v>0</v>
      </c>
      <c r="H801" s="53">
        <f t="shared" si="47"/>
        <v>-1.4780386894481157</v>
      </c>
      <c r="I801" s="53">
        <f>'Metric thread'!AF255-'Metric thread'!AK255-'Metric thread'!AL255</f>
        <v>1.8554999999999993</v>
      </c>
      <c r="J801" s="53">
        <f>-'Metric thread'!AM255</f>
        <v>-0.40676526496676541</v>
      </c>
      <c r="K801" s="53">
        <f t="shared" si="48"/>
        <v>1.8554999999999993</v>
      </c>
      <c r="L801" s="58">
        <f t="shared" si="49"/>
        <v>0.40676526496676541</v>
      </c>
    </row>
    <row r="802" spans="1:12">
      <c r="A802" s="133" t="str">
        <f>_xlfn.CONCAT('Metric thread'!C256, "-int")</f>
        <v>M76x2-int</v>
      </c>
      <c r="B802" s="73">
        <f>'Metric thread'!D256</f>
        <v>2</v>
      </c>
      <c r="C802" s="53">
        <f>-'Metric thread'!AJ256</f>
        <v>-38.262500000000003</v>
      </c>
      <c r="D802" s="53">
        <f>'Metric thread'!AH256</f>
        <v>76.262500000000003</v>
      </c>
      <c r="E802" s="53">
        <v>0</v>
      </c>
      <c r="F802" s="53">
        <f>B802/2-'Metric thread'!AN256</f>
        <v>0.99</v>
      </c>
      <c r="G802" s="53">
        <v>0</v>
      </c>
      <c r="H802" s="53">
        <f t="shared" si="47"/>
        <v>-0.99</v>
      </c>
      <c r="I802" s="53">
        <f>'Metric thread'!AF256-'Metric thread'!AK256-'Metric thread'!AL256</f>
        <v>1.2469548957087473</v>
      </c>
      <c r="J802" s="53">
        <f>-'Metric thread'!AM256</f>
        <v>-0.2700702552952331</v>
      </c>
      <c r="K802" s="53">
        <f t="shared" si="48"/>
        <v>1.2469548957087473</v>
      </c>
      <c r="L802" s="58">
        <f t="shared" si="49"/>
        <v>0.2700702552952331</v>
      </c>
    </row>
    <row r="803" spans="1:12">
      <c r="A803" s="133" t="str">
        <f>_xlfn.CONCAT('Metric thread'!C257, "-int")</f>
        <v>M76x1.5-int</v>
      </c>
      <c r="B803" s="73">
        <f>'Metric thread'!D257</f>
        <v>1.5</v>
      </c>
      <c r="C803" s="53">
        <f>-'Metric thread'!AJ257</f>
        <v>-38.214500000000001</v>
      </c>
      <c r="D803" s="53">
        <f>'Metric thread'!AH257</f>
        <v>76.214500000000001</v>
      </c>
      <c r="E803" s="53">
        <v>0</v>
      </c>
      <c r="F803" s="53">
        <f>B803/2-'Metric thread'!AN257</f>
        <v>0.74250000000000005</v>
      </c>
      <c r="G803" s="53">
        <v>0</v>
      </c>
      <c r="H803" s="53">
        <f t="shared" si="47"/>
        <v>-0.74250000000000005</v>
      </c>
      <c r="I803" s="53">
        <f>'Metric thread'!AF257-'Metric thread'!AK257-'Metric thread'!AL257</f>
        <v>0.93952867178155963</v>
      </c>
      <c r="J803" s="53">
        <f>-'Metric thread'!AM257</f>
        <v>-0.20006286843554497</v>
      </c>
      <c r="K803" s="53">
        <f t="shared" si="48"/>
        <v>0.93952867178155963</v>
      </c>
      <c r="L803" s="58">
        <f t="shared" si="49"/>
        <v>0.20006286843554497</v>
      </c>
    </row>
    <row r="804" spans="1:12">
      <c r="A804" s="133" t="str">
        <f>_xlfn.CONCAT('Metric thread'!C258, "-int")</f>
        <v>M76x1-int</v>
      </c>
      <c r="B804" s="73">
        <f>'Metric thread'!D258</f>
        <v>1</v>
      </c>
      <c r="C804" s="53">
        <f>-'Metric thread'!AJ258</f>
        <v>-38.167000000000002</v>
      </c>
      <c r="D804" s="53">
        <f>'Metric thread'!AH258</f>
        <v>76.167000000000002</v>
      </c>
      <c r="E804" s="53">
        <v>0</v>
      </c>
      <c r="F804" s="53">
        <f>B804/2-'Metric thread'!AN258</f>
        <v>0.495</v>
      </c>
      <c r="G804" s="53">
        <v>0</v>
      </c>
      <c r="H804" s="53">
        <f t="shared" si="47"/>
        <v>-0.495</v>
      </c>
      <c r="I804" s="53">
        <f>'Metric thread'!AF258-'Metric thread'!AK258-'Metric thread'!AL258</f>
        <v>0.62935244785437328</v>
      </c>
      <c r="J804" s="53">
        <f>-'Metric thread'!AM258</f>
        <v>-0.13164319481612771</v>
      </c>
      <c r="K804" s="53">
        <f t="shared" si="48"/>
        <v>0.62935244785437328</v>
      </c>
      <c r="L804" s="58">
        <f t="shared" si="49"/>
        <v>0.13164319481612771</v>
      </c>
    </row>
    <row r="805" spans="1:12">
      <c r="A805" s="133" t="str">
        <f>_xlfn.CONCAT('Metric thread'!C259, "-int")</f>
        <v>M78x2-int</v>
      </c>
      <c r="B805" s="73">
        <f>'Metric thread'!D259</f>
        <v>2</v>
      </c>
      <c r="C805" s="53">
        <f>-'Metric thread'!AJ259</f>
        <v>-39.262500000000003</v>
      </c>
      <c r="D805" s="53">
        <f>'Metric thread'!AH259</f>
        <v>78.262500000000003</v>
      </c>
      <c r="E805" s="53">
        <v>0</v>
      </c>
      <c r="F805" s="53">
        <f>B805/2-'Metric thread'!AN259</f>
        <v>0.99</v>
      </c>
      <c r="G805" s="53">
        <v>0</v>
      </c>
      <c r="H805" s="53">
        <f t="shared" si="47"/>
        <v>-0.99</v>
      </c>
      <c r="I805" s="53">
        <f>'Metric thread'!AF259-'Metric thread'!AK259-'Metric thread'!AL259</f>
        <v>1.2469548957087473</v>
      </c>
      <c r="J805" s="53">
        <f>-'Metric thread'!AM259</f>
        <v>-0.2700702552952331</v>
      </c>
      <c r="K805" s="53">
        <f t="shared" si="48"/>
        <v>1.2469548957087473</v>
      </c>
      <c r="L805" s="58">
        <f t="shared" si="49"/>
        <v>0.2700702552952331</v>
      </c>
    </row>
    <row r="806" spans="1:12">
      <c r="A806" s="133" t="str">
        <f>_xlfn.CONCAT('Metric thread'!C260, "-int")</f>
        <v>M80x6-int</v>
      </c>
      <c r="B806" s="73">
        <f>'Metric thread'!D260</f>
        <v>6</v>
      </c>
      <c r="C806" s="53">
        <f>-'Metric thread'!AJ260</f>
        <v>-40.6205</v>
      </c>
      <c r="D806" s="53">
        <f>'Metric thread'!AH260</f>
        <v>80.620499999999993</v>
      </c>
      <c r="E806" s="53">
        <v>0</v>
      </c>
      <c r="F806" s="53">
        <f>B806/2-'Metric thread'!AN260</f>
        <v>2.9290862538116227</v>
      </c>
      <c r="G806" s="53">
        <v>0</v>
      </c>
      <c r="H806" s="53">
        <f t="shared" si="47"/>
        <v>-2.9290862538116227</v>
      </c>
      <c r="I806" s="53">
        <f>'Metric thread'!AF260-'Metric thread'!AK260-'Metric thread'!AL260</f>
        <v>3.6679999999999993</v>
      </c>
      <c r="J806" s="53">
        <f>-'Metric thread'!AM260</f>
        <v>-0.81136546642407581</v>
      </c>
      <c r="K806" s="53">
        <f t="shared" si="48"/>
        <v>3.6679999999999993</v>
      </c>
      <c r="L806" s="58">
        <f t="shared" si="49"/>
        <v>0.81136546642407581</v>
      </c>
    </row>
    <row r="807" spans="1:12">
      <c r="A807" s="133" t="str">
        <f>_xlfn.CONCAT('Metric thread'!C261, "-int")</f>
        <v>M80x4-int</v>
      </c>
      <c r="B807" s="73">
        <f>'Metric thread'!D261</f>
        <v>4</v>
      </c>
      <c r="C807" s="53">
        <f>-'Metric thread'!AJ261</f>
        <v>-40.445999999999998</v>
      </c>
      <c r="D807" s="53">
        <f>'Metric thread'!AH261</f>
        <v>80.445999999999998</v>
      </c>
      <c r="E807" s="53">
        <v>0</v>
      </c>
      <c r="F807" s="53">
        <f>B807/2-'Metric thread'!AN261</f>
        <v>1.9620098860372142</v>
      </c>
      <c r="G807" s="53">
        <v>0</v>
      </c>
      <c r="H807" s="53">
        <f t="shared" ref="H807:H870" si="50">-F807</f>
        <v>-1.9620098860372142</v>
      </c>
      <c r="I807" s="53">
        <f>'Metric thread'!AF261-'Metric thread'!AK261-'Metric thread'!AL261</f>
        <v>2.4610000000000012</v>
      </c>
      <c r="J807" s="53">
        <f>-'Metric thread'!AM261</f>
        <v>-0.54115087356154468</v>
      </c>
      <c r="K807" s="53">
        <f t="shared" ref="K807:K870" si="51">I807</f>
        <v>2.4610000000000012</v>
      </c>
      <c r="L807" s="58">
        <f t="shared" ref="L807:L870" si="52">-J807</f>
        <v>0.54115087356154468</v>
      </c>
    </row>
    <row r="808" spans="1:12">
      <c r="A808" s="133" t="str">
        <f>_xlfn.CONCAT('Metric thread'!C262, "-int")</f>
        <v>M80x3-int</v>
      </c>
      <c r="B808" s="73">
        <f>'Metric thread'!D262</f>
        <v>3</v>
      </c>
      <c r="C808" s="53">
        <f>-'Metric thread'!AJ262</f>
        <v>-40.356499999999997</v>
      </c>
      <c r="D808" s="53">
        <f>'Metric thread'!AH262</f>
        <v>80.356499999999997</v>
      </c>
      <c r="E808" s="53">
        <v>0</v>
      </c>
      <c r="F808" s="53">
        <f>B808/2-'Metric thread'!AN262</f>
        <v>1.4780386894481157</v>
      </c>
      <c r="G808" s="53">
        <v>0</v>
      </c>
      <c r="H808" s="53">
        <f t="shared" si="50"/>
        <v>-1.4780386894481157</v>
      </c>
      <c r="I808" s="53">
        <f>'Metric thread'!AF262-'Metric thread'!AK262-'Metric thread'!AL262</f>
        <v>1.8554999999999993</v>
      </c>
      <c r="J808" s="53">
        <f>-'Metric thread'!AM262</f>
        <v>-0.40676526496676541</v>
      </c>
      <c r="K808" s="53">
        <f t="shared" si="51"/>
        <v>1.8554999999999993</v>
      </c>
      <c r="L808" s="58">
        <f t="shared" si="52"/>
        <v>0.40676526496676541</v>
      </c>
    </row>
    <row r="809" spans="1:12">
      <c r="A809" s="133" t="str">
        <f>_xlfn.CONCAT('Metric thread'!C263, "-int")</f>
        <v>M80x2-int</v>
      </c>
      <c r="B809" s="73">
        <f>'Metric thread'!D263</f>
        <v>2</v>
      </c>
      <c r="C809" s="53">
        <f>-'Metric thread'!AJ263</f>
        <v>-40.262500000000003</v>
      </c>
      <c r="D809" s="53">
        <f>'Metric thread'!AH263</f>
        <v>80.262500000000003</v>
      </c>
      <c r="E809" s="53">
        <v>0</v>
      </c>
      <c r="F809" s="53">
        <f>B809/2-'Metric thread'!AN263</f>
        <v>0.99</v>
      </c>
      <c r="G809" s="53">
        <v>0</v>
      </c>
      <c r="H809" s="53">
        <f t="shared" si="50"/>
        <v>-0.99</v>
      </c>
      <c r="I809" s="53">
        <f>'Metric thread'!AF263-'Metric thread'!AK263-'Metric thread'!AL263</f>
        <v>1.2469548957087473</v>
      </c>
      <c r="J809" s="53">
        <f>-'Metric thread'!AM263</f>
        <v>-0.2700702552952331</v>
      </c>
      <c r="K809" s="53">
        <f t="shared" si="51"/>
        <v>1.2469548957087473</v>
      </c>
      <c r="L809" s="58">
        <f t="shared" si="52"/>
        <v>0.2700702552952331</v>
      </c>
    </row>
    <row r="810" spans="1:12">
      <c r="A810" s="133" t="str">
        <f>_xlfn.CONCAT('Metric thread'!C264, "-int")</f>
        <v>M80x1.5-int</v>
      </c>
      <c r="B810" s="73">
        <f>'Metric thread'!D264</f>
        <v>1.5</v>
      </c>
      <c r="C810" s="53">
        <f>-'Metric thread'!AJ264</f>
        <v>-40.213999999999999</v>
      </c>
      <c r="D810" s="53">
        <f>'Metric thread'!AH264</f>
        <v>80.213999999999999</v>
      </c>
      <c r="E810" s="53">
        <v>0</v>
      </c>
      <c r="F810" s="53">
        <f>B810/2-'Metric thread'!AN264</f>
        <v>0.74250000000000005</v>
      </c>
      <c r="G810" s="53">
        <v>0</v>
      </c>
      <c r="H810" s="53">
        <f t="shared" si="50"/>
        <v>-0.74250000000000005</v>
      </c>
      <c r="I810" s="53">
        <f>'Metric thread'!AF264-'Metric thread'!AK264-'Metric thread'!AL264</f>
        <v>0.93952867178155963</v>
      </c>
      <c r="J810" s="53">
        <f>-'Metric thread'!AM264</f>
        <v>-0.20006286843554497</v>
      </c>
      <c r="K810" s="53">
        <f t="shared" si="51"/>
        <v>0.93952867178155963</v>
      </c>
      <c r="L810" s="58">
        <f t="shared" si="52"/>
        <v>0.20006286843554497</v>
      </c>
    </row>
    <row r="811" spans="1:12">
      <c r="A811" s="133" t="str">
        <f>_xlfn.CONCAT('Metric thread'!C265, "-int")</f>
        <v>M80x1-int</v>
      </c>
      <c r="B811" s="73">
        <f>'Metric thread'!D265</f>
        <v>1</v>
      </c>
      <c r="C811" s="53">
        <f>-'Metric thread'!AJ265</f>
        <v>-40.167000000000002</v>
      </c>
      <c r="D811" s="53">
        <f>'Metric thread'!AH265</f>
        <v>80.167000000000002</v>
      </c>
      <c r="E811" s="53">
        <v>0</v>
      </c>
      <c r="F811" s="53">
        <f>B811/2-'Metric thread'!AN265</f>
        <v>0.495</v>
      </c>
      <c r="G811" s="53">
        <v>0</v>
      </c>
      <c r="H811" s="53">
        <f t="shared" si="50"/>
        <v>-0.495</v>
      </c>
      <c r="I811" s="53">
        <f>'Metric thread'!AF265-'Metric thread'!AK265-'Metric thread'!AL265</f>
        <v>0.62935244785437328</v>
      </c>
      <c r="J811" s="53">
        <f>-'Metric thread'!AM265</f>
        <v>-0.13164319481612771</v>
      </c>
      <c r="K811" s="53">
        <f t="shared" si="51"/>
        <v>0.62935244785437328</v>
      </c>
      <c r="L811" s="58">
        <f t="shared" si="52"/>
        <v>0.13164319481612771</v>
      </c>
    </row>
    <row r="812" spans="1:12">
      <c r="A812" s="133" t="str">
        <f>_xlfn.CONCAT('Metric thread'!C266, "-int")</f>
        <v>M82x2-int</v>
      </c>
      <c r="B812" s="73">
        <f>'Metric thread'!D266</f>
        <v>2</v>
      </c>
      <c r="C812" s="53">
        <f>-'Metric thread'!AJ266</f>
        <v>-41.262500000000003</v>
      </c>
      <c r="D812" s="53">
        <f>'Metric thread'!AH266</f>
        <v>82.262500000000003</v>
      </c>
      <c r="E812" s="53">
        <v>0</v>
      </c>
      <c r="F812" s="53">
        <f>B812/2-'Metric thread'!AN266</f>
        <v>0.99</v>
      </c>
      <c r="G812" s="53">
        <v>0</v>
      </c>
      <c r="H812" s="53">
        <f t="shared" si="50"/>
        <v>-0.99</v>
      </c>
      <c r="I812" s="53">
        <f>'Metric thread'!AF266-'Metric thread'!AK266-'Metric thread'!AL266</f>
        <v>1.2469548957087473</v>
      </c>
      <c r="J812" s="53">
        <f>-'Metric thread'!AM266</f>
        <v>-0.2700702552952331</v>
      </c>
      <c r="K812" s="53">
        <f t="shared" si="51"/>
        <v>1.2469548957087473</v>
      </c>
      <c r="L812" s="58">
        <f t="shared" si="52"/>
        <v>0.2700702552952331</v>
      </c>
    </row>
    <row r="813" spans="1:12">
      <c r="A813" s="133" t="str">
        <f>_xlfn.CONCAT('Metric thread'!C267, "-int")</f>
        <v>M85x6-int</v>
      </c>
      <c r="B813" s="73">
        <f>'Metric thread'!D267</f>
        <v>6</v>
      </c>
      <c r="C813" s="53">
        <f>-'Metric thread'!AJ267</f>
        <v>-43.1205</v>
      </c>
      <c r="D813" s="53">
        <f>'Metric thread'!AH267</f>
        <v>85.620499999999993</v>
      </c>
      <c r="E813" s="53">
        <v>0</v>
      </c>
      <c r="F813" s="53">
        <f>B813/2-'Metric thread'!AN267</f>
        <v>2.9290862538116227</v>
      </c>
      <c r="G813" s="53">
        <v>0</v>
      </c>
      <c r="H813" s="53">
        <f t="shared" si="50"/>
        <v>-2.9290862538116227</v>
      </c>
      <c r="I813" s="53">
        <f>'Metric thread'!AF267-'Metric thread'!AK267-'Metric thread'!AL267</f>
        <v>3.6679999999999993</v>
      </c>
      <c r="J813" s="53">
        <f>-'Metric thread'!AM267</f>
        <v>-0.81136546642407581</v>
      </c>
      <c r="K813" s="53">
        <f t="shared" si="51"/>
        <v>3.6679999999999993</v>
      </c>
      <c r="L813" s="58">
        <f t="shared" si="52"/>
        <v>0.81136546642407581</v>
      </c>
    </row>
    <row r="814" spans="1:12">
      <c r="A814" s="133" t="str">
        <f>_xlfn.CONCAT('Metric thread'!C268, "-int")</f>
        <v>M85x4-int</v>
      </c>
      <c r="B814" s="73">
        <f>'Metric thread'!D268</f>
        <v>4</v>
      </c>
      <c r="C814" s="53">
        <f>-'Metric thread'!AJ268</f>
        <v>-42.945999999999998</v>
      </c>
      <c r="D814" s="53">
        <f>'Metric thread'!AH268</f>
        <v>85.445999999999998</v>
      </c>
      <c r="E814" s="53">
        <v>0</v>
      </c>
      <c r="F814" s="53">
        <f>B814/2-'Metric thread'!AN268</f>
        <v>1.9620098860372142</v>
      </c>
      <c r="G814" s="53">
        <v>0</v>
      </c>
      <c r="H814" s="53">
        <f t="shared" si="50"/>
        <v>-1.9620098860372142</v>
      </c>
      <c r="I814" s="53">
        <f>'Metric thread'!AF268-'Metric thread'!AK268-'Metric thread'!AL268</f>
        <v>2.4610000000000012</v>
      </c>
      <c r="J814" s="53">
        <f>-'Metric thread'!AM268</f>
        <v>-0.54115087356154468</v>
      </c>
      <c r="K814" s="53">
        <f t="shared" si="51"/>
        <v>2.4610000000000012</v>
      </c>
      <c r="L814" s="58">
        <f t="shared" si="52"/>
        <v>0.54115087356154468</v>
      </c>
    </row>
    <row r="815" spans="1:12">
      <c r="A815" s="133" t="str">
        <f>_xlfn.CONCAT('Metric thread'!C269, "-int")</f>
        <v>M85x3-int</v>
      </c>
      <c r="B815" s="73">
        <f>'Metric thread'!D269</f>
        <v>3</v>
      </c>
      <c r="C815" s="53">
        <f>-'Metric thread'!AJ269</f>
        <v>-42.856499999999997</v>
      </c>
      <c r="D815" s="53">
        <f>'Metric thread'!AH269</f>
        <v>85.356499999999997</v>
      </c>
      <c r="E815" s="53">
        <v>0</v>
      </c>
      <c r="F815" s="53">
        <f>B815/2-'Metric thread'!AN269</f>
        <v>1.4780386894481157</v>
      </c>
      <c r="G815" s="53">
        <v>0</v>
      </c>
      <c r="H815" s="53">
        <f t="shared" si="50"/>
        <v>-1.4780386894481157</v>
      </c>
      <c r="I815" s="53">
        <f>'Metric thread'!AF269-'Metric thread'!AK269-'Metric thread'!AL269</f>
        <v>1.8554999999999993</v>
      </c>
      <c r="J815" s="53">
        <f>-'Metric thread'!AM269</f>
        <v>-0.40676526496676541</v>
      </c>
      <c r="K815" s="53">
        <f t="shared" si="51"/>
        <v>1.8554999999999993</v>
      </c>
      <c r="L815" s="58">
        <f t="shared" si="52"/>
        <v>0.40676526496676541</v>
      </c>
    </row>
    <row r="816" spans="1:12">
      <c r="A816" s="133" t="str">
        <f>_xlfn.CONCAT('Metric thread'!C270, "-int")</f>
        <v>M85x2-int</v>
      </c>
      <c r="B816" s="73">
        <f>'Metric thread'!D270</f>
        <v>2</v>
      </c>
      <c r="C816" s="53">
        <f>-'Metric thread'!AJ270</f>
        <v>-42.762500000000003</v>
      </c>
      <c r="D816" s="53">
        <f>'Metric thread'!AH270</f>
        <v>85.262500000000003</v>
      </c>
      <c r="E816" s="53">
        <v>0</v>
      </c>
      <c r="F816" s="53">
        <f>B816/2-'Metric thread'!AN270</f>
        <v>0.99</v>
      </c>
      <c r="G816" s="53">
        <v>0</v>
      </c>
      <c r="H816" s="53">
        <f t="shared" si="50"/>
        <v>-0.99</v>
      </c>
      <c r="I816" s="53">
        <f>'Metric thread'!AF270-'Metric thread'!AK270-'Metric thread'!AL270</f>
        <v>1.2469548957087473</v>
      </c>
      <c r="J816" s="53">
        <f>-'Metric thread'!AM270</f>
        <v>-0.2700702552952331</v>
      </c>
      <c r="K816" s="53">
        <f t="shared" si="51"/>
        <v>1.2469548957087473</v>
      </c>
      <c r="L816" s="58">
        <f t="shared" si="52"/>
        <v>0.2700702552952331</v>
      </c>
    </row>
    <row r="817" spans="1:12">
      <c r="A817" s="133" t="str">
        <f>_xlfn.CONCAT('Metric thread'!C271, "-int")</f>
        <v>M85x1.5-int</v>
      </c>
      <c r="B817" s="73">
        <f>'Metric thread'!D271</f>
        <v>1.5</v>
      </c>
      <c r="C817" s="53">
        <f>-'Metric thread'!AJ271</f>
        <v>-42.714500000000001</v>
      </c>
      <c r="D817" s="53">
        <f>'Metric thread'!AH271</f>
        <v>85.214500000000001</v>
      </c>
      <c r="E817" s="53">
        <v>0</v>
      </c>
      <c r="F817" s="53">
        <f>B817/2-'Metric thread'!AN271</f>
        <v>0.74250000000000005</v>
      </c>
      <c r="G817" s="53">
        <v>0</v>
      </c>
      <c r="H817" s="53">
        <f t="shared" si="50"/>
        <v>-0.74250000000000005</v>
      </c>
      <c r="I817" s="53">
        <f>'Metric thread'!AF271-'Metric thread'!AK271-'Metric thread'!AL271</f>
        <v>0.93952867178155963</v>
      </c>
      <c r="J817" s="53">
        <f>-'Metric thread'!AM271</f>
        <v>-0.20006286843554497</v>
      </c>
      <c r="K817" s="53">
        <f t="shared" si="51"/>
        <v>0.93952867178155963</v>
      </c>
      <c r="L817" s="58">
        <f t="shared" si="52"/>
        <v>0.20006286843554497</v>
      </c>
    </row>
    <row r="818" spans="1:12">
      <c r="A818" s="133" t="str">
        <f>_xlfn.CONCAT('Metric thread'!C272, "-int")</f>
        <v>M90x6-int</v>
      </c>
      <c r="B818" s="73">
        <f>'Metric thread'!D272</f>
        <v>6</v>
      </c>
      <c r="C818" s="53">
        <f>-'Metric thread'!AJ272</f>
        <v>-45.6205</v>
      </c>
      <c r="D818" s="53">
        <f>'Metric thread'!AH272</f>
        <v>90.620499999999993</v>
      </c>
      <c r="E818" s="53">
        <v>0</v>
      </c>
      <c r="F818" s="53">
        <f>B818/2-'Metric thread'!AN272</f>
        <v>2.9290862538116227</v>
      </c>
      <c r="G818" s="53">
        <v>0</v>
      </c>
      <c r="H818" s="53">
        <f t="shared" si="50"/>
        <v>-2.9290862538116227</v>
      </c>
      <c r="I818" s="53">
        <f>'Metric thread'!AF272-'Metric thread'!AK272-'Metric thread'!AL272</f>
        <v>3.6679999999999993</v>
      </c>
      <c r="J818" s="53">
        <f>-'Metric thread'!AM272</f>
        <v>-0.81136546642407581</v>
      </c>
      <c r="K818" s="53">
        <f t="shared" si="51"/>
        <v>3.6679999999999993</v>
      </c>
      <c r="L818" s="58">
        <f t="shared" si="52"/>
        <v>0.81136546642407581</v>
      </c>
    </row>
    <row r="819" spans="1:12">
      <c r="A819" s="133" t="str">
        <f>_xlfn.CONCAT('Metric thread'!C273, "-int")</f>
        <v>M90x4-int</v>
      </c>
      <c r="B819" s="73">
        <f>'Metric thread'!D273</f>
        <v>4</v>
      </c>
      <c r="C819" s="53">
        <f>-'Metric thread'!AJ273</f>
        <v>-45.445999999999998</v>
      </c>
      <c r="D819" s="53">
        <f>'Metric thread'!AH273</f>
        <v>90.445999999999998</v>
      </c>
      <c r="E819" s="53">
        <v>0</v>
      </c>
      <c r="F819" s="53">
        <f>B819/2-'Metric thread'!AN273</f>
        <v>1.9620098860372142</v>
      </c>
      <c r="G819" s="53">
        <v>0</v>
      </c>
      <c r="H819" s="53">
        <f t="shared" si="50"/>
        <v>-1.9620098860372142</v>
      </c>
      <c r="I819" s="53">
        <f>'Metric thread'!AF273-'Metric thread'!AK273-'Metric thread'!AL273</f>
        <v>2.4610000000000012</v>
      </c>
      <c r="J819" s="53">
        <f>-'Metric thread'!AM273</f>
        <v>-0.54115087356154468</v>
      </c>
      <c r="K819" s="53">
        <f t="shared" si="51"/>
        <v>2.4610000000000012</v>
      </c>
      <c r="L819" s="58">
        <f t="shared" si="52"/>
        <v>0.54115087356154468</v>
      </c>
    </row>
    <row r="820" spans="1:12">
      <c r="A820" s="133" t="str">
        <f>_xlfn.CONCAT('Metric thread'!C274, "-int")</f>
        <v>M90x3-int</v>
      </c>
      <c r="B820" s="73">
        <f>'Metric thread'!D274</f>
        <v>3</v>
      </c>
      <c r="C820" s="53">
        <f>-'Metric thread'!AJ274</f>
        <v>-45.356499999999997</v>
      </c>
      <c r="D820" s="53">
        <f>'Metric thread'!AH274</f>
        <v>90.356499999999997</v>
      </c>
      <c r="E820" s="53">
        <v>0</v>
      </c>
      <c r="F820" s="53">
        <f>B820/2-'Metric thread'!AN274</f>
        <v>1.4780386894481157</v>
      </c>
      <c r="G820" s="53">
        <v>0</v>
      </c>
      <c r="H820" s="53">
        <f t="shared" si="50"/>
        <v>-1.4780386894481157</v>
      </c>
      <c r="I820" s="53">
        <f>'Metric thread'!AF274-'Metric thread'!AK274-'Metric thread'!AL274</f>
        <v>1.8554999999999993</v>
      </c>
      <c r="J820" s="53">
        <f>-'Metric thread'!AM274</f>
        <v>-0.40676526496676541</v>
      </c>
      <c r="K820" s="53">
        <f t="shared" si="51"/>
        <v>1.8554999999999993</v>
      </c>
      <c r="L820" s="58">
        <f t="shared" si="52"/>
        <v>0.40676526496676541</v>
      </c>
    </row>
    <row r="821" spans="1:12">
      <c r="A821" s="133" t="str">
        <f>_xlfn.CONCAT('Metric thread'!C275, "-int")</f>
        <v>M90x2-int</v>
      </c>
      <c r="B821" s="73">
        <f>'Metric thread'!D275</f>
        <v>2</v>
      </c>
      <c r="C821" s="53">
        <f>-'Metric thread'!AJ275</f>
        <v>-45.262500000000003</v>
      </c>
      <c r="D821" s="53">
        <f>'Metric thread'!AH275</f>
        <v>90.262500000000003</v>
      </c>
      <c r="E821" s="53">
        <v>0</v>
      </c>
      <c r="F821" s="53">
        <f>B821/2-'Metric thread'!AN275</f>
        <v>0.99</v>
      </c>
      <c r="G821" s="53">
        <v>0</v>
      </c>
      <c r="H821" s="53">
        <f t="shared" si="50"/>
        <v>-0.99</v>
      </c>
      <c r="I821" s="53">
        <f>'Metric thread'!AF275-'Metric thread'!AK275-'Metric thread'!AL275</f>
        <v>1.2469548957087473</v>
      </c>
      <c r="J821" s="53">
        <f>-'Metric thread'!AM275</f>
        <v>-0.2700702552952331</v>
      </c>
      <c r="K821" s="53">
        <f t="shared" si="51"/>
        <v>1.2469548957087473</v>
      </c>
      <c r="L821" s="58">
        <f t="shared" si="52"/>
        <v>0.2700702552952331</v>
      </c>
    </row>
    <row r="822" spans="1:12">
      <c r="A822" s="133" t="str">
        <f>_xlfn.CONCAT('Metric thread'!C276, "-int")</f>
        <v>M90x1.5-int</v>
      </c>
      <c r="B822" s="73">
        <f>'Metric thread'!D276</f>
        <v>1.5</v>
      </c>
      <c r="C822" s="53">
        <f>-'Metric thread'!AJ276</f>
        <v>-45.214500000000001</v>
      </c>
      <c r="D822" s="53">
        <f>'Metric thread'!AH276</f>
        <v>90.214500000000001</v>
      </c>
      <c r="E822" s="53">
        <v>0</v>
      </c>
      <c r="F822" s="53">
        <f>B822/2-'Metric thread'!AN276</f>
        <v>0.74250000000000005</v>
      </c>
      <c r="G822" s="53">
        <v>0</v>
      </c>
      <c r="H822" s="53">
        <f t="shared" si="50"/>
        <v>-0.74250000000000005</v>
      </c>
      <c r="I822" s="53">
        <f>'Metric thread'!AF276-'Metric thread'!AK276-'Metric thread'!AL276</f>
        <v>0.93952867178155963</v>
      </c>
      <c r="J822" s="53">
        <f>-'Metric thread'!AM276</f>
        <v>-0.20006286843554497</v>
      </c>
      <c r="K822" s="53">
        <f t="shared" si="51"/>
        <v>0.93952867178155963</v>
      </c>
      <c r="L822" s="58">
        <f t="shared" si="52"/>
        <v>0.20006286843554497</v>
      </c>
    </row>
    <row r="823" spans="1:12">
      <c r="A823" s="133" t="str">
        <f>_xlfn.CONCAT('Metric thread'!C277, "-int")</f>
        <v>M95x6-int</v>
      </c>
      <c r="B823" s="73">
        <f>'Metric thread'!D277</f>
        <v>6</v>
      </c>
      <c r="C823" s="53">
        <f>-'Metric thread'!AJ277</f>
        <v>-48.133000000000003</v>
      </c>
      <c r="D823" s="53">
        <f>'Metric thread'!AH277</f>
        <v>95.63300000000001</v>
      </c>
      <c r="E823" s="53">
        <v>0</v>
      </c>
      <c r="F823" s="53">
        <f>B823/2-'Metric thread'!AN277</f>
        <v>2.9326946929940587</v>
      </c>
      <c r="G823" s="53">
        <v>0</v>
      </c>
      <c r="H823" s="53">
        <f t="shared" si="50"/>
        <v>-2.9326946929940587</v>
      </c>
      <c r="I823" s="53">
        <f>'Metric thread'!AF277-'Metric thread'!AK277-'Metric thread'!AL277</f>
        <v>3.6805000000000021</v>
      </c>
      <c r="J823" s="53">
        <f>-'Metric thread'!AM277</f>
        <v>-0.80775702724163978</v>
      </c>
      <c r="K823" s="53">
        <f t="shared" si="51"/>
        <v>3.6805000000000021</v>
      </c>
      <c r="L823" s="58">
        <f t="shared" si="52"/>
        <v>0.80775702724163978</v>
      </c>
    </row>
    <row r="824" spans="1:12">
      <c r="A824" s="133" t="str">
        <f>_xlfn.CONCAT('Metric thread'!C278, "-int")</f>
        <v>M95x4-int</v>
      </c>
      <c r="B824" s="73">
        <f>'Metric thread'!D278</f>
        <v>4</v>
      </c>
      <c r="C824" s="53">
        <f>-'Metric thread'!AJ278</f>
        <v>-47.956000000000003</v>
      </c>
      <c r="D824" s="53">
        <f>'Metric thread'!AH278</f>
        <v>95.456000000000003</v>
      </c>
      <c r="E824" s="53">
        <v>0</v>
      </c>
      <c r="F824" s="53">
        <f>B824/2-'Metric thread'!AN278</f>
        <v>1.9648966373831638</v>
      </c>
      <c r="G824" s="53">
        <v>0</v>
      </c>
      <c r="H824" s="53">
        <f t="shared" si="50"/>
        <v>-1.9648966373831638</v>
      </c>
      <c r="I824" s="53">
        <f>'Metric thread'!AF278-'Metric thread'!AK278-'Metric thread'!AL278</f>
        <v>2.4710000000000063</v>
      </c>
      <c r="J824" s="53">
        <f>-'Metric thread'!AM278</f>
        <v>-0.53826412221559505</v>
      </c>
      <c r="K824" s="53">
        <f t="shared" si="51"/>
        <v>2.4710000000000063</v>
      </c>
      <c r="L824" s="58">
        <f t="shared" si="52"/>
        <v>0.53826412221559505</v>
      </c>
    </row>
    <row r="825" spans="1:12">
      <c r="A825" s="133" t="str">
        <f>_xlfn.CONCAT('Metric thread'!C279, "-int")</f>
        <v>M95x3-int</v>
      </c>
      <c r="B825" s="73">
        <f>'Metric thread'!D279</f>
        <v>3</v>
      </c>
      <c r="C825" s="53">
        <f>-'Metric thread'!AJ279</f>
        <v>-47.866500000000002</v>
      </c>
      <c r="D825" s="53">
        <f>'Metric thread'!AH279</f>
        <v>95.366500000000002</v>
      </c>
      <c r="E825" s="53">
        <v>0</v>
      </c>
      <c r="F825" s="53">
        <f>B825/2-'Metric thread'!AN279</f>
        <v>1.4809254407940693</v>
      </c>
      <c r="G825" s="53">
        <v>0</v>
      </c>
      <c r="H825" s="53">
        <f t="shared" si="50"/>
        <v>-1.4809254407940693</v>
      </c>
      <c r="I825" s="53">
        <f>'Metric thread'!AF279-'Metric thread'!AK279-'Metric thread'!AL279</f>
        <v>1.8655000000000044</v>
      </c>
      <c r="J825" s="53">
        <f>-'Metric thread'!AM279</f>
        <v>-0.40387851362081989</v>
      </c>
      <c r="K825" s="53">
        <f t="shared" si="51"/>
        <v>1.8655000000000044</v>
      </c>
      <c r="L825" s="58">
        <f t="shared" si="52"/>
        <v>0.40387851362081989</v>
      </c>
    </row>
    <row r="826" spans="1:12">
      <c r="A826" s="133" t="str">
        <f>_xlfn.CONCAT('Metric thread'!C280, "-int")</f>
        <v>M95x2-int</v>
      </c>
      <c r="B826" s="73">
        <f>'Metric thread'!D280</f>
        <v>2</v>
      </c>
      <c r="C826" s="53">
        <f>-'Metric thread'!AJ280</f>
        <v>-47.769500000000001</v>
      </c>
      <c r="D826" s="53">
        <f>'Metric thread'!AH280</f>
        <v>95.269499999999994</v>
      </c>
      <c r="E826" s="53">
        <v>0</v>
      </c>
      <c r="F826" s="53">
        <f>B826/2-'Metric thread'!AN280</f>
        <v>0.99</v>
      </c>
      <c r="G826" s="53">
        <v>0</v>
      </c>
      <c r="H826" s="53">
        <f t="shared" si="50"/>
        <v>-0.99</v>
      </c>
      <c r="I826" s="53">
        <f>'Metric thread'!AF280-'Metric thread'!AK280-'Metric thread'!AL280</f>
        <v>1.2504548957087498</v>
      </c>
      <c r="J826" s="53">
        <f>-'Metric thread'!AM280</f>
        <v>-0.26804952935306797</v>
      </c>
      <c r="K826" s="53">
        <f t="shared" si="51"/>
        <v>1.2504548957087498</v>
      </c>
      <c r="L826" s="58">
        <f t="shared" si="52"/>
        <v>0.26804952935306797</v>
      </c>
    </row>
    <row r="827" spans="1:12">
      <c r="A827" s="133" t="str">
        <f>_xlfn.CONCAT('Metric thread'!C281, "-int")</f>
        <v>M95x1.5-int</v>
      </c>
      <c r="B827" s="73">
        <f>'Metric thread'!D281</f>
        <v>1.5</v>
      </c>
      <c r="C827" s="53">
        <f>-'Metric thread'!AJ281</f>
        <v>-47.726500000000001</v>
      </c>
      <c r="D827" s="53">
        <f>'Metric thread'!AH281</f>
        <v>95.226500000000001</v>
      </c>
      <c r="E827" s="53">
        <v>0</v>
      </c>
      <c r="F827" s="53">
        <f>B827/2-'Metric thread'!AN281</f>
        <v>0.74250000000000005</v>
      </c>
      <c r="G827" s="53">
        <v>0</v>
      </c>
      <c r="H827" s="53">
        <f t="shared" si="50"/>
        <v>-0.74250000000000005</v>
      </c>
      <c r="I827" s="53">
        <f>'Metric thread'!AF281-'Metric thread'!AK281-'Metric thread'!AL281</f>
        <v>0.94552867178155986</v>
      </c>
      <c r="J827" s="53">
        <f>-'Metric thread'!AM281</f>
        <v>-0.19659876682040708</v>
      </c>
      <c r="K827" s="53">
        <f t="shared" si="51"/>
        <v>0.94552867178155986</v>
      </c>
      <c r="L827" s="58">
        <f t="shared" si="52"/>
        <v>0.19659876682040708</v>
      </c>
    </row>
    <row r="828" spans="1:12">
      <c r="A828" s="133" t="str">
        <f>_xlfn.CONCAT('Metric thread'!C282, "-int")</f>
        <v>M100x6-int</v>
      </c>
      <c r="B828" s="73">
        <f>'Metric thread'!D282</f>
        <v>6</v>
      </c>
      <c r="C828" s="53">
        <f>-'Metric thread'!AJ282</f>
        <v>-50.634999999999998</v>
      </c>
      <c r="D828" s="53">
        <f>'Metric thread'!AH282</f>
        <v>100.63499999999999</v>
      </c>
      <c r="E828" s="53">
        <v>0</v>
      </c>
      <c r="F828" s="53">
        <f>B828/2-'Metric thread'!AN282</f>
        <v>2.933849393532435</v>
      </c>
      <c r="G828" s="53">
        <v>0</v>
      </c>
      <c r="H828" s="53">
        <f t="shared" si="50"/>
        <v>-2.933849393532435</v>
      </c>
      <c r="I828" s="53">
        <f>'Metric thread'!AF282-'Metric thread'!AK282-'Metric thread'!AL282</f>
        <v>3.6824999999999974</v>
      </c>
      <c r="J828" s="53">
        <f>-'Metric thread'!AM282</f>
        <v>-0.80775702724163978</v>
      </c>
      <c r="K828" s="53">
        <f t="shared" si="51"/>
        <v>3.6824999999999974</v>
      </c>
      <c r="L828" s="58">
        <f t="shared" si="52"/>
        <v>0.80775702724163978</v>
      </c>
    </row>
    <row r="829" spans="1:12">
      <c r="A829" s="133" t="str">
        <f>_xlfn.CONCAT('Metric thread'!C283, "-int")</f>
        <v>M100x4-int</v>
      </c>
      <c r="B829" s="73">
        <f>'Metric thread'!D283</f>
        <v>4</v>
      </c>
      <c r="C829" s="53">
        <f>-'Metric thread'!AJ283</f>
        <v>-50.454999999999998</v>
      </c>
      <c r="D829" s="53">
        <f>'Metric thread'!AH283</f>
        <v>100.455</v>
      </c>
      <c r="E829" s="53">
        <v>0</v>
      </c>
      <c r="F829" s="53">
        <f>B829/2-'Metric thread'!AN283</f>
        <v>1.9643192871139714</v>
      </c>
      <c r="G829" s="53">
        <v>0</v>
      </c>
      <c r="H829" s="53">
        <f t="shared" si="50"/>
        <v>-1.9643192871139714</v>
      </c>
      <c r="I829" s="53">
        <f>'Metric thread'!AF283-'Metric thread'!AK283-'Metric thread'!AL283</f>
        <v>2.4700000000000015</v>
      </c>
      <c r="J829" s="53">
        <f>-'Metric thread'!AM283</f>
        <v>-0.53826412221559505</v>
      </c>
      <c r="K829" s="53">
        <f t="shared" si="51"/>
        <v>2.4700000000000015</v>
      </c>
      <c r="L829" s="58">
        <f t="shared" si="52"/>
        <v>0.53826412221559505</v>
      </c>
    </row>
    <row r="830" spans="1:12">
      <c r="A830" s="133" t="str">
        <f>_xlfn.CONCAT('Metric thread'!C284, "-int")</f>
        <v>M100x3-int</v>
      </c>
      <c r="B830" s="73">
        <f>'Metric thread'!D284</f>
        <v>3</v>
      </c>
      <c r="C830" s="53">
        <f>-'Metric thread'!AJ284</f>
        <v>-50.365000000000002</v>
      </c>
      <c r="D830" s="53">
        <f>'Metric thread'!AH284</f>
        <v>100.36500000000001</v>
      </c>
      <c r="E830" s="53">
        <v>0</v>
      </c>
      <c r="F830" s="53">
        <f>B830/2-'Metric thread'!AN284</f>
        <v>1.4800594153902848</v>
      </c>
      <c r="G830" s="53">
        <v>0</v>
      </c>
      <c r="H830" s="53">
        <f t="shared" si="50"/>
        <v>-1.4800594153902848</v>
      </c>
      <c r="I830" s="53">
        <f>'Metric thread'!AF284-'Metric thread'!AK284-'Metric thread'!AL284</f>
        <v>1.8640000000000043</v>
      </c>
      <c r="J830" s="53">
        <f>-'Metric thread'!AM284</f>
        <v>-0.40387851362081989</v>
      </c>
      <c r="K830" s="53">
        <f t="shared" si="51"/>
        <v>1.8640000000000043</v>
      </c>
      <c r="L830" s="58">
        <f t="shared" si="52"/>
        <v>0.40387851362081989</v>
      </c>
    </row>
    <row r="831" spans="1:12">
      <c r="A831" s="133" t="str">
        <f>_xlfn.CONCAT('Metric thread'!C285, "-int")</f>
        <v>M100x2-int</v>
      </c>
      <c r="B831" s="73">
        <f>'Metric thread'!D285</f>
        <v>2</v>
      </c>
      <c r="C831" s="53">
        <f>-'Metric thread'!AJ285</f>
        <v>-50.27</v>
      </c>
      <c r="D831" s="53">
        <f>'Metric thread'!AH285</f>
        <v>100.27000000000001</v>
      </c>
      <c r="E831" s="53">
        <v>0</v>
      </c>
      <c r="F831" s="53">
        <f>B831/2-'Metric thread'!AN285</f>
        <v>0.99</v>
      </c>
      <c r="G831" s="53">
        <v>0</v>
      </c>
      <c r="H831" s="53">
        <f t="shared" si="50"/>
        <v>-0.99</v>
      </c>
      <c r="I831" s="53">
        <f>'Metric thread'!AF285-'Metric thread'!AK285-'Metric thread'!AL285</f>
        <v>1.2504548957087498</v>
      </c>
      <c r="J831" s="53">
        <f>-'Metric thread'!AM285</f>
        <v>-0.26804952935306797</v>
      </c>
      <c r="K831" s="53">
        <f t="shared" si="51"/>
        <v>1.2504548957087498</v>
      </c>
      <c r="L831" s="58">
        <f t="shared" si="52"/>
        <v>0.26804952935306797</v>
      </c>
    </row>
    <row r="832" spans="1:12">
      <c r="A832" s="133" t="str">
        <f>_xlfn.CONCAT('Metric thread'!C286, "-int")</f>
        <v>M100x1.5-int</v>
      </c>
      <c r="B832" s="73">
        <f>'Metric thread'!D286</f>
        <v>1.5</v>
      </c>
      <c r="C832" s="53">
        <f>-'Metric thread'!AJ286</f>
        <v>-50.225000000000001</v>
      </c>
      <c r="D832" s="53">
        <f>'Metric thread'!AH286</f>
        <v>100.22499999999999</v>
      </c>
      <c r="E832" s="53">
        <v>0</v>
      </c>
      <c r="F832" s="53">
        <f>B832/2-'Metric thread'!AN286</f>
        <v>0.74250000000000005</v>
      </c>
      <c r="G832" s="53">
        <v>0</v>
      </c>
      <c r="H832" s="53">
        <f t="shared" si="50"/>
        <v>-0.74250000000000005</v>
      </c>
      <c r="I832" s="53">
        <f>'Metric thread'!AF286-'Metric thread'!AK286-'Metric thread'!AL286</f>
        <v>0.94552867178155986</v>
      </c>
      <c r="J832" s="53">
        <f>-'Metric thread'!AM286</f>
        <v>-0.19659876682040708</v>
      </c>
      <c r="K832" s="53">
        <f t="shared" si="51"/>
        <v>0.94552867178155986</v>
      </c>
      <c r="L832" s="58">
        <f t="shared" si="52"/>
        <v>0.19659876682040708</v>
      </c>
    </row>
    <row r="833" spans="1:12">
      <c r="A833" s="133" t="str">
        <f>_xlfn.CONCAT('Metric thread'!C287, "-int")</f>
        <v>M105x6-int</v>
      </c>
      <c r="B833" s="73">
        <f>'Metric thread'!D287</f>
        <v>6</v>
      </c>
      <c r="C833" s="53">
        <f>-'Metric thread'!AJ287</f>
        <v>-53.134999999999998</v>
      </c>
      <c r="D833" s="53">
        <f>'Metric thread'!AH287</f>
        <v>105.63499999999999</v>
      </c>
      <c r="E833" s="53">
        <v>0</v>
      </c>
      <c r="F833" s="53">
        <f>B833/2-'Metric thread'!AN287</f>
        <v>2.9347154189362197</v>
      </c>
      <c r="G833" s="53">
        <v>0</v>
      </c>
      <c r="H833" s="53">
        <f t="shared" si="50"/>
        <v>-2.9347154189362197</v>
      </c>
      <c r="I833" s="53">
        <f>'Metric thread'!AF287-'Metric thread'!AK287-'Metric thread'!AL287</f>
        <v>3.6824999999999974</v>
      </c>
      <c r="J833" s="53">
        <f>-'Metric thread'!AM287</f>
        <v>-0.80862305264542433</v>
      </c>
      <c r="K833" s="53">
        <f t="shared" si="51"/>
        <v>3.6824999999999974</v>
      </c>
      <c r="L833" s="58">
        <f t="shared" si="52"/>
        <v>0.80862305264542433</v>
      </c>
    </row>
    <row r="834" spans="1:12">
      <c r="A834" s="133" t="str">
        <f>_xlfn.CONCAT('Metric thread'!C288, "-int")</f>
        <v>M105x4-int</v>
      </c>
      <c r="B834" s="73">
        <f>'Metric thread'!D288</f>
        <v>4</v>
      </c>
      <c r="C834" s="53">
        <f>-'Metric thread'!AJ288</f>
        <v>-52.954999999999998</v>
      </c>
      <c r="D834" s="53">
        <f>'Metric thread'!AH288</f>
        <v>105.455</v>
      </c>
      <c r="E834" s="53">
        <v>0</v>
      </c>
      <c r="F834" s="53">
        <f>B834/2-'Metric thread'!AN288</f>
        <v>1.9641749495466774</v>
      </c>
      <c r="G834" s="53">
        <v>0</v>
      </c>
      <c r="H834" s="53">
        <f t="shared" si="50"/>
        <v>-1.9641749495466774</v>
      </c>
      <c r="I834" s="53">
        <f>'Metric thread'!AF288-'Metric thread'!AK288-'Metric thread'!AL288</f>
        <v>2.4700000000000015</v>
      </c>
      <c r="J834" s="53">
        <f>-'Metric thread'!AM288</f>
        <v>-0.53811978464830101</v>
      </c>
      <c r="K834" s="53">
        <f t="shared" si="51"/>
        <v>2.4700000000000015</v>
      </c>
      <c r="L834" s="58">
        <f t="shared" si="52"/>
        <v>0.53811978464830101</v>
      </c>
    </row>
    <row r="835" spans="1:12">
      <c r="A835" s="133" t="str">
        <f>_xlfn.CONCAT('Metric thread'!C289, "-int")</f>
        <v>M105x3-int</v>
      </c>
      <c r="B835" s="73">
        <f>'Metric thread'!D289</f>
        <v>3</v>
      </c>
      <c r="C835" s="53">
        <f>-'Metric thread'!AJ289</f>
        <v>-52.865000000000002</v>
      </c>
      <c r="D835" s="53">
        <f>'Metric thread'!AH289</f>
        <v>105.36500000000001</v>
      </c>
      <c r="E835" s="53">
        <v>0</v>
      </c>
      <c r="F835" s="53">
        <f>B835/2-'Metric thread'!AN289</f>
        <v>1.4803480905248809</v>
      </c>
      <c r="G835" s="53">
        <v>0</v>
      </c>
      <c r="H835" s="53">
        <f t="shared" si="50"/>
        <v>-1.4803480905248809</v>
      </c>
      <c r="I835" s="53">
        <f>'Metric thread'!AF289-'Metric thread'!AK289-'Metric thread'!AL289</f>
        <v>1.865000000000002</v>
      </c>
      <c r="J835" s="53">
        <f>-'Metric thread'!AM289</f>
        <v>-0.40358983848622781</v>
      </c>
      <c r="K835" s="53">
        <f t="shared" si="51"/>
        <v>1.865000000000002</v>
      </c>
      <c r="L835" s="58">
        <f t="shared" si="52"/>
        <v>0.40358983848622781</v>
      </c>
    </row>
    <row r="836" spans="1:12">
      <c r="A836" s="133" t="str">
        <f>_xlfn.CONCAT('Metric thread'!C290, "-int")</f>
        <v>M105x2-int</v>
      </c>
      <c r="B836" s="73">
        <f>'Metric thread'!D290</f>
        <v>2</v>
      </c>
      <c r="C836" s="53">
        <f>-'Metric thread'!AJ290</f>
        <v>-52.77</v>
      </c>
      <c r="D836" s="53">
        <f>'Metric thread'!AH290</f>
        <v>105.27000000000001</v>
      </c>
      <c r="E836" s="53">
        <v>0</v>
      </c>
      <c r="F836" s="53">
        <f>B836/2-'Metric thread'!AN290</f>
        <v>0.99</v>
      </c>
      <c r="G836" s="53">
        <v>0</v>
      </c>
      <c r="H836" s="53">
        <f t="shared" si="50"/>
        <v>-0.99</v>
      </c>
      <c r="I836" s="53">
        <f>'Metric thread'!AF290-'Metric thread'!AK290-'Metric thread'!AL290</f>
        <v>1.2487048957087485</v>
      </c>
      <c r="J836" s="53">
        <f>-'Metric thread'!AM290</f>
        <v>-0.26905989232415051</v>
      </c>
      <c r="K836" s="53">
        <f t="shared" si="51"/>
        <v>1.2487048957087485</v>
      </c>
      <c r="L836" s="58">
        <f t="shared" si="52"/>
        <v>0.26905989232415051</v>
      </c>
    </row>
    <row r="837" spans="1:12">
      <c r="A837" s="133" t="str">
        <f>_xlfn.CONCAT('Metric thread'!C291, "-int")</f>
        <v>M105x1.5-int</v>
      </c>
      <c r="B837" s="73">
        <f>'Metric thread'!D291</f>
        <v>1.5</v>
      </c>
      <c r="C837" s="53">
        <f>-'Metric thread'!AJ291</f>
        <v>-52.725000000000001</v>
      </c>
      <c r="D837" s="53">
        <f>'Metric thread'!AH291</f>
        <v>105.22499999999999</v>
      </c>
      <c r="E837" s="53">
        <v>0</v>
      </c>
      <c r="F837" s="53">
        <f>B837/2-'Metric thread'!AN291</f>
        <v>0.74250000000000005</v>
      </c>
      <c r="G837" s="53">
        <v>0</v>
      </c>
      <c r="H837" s="53">
        <f t="shared" si="50"/>
        <v>-0.74250000000000005</v>
      </c>
      <c r="I837" s="53">
        <f>'Metric thread'!AF291-'Metric thread'!AK291-'Metric thread'!AL291</f>
        <v>0.94402867178156691</v>
      </c>
      <c r="J837" s="53">
        <f>-'Metric thread'!AM291</f>
        <v>-0.19746479222418745</v>
      </c>
      <c r="K837" s="53">
        <f t="shared" si="51"/>
        <v>0.94402867178156691</v>
      </c>
      <c r="L837" s="58">
        <f t="shared" si="52"/>
        <v>0.19746479222418745</v>
      </c>
    </row>
    <row r="838" spans="1:12">
      <c r="A838" s="133" t="str">
        <f>_xlfn.CONCAT('Metric thread'!C292, "-int")</f>
        <v>M110x6-int</v>
      </c>
      <c r="B838" s="73">
        <f>'Metric thread'!D292</f>
        <v>6</v>
      </c>
      <c r="C838" s="53">
        <f>-'Metric thread'!AJ292</f>
        <v>-55.634999999999998</v>
      </c>
      <c r="D838" s="53">
        <f>'Metric thread'!AH292</f>
        <v>110.63499999999999</v>
      </c>
      <c r="E838" s="53">
        <v>0</v>
      </c>
      <c r="F838" s="53">
        <f>B838/2-'Metric thread'!AN292</f>
        <v>2.9347154189362197</v>
      </c>
      <c r="G838" s="53">
        <v>0</v>
      </c>
      <c r="H838" s="53">
        <f t="shared" si="50"/>
        <v>-2.9347154189362197</v>
      </c>
      <c r="I838" s="53">
        <f>'Metric thread'!AF292-'Metric thread'!AK292-'Metric thread'!AL292</f>
        <v>3.6799999999999997</v>
      </c>
      <c r="J838" s="53">
        <f>-'Metric thread'!AM292</f>
        <v>-0.81006642831839704</v>
      </c>
      <c r="K838" s="53">
        <f t="shared" si="51"/>
        <v>3.6799999999999997</v>
      </c>
      <c r="L838" s="58">
        <f t="shared" si="52"/>
        <v>0.81006642831839704</v>
      </c>
    </row>
    <row r="839" spans="1:12">
      <c r="A839" s="133" t="str">
        <f>_xlfn.CONCAT('Metric thread'!C293, "-int")</f>
        <v>M110x4-int</v>
      </c>
      <c r="B839" s="73">
        <f>'Metric thread'!D293</f>
        <v>4</v>
      </c>
      <c r="C839" s="53">
        <f>-'Metric thread'!AJ293</f>
        <v>-55.454999999999998</v>
      </c>
      <c r="D839" s="53">
        <f>'Metric thread'!AH293</f>
        <v>110.455</v>
      </c>
      <c r="E839" s="53">
        <v>0</v>
      </c>
      <c r="F839" s="53">
        <f>B839/2-'Metric thread'!AN293</f>
        <v>1.9641749495466774</v>
      </c>
      <c r="G839" s="53">
        <v>0</v>
      </c>
      <c r="H839" s="53">
        <f t="shared" si="50"/>
        <v>-1.9641749495466774</v>
      </c>
      <c r="I839" s="53">
        <f>'Metric thread'!AF293-'Metric thread'!AK293-'Metric thread'!AL293</f>
        <v>2.4700000000000015</v>
      </c>
      <c r="J839" s="53">
        <f>-'Metric thread'!AM293</f>
        <v>-0.53811978464830101</v>
      </c>
      <c r="K839" s="53">
        <f t="shared" si="51"/>
        <v>2.4700000000000015</v>
      </c>
      <c r="L839" s="58">
        <f t="shared" si="52"/>
        <v>0.53811978464830101</v>
      </c>
    </row>
    <row r="840" spans="1:12">
      <c r="A840" s="133" t="str">
        <f>_xlfn.CONCAT('Metric thread'!C294, "-int")</f>
        <v>M110x3-int</v>
      </c>
      <c r="B840" s="73">
        <f>'Metric thread'!D294</f>
        <v>3</v>
      </c>
      <c r="C840" s="53">
        <f>-'Metric thread'!AJ294</f>
        <v>-55.365000000000002</v>
      </c>
      <c r="D840" s="53">
        <f>'Metric thread'!AH294</f>
        <v>110.36500000000001</v>
      </c>
      <c r="E840" s="53">
        <v>0</v>
      </c>
      <c r="F840" s="53">
        <f>B840/2-'Metric thread'!AN294</f>
        <v>1.4803480905248809</v>
      </c>
      <c r="G840" s="53">
        <v>0</v>
      </c>
      <c r="H840" s="53">
        <f t="shared" si="50"/>
        <v>-1.4803480905248809</v>
      </c>
      <c r="I840" s="53">
        <f>'Metric thread'!AF294-'Metric thread'!AK294-'Metric thread'!AL294</f>
        <v>1.865000000000002</v>
      </c>
      <c r="J840" s="53">
        <f>-'Metric thread'!AM294</f>
        <v>-0.40358983848622781</v>
      </c>
      <c r="K840" s="53">
        <f t="shared" si="51"/>
        <v>1.865000000000002</v>
      </c>
      <c r="L840" s="58">
        <f t="shared" si="52"/>
        <v>0.40358983848622781</v>
      </c>
    </row>
    <row r="841" spans="1:12">
      <c r="A841" s="133" t="str">
        <f>_xlfn.CONCAT('Metric thread'!C295, "-int")</f>
        <v>M110x2-int</v>
      </c>
      <c r="B841" s="73">
        <f>'Metric thread'!D295</f>
        <v>2</v>
      </c>
      <c r="C841" s="53">
        <f>-'Metric thread'!AJ295</f>
        <v>-55.27</v>
      </c>
      <c r="D841" s="53">
        <f>'Metric thread'!AH295</f>
        <v>110.27000000000001</v>
      </c>
      <c r="E841" s="53">
        <v>0</v>
      </c>
      <c r="F841" s="53">
        <f>B841/2-'Metric thread'!AN295</f>
        <v>0.99</v>
      </c>
      <c r="G841" s="53">
        <v>0</v>
      </c>
      <c r="H841" s="53">
        <f t="shared" si="50"/>
        <v>-0.99</v>
      </c>
      <c r="I841" s="53">
        <f>'Metric thread'!AF295-'Metric thread'!AK295-'Metric thread'!AL295</f>
        <v>1.2487048957087485</v>
      </c>
      <c r="J841" s="53">
        <f>-'Metric thread'!AM295</f>
        <v>-0.26905989232415051</v>
      </c>
      <c r="K841" s="53">
        <f t="shared" si="51"/>
        <v>1.2487048957087485</v>
      </c>
      <c r="L841" s="58">
        <f t="shared" si="52"/>
        <v>0.26905989232415051</v>
      </c>
    </row>
    <row r="842" spans="1:12">
      <c r="A842" s="133" t="str">
        <f>_xlfn.CONCAT('Metric thread'!C296, "-int")</f>
        <v>M110x1.5-int</v>
      </c>
      <c r="B842" s="73">
        <f>'Metric thread'!D296</f>
        <v>1.5</v>
      </c>
      <c r="C842" s="53">
        <f>-'Metric thread'!AJ296</f>
        <v>-55.225000000000001</v>
      </c>
      <c r="D842" s="53">
        <f>'Metric thread'!AH296</f>
        <v>110.22499999999999</v>
      </c>
      <c r="E842" s="53">
        <v>0</v>
      </c>
      <c r="F842" s="53">
        <f>B842/2-'Metric thread'!AN296</f>
        <v>0.74250000000000005</v>
      </c>
      <c r="G842" s="53">
        <v>0</v>
      </c>
      <c r="H842" s="53">
        <f t="shared" si="50"/>
        <v>-0.74250000000000005</v>
      </c>
      <c r="I842" s="53">
        <f>'Metric thread'!AF296-'Metric thread'!AK296-'Metric thread'!AL296</f>
        <v>0.94402867178156691</v>
      </c>
      <c r="J842" s="53">
        <f>-'Metric thread'!AM296</f>
        <v>-0.19746479222418745</v>
      </c>
      <c r="K842" s="53">
        <f t="shared" si="51"/>
        <v>0.94402867178156691</v>
      </c>
      <c r="L842" s="58">
        <f t="shared" si="52"/>
        <v>0.19746479222418745</v>
      </c>
    </row>
    <row r="843" spans="1:12">
      <c r="A843" s="133" t="str">
        <f>_xlfn.CONCAT('Metric thread'!C297, "-int")</f>
        <v>M115x6-int</v>
      </c>
      <c r="B843" s="73">
        <f>'Metric thread'!D297</f>
        <v>6</v>
      </c>
      <c r="C843" s="53">
        <f>-'Metric thread'!AJ297</f>
        <v>-58.134999999999998</v>
      </c>
      <c r="D843" s="53">
        <f>'Metric thread'!AH297</f>
        <v>115.63499999999999</v>
      </c>
      <c r="E843" s="53">
        <v>0</v>
      </c>
      <c r="F843" s="53">
        <f>B843/2-'Metric thread'!AN297</f>
        <v>2.9347154189362197</v>
      </c>
      <c r="G843" s="53">
        <v>0</v>
      </c>
      <c r="H843" s="53">
        <f t="shared" si="50"/>
        <v>-2.9347154189362197</v>
      </c>
      <c r="I843" s="53">
        <f>'Metric thread'!AF297-'Metric thread'!AK297-'Metric thread'!AL297</f>
        <v>3.6799999999999997</v>
      </c>
      <c r="J843" s="53">
        <f>-'Metric thread'!AM297</f>
        <v>-0.81006642831839704</v>
      </c>
      <c r="K843" s="53">
        <f t="shared" si="51"/>
        <v>3.6799999999999997</v>
      </c>
      <c r="L843" s="58">
        <f t="shared" si="52"/>
        <v>0.81006642831839704</v>
      </c>
    </row>
    <row r="844" spans="1:12">
      <c r="A844" s="133" t="str">
        <f>_xlfn.CONCAT('Metric thread'!C298, "-int")</f>
        <v>M115x4-int</v>
      </c>
      <c r="B844" s="73">
        <f>'Metric thread'!D298</f>
        <v>4</v>
      </c>
      <c r="C844" s="53">
        <f>-'Metric thread'!AJ298</f>
        <v>-57.954999999999998</v>
      </c>
      <c r="D844" s="53">
        <f>'Metric thread'!AH298</f>
        <v>115.455</v>
      </c>
      <c r="E844" s="53">
        <v>0</v>
      </c>
      <c r="F844" s="53">
        <f>B844/2-'Metric thread'!AN298</f>
        <v>1.9641749495466774</v>
      </c>
      <c r="G844" s="53">
        <v>0</v>
      </c>
      <c r="H844" s="53">
        <f t="shared" si="50"/>
        <v>-1.9641749495466774</v>
      </c>
      <c r="I844" s="53">
        <f>'Metric thread'!AF298-'Metric thread'!AK298-'Metric thread'!AL298</f>
        <v>2.4700000000000015</v>
      </c>
      <c r="J844" s="53">
        <f>-'Metric thread'!AM298</f>
        <v>-0.53811978464830101</v>
      </c>
      <c r="K844" s="53">
        <f t="shared" si="51"/>
        <v>2.4700000000000015</v>
      </c>
      <c r="L844" s="58">
        <f t="shared" si="52"/>
        <v>0.53811978464830101</v>
      </c>
    </row>
    <row r="845" spans="1:12">
      <c r="A845" s="133" t="str">
        <f>_xlfn.CONCAT('Metric thread'!C299, "-int")</f>
        <v>M115x3-int</v>
      </c>
      <c r="B845" s="73">
        <f>'Metric thread'!D299</f>
        <v>3</v>
      </c>
      <c r="C845" s="53">
        <f>-'Metric thread'!AJ299</f>
        <v>-57.865000000000002</v>
      </c>
      <c r="D845" s="53">
        <f>'Metric thread'!AH299</f>
        <v>115.36500000000001</v>
      </c>
      <c r="E845" s="53">
        <v>0</v>
      </c>
      <c r="F845" s="53">
        <f>B845/2-'Metric thread'!AN299</f>
        <v>1.4803480905248809</v>
      </c>
      <c r="G845" s="53">
        <v>0</v>
      </c>
      <c r="H845" s="53">
        <f t="shared" si="50"/>
        <v>-1.4803480905248809</v>
      </c>
      <c r="I845" s="53">
        <f>'Metric thread'!AF299-'Metric thread'!AK299-'Metric thread'!AL299</f>
        <v>1.865000000000002</v>
      </c>
      <c r="J845" s="53">
        <f>-'Metric thread'!AM299</f>
        <v>-0.40358983848622781</v>
      </c>
      <c r="K845" s="53">
        <f t="shared" si="51"/>
        <v>1.865000000000002</v>
      </c>
      <c r="L845" s="58">
        <f t="shared" si="52"/>
        <v>0.40358983848622781</v>
      </c>
    </row>
    <row r="846" spans="1:12">
      <c r="A846" s="133" t="str">
        <f>_xlfn.CONCAT('Metric thread'!C300, "-int")</f>
        <v>M115x2-int</v>
      </c>
      <c r="B846" s="73">
        <f>'Metric thread'!D300</f>
        <v>2</v>
      </c>
      <c r="C846" s="53">
        <f>-'Metric thread'!AJ300</f>
        <v>-57.77</v>
      </c>
      <c r="D846" s="53">
        <f>'Metric thread'!AH300</f>
        <v>115.27000000000001</v>
      </c>
      <c r="E846" s="53">
        <v>0</v>
      </c>
      <c r="F846" s="53">
        <f>B846/2-'Metric thread'!AN300</f>
        <v>0.99</v>
      </c>
      <c r="G846" s="53">
        <v>0</v>
      </c>
      <c r="H846" s="53">
        <f t="shared" si="50"/>
        <v>-0.99</v>
      </c>
      <c r="I846" s="53">
        <f>'Metric thread'!AF300-'Metric thread'!AK300-'Metric thread'!AL300</f>
        <v>1.2487048957087485</v>
      </c>
      <c r="J846" s="53">
        <f>-'Metric thread'!AM300</f>
        <v>-0.26905989232415051</v>
      </c>
      <c r="K846" s="53">
        <f t="shared" si="51"/>
        <v>1.2487048957087485</v>
      </c>
      <c r="L846" s="58">
        <f t="shared" si="52"/>
        <v>0.26905989232415051</v>
      </c>
    </row>
    <row r="847" spans="1:12">
      <c r="A847" s="133" t="str">
        <f>_xlfn.CONCAT('Metric thread'!C301, "-int")</f>
        <v>M115x1.5-int</v>
      </c>
      <c r="B847" s="73">
        <f>'Metric thread'!D301</f>
        <v>1.5</v>
      </c>
      <c r="C847" s="53">
        <f>-'Metric thread'!AJ301</f>
        <v>-57.725000000000001</v>
      </c>
      <c r="D847" s="53">
        <f>'Metric thread'!AH301</f>
        <v>115.22499999999999</v>
      </c>
      <c r="E847" s="53">
        <v>0</v>
      </c>
      <c r="F847" s="53">
        <f>B847/2-'Metric thread'!AN301</f>
        <v>0.74250000000000005</v>
      </c>
      <c r="G847" s="53">
        <v>0</v>
      </c>
      <c r="H847" s="53">
        <f t="shared" si="50"/>
        <v>-0.74250000000000005</v>
      </c>
      <c r="I847" s="53">
        <f>'Metric thread'!AF301-'Metric thread'!AK301-'Metric thread'!AL301</f>
        <v>0.94402867178156691</v>
      </c>
      <c r="J847" s="53">
        <f>-'Metric thread'!AM301</f>
        <v>-0.19746479222418745</v>
      </c>
      <c r="K847" s="53">
        <f t="shared" si="51"/>
        <v>0.94402867178156691</v>
      </c>
      <c r="L847" s="58">
        <f t="shared" si="52"/>
        <v>0.19746479222418745</v>
      </c>
    </row>
    <row r="848" spans="1:12">
      <c r="A848" s="133" t="str">
        <f>_xlfn.CONCAT('Metric thread'!C302, "-int")</f>
        <v>M120x6-int</v>
      </c>
      <c r="B848" s="73">
        <f>'Metric thread'!D302</f>
        <v>6</v>
      </c>
      <c r="C848" s="53">
        <f>-'Metric thread'!AJ302</f>
        <v>-60.634999999999998</v>
      </c>
      <c r="D848" s="53">
        <f>'Metric thread'!AH302</f>
        <v>120.63499999999999</v>
      </c>
      <c r="E848" s="53">
        <v>0</v>
      </c>
      <c r="F848" s="53">
        <f>B848/2-'Metric thread'!AN302</f>
        <v>2.9347154189362197</v>
      </c>
      <c r="G848" s="53">
        <v>0</v>
      </c>
      <c r="H848" s="53">
        <f t="shared" si="50"/>
        <v>-2.9347154189362197</v>
      </c>
      <c r="I848" s="53">
        <f>'Metric thread'!AF302-'Metric thread'!AK302-'Metric thread'!AL302</f>
        <v>3.6799999999999997</v>
      </c>
      <c r="J848" s="53">
        <f>-'Metric thread'!AM302</f>
        <v>-0.81006642831839704</v>
      </c>
      <c r="K848" s="53">
        <f t="shared" si="51"/>
        <v>3.6799999999999997</v>
      </c>
      <c r="L848" s="58">
        <f t="shared" si="52"/>
        <v>0.81006642831839704</v>
      </c>
    </row>
    <row r="849" spans="1:12">
      <c r="A849" s="133" t="str">
        <f>_xlfn.CONCAT('Metric thread'!C303, "-int")</f>
        <v>M120x4-int</v>
      </c>
      <c r="B849" s="73">
        <f>'Metric thread'!D303</f>
        <v>4</v>
      </c>
      <c r="C849" s="53">
        <f>-'Metric thread'!AJ303</f>
        <v>-60.454999999999998</v>
      </c>
      <c r="D849" s="53">
        <f>'Metric thread'!AH303</f>
        <v>120.455</v>
      </c>
      <c r="E849" s="53">
        <v>0</v>
      </c>
      <c r="F849" s="53">
        <f>B849/2-'Metric thread'!AN303</f>
        <v>1.9641749495466774</v>
      </c>
      <c r="G849" s="53">
        <v>0</v>
      </c>
      <c r="H849" s="53">
        <f t="shared" si="50"/>
        <v>-1.9641749495466774</v>
      </c>
      <c r="I849" s="53">
        <f>'Metric thread'!AF303-'Metric thread'!AK303-'Metric thread'!AL303</f>
        <v>2.4700000000000015</v>
      </c>
      <c r="J849" s="53">
        <f>-'Metric thread'!AM303</f>
        <v>-0.53811978464830101</v>
      </c>
      <c r="K849" s="53">
        <f t="shared" si="51"/>
        <v>2.4700000000000015</v>
      </c>
      <c r="L849" s="58">
        <f t="shared" si="52"/>
        <v>0.53811978464830101</v>
      </c>
    </row>
    <row r="850" spans="1:12">
      <c r="A850" s="133" t="str">
        <f>_xlfn.CONCAT('Metric thread'!C304, "-int")</f>
        <v>M120x3-int</v>
      </c>
      <c r="B850" s="73">
        <f>'Metric thread'!D304</f>
        <v>3</v>
      </c>
      <c r="C850" s="53">
        <f>-'Metric thread'!AJ304</f>
        <v>-60.365000000000002</v>
      </c>
      <c r="D850" s="53">
        <f>'Metric thread'!AH304</f>
        <v>120.36500000000001</v>
      </c>
      <c r="E850" s="53">
        <v>0</v>
      </c>
      <c r="F850" s="53">
        <f>B850/2-'Metric thread'!AN304</f>
        <v>1.4803480905248809</v>
      </c>
      <c r="G850" s="53">
        <v>0</v>
      </c>
      <c r="H850" s="53">
        <f t="shared" si="50"/>
        <v>-1.4803480905248809</v>
      </c>
      <c r="I850" s="53">
        <f>'Metric thread'!AF304-'Metric thread'!AK304-'Metric thread'!AL304</f>
        <v>1.865000000000002</v>
      </c>
      <c r="J850" s="53">
        <f>-'Metric thread'!AM304</f>
        <v>-0.40358983848622781</v>
      </c>
      <c r="K850" s="53">
        <f t="shared" si="51"/>
        <v>1.865000000000002</v>
      </c>
      <c r="L850" s="58">
        <f t="shared" si="52"/>
        <v>0.40358983848622781</v>
      </c>
    </row>
    <row r="851" spans="1:12">
      <c r="A851" s="133" t="str">
        <f>_xlfn.CONCAT('Metric thread'!C305, "-int")</f>
        <v>M120x2-int</v>
      </c>
      <c r="B851" s="73">
        <f>'Metric thread'!D305</f>
        <v>2</v>
      </c>
      <c r="C851" s="53">
        <f>-'Metric thread'!AJ305</f>
        <v>-60.27</v>
      </c>
      <c r="D851" s="53">
        <f>'Metric thread'!AH305</f>
        <v>120.27000000000001</v>
      </c>
      <c r="E851" s="53">
        <v>0</v>
      </c>
      <c r="F851" s="53">
        <f>B851/2-'Metric thread'!AN305</f>
        <v>0.99</v>
      </c>
      <c r="G851" s="53">
        <v>0</v>
      </c>
      <c r="H851" s="53">
        <f t="shared" si="50"/>
        <v>-0.99</v>
      </c>
      <c r="I851" s="53">
        <f>'Metric thread'!AF305-'Metric thread'!AK305-'Metric thread'!AL305</f>
        <v>1.2487048957087485</v>
      </c>
      <c r="J851" s="53">
        <f>-'Metric thread'!AM305</f>
        <v>-0.26905989232415051</v>
      </c>
      <c r="K851" s="53">
        <f t="shared" si="51"/>
        <v>1.2487048957087485</v>
      </c>
      <c r="L851" s="58">
        <f t="shared" si="52"/>
        <v>0.26905989232415051</v>
      </c>
    </row>
    <row r="852" spans="1:12">
      <c r="A852" s="133" t="str">
        <f>_xlfn.CONCAT('Metric thread'!C306, "-int")</f>
        <v>M120x1.5-int</v>
      </c>
      <c r="B852" s="73">
        <f>'Metric thread'!D306</f>
        <v>1.5</v>
      </c>
      <c r="C852" s="53">
        <f>-'Metric thread'!AJ306</f>
        <v>-60.225000000000001</v>
      </c>
      <c r="D852" s="53">
        <f>'Metric thread'!AH306</f>
        <v>120.22499999999999</v>
      </c>
      <c r="E852" s="53">
        <v>0</v>
      </c>
      <c r="F852" s="53">
        <f>B852/2-'Metric thread'!AN306</f>
        <v>0.74250000000000005</v>
      </c>
      <c r="G852" s="53">
        <v>0</v>
      </c>
      <c r="H852" s="53">
        <f t="shared" si="50"/>
        <v>-0.74250000000000005</v>
      </c>
      <c r="I852" s="53">
        <f>'Metric thread'!AF306-'Metric thread'!AK306-'Metric thread'!AL306</f>
        <v>0.94402867178156691</v>
      </c>
      <c r="J852" s="53">
        <f>-'Metric thread'!AM306</f>
        <v>-0.19746479222418745</v>
      </c>
      <c r="K852" s="53">
        <f t="shared" si="51"/>
        <v>0.94402867178156691</v>
      </c>
      <c r="L852" s="58">
        <f t="shared" si="52"/>
        <v>0.19746479222418745</v>
      </c>
    </row>
    <row r="853" spans="1:12">
      <c r="A853" s="133" t="str">
        <f>_xlfn.CONCAT('Metric thread'!C307, "-int")</f>
        <v>M125x8-int</v>
      </c>
      <c r="B853" s="73">
        <f>'Metric thread'!D307</f>
        <v>8</v>
      </c>
      <c r="C853" s="53">
        <f>-'Metric thread'!AJ307</f>
        <v>-63.305</v>
      </c>
      <c r="D853" s="53">
        <f>'Metric thread'!AH307</f>
        <v>125.80500000000001</v>
      </c>
      <c r="E853" s="53">
        <v>0</v>
      </c>
      <c r="F853" s="53">
        <f>B853/2-'Metric thread'!AN307</f>
        <v>3.9009257613068398</v>
      </c>
      <c r="G853" s="53">
        <v>0</v>
      </c>
      <c r="H853" s="53">
        <f t="shared" si="50"/>
        <v>-3.9009257613068398</v>
      </c>
      <c r="I853" s="53">
        <f>'Metric thread'!AF307-'Metric thread'!AK307-'Metric thread'!AL307</f>
        <v>4.8849999999999962</v>
      </c>
      <c r="J853" s="53">
        <f>-'Metric thread'!AM307</f>
        <v>-1.0805696963155205</v>
      </c>
      <c r="K853" s="53">
        <f t="shared" si="51"/>
        <v>4.8849999999999962</v>
      </c>
      <c r="L853" s="58">
        <f t="shared" si="52"/>
        <v>1.0805696963155205</v>
      </c>
    </row>
    <row r="854" spans="1:12">
      <c r="A854" s="133" t="str">
        <f>_xlfn.CONCAT('Metric thread'!C308, "-int")</f>
        <v>M125x6-int</v>
      </c>
      <c r="B854" s="73">
        <f>'Metric thread'!D308</f>
        <v>6</v>
      </c>
      <c r="C854" s="53">
        <f>-'Metric thread'!AJ308</f>
        <v>-63.134999999999998</v>
      </c>
      <c r="D854" s="53">
        <f>'Metric thread'!AH308</f>
        <v>125.63499999999999</v>
      </c>
      <c r="E854" s="53">
        <v>0</v>
      </c>
      <c r="F854" s="53">
        <f>B854/2-'Metric thread'!AN308</f>
        <v>2.9347154189362197</v>
      </c>
      <c r="G854" s="53">
        <v>0</v>
      </c>
      <c r="H854" s="53">
        <f t="shared" si="50"/>
        <v>-2.9347154189362197</v>
      </c>
      <c r="I854" s="53">
        <f>'Metric thread'!AF308-'Metric thread'!AK308-'Metric thread'!AL308</f>
        <v>3.6799999999999997</v>
      </c>
      <c r="J854" s="53">
        <f>-'Metric thread'!AM308</f>
        <v>-0.81006642831839704</v>
      </c>
      <c r="K854" s="53">
        <f t="shared" si="51"/>
        <v>3.6799999999999997</v>
      </c>
      <c r="L854" s="58">
        <f t="shared" si="52"/>
        <v>0.81006642831839704</v>
      </c>
    </row>
    <row r="855" spans="1:12">
      <c r="A855" s="133" t="str">
        <f>_xlfn.CONCAT('Metric thread'!C309, "-int")</f>
        <v>M125x4-int</v>
      </c>
      <c r="B855" s="73">
        <f>'Metric thread'!D309</f>
        <v>4</v>
      </c>
      <c r="C855" s="53">
        <f>-'Metric thread'!AJ309</f>
        <v>-62.954999999999998</v>
      </c>
      <c r="D855" s="53">
        <f>'Metric thread'!AH309</f>
        <v>125.455</v>
      </c>
      <c r="E855" s="53">
        <v>0</v>
      </c>
      <c r="F855" s="53">
        <f>B855/2-'Metric thread'!AN309</f>
        <v>1.9641749495466774</v>
      </c>
      <c r="G855" s="53">
        <v>0</v>
      </c>
      <c r="H855" s="53">
        <f t="shared" si="50"/>
        <v>-1.9641749495466774</v>
      </c>
      <c r="I855" s="53">
        <f>'Metric thread'!AF309-'Metric thread'!AK309-'Metric thread'!AL309</f>
        <v>2.4700000000000015</v>
      </c>
      <c r="J855" s="53">
        <f>-'Metric thread'!AM309</f>
        <v>-0.53811978464830101</v>
      </c>
      <c r="K855" s="53">
        <f t="shared" si="51"/>
        <v>2.4700000000000015</v>
      </c>
      <c r="L855" s="58">
        <f t="shared" si="52"/>
        <v>0.53811978464830101</v>
      </c>
    </row>
    <row r="856" spans="1:12">
      <c r="A856" s="133" t="str">
        <f>_xlfn.CONCAT('Metric thread'!C310, "-int")</f>
        <v>M125x3-int</v>
      </c>
      <c r="B856" s="73">
        <f>'Metric thread'!D310</f>
        <v>3</v>
      </c>
      <c r="C856" s="53">
        <f>-'Metric thread'!AJ310</f>
        <v>-62.865000000000002</v>
      </c>
      <c r="D856" s="53">
        <f>'Metric thread'!AH310</f>
        <v>125.36500000000001</v>
      </c>
      <c r="E856" s="53">
        <v>0</v>
      </c>
      <c r="F856" s="53">
        <f>B856/2-'Metric thread'!AN310</f>
        <v>1.4803480905248809</v>
      </c>
      <c r="G856" s="53">
        <v>0</v>
      </c>
      <c r="H856" s="53">
        <f t="shared" si="50"/>
        <v>-1.4803480905248809</v>
      </c>
      <c r="I856" s="53">
        <f>'Metric thread'!AF310-'Metric thread'!AK310-'Metric thread'!AL310</f>
        <v>1.865000000000002</v>
      </c>
      <c r="J856" s="53">
        <f>-'Metric thread'!AM310</f>
        <v>-0.40358983848622781</v>
      </c>
      <c r="K856" s="53">
        <f t="shared" si="51"/>
        <v>1.865000000000002</v>
      </c>
      <c r="L856" s="58">
        <f t="shared" si="52"/>
        <v>0.40358983848622781</v>
      </c>
    </row>
    <row r="857" spans="1:12">
      <c r="A857" s="133" t="str">
        <f>_xlfn.CONCAT('Metric thread'!C311, "-int")</f>
        <v>M125x2-int</v>
      </c>
      <c r="B857" s="73">
        <f>'Metric thread'!D311</f>
        <v>2</v>
      </c>
      <c r="C857" s="53">
        <f>-'Metric thread'!AJ311</f>
        <v>-62.77</v>
      </c>
      <c r="D857" s="53">
        <f>'Metric thread'!AH311</f>
        <v>125.27000000000001</v>
      </c>
      <c r="E857" s="53">
        <v>0</v>
      </c>
      <c r="F857" s="53">
        <f>B857/2-'Metric thread'!AN311</f>
        <v>0.99</v>
      </c>
      <c r="G857" s="53">
        <v>0</v>
      </c>
      <c r="H857" s="53">
        <f t="shared" si="50"/>
        <v>-0.99</v>
      </c>
      <c r="I857" s="53">
        <f>'Metric thread'!AF311-'Metric thread'!AK311-'Metric thread'!AL311</f>
        <v>1.2487048957087485</v>
      </c>
      <c r="J857" s="53">
        <f>-'Metric thread'!AM311</f>
        <v>-0.26905989232415051</v>
      </c>
      <c r="K857" s="53">
        <f t="shared" si="51"/>
        <v>1.2487048957087485</v>
      </c>
      <c r="L857" s="58">
        <f t="shared" si="52"/>
        <v>0.26905989232415051</v>
      </c>
    </row>
    <row r="858" spans="1:12">
      <c r="A858" s="133" t="str">
        <f>_xlfn.CONCAT('Metric thread'!C312, "-int")</f>
        <v>M125x1.5-int</v>
      </c>
      <c r="B858" s="73">
        <f>'Metric thread'!D312</f>
        <v>1.5</v>
      </c>
      <c r="C858" s="53">
        <f>-'Metric thread'!AJ312</f>
        <v>-62.725000000000001</v>
      </c>
      <c r="D858" s="53">
        <f>'Metric thread'!AH312</f>
        <v>125.22499999999999</v>
      </c>
      <c r="E858" s="53">
        <v>0</v>
      </c>
      <c r="F858" s="53">
        <f>B858/2-'Metric thread'!AN312</f>
        <v>0.74250000000000005</v>
      </c>
      <c r="G858" s="53">
        <v>0</v>
      </c>
      <c r="H858" s="53">
        <f t="shared" si="50"/>
        <v>-0.74250000000000005</v>
      </c>
      <c r="I858" s="53">
        <f>'Metric thread'!AF312-'Metric thread'!AK312-'Metric thread'!AL312</f>
        <v>0.94402867178156691</v>
      </c>
      <c r="J858" s="53">
        <f>-'Metric thread'!AM312</f>
        <v>-0.19746479222418745</v>
      </c>
      <c r="K858" s="53">
        <f t="shared" si="51"/>
        <v>0.94402867178156691</v>
      </c>
      <c r="L858" s="58">
        <f t="shared" si="52"/>
        <v>0.19746479222418745</v>
      </c>
    </row>
    <row r="859" spans="1:12">
      <c r="A859" s="133" t="str">
        <f>_xlfn.CONCAT('Metric thread'!C313, "-int")</f>
        <v>M130x8-int</v>
      </c>
      <c r="B859" s="73">
        <f>'Metric thread'!D313</f>
        <v>8</v>
      </c>
      <c r="C859" s="53">
        <f>-'Metric thread'!AJ313</f>
        <v>-65.805000000000007</v>
      </c>
      <c r="D859" s="53">
        <f>'Metric thread'!AH313</f>
        <v>130.80500000000001</v>
      </c>
      <c r="E859" s="53">
        <v>0</v>
      </c>
      <c r="F859" s="53">
        <f>B859/2-'Metric thread'!AN313</f>
        <v>3.9009257613068478</v>
      </c>
      <c r="G859" s="53">
        <v>0</v>
      </c>
      <c r="H859" s="53">
        <f t="shared" si="50"/>
        <v>-3.9009257613068478</v>
      </c>
      <c r="I859" s="53">
        <f>'Metric thread'!AF313-'Metric thread'!AK313-'Metric thread'!AL313</f>
        <v>4.8850000000000104</v>
      </c>
      <c r="J859" s="53">
        <f>-'Metric thread'!AM313</f>
        <v>-1.0805696963155205</v>
      </c>
      <c r="K859" s="53">
        <f t="shared" si="51"/>
        <v>4.8850000000000104</v>
      </c>
      <c r="L859" s="58">
        <f t="shared" si="52"/>
        <v>1.0805696963155205</v>
      </c>
    </row>
    <row r="860" spans="1:12">
      <c r="A860" s="133" t="str">
        <f>_xlfn.CONCAT('Metric thread'!C314, "-int")</f>
        <v>M130x6-int</v>
      </c>
      <c r="B860" s="73">
        <f>'Metric thread'!D314</f>
        <v>6</v>
      </c>
      <c r="C860" s="53">
        <f>-'Metric thread'!AJ314</f>
        <v>-65.635000000000005</v>
      </c>
      <c r="D860" s="53">
        <f>'Metric thread'!AH314</f>
        <v>130.63499999999999</v>
      </c>
      <c r="E860" s="53">
        <v>0</v>
      </c>
      <c r="F860" s="53">
        <f>B860/2-'Metric thread'!AN314</f>
        <v>2.9347154189362197</v>
      </c>
      <c r="G860" s="53">
        <v>0</v>
      </c>
      <c r="H860" s="53">
        <f t="shared" si="50"/>
        <v>-2.9347154189362197</v>
      </c>
      <c r="I860" s="53">
        <f>'Metric thread'!AF314-'Metric thread'!AK314-'Metric thread'!AL314</f>
        <v>3.6799999999999997</v>
      </c>
      <c r="J860" s="53">
        <f>-'Metric thread'!AM314</f>
        <v>-0.81006642831839704</v>
      </c>
      <c r="K860" s="53">
        <f t="shared" si="51"/>
        <v>3.6799999999999997</v>
      </c>
      <c r="L860" s="58">
        <f t="shared" si="52"/>
        <v>0.81006642831839704</v>
      </c>
    </row>
    <row r="861" spans="1:12">
      <c r="A861" s="133" t="str">
        <f>_xlfn.CONCAT('Metric thread'!C315, "-int")</f>
        <v>M130x4-int</v>
      </c>
      <c r="B861" s="73">
        <f>'Metric thread'!D315</f>
        <v>4</v>
      </c>
      <c r="C861" s="53">
        <f>-'Metric thread'!AJ315</f>
        <v>-65.454999999999998</v>
      </c>
      <c r="D861" s="53">
        <f>'Metric thread'!AH315</f>
        <v>130.45499999999998</v>
      </c>
      <c r="E861" s="53">
        <v>0</v>
      </c>
      <c r="F861" s="53">
        <f>B861/2-'Metric thread'!AN315</f>
        <v>1.9641749495466732</v>
      </c>
      <c r="G861" s="53">
        <v>0</v>
      </c>
      <c r="H861" s="53">
        <f t="shared" si="50"/>
        <v>-1.9641749495466732</v>
      </c>
      <c r="I861" s="53">
        <f>'Metric thread'!AF315-'Metric thread'!AK315-'Metric thread'!AL315</f>
        <v>2.4699999999999944</v>
      </c>
      <c r="J861" s="53">
        <f>-'Metric thread'!AM315</f>
        <v>-0.53811978464830101</v>
      </c>
      <c r="K861" s="53">
        <f t="shared" si="51"/>
        <v>2.4699999999999944</v>
      </c>
      <c r="L861" s="58">
        <f t="shared" si="52"/>
        <v>0.53811978464830101</v>
      </c>
    </row>
    <row r="862" spans="1:12">
      <c r="A862" s="133" t="str">
        <f>_xlfn.CONCAT('Metric thread'!C316, "-int")</f>
        <v>M130x3-int</v>
      </c>
      <c r="B862" s="73">
        <f>'Metric thread'!D316</f>
        <v>3</v>
      </c>
      <c r="C862" s="53">
        <f>-'Metric thread'!AJ316</f>
        <v>-65.364999999999995</v>
      </c>
      <c r="D862" s="53">
        <f>'Metric thread'!AH316</f>
        <v>130.36500000000001</v>
      </c>
      <c r="E862" s="53">
        <v>0</v>
      </c>
      <c r="F862" s="53">
        <f>B862/2-'Metric thread'!AN316</f>
        <v>1.4803480905248769</v>
      </c>
      <c r="G862" s="53">
        <v>0</v>
      </c>
      <c r="H862" s="53">
        <f t="shared" si="50"/>
        <v>-1.4803480905248769</v>
      </c>
      <c r="I862" s="53">
        <f>'Metric thread'!AF316-'Metric thread'!AK316-'Metric thread'!AL316</f>
        <v>1.8649999999999949</v>
      </c>
      <c r="J862" s="53">
        <f>-'Metric thread'!AM316</f>
        <v>-0.40358983848622781</v>
      </c>
      <c r="K862" s="53">
        <f t="shared" si="51"/>
        <v>1.8649999999999949</v>
      </c>
      <c r="L862" s="58">
        <f t="shared" si="52"/>
        <v>0.40358983848622781</v>
      </c>
    </row>
    <row r="863" spans="1:12">
      <c r="A863" s="133" t="str">
        <f>_xlfn.CONCAT('Metric thread'!C317, "-int")</f>
        <v>M130x2-int</v>
      </c>
      <c r="B863" s="73">
        <f>'Metric thread'!D317</f>
        <v>2</v>
      </c>
      <c r="C863" s="53">
        <f>-'Metric thread'!AJ317</f>
        <v>-65.27</v>
      </c>
      <c r="D863" s="53">
        <f>'Metric thread'!AH317</f>
        <v>130.26999999999998</v>
      </c>
      <c r="E863" s="53">
        <v>0</v>
      </c>
      <c r="F863" s="53">
        <f>B863/2-'Metric thread'!AN317</f>
        <v>0.99</v>
      </c>
      <c r="G863" s="53">
        <v>0</v>
      </c>
      <c r="H863" s="53">
        <f t="shared" si="50"/>
        <v>-0.99</v>
      </c>
      <c r="I863" s="53">
        <f>'Metric thread'!AF317-'Metric thread'!AK317-'Metric thread'!AL317</f>
        <v>1.2487048957087414</v>
      </c>
      <c r="J863" s="53">
        <f>-'Metric thread'!AM317</f>
        <v>-0.26905989232415461</v>
      </c>
      <c r="K863" s="53">
        <f t="shared" si="51"/>
        <v>1.2487048957087414</v>
      </c>
      <c r="L863" s="58">
        <f t="shared" si="52"/>
        <v>0.26905989232415461</v>
      </c>
    </row>
    <row r="864" spans="1:12">
      <c r="A864" s="133" t="str">
        <f>_xlfn.CONCAT('Metric thread'!C318, "-int")</f>
        <v>M130x1.5-int</v>
      </c>
      <c r="B864" s="73">
        <f>'Metric thread'!D318</f>
        <v>1.5</v>
      </c>
      <c r="C864" s="53">
        <f>-'Metric thread'!AJ318</f>
        <v>-65.224999999999994</v>
      </c>
      <c r="D864" s="53">
        <f>'Metric thread'!AH318</f>
        <v>130.22499999999999</v>
      </c>
      <c r="E864" s="53">
        <v>0</v>
      </c>
      <c r="F864" s="53">
        <f>B864/2-'Metric thread'!AN318</f>
        <v>0.74250000000000005</v>
      </c>
      <c r="G864" s="53">
        <v>0</v>
      </c>
      <c r="H864" s="53">
        <f t="shared" si="50"/>
        <v>-0.74250000000000005</v>
      </c>
      <c r="I864" s="53">
        <f>'Metric thread'!AF318-'Metric thread'!AK318-'Metric thread'!AL318</f>
        <v>0.9440286717815527</v>
      </c>
      <c r="J864" s="53">
        <f>-'Metric thread'!AM318</f>
        <v>-0.19746479222419566</v>
      </c>
      <c r="K864" s="53">
        <f t="shared" si="51"/>
        <v>0.9440286717815527</v>
      </c>
      <c r="L864" s="58">
        <f t="shared" si="52"/>
        <v>0.19746479222419566</v>
      </c>
    </row>
    <row r="865" spans="1:12">
      <c r="A865" s="133" t="str">
        <f>_xlfn.CONCAT('Metric thread'!C319, "-int")</f>
        <v>M135x6-int</v>
      </c>
      <c r="B865" s="73">
        <f>'Metric thread'!D319</f>
        <v>6</v>
      </c>
      <c r="C865" s="53">
        <f>-'Metric thread'!AJ319</f>
        <v>-68.135000000000005</v>
      </c>
      <c r="D865" s="53">
        <f>'Metric thread'!AH319</f>
        <v>135.63499999999999</v>
      </c>
      <c r="E865" s="53">
        <v>0</v>
      </c>
      <c r="F865" s="53">
        <f>B865/2-'Metric thread'!AN319</f>
        <v>2.9347154189362197</v>
      </c>
      <c r="G865" s="53">
        <v>0</v>
      </c>
      <c r="H865" s="53">
        <f t="shared" si="50"/>
        <v>-2.9347154189362197</v>
      </c>
      <c r="I865" s="53">
        <f>'Metric thread'!AF319-'Metric thread'!AK319-'Metric thread'!AL319</f>
        <v>3.6800000000000068</v>
      </c>
      <c r="J865" s="53">
        <f>-'Metric thread'!AM319</f>
        <v>-0.81006642831839293</v>
      </c>
      <c r="K865" s="53">
        <f t="shared" si="51"/>
        <v>3.6800000000000068</v>
      </c>
      <c r="L865" s="58">
        <f t="shared" si="52"/>
        <v>0.81006642831839293</v>
      </c>
    </row>
    <row r="866" spans="1:12">
      <c r="A866" s="133" t="str">
        <f>_xlfn.CONCAT('Metric thread'!C320, "-int")</f>
        <v>M135x4-int</v>
      </c>
      <c r="B866" s="73">
        <f>'Metric thread'!D320</f>
        <v>4</v>
      </c>
      <c r="C866" s="53">
        <f>-'Metric thread'!AJ320</f>
        <v>-67.954999999999998</v>
      </c>
      <c r="D866" s="53">
        <f>'Metric thread'!AH320</f>
        <v>135.45499999999998</v>
      </c>
      <c r="E866" s="53">
        <v>0</v>
      </c>
      <c r="F866" s="53">
        <f>B866/2-'Metric thread'!AN320</f>
        <v>1.9641749495466732</v>
      </c>
      <c r="G866" s="53">
        <v>0</v>
      </c>
      <c r="H866" s="53">
        <f t="shared" si="50"/>
        <v>-1.9641749495466732</v>
      </c>
      <c r="I866" s="53">
        <f>'Metric thread'!AF320-'Metric thread'!AK320-'Metric thread'!AL320</f>
        <v>2.4699999999999944</v>
      </c>
      <c r="J866" s="53">
        <f>-'Metric thread'!AM320</f>
        <v>-0.53811978464830101</v>
      </c>
      <c r="K866" s="53">
        <f t="shared" si="51"/>
        <v>2.4699999999999944</v>
      </c>
      <c r="L866" s="58">
        <f t="shared" si="52"/>
        <v>0.53811978464830101</v>
      </c>
    </row>
    <row r="867" spans="1:12">
      <c r="A867" s="133" t="str">
        <f>_xlfn.CONCAT('Metric thread'!C321, "-int")</f>
        <v>M135x3-int</v>
      </c>
      <c r="B867" s="73">
        <f>'Metric thread'!D321</f>
        <v>3</v>
      </c>
      <c r="C867" s="53">
        <f>-'Metric thread'!AJ321</f>
        <v>-67.864999999999995</v>
      </c>
      <c r="D867" s="53">
        <f>'Metric thread'!AH321</f>
        <v>135.36500000000001</v>
      </c>
      <c r="E867" s="53">
        <v>0</v>
      </c>
      <c r="F867" s="53">
        <f>B867/2-'Metric thread'!AN321</f>
        <v>1.4803480905248769</v>
      </c>
      <c r="G867" s="53">
        <v>0</v>
      </c>
      <c r="H867" s="53">
        <f t="shared" si="50"/>
        <v>-1.4803480905248769</v>
      </c>
      <c r="I867" s="53">
        <f>'Metric thread'!AF321-'Metric thread'!AK321-'Metric thread'!AL321</f>
        <v>1.8649999999999949</v>
      </c>
      <c r="J867" s="53">
        <f>-'Metric thread'!AM321</f>
        <v>-0.40358983848622781</v>
      </c>
      <c r="K867" s="53">
        <f t="shared" si="51"/>
        <v>1.8649999999999949</v>
      </c>
      <c r="L867" s="58">
        <f t="shared" si="52"/>
        <v>0.40358983848622781</v>
      </c>
    </row>
    <row r="868" spans="1:12">
      <c r="A868" s="133" t="str">
        <f>_xlfn.CONCAT('Metric thread'!C322, "-int")</f>
        <v>M135x2-int</v>
      </c>
      <c r="B868" s="73">
        <f>'Metric thread'!D322</f>
        <v>2</v>
      </c>
      <c r="C868" s="53">
        <f>-'Metric thread'!AJ322</f>
        <v>-67.77</v>
      </c>
      <c r="D868" s="53">
        <f>'Metric thread'!AH322</f>
        <v>135.26999999999998</v>
      </c>
      <c r="E868" s="53">
        <v>0</v>
      </c>
      <c r="F868" s="53">
        <f>B868/2-'Metric thread'!AN322</f>
        <v>0.99</v>
      </c>
      <c r="G868" s="53">
        <v>0</v>
      </c>
      <c r="H868" s="53">
        <f t="shared" si="50"/>
        <v>-0.99</v>
      </c>
      <c r="I868" s="53">
        <f>'Metric thread'!AF322-'Metric thread'!AK322-'Metric thread'!AL322</f>
        <v>1.2487048957087414</v>
      </c>
      <c r="J868" s="53">
        <f>-'Metric thread'!AM322</f>
        <v>-0.26905989232415461</v>
      </c>
      <c r="K868" s="53">
        <f t="shared" si="51"/>
        <v>1.2487048957087414</v>
      </c>
      <c r="L868" s="58">
        <f t="shared" si="52"/>
        <v>0.26905989232415461</v>
      </c>
    </row>
    <row r="869" spans="1:12">
      <c r="A869" s="133" t="str">
        <f>_xlfn.CONCAT('Metric thread'!C323, "-int")</f>
        <v>M135x1.5-int</v>
      </c>
      <c r="B869" s="73">
        <f>'Metric thread'!D323</f>
        <v>1.5</v>
      </c>
      <c r="C869" s="53">
        <f>-'Metric thread'!AJ323</f>
        <v>-67.724999999999994</v>
      </c>
      <c r="D869" s="53">
        <f>'Metric thread'!AH323</f>
        <v>135.22499999999999</v>
      </c>
      <c r="E869" s="53">
        <v>0</v>
      </c>
      <c r="F869" s="53">
        <f>B869/2-'Metric thread'!AN323</f>
        <v>0.74250000000000005</v>
      </c>
      <c r="G869" s="53">
        <v>0</v>
      </c>
      <c r="H869" s="53">
        <f t="shared" si="50"/>
        <v>-0.74250000000000005</v>
      </c>
      <c r="I869" s="53">
        <f>'Metric thread'!AF323-'Metric thread'!AK323-'Metric thread'!AL323</f>
        <v>0.9440286717815527</v>
      </c>
      <c r="J869" s="53">
        <f>-'Metric thread'!AM323</f>
        <v>-0.19746479222419566</v>
      </c>
      <c r="K869" s="53">
        <f t="shared" si="51"/>
        <v>0.9440286717815527</v>
      </c>
      <c r="L869" s="58">
        <f t="shared" si="52"/>
        <v>0.19746479222419566</v>
      </c>
    </row>
    <row r="870" spans="1:12">
      <c r="A870" s="133" t="str">
        <f>_xlfn.CONCAT('Metric thread'!C324, "-int")</f>
        <v>M140x8-int</v>
      </c>
      <c r="B870" s="73">
        <f>'Metric thread'!D324</f>
        <v>8</v>
      </c>
      <c r="C870" s="53">
        <f>-'Metric thread'!AJ324</f>
        <v>-70.805000000000007</v>
      </c>
      <c r="D870" s="53">
        <f>'Metric thread'!AH324</f>
        <v>140.80500000000001</v>
      </c>
      <c r="E870" s="53">
        <v>0</v>
      </c>
      <c r="F870" s="53">
        <f>B870/2-'Metric thread'!AN324</f>
        <v>3.9009257613068478</v>
      </c>
      <c r="G870" s="53">
        <v>0</v>
      </c>
      <c r="H870" s="53">
        <f t="shared" si="50"/>
        <v>-3.9009257613068478</v>
      </c>
      <c r="I870" s="53">
        <f>'Metric thread'!AF324-'Metric thread'!AK324-'Metric thread'!AL324</f>
        <v>4.8850000000000104</v>
      </c>
      <c r="J870" s="53">
        <f>-'Metric thread'!AM324</f>
        <v>-1.0805696963155205</v>
      </c>
      <c r="K870" s="53">
        <f t="shared" si="51"/>
        <v>4.8850000000000104</v>
      </c>
      <c r="L870" s="58">
        <f t="shared" si="52"/>
        <v>1.0805696963155205</v>
      </c>
    </row>
    <row r="871" spans="1:12">
      <c r="A871" s="133" t="str">
        <f>_xlfn.CONCAT('Metric thread'!C325, "-int")</f>
        <v>M140x6-int</v>
      </c>
      <c r="B871" s="73">
        <f>'Metric thread'!D325</f>
        <v>6</v>
      </c>
      <c r="C871" s="53">
        <f>-'Metric thread'!AJ325</f>
        <v>-70.635000000000005</v>
      </c>
      <c r="D871" s="53">
        <f>'Metric thread'!AH325</f>
        <v>140.63499999999999</v>
      </c>
      <c r="E871" s="53">
        <v>0</v>
      </c>
      <c r="F871" s="53">
        <f>B871/2-'Metric thread'!AN325</f>
        <v>2.9347154189362197</v>
      </c>
      <c r="G871" s="53">
        <v>0</v>
      </c>
      <c r="H871" s="53">
        <f t="shared" ref="H871:H934" si="53">-F871</f>
        <v>-2.9347154189362197</v>
      </c>
      <c r="I871" s="53">
        <f>'Metric thread'!AF325-'Metric thread'!AK325-'Metric thread'!AL325</f>
        <v>3.6800000000000068</v>
      </c>
      <c r="J871" s="53">
        <f>-'Metric thread'!AM325</f>
        <v>-0.81006642831839293</v>
      </c>
      <c r="K871" s="53">
        <f t="shared" ref="K871:K934" si="54">I871</f>
        <v>3.6800000000000068</v>
      </c>
      <c r="L871" s="58">
        <f t="shared" ref="L871:L934" si="55">-J871</f>
        <v>0.81006642831839293</v>
      </c>
    </row>
    <row r="872" spans="1:12">
      <c r="A872" s="133" t="str">
        <f>_xlfn.CONCAT('Metric thread'!C326, "-int")</f>
        <v>M140x4-int</v>
      </c>
      <c r="B872" s="73">
        <f>'Metric thread'!D326</f>
        <v>4</v>
      </c>
      <c r="C872" s="53">
        <f>-'Metric thread'!AJ326</f>
        <v>-70.454999999999998</v>
      </c>
      <c r="D872" s="53">
        <f>'Metric thread'!AH326</f>
        <v>140.45499999999998</v>
      </c>
      <c r="E872" s="53">
        <v>0</v>
      </c>
      <c r="F872" s="53">
        <f>B872/2-'Metric thread'!AN326</f>
        <v>1.9641749495466732</v>
      </c>
      <c r="G872" s="53">
        <v>0</v>
      </c>
      <c r="H872" s="53">
        <f t="shared" si="53"/>
        <v>-1.9641749495466732</v>
      </c>
      <c r="I872" s="53">
        <f>'Metric thread'!AF326-'Metric thread'!AK326-'Metric thread'!AL326</f>
        <v>2.4699999999999944</v>
      </c>
      <c r="J872" s="53">
        <f>-'Metric thread'!AM326</f>
        <v>-0.53811978464830101</v>
      </c>
      <c r="K872" s="53">
        <f t="shared" si="54"/>
        <v>2.4699999999999944</v>
      </c>
      <c r="L872" s="58">
        <f t="shared" si="55"/>
        <v>0.53811978464830101</v>
      </c>
    </row>
    <row r="873" spans="1:12">
      <c r="A873" s="133" t="str">
        <f>_xlfn.CONCAT('Metric thread'!C327, "-int")</f>
        <v>M140x3-int</v>
      </c>
      <c r="B873" s="73">
        <f>'Metric thread'!D327</f>
        <v>3</v>
      </c>
      <c r="C873" s="53">
        <f>-'Metric thread'!AJ327</f>
        <v>-70.364999999999995</v>
      </c>
      <c r="D873" s="53">
        <f>'Metric thread'!AH327</f>
        <v>140.36500000000001</v>
      </c>
      <c r="E873" s="53">
        <v>0</v>
      </c>
      <c r="F873" s="53">
        <f>B873/2-'Metric thread'!AN327</f>
        <v>1.4803480905248769</v>
      </c>
      <c r="G873" s="53">
        <v>0</v>
      </c>
      <c r="H873" s="53">
        <f t="shared" si="53"/>
        <v>-1.4803480905248769</v>
      </c>
      <c r="I873" s="53">
        <f>'Metric thread'!AF327-'Metric thread'!AK327-'Metric thread'!AL327</f>
        <v>1.8649999999999949</v>
      </c>
      <c r="J873" s="53">
        <f>-'Metric thread'!AM327</f>
        <v>-0.40358983848622781</v>
      </c>
      <c r="K873" s="53">
        <f t="shared" si="54"/>
        <v>1.8649999999999949</v>
      </c>
      <c r="L873" s="58">
        <f t="shared" si="55"/>
        <v>0.40358983848622781</v>
      </c>
    </row>
    <row r="874" spans="1:12">
      <c r="A874" s="133" t="str">
        <f>_xlfn.CONCAT('Metric thread'!C328, "-int")</f>
        <v>M140x2-int</v>
      </c>
      <c r="B874" s="73">
        <f>'Metric thread'!D328</f>
        <v>2</v>
      </c>
      <c r="C874" s="53">
        <f>-'Metric thread'!AJ328</f>
        <v>-70.27</v>
      </c>
      <c r="D874" s="53">
        <f>'Metric thread'!AH328</f>
        <v>140.26999999999998</v>
      </c>
      <c r="E874" s="53">
        <v>0</v>
      </c>
      <c r="F874" s="53">
        <f>B874/2-'Metric thread'!AN328</f>
        <v>0.99</v>
      </c>
      <c r="G874" s="53">
        <v>0</v>
      </c>
      <c r="H874" s="53">
        <f t="shared" si="53"/>
        <v>-0.99</v>
      </c>
      <c r="I874" s="53">
        <f>'Metric thread'!AF328-'Metric thread'!AK328-'Metric thread'!AL328</f>
        <v>1.2487048957087414</v>
      </c>
      <c r="J874" s="53">
        <f>-'Metric thread'!AM328</f>
        <v>-0.26905989232415461</v>
      </c>
      <c r="K874" s="53">
        <f t="shared" si="54"/>
        <v>1.2487048957087414</v>
      </c>
      <c r="L874" s="58">
        <f t="shared" si="55"/>
        <v>0.26905989232415461</v>
      </c>
    </row>
    <row r="875" spans="1:12">
      <c r="A875" s="133" t="str">
        <f>_xlfn.CONCAT('Metric thread'!C329, "-int")</f>
        <v>M140x1.5-int</v>
      </c>
      <c r="B875" s="73">
        <f>'Metric thread'!D329</f>
        <v>1.5</v>
      </c>
      <c r="C875" s="53">
        <f>-'Metric thread'!AJ329</f>
        <v>-70.224999999999994</v>
      </c>
      <c r="D875" s="53">
        <f>'Metric thread'!AH329</f>
        <v>140.22499999999999</v>
      </c>
      <c r="E875" s="53">
        <v>0</v>
      </c>
      <c r="F875" s="53">
        <f>B875/2-'Metric thread'!AN329</f>
        <v>0.74250000000000005</v>
      </c>
      <c r="G875" s="53">
        <v>0</v>
      </c>
      <c r="H875" s="53">
        <f t="shared" si="53"/>
        <v>-0.74250000000000005</v>
      </c>
      <c r="I875" s="53">
        <f>'Metric thread'!AF329-'Metric thread'!AK329-'Metric thread'!AL329</f>
        <v>0.9440286717815527</v>
      </c>
      <c r="J875" s="53">
        <f>-'Metric thread'!AM329</f>
        <v>-0.19746479222419566</v>
      </c>
      <c r="K875" s="53">
        <f t="shared" si="54"/>
        <v>0.9440286717815527</v>
      </c>
      <c r="L875" s="58">
        <f t="shared" si="55"/>
        <v>0.19746479222419566</v>
      </c>
    </row>
    <row r="876" spans="1:12">
      <c r="A876" s="133" t="str">
        <f>_xlfn.CONCAT('Metric thread'!C330, "-int")</f>
        <v>M145x6-int</v>
      </c>
      <c r="B876" s="73">
        <f>'Metric thread'!D330</f>
        <v>6</v>
      </c>
      <c r="C876" s="53">
        <f>-'Metric thread'!AJ330</f>
        <v>-73.135000000000005</v>
      </c>
      <c r="D876" s="53">
        <f>'Metric thread'!AH330</f>
        <v>145.63499999999999</v>
      </c>
      <c r="E876" s="53">
        <v>0</v>
      </c>
      <c r="F876" s="53">
        <f>B876/2-'Metric thread'!AN330</f>
        <v>2.9347154189362197</v>
      </c>
      <c r="G876" s="53">
        <v>0</v>
      </c>
      <c r="H876" s="53">
        <f t="shared" si="53"/>
        <v>-2.9347154189362197</v>
      </c>
      <c r="I876" s="53">
        <f>'Metric thread'!AF330-'Metric thread'!AK330-'Metric thread'!AL330</f>
        <v>3.6800000000000068</v>
      </c>
      <c r="J876" s="53">
        <f>-'Metric thread'!AM330</f>
        <v>-0.81006642831839293</v>
      </c>
      <c r="K876" s="53">
        <f t="shared" si="54"/>
        <v>3.6800000000000068</v>
      </c>
      <c r="L876" s="58">
        <f t="shared" si="55"/>
        <v>0.81006642831839293</v>
      </c>
    </row>
    <row r="877" spans="1:12">
      <c r="A877" s="133" t="str">
        <f>_xlfn.CONCAT('Metric thread'!C331, "-int")</f>
        <v>M145x4-int</v>
      </c>
      <c r="B877" s="73">
        <f>'Metric thread'!D331</f>
        <v>4</v>
      </c>
      <c r="C877" s="53">
        <f>-'Metric thread'!AJ331</f>
        <v>-72.954999999999998</v>
      </c>
      <c r="D877" s="53">
        <f>'Metric thread'!AH331</f>
        <v>145.45499999999998</v>
      </c>
      <c r="E877" s="53">
        <v>0</v>
      </c>
      <c r="F877" s="53">
        <f>B877/2-'Metric thread'!AN331</f>
        <v>1.9641749495466732</v>
      </c>
      <c r="G877" s="53">
        <v>0</v>
      </c>
      <c r="H877" s="53">
        <f t="shared" si="53"/>
        <v>-1.9641749495466732</v>
      </c>
      <c r="I877" s="53">
        <f>'Metric thread'!AF331-'Metric thread'!AK331-'Metric thread'!AL331</f>
        <v>2.4699999999999944</v>
      </c>
      <c r="J877" s="53">
        <f>-'Metric thread'!AM331</f>
        <v>-0.53811978464830101</v>
      </c>
      <c r="K877" s="53">
        <f t="shared" si="54"/>
        <v>2.4699999999999944</v>
      </c>
      <c r="L877" s="58">
        <f t="shared" si="55"/>
        <v>0.53811978464830101</v>
      </c>
    </row>
    <row r="878" spans="1:12">
      <c r="A878" s="133" t="str">
        <f>_xlfn.CONCAT('Metric thread'!C332, "-int")</f>
        <v>M145x3-int</v>
      </c>
      <c r="B878" s="73">
        <f>'Metric thread'!D332</f>
        <v>3</v>
      </c>
      <c r="C878" s="53">
        <f>-'Metric thread'!AJ332</f>
        <v>-72.864999999999995</v>
      </c>
      <c r="D878" s="53">
        <f>'Metric thread'!AH332</f>
        <v>145.36500000000001</v>
      </c>
      <c r="E878" s="53">
        <v>0</v>
      </c>
      <c r="F878" s="53">
        <f>B878/2-'Metric thread'!AN332</f>
        <v>1.4803480905248769</v>
      </c>
      <c r="G878" s="53">
        <v>0</v>
      </c>
      <c r="H878" s="53">
        <f t="shared" si="53"/>
        <v>-1.4803480905248769</v>
      </c>
      <c r="I878" s="53">
        <f>'Metric thread'!AF332-'Metric thread'!AK332-'Metric thread'!AL332</f>
        <v>1.8649999999999949</v>
      </c>
      <c r="J878" s="53">
        <f>-'Metric thread'!AM332</f>
        <v>-0.40358983848622781</v>
      </c>
      <c r="K878" s="53">
        <f t="shared" si="54"/>
        <v>1.8649999999999949</v>
      </c>
      <c r="L878" s="58">
        <f t="shared" si="55"/>
        <v>0.40358983848622781</v>
      </c>
    </row>
    <row r="879" spans="1:12">
      <c r="A879" s="133" t="str">
        <f>_xlfn.CONCAT('Metric thread'!C333, "-int")</f>
        <v>M145x2-int</v>
      </c>
      <c r="B879" s="73">
        <f>'Metric thread'!D333</f>
        <v>2</v>
      </c>
      <c r="C879" s="53">
        <f>-'Metric thread'!AJ333</f>
        <v>-72.77</v>
      </c>
      <c r="D879" s="53">
        <f>'Metric thread'!AH333</f>
        <v>145.26999999999998</v>
      </c>
      <c r="E879" s="53">
        <v>0</v>
      </c>
      <c r="F879" s="53">
        <f>B879/2-'Metric thread'!AN333</f>
        <v>0.99</v>
      </c>
      <c r="G879" s="53">
        <v>0</v>
      </c>
      <c r="H879" s="53">
        <f t="shared" si="53"/>
        <v>-0.99</v>
      </c>
      <c r="I879" s="53">
        <f>'Metric thread'!AF333-'Metric thread'!AK333-'Metric thread'!AL333</f>
        <v>1.2487048957087414</v>
      </c>
      <c r="J879" s="53">
        <f>-'Metric thread'!AM333</f>
        <v>-0.26905989232415461</v>
      </c>
      <c r="K879" s="53">
        <f t="shared" si="54"/>
        <v>1.2487048957087414</v>
      </c>
      <c r="L879" s="58">
        <f t="shared" si="55"/>
        <v>0.26905989232415461</v>
      </c>
    </row>
    <row r="880" spans="1:12">
      <c r="A880" s="133" t="str">
        <f>_xlfn.CONCAT('Metric thread'!C334, "-int")</f>
        <v>M145x1.5-int</v>
      </c>
      <c r="B880" s="73">
        <f>'Metric thread'!D334</f>
        <v>1.5</v>
      </c>
      <c r="C880" s="53">
        <f>-'Metric thread'!AJ334</f>
        <v>-72.724999999999994</v>
      </c>
      <c r="D880" s="53">
        <f>'Metric thread'!AH334</f>
        <v>145.22499999999999</v>
      </c>
      <c r="E880" s="53">
        <v>0</v>
      </c>
      <c r="F880" s="53">
        <f>B880/2-'Metric thread'!AN334</f>
        <v>0.74250000000000005</v>
      </c>
      <c r="G880" s="53">
        <v>0</v>
      </c>
      <c r="H880" s="53">
        <f t="shared" si="53"/>
        <v>-0.74250000000000005</v>
      </c>
      <c r="I880" s="53">
        <f>'Metric thread'!AF334-'Metric thread'!AK334-'Metric thread'!AL334</f>
        <v>0.9440286717815527</v>
      </c>
      <c r="J880" s="53">
        <f>-'Metric thread'!AM334</f>
        <v>-0.19746479222419566</v>
      </c>
      <c r="K880" s="53">
        <f t="shared" si="54"/>
        <v>0.9440286717815527</v>
      </c>
      <c r="L880" s="58">
        <f t="shared" si="55"/>
        <v>0.19746479222419566</v>
      </c>
    </row>
    <row r="881" spans="1:12">
      <c r="A881" s="133" t="str">
        <f>_xlfn.CONCAT('Metric thread'!C335, "-int")</f>
        <v>M150x8-int</v>
      </c>
      <c r="B881" s="73">
        <f>'Metric thread'!D335</f>
        <v>8</v>
      </c>
      <c r="C881" s="53">
        <f>-'Metric thread'!AJ335</f>
        <v>-75.805000000000007</v>
      </c>
      <c r="D881" s="53">
        <f>'Metric thread'!AH335</f>
        <v>150.80500000000001</v>
      </c>
      <c r="E881" s="53">
        <v>0</v>
      </c>
      <c r="F881" s="53">
        <f>B881/2-'Metric thread'!AN335</f>
        <v>3.9009257613068478</v>
      </c>
      <c r="G881" s="53">
        <v>0</v>
      </c>
      <c r="H881" s="53">
        <f t="shared" si="53"/>
        <v>-3.9009257613068478</v>
      </c>
      <c r="I881" s="53">
        <f>'Metric thread'!AF335-'Metric thread'!AK335-'Metric thread'!AL335</f>
        <v>4.8850000000000104</v>
      </c>
      <c r="J881" s="53">
        <f>-'Metric thread'!AM335</f>
        <v>-1.0805696963155205</v>
      </c>
      <c r="K881" s="53">
        <f t="shared" si="54"/>
        <v>4.8850000000000104</v>
      </c>
      <c r="L881" s="58">
        <f t="shared" si="55"/>
        <v>1.0805696963155205</v>
      </c>
    </row>
    <row r="882" spans="1:12">
      <c r="A882" s="133" t="str">
        <f>_xlfn.CONCAT('Metric thread'!C336, "-int")</f>
        <v>M150x6-int</v>
      </c>
      <c r="B882" s="73">
        <f>'Metric thread'!D336</f>
        <v>6</v>
      </c>
      <c r="C882" s="53">
        <f>-'Metric thread'!AJ336</f>
        <v>-75.635000000000005</v>
      </c>
      <c r="D882" s="53">
        <f>'Metric thread'!AH336</f>
        <v>150.63499999999999</v>
      </c>
      <c r="E882" s="53">
        <v>0</v>
      </c>
      <c r="F882" s="53">
        <f>B882/2-'Metric thread'!AN336</f>
        <v>2.9347154189362197</v>
      </c>
      <c r="G882" s="53">
        <v>0</v>
      </c>
      <c r="H882" s="53">
        <f t="shared" si="53"/>
        <v>-2.9347154189362197</v>
      </c>
      <c r="I882" s="53">
        <f>'Metric thread'!AF336-'Metric thread'!AK336-'Metric thread'!AL336</f>
        <v>3.6800000000000068</v>
      </c>
      <c r="J882" s="53">
        <f>-'Metric thread'!AM336</f>
        <v>-0.81006642831839293</v>
      </c>
      <c r="K882" s="53">
        <f t="shared" si="54"/>
        <v>3.6800000000000068</v>
      </c>
      <c r="L882" s="58">
        <f t="shared" si="55"/>
        <v>0.81006642831839293</v>
      </c>
    </row>
    <row r="883" spans="1:12">
      <c r="A883" s="133" t="str">
        <f>_xlfn.CONCAT('Metric thread'!C337, "-int")</f>
        <v>M150x4-int</v>
      </c>
      <c r="B883" s="73">
        <f>'Metric thread'!D337</f>
        <v>4</v>
      </c>
      <c r="C883" s="53">
        <f>-'Metric thread'!AJ337</f>
        <v>-75.454999999999998</v>
      </c>
      <c r="D883" s="53">
        <f>'Metric thread'!AH337</f>
        <v>150.45499999999998</v>
      </c>
      <c r="E883" s="53">
        <v>0</v>
      </c>
      <c r="F883" s="53">
        <f>B883/2-'Metric thread'!AN337</f>
        <v>1.9641749495466732</v>
      </c>
      <c r="G883" s="53">
        <v>0</v>
      </c>
      <c r="H883" s="53">
        <f t="shared" si="53"/>
        <v>-1.9641749495466732</v>
      </c>
      <c r="I883" s="53">
        <f>'Metric thread'!AF337-'Metric thread'!AK337-'Metric thread'!AL337</f>
        <v>2.4699999999999944</v>
      </c>
      <c r="J883" s="53">
        <f>-'Metric thread'!AM337</f>
        <v>-0.53811978464830101</v>
      </c>
      <c r="K883" s="53">
        <f t="shared" si="54"/>
        <v>2.4699999999999944</v>
      </c>
      <c r="L883" s="58">
        <f t="shared" si="55"/>
        <v>0.53811978464830101</v>
      </c>
    </row>
    <row r="884" spans="1:12">
      <c r="A884" s="133" t="str">
        <f>_xlfn.CONCAT('Metric thread'!C338, "-int")</f>
        <v>M150x3-int</v>
      </c>
      <c r="B884" s="73">
        <f>'Metric thread'!D338</f>
        <v>3</v>
      </c>
      <c r="C884" s="53">
        <f>-'Metric thread'!AJ338</f>
        <v>-75.364999999999995</v>
      </c>
      <c r="D884" s="53">
        <f>'Metric thread'!AH338</f>
        <v>150.36500000000001</v>
      </c>
      <c r="E884" s="53">
        <v>0</v>
      </c>
      <c r="F884" s="53">
        <f>B884/2-'Metric thread'!AN338</f>
        <v>1.4803480905248769</v>
      </c>
      <c r="G884" s="53">
        <v>0</v>
      </c>
      <c r="H884" s="53">
        <f t="shared" si="53"/>
        <v>-1.4803480905248769</v>
      </c>
      <c r="I884" s="53">
        <f>'Metric thread'!AF338-'Metric thread'!AK338-'Metric thread'!AL338</f>
        <v>1.8649999999999949</v>
      </c>
      <c r="J884" s="53">
        <f>-'Metric thread'!AM338</f>
        <v>-0.40358983848622781</v>
      </c>
      <c r="K884" s="53">
        <f t="shared" si="54"/>
        <v>1.8649999999999949</v>
      </c>
      <c r="L884" s="58">
        <f t="shared" si="55"/>
        <v>0.40358983848622781</v>
      </c>
    </row>
    <row r="885" spans="1:12">
      <c r="A885" s="133" t="str">
        <f>_xlfn.CONCAT('Metric thread'!C339, "-int")</f>
        <v>M150x2-int</v>
      </c>
      <c r="B885" s="73">
        <f>'Metric thread'!D339</f>
        <v>2</v>
      </c>
      <c r="C885" s="53">
        <f>-'Metric thread'!AJ339</f>
        <v>-75.27</v>
      </c>
      <c r="D885" s="53">
        <f>'Metric thread'!AH339</f>
        <v>150.26999999999998</v>
      </c>
      <c r="E885" s="53">
        <v>0</v>
      </c>
      <c r="F885" s="53">
        <f>B885/2-'Metric thread'!AN339</f>
        <v>0.99</v>
      </c>
      <c r="G885" s="53">
        <v>0</v>
      </c>
      <c r="H885" s="53">
        <f t="shared" si="53"/>
        <v>-0.99</v>
      </c>
      <c r="I885" s="53">
        <f>'Metric thread'!AF339-'Metric thread'!AK339-'Metric thread'!AL339</f>
        <v>1.2487048957087414</v>
      </c>
      <c r="J885" s="53">
        <f>-'Metric thread'!AM339</f>
        <v>-0.26905989232415461</v>
      </c>
      <c r="K885" s="53">
        <f t="shared" si="54"/>
        <v>1.2487048957087414</v>
      </c>
      <c r="L885" s="58">
        <f t="shared" si="55"/>
        <v>0.26905989232415461</v>
      </c>
    </row>
    <row r="886" spans="1:12">
      <c r="A886" s="133" t="str">
        <f>_xlfn.CONCAT('Metric thread'!C340, "-int")</f>
        <v>M150x1.5-int</v>
      </c>
      <c r="B886" s="73">
        <f>'Metric thread'!D340</f>
        <v>1.5</v>
      </c>
      <c r="C886" s="53">
        <f>-'Metric thread'!AJ340</f>
        <v>-75.224999999999994</v>
      </c>
      <c r="D886" s="53">
        <f>'Metric thread'!AH340</f>
        <v>150.22499999999999</v>
      </c>
      <c r="E886" s="53">
        <v>0</v>
      </c>
      <c r="F886" s="53">
        <f>B886/2-'Metric thread'!AN340</f>
        <v>0.74250000000000005</v>
      </c>
      <c r="G886" s="53">
        <v>0</v>
      </c>
      <c r="H886" s="53">
        <f t="shared" si="53"/>
        <v>-0.74250000000000005</v>
      </c>
      <c r="I886" s="53">
        <f>'Metric thread'!AF340-'Metric thread'!AK340-'Metric thread'!AL340</f>
        <v>0.9440286717815527</v>
      </c>
      <c r="J886" s="53">
        <f>-'Metric thread'!AM340</f>
        <v>-0.19746479222419566</v>
      </c>
      <c r="K886" s="53">
        <f t="shared" si="54"/>
        <v>0.9440286717815527</v>
      </c>
      <c r="L886" s="58">
        <f t="shared" si="55"/>
        <v>0.19746479222419566</v>
      </c>
    </row>
    <row r="887" spans="1:12">
      <c r="A887" s="133" t="str">
        <f>_xlfn.CONCAT('Metric thread'!C341, "-int")</f>
        <v>M155x6-int</v>
      </c>
      <c r="B887" s="73">
        <f>'Metric thread'!D341</f>
        <v>6</v>
      </c>
      <c r="C887" s="53">
        <f>-'Metric thread'!AJ341</f>
        <v>-78.135000000000005</v>
      </c>
      <c r="D887" s="53">
        <f>'Metric thread'!AH341</f>
        <v>155.63499999999999</v>
      </c>
      <c r="E887" s="53">
        <v>0</v>
      </c>
      <c r="F887" s="53">
        <f>B887/2-'Metric thread'!AN341</f>
        <v>2.9347154189362197</v>
      </c>
      <c r="G887" s="53">
        <v>0</v>
      </c>
      <c r="H887" s="53">
        <f t="shared" si="53"/>
        <v>-2.9347154189362197</v>
      </c>
      <c r="I887" s="53">
        <f>'Metric thread'!AF341-'Metric thread'!AK341-'Metric thread'!AL341</f>
        <v>3.6800000000000068</v>
      </c>
      <c r="J887" s="53">
        <f>-'Metric thread'!AM341</f>
        <v>-0.81006642831839293</v>
      </c>
      <c r="K887" s="53">
        <f t="shared" si="54"/>
        <v>3.6800000000000068</v>
      </c>
      <c r="L887" s="58">
        <f t="shared" si="55"/>
        <v>0.81006642831839293</v>
      </c>
    </row>
    <row r="888" spans="1:12">
      <c r="A888" s="133" t="str">
        <f>_xlfn.CONCAT('Metric thread'!C342, "-int")</f>
        <v>M155x4-int</v>
      </c>
      <c r="B888" s="73">
        <f>'Metric thread'!D342</f>
        <v>4</v>
      </c>
      <c r="C888" s="53">
        <f>-'Metric thread'!AJ342</f>
        <v>-77.954999999999998</v>
      </c>
      <c r="D888" s="53">
        <f>'Metric thread'!AH342</f>
        <v>155.45499999999998</v>
      </c>
      <c r="E888" s="53">
        <v>0</v>
      </c>
      <c r="F888" s="53">
        <f>B888/2-'Metric thread'!AN342</f>
        <v>1.9641749495466732</v>
      </c>
      <c r="G888" s="53">
        <v>0</v>
      </c>
      <c r="H888" s="53">
        <f t="shared" si="53"/>
        <v>-1.9641749495466732</v>
      </c>
      <c r="I888" s="53">
        <f>'Metric thread'!AF342-'Metric thread'!AK342-'Metric thread'!AL342</f>
        <v>2.4699999999999944</v>
      </c>
      <c r="J888" s="53">
        <f>-'Metric thread'!AM342</f>
        <v>-0.53811978464830101</v>
      </c>
      <c r="K888" s="53">
        <f t="shared" si="54"/>
        <v>2.4699999999999944</v>
      </c>
      <c r="L888" s="58">
        <f t="shared" si="55"/>
        <v>0.53811978464830101</v>
      </c>
    </row>
    <row r="889" spans="1:12">
      <c r="A889" s="133" t="str">
        <f>_xlfn.CONCAT('Metric thread'!C343, "-int")</f>
        <v>M155x3-int</v>
      </c>
      <c r="B889" s="73">
        <f>'Metric thread'!D343</f>
        <v>3</v>
      </c>
      <c r="C889" s="53">
        <f>-'Metric thread'!AJ343</f>
        <v>-77.864999999999995</v>
      </c>
      <c r="D889" s="53">
        <f>'Metric thread'!AH343</f>
        <v>155.36500000000001</v>
      </c>
      <c r="E889" s="53">
        <v>0</v>
      </c>
      <c r="F889" s="53">
        <f>B889/2-'Metric thread'!AN343</f>
        <v>1.4803480905248769</v>
      </c>
      <c r="G889" s="53">
        <v>0</v>
      </c>
      <c r="H889" s="53">
        <f t="shared" si="53"/>
        <v>-1.4803480905248769</v>
      </c>
      <c r="I889" s="53">
        <f>'Metric thread'!AF343-'Metric thread'!AK343-'Metric thread'!AL343</f>
        <v>1.8649999999999949</v>
      </c>
      <c r="J889" s="53">
        <f>-'Metric thread'!AM343</f>
        <v>-0.40358983848622781</v>
      </c>
      <c r="K889" s="53">
        <f t="shared" si="54"/>
        <v>1.8649999999999949</v>
      </c>
      <c r="L889" s="58">
        <f t="shared" si="55"/>
        <v>0.40358983848622781</v>
      </c>
    </row>
    <row r="890" spans="1:12">
      <c r="A890" s="133" t="str">
        <f>_xlfn.CONCAT('Metric thread'!C344, "-int")</f>
        <v>M155x2-int</v>
      </c>
      <c r="B890" s="73">
        <f>'Metric thread'!D344</f>
        <v>2</v>
      </c>
      <c r="C890" s="53">
        <f>-'Metric thread'!AJ344</f>
        <v>-77.77</v>
      </c>
      <c r="D890" s="53">
        <f>'Metric thread'!AH344</f>
        <v>155.26999999999998</v>
      </c>
      <c r="E890" s="53">
        <v>0</v>
      </c>
      <c r="F890" s="53">
        <f>B890/2-'Metric thread'!AN344</f>
        <v>0.99</v>
      </c>
      <c r="G890" s="53">
        <v>0</v>
      </c>
      <c r="H890" s="53">
        <f t="shared" si="53"/>
        <v>-0.99</v>
      </c>
      <c r="I890" s="53">
        <f>'Metric thread'!AF344-'Metric thread'!AK344-'Metric thread'!AL344</f>
        <v>1.2487048957087414</v>
      </c>
      <c r="J890" s="53">
        <f>-'Metric thread'!AM344</f>
        <v>-0.26905989232415461</v>
      </c>
      <c r="K890" s="53">
        <f t="shared" si="54"/>
        <v>1.2487048957087414</v>
      </c>
      <c r="L890" s="58">
        <f t="shared" si="55"/>
        <v>0.26905989232415461</v>
      </c>
    </row>
    <row r="891" spans="1:12">
      <c r="A891" s="133" t="str">
        <f>_xlfn.CONCAT('Metric thread'!C345, "-int")</f>
        <v>M160x8-int</v>
      </c>
      <c r="B891" s="73">
        <f>'Metric thread'!D345</f>
        <v>8</v>
      </c>
      <c r="C891" s="53">
        <f>-'Metric thread'!AJ345</f>
        <v>-80.805000000000007</v>
      </c>
      <c r="D891" s="53">
        <f>'Metric thread'!AH345</f>
        <v>160.80500000000001</v>
      </c>
      <c r="E891" s="53">
        <v>0</v>
      </c>
      <c r="F891" s="53">
        <f>B891/2-'Metric thread'!AN345</f>
        <v>3.9009257613068478</v>
      </c>
      <c r="G891" s="53">
        <v>0</v>
      </c>
      <c r="H891" s="53">
        <f t="shared" si="53"/>
        <v>-3.9009257613068478</v>
      </c>
      <c r="I891" s="53">
        <f>'Metric thread'!AF345-'Metric thread'!AK345-'Metric thread'!AL345</f>
        <v>4.8850000000000104</v>
      </c>
      <c r="J891" s="53">
        <f>-'Metric thread'!AM345</f>
        <v>-1.0805696963155205</v>
      </c>
      <c r="K891" s="53">
        <f t="shared" si="54"/>
        <v>4.8850000000000104</v>
      </c>
      <c r="L891" s="58">
        <f t="shared" si="55"/>
        <v>1.0805696963155205</v>
      </c>
    </row>
    <row r="892" spans="1:12">
      <c r="A892" s="133" t="str">
        <f>_xlfn.CONCAT('Metric thread'!C346, "-int")</f>
        <v>M160x6-int</v>
      </c>
      <c r="B892" s="73">
        <f>'Metric thread'!D346</f>
        <v>6</v>
      </c>
      <c r="C892" s="53">
        <f>-'Metric thread'!AJ346</f>
        <v>-80.635000000000005</v>
      </c>
      <c r="D892" s="53">
        <f>'Metric thread'!AH346</f>
        <v>160.63499999999999</v>
      </c>
      <c r="E892" s="53">
        <v>0</v>
      </c>
      <c r="F892" s="53">
        <f>B892/2-'Metric thread'!AN346</f>
        <v>2.9347154189362197</v>
      </c>
      <c r="G892" s="53">
        <v>0</v>
      </c>
      <c r="H892" s="53">
        <f t="shared" si="53"/>
        <v>-2.9347154189362197</v>
      </c>
      <c r="I892" s="53">
        <f>'Metric thread'!AF346-'Metric thread'!AK346-'Metric thread'!AL346</f>
        <v>3.6800000000000068</v>
      </c>
      <c r="J892" s="53">
        <f>-'Metric thread'!AM346</f>
        <v>-0.81006642831839293</v>
      </c>
      <c r="K892" s="53">
        <f t="shared" si="54"/>
        <v>3.6800000000000068</v>
      </c>
      <c r="L892" s="58">
        <f t="shared" si="55"/>
        <v>0.81006642831839293</v>
      </c>
    </row>
    <row r="893" spans="1:12">
      <c r="A893" s="133" t="str">
        <f>_xlfn.CONCAT('Metric thread'!C347, "-int")</f>
        <v>M160x4-int</v>
      </c>
      <c r="B893" s="73">
        <f>'Metric thread'!D347</f>
        <v>4</v>
      </c>
      <c r="C893" s="53">
        <f>-'Metric thread'!AJ347</f>
        <v>-80.454999999999998</v>
      </c>
      <c r="D893" s="53">
        <f>'Metric thread'!AH347</f>
        <v>160.45499999999998</v>
      </c>
      <c r="E893" s="53">
        <v>0</v>
      </c>
      <c r="F893" s="53">
        <f>B893/2-'Metric thread'!AN347</f>
        <v>1.9641749495466732</v>
      </c>
      <c r="G893" s="53">
        <v>0</v>
      </c>
      <c r="H893" s="53">
        <f t="shared" si="53"/>
        <v>-1.9641749495466732</v>
      </c>
      <c r="I893" s="53">
        <f>'Metric thread'!AF347-'Metric thread'!AK347-'Metric thread'!AL347</f>
        <v>2.4699999999999944</v>
      </c>
      <c r="J893" s="53">
        <f>-'Metric thread'!AM347</f>
        <v>-0.53811978464830101</v>
      </c>
      <c r="K893" s="53">
        <f t="shared" si="54"/>
        <v>2.4699999999999944</v>
      </c>
      <c r="L893" s="58">
        <f t="shared" si="55"/>
        <v>0.53811978464830101</v>
      </c>
    </row>
    <row r="894" spans="1:12">
      <c r="A894" s="133" t="str">
        <f>_xlfn.CONCAT('Metric thread'!C348, "-int")</f>
        <v>M160x3-int</v>
      </c>
      <c r="B894" s="73">
        <f>'Metric thread'!D348</f>
        <v>3</v>
      </c>
      <c r="C894" s="53">
        <f>-'Metric thread'!AJ348</f>
        <v>-80.364999999999995</v>
      </c>
      <c r="D894" s="53">
        <f>'Metric thread'!AH348</f>
        <v>160.36500000000001</v>
      </c>
      <c r="E894" s="53">
        <v>0</v>
      </c>
      <c r="F894" s="53">
        <f>B894/2-'Metric thread'!AN348</f>
        <v>1.4803480905248769</v>
      </c>
      <c r="G894" s="53">
        <v>0</v>
      </c>
      <c r="H894" s="53">
        <f t="shared" si="53"/>
        <v>-1.4803480905248769</v>
      </c>
      <c r="I894" s="53">
        <f>'Metric thread'!AF348-'Metric thread'!AK348-'Metric thread'!AL348</f>
        <v>1.8649999999999949</v>
      </c>
      <c r="J894" s="53">
        <f>-'Metric thread'!AM348</f>
        <v>-0.40358983848622781</v>
      </c>
      <c r="K894" s="53">
        <f t="shared" si="54"/>
        <v>1.8649999999999949</v>
      </c>
      <c r="L894" s="58">
        <f t="shared" si="55"/>
        <v>0.40358983848622781</v>
      </c>
    </row>
    <row r="895" spans="1:12">
      <c r="A895" s="133" t="str">
        <f>_xlfn.CONCAT('Metric thread'!C349, "-int")</f>
        <v>M160x2-int</v>
      </c>
      <c r="B895" s="73">
        <f>'Metric thread'!D349</f>
        <v>2</v>
      </c>
      <c r="C895" s="53">
        <f>-'Metric thread'!AJ349</f>
        <v>-80.27</v>
      </c>
      <c r="D895" s="53">
        <f>'Metric thread'!AH349</f>
        <v>160.26999999999998</v>
      </c>
      <c r="E895" s="53">
        <v>0</v>
      </c>
      <c r="F895" s="53">
        <f>B895/2-'Metric thread'!AN349</f>
        <v>0.99</v>
      </c>
      <c r="G895" s="53">
        <v>0</v>
      </c>
      <c r="H895" s="53">
        <f t="shared" si="53"/>
        <v>-0.99</v>
      </c>
      <c r="I895" s="53">
        <f>'Metric thread'!AF349-'Metric thread'!AK349-'Metric thread'!AL349</f>
        <v>1.2487048957087414</v>
      </c>
      <c r="J895" s="53">
        <f>-'Metric thread'!AM349</f>
        <v>-0.26905989232415461</v>
      </c>
      <c r="K895" s="53">
        <f t="shared" si="54"/>
        <v>1.2487048957087414</v>
      </c>
      <c r="L895" s="58">
        <f t="shared" si="55"/>
        <v>0.26905989232415461</v>
      </c>
    </row>
    <row r="896" spans="1:12">
      <c r="A896" s="133" t="str">
        <f>_xlfn.CONCAT('Metric thread'!C350, "-int")</f>
        <v>M165x6-int</v>
      </c>
      <c r="B896" s="73">
        <f>'Metric thread'!D350</f>
        <v>6</v>
      </c>
      <c r="C896" s="53">
        <f>-'Metric thread'!AJ350</f>
        <v>-83.135000000000005</v>
      </c>
      <c r="D896" s="53">
        <f>'Metric thread'!AH350</f>
        <v>165.63499999999999</v>
      </c>
      <c r="E896" s="53">
        <v>0</v>
      </c>
      <c r="F896" s="53">
        <f>B896/2-'Metric thread'!AN350</f>
        <v>2.9347154189362197</v>
      </c>
      <c r="G896" s="53">
        <v>0</v>
      </c>
      <c r="H896" s="53">
        <f t="shared" si="53"/>
        <v>-2.9347154189362197</v>
      </c>
      <c r="I896" s="53">
        <f>'Metric thread'!AF350-'Metric thread'!AK350-'Metric thread'!AL350</f>
        <v>3.6800000000000068</v>
      </c>
      <c r="J896" s="53">
        <f>-'Metric thread'!AM350</f>
        <v>-0.81006642831839293</v>
      </c>
      <c r="K896" s="53">
        <f t="shared" si="54"/>
        <v>3.6800000000000068</v>
      </c>
      <c r="L896" s="58">
        <f t="shared" si="55"/>
        <v>0.81006642831839293</v>
      </c>
    </row>
    <row r="897" spans="1:12">
      <c r="A897" s="133" t="str">
        <f>_xlfn.CONCAT('Metric thread'!C351, "-int")</f>
        <v>M165x4-int</v>
      </c>
      <c r="B897" s="73">
        <f>'Metric thread'!D351</f>
        <v>4</v>
      </c>
      <c r="C897" s="53">
        <f>-'Metric thread'!AJ351</f>
        <v>-82.954999999999998</v>
      </c>
      <c r="D897" s="53">
        <f>'Metric thread'!AH351</f>
        <v>165.45499999999998</v>
      </c>
      <c r="E897" s="53">
        <v>0</v>
      </c>
      <c r="F897" s="53">
        <f>B897/2-'Metric thread'!AN351</f>
        <v>1.9641749495466732</v>
      </c>
      <c r="G897" s="53">
        <v>0</v>
      </c>
      <c r="H897" s="53">
        <f t="shared" si="53"/>
        <v>-1.9641749495466732</v>
      </c>
      <c r="I897" s="53">
        <f>'Metric thread'!AF351-'Metric thread'!AK351-'Metric thread'!AL351</f>
        <v>2.4699999999999944</v>
      </c>
      <c r="J897" s="53">
        <f>-'Metric thread'!AM351</f>
        <v>-0.53811978464830101</v>
      </c>
      <c r="K897" s="53">
        <f t="shared" si="54"/>
        <v>2.4699999999999944</v>
      </c>
      <c r="L897" s="58">
        <f t="shared" si="55"/>
        <v>0.53811978464830101</v>
      </c>
    </row>
    <row r="898" spans="1:12">
      <c r="A898" s="133" t="str">
        <f>_xlfn.CONCAT('Metric thread'!C352, "-int")</f>
        <v>M165x3-int</v>
      </c>
      <c r="B898" s="73">
        <f>'Metric thread'!D352</f>
        <v>3</v>
      </c>
      <c r="C898" s="53">
        <f>-'Metric thread'!AJ352</f>
        <v>-82.864999999999995</v>
      </c>
      <c r="D898" s="53">
        <f>'Metric thread'!AH352</f>
        <v>165.36500000000001</v>
      </c>
      <c r="E898" s="53">
        <v>0</v>
      </c>
      <c r="F898" s="53">
        <f>B898/2-'Metric thread'!AN352</f>
        <v>1.4803480905248769</v>
      </c>
      <c r="G898" s="53">
        <v>0</v>
      </c>
      <c r="H898" s="53">
        <f t="shared" si="53"/>
        <v>-1.4803480905248769</v>
      </c>
      <c r="I898" s="53">
        <f>'Metric thread'!AF352-'Metric thread'!AK352-'Metric thread'!AL352</f>
        <v>1.8649999999999949</v>
      </c>
      <c r="J898" s="53">
        <f>-'Metric thread'!AM352</f>
        <v>-0.40358983848622781</v>
      </c>
      <c r="K898" s="53">
        <f t="shared" si="54"/>
        <v>1.8649999999999949</v>
      </c>
      <c r="L898" s="58">
        <f t="shared" si="55"/>
        <v>0.40358983848622781</v>
      </c>
    </row>
    <row r="899" spans="1:12">
      <c r="A899" s="133" t="str">
        <f>_xlfn.CONCAT('Metric thread'!C353, "-int")</f>
        <v>M165x2-int</v>
      </c>
      <c r="B899" s="73">
        <f>'Metric thread'!D353</f>
        <v>2</v>
      </c>
      <c r="C899" s="53">
        <f>-'Metric thread'!AJ353</f>
        <v>-82.77</v>
      </c>
      <c r="D899" s="53">
        <f>'Metric thread'!AH353</f>
        <v>165.26999999999998</v>
      </c>
      <c r="E899" s="53">
        <v>0</v>
      </c>
      <c r="F899" s="53">
        <f>B899/2-'Metric thread'!AN353</f>
        <v>0.99</v>
      </c>
      <c r="G899" s="53">
        <v>0</v>
      </c>
      <c r="H899" s="53">
        <f t="shared" si="53"/>
        <v>-0.99</v>
      </c>
      <c r="I899" s="53">
        <f>'Metric thread'!AF353-'Metric thread'!AK353-'Metric thread'!AL353</f>
        <v>1.2487048957087414</v>
      </c>
      <c r="J899" s="53">
        <f>-'Metric thread'!AM353</f>
        <v>-0.26905989232415461</v>
      </c>
      <c r="K899" s="53">
        <f t="shared" si="54"/>
        <v>1.2487048957087414</v>
      </c>
      <c r="L899" s="58">
        <f t="shared" si="55"/>
        <v>0.26905989232415461</v>
      </c>
    </row>
    <row r="900" spans="1:12">
      <c r="A900" s="133" t="str">
        <f>_xlfn.CONCAT('Metric thread'!C354, "-int")</f>
        <v>M170x8-int</v>
      </c>
      <c r="B900" s="73">
        <f>'Metric thread'!D354</f>
        <v>8</v>
      </c>
      <c r="C900" s="53">
        <f>-'Metric thread'!AJ354</f>
        <v>-85.805000000000007</v>
      </c>
      <c r="D900" s="53">
        <f>'Metric thread'!AH354</f>
        <v>170.80500000000001</v>
      </c>
      <c r="E900" s="53">
        <v>0</v>
      </c>
      <c r="F900" s="53">
        <f>B900/2-'Metric thread'!AN354</f>
        <v>3.9009257613068478</v>
      </c>
      <c r="G900" s="53">
        <v>0</v>
      </c>
      <c r="H900" s="53">
        <f t="shared" si="53"/>
        <v>-3.9009257613068478</v>
      </c>
      <c r="I900" s="53">
        <f>'Metric thread'!AF354-'Metric thread'!AK354-'Metric thread'!AL354</f>
        <v>4.8850000000000104</v>
      </c>
      <c r="J900" s="53">
        <f>-'Metric thread'!AM354</f>
        <v>-1.0805696963155205</v>
      </c>
      <c r="K900" s="53">
        <f t="shared" si="54"/>
        <v>4.8850000000000104</v>
      </c>
      <c r="L900" s="58">
        <f t="shared" si="55"/>
        <v>1.0805696963155205</v>
      </c>
    </row>
    <row r="901" spans="1:12">
      <c r="A901" s="133" t="str">
        <f>_xlfn.CONCAT('Metric thread'!C355, "-int")</f>
        <v>M170x6-int</v>
      </c>
      <c r="B901" s="73">
        <f>'Metric thread'!D355</f>
        <v>6</v>
      </c>
      <c r="C901" s="53">
        <f>-'Metric thread'!AJ355</f>
        <v>-85.635000000000005</v>
      </c>
      <c r="D901" s="53">
        <f>'Metric thread'!AH355</f>
        <v>170.63499999999999</v>
      </c>
      <c r="E901" s="53">
        <v>0</v>
      </c>
      <c r="F901" s="53">
        <f>B901/2-'Metric thread'!AN355</f>
        <v>2.9347154189362197</v>
      </c>
      <c r="G901" s="53">
        <v>0</v>
      </c>
      <c r="H901" s="53">
        <f t="shared" si="53"/>
        <v>-2.9347154189362197</v>
      </c>
      <c r="I901" s="53">
        <f>'Metric thread'!AF355-'Metric thread'!AK355-'Metric thread'!AL355</f>
        <v>3.6800000000000068</v>
      </c>
      <c r="J901" s="53">
        <f>-'Metric thread'!AM355</f>
        <v>-0.81006642831839293</v>
      </c>
      <c r="K901" s="53">
        <f t="shared" si="54"/>
        <v>3.6800000000000068</v>
      </c>
      <c r="L901" s="58">
        <f t="shared" si="55"/>
        <v>0.81006642831839293</v>
      </c>
    </row>
    <row r="902" spans="1:12">
      <c r="A902" s="133" t="str">
        <f>_xlfn.CONCAT('Metric thread'!C356, "-int")</f>
        <v>M170x4-int</v>
      </c>
      <c r="B902" s="73">
        <f>'Metric thread'!D356</f>
        <v>4</v>
      </c>
      <c r="C902" s="53">
        <f>-'Metric thread'!AJ356</f>
        <v>-85.454999999999998</v>
      </c>
      <c r="D902" s="53">
        <f>'Metric thread'!AH356</f>
        <v>170.45499999999998</v>
      </c>
      <c r="E902" s="53">
        <v>0</v>
      </c>
      <c r="F902" s="53">
        <f>B902/2-'Metric thread'!AN356</f>
        <v>1.9641749495466732</v>
      </c>
      <c r="G902" s="53">
        <v>0</v>
      </c>
      <c r="H902" s="53">
        <f t="shared" si="53"/>
        <v>-1.9641749495466732</v>
      </c>
      <c r="I902" s="53">
        <f>'Metric thread'!AF356-'Metric thread'!AK356-'Metric thread'!AL356</f>
        <v>2.4699999999999944</v>
      </c>
      <c r="J902" s="53">
        <f>-'Metric thread'!AM356</f>
        <v>-0.53811978464830101</v>
      </c>
      <c r="K902" s="53">
        <f t="shared" si="54"/>
        <v>2.4699999999999944</v>
      </c>
      <c r="L902" s="58">
        <f t="shared" si="55"/>
        <v>0.53811978464830101</v>
      </c>
    </row>
    <row r="903" spans="1:12">
      <c r="A903" s="133" t="str">
        <f>_xlfn.CONCAT('Metric thread'!C357, "-int")</f>
        <v>M170x3-int</v>
      </c>
      <c r="B903" s="73">
        <f>'Metric thread'!D357</f>
        <v>3</v>
      </c>
      <c r="C903" s="53">
        <f>-'Metric thread'!AJ357</f>
        <v>-85.364999999999995</v>
      </c>
      <c r="D903" s="53">
        <f>'Metric thread'!AH357</f>
        <v>170.36500000000001</v>
      </c>
      <c r="E903" s="53">
        <v>0</v>
      </c>
      <c r="F903" s="53">
        <f>B903/2-'Metric thread'!AN357</f>
        <v>1.4803480905248769</v>
      </c>
      <c r="G903" s="53">
        <v>0</v>
      </c>
      <c r="H903" s="53">
        <f t="shared" si="53"/>
        <v>-1.4803480905248769</v>
      </c>
      <c r="I903" s="53">
        <f>'Metric thread'!AF357-'Metric thread'!AK357-'Metric thread'!AL357</f>
        <v>1.8649999999999949</v>
      </c>
      <c r="J903" s="53">
        <f>-'Metric thread'!AM357</f>
        <v>-0.40358983848622781</v>
      </c>
      <c r="K903" s="53">
        <f t="shared" si="54"/>
        <v>1.8649999999999949</v>
      </c>
      <c r="L903" s="58">
        <f t="shared" si="55"/>
        <v>0.40358983848622781</v>
      </c>
    </row>
    <row r="904" spans="1:12">
      <c r="A904" s="133" t="str">
        <f>_xlfn.CONCAT('Metric thread'!C358, "-int")</f>
        <v>M170x2-int</v>
      </c>
      <c r="B904" s="73">
        <f>'Metric thread'!D358</f>
        <v>2</v>
      </c>
      <c r="C904" s="53">
        <f>-'Metric thread'!AJ358</f>
        <v>-85.27</v>
      </c>
      <c r="D904" s="53">
        <f>'Metric thread'!AH358</f>
        <v>170.26999999999998</v>
      </c>
      <c r="E904" s="53">
        <v>0</v>
      </c>
      <c r="F904" s="53">
        <f>B904/2-'Metric thread'!AN358</f>
        <v>0.99</v>
      </c>
      <c r="G904" s="53">
        <v>0</v>
      </c>
      <c r="H904" s="53">
        <f t="shared" si="53"/>
        <v>-0.99</v>
      </c>
      <c r="I904" s="53">
        <f>'Metric thread'!AF358-'Metric thread'!AK358-'Metric thread'!AL358</f>
        <v>1.2487048957087414</v>
      </c>
      <c r="J904" s="53">
        <f>-'Metric thread'!AM358</f>
        <v>-0.26905989232415461</v>
      </c>
      <c r="K904" s="53">
        <f t="shared" si="54"/>
        <v>1.2487048957087414</v>
      </c>
      <c r="L904" s="58">
        <f t="shared" si="55"/>
        <v>0.26905989232415461</v>
      </c>
    </row>
    <row r="905" spans="1:12">
      <c r="A905" s="133" t="str">
        <f>_xlfn.CONCAT('Metric thread'!C359, "-int")</f>
        <v>M175x6-int</v>
      </c>
      <c r="B905" s="73">
        <f>'Metric thread'!D359</f>
        <v>6</v>
      </c>
      <c r="C905" s="53">
        <f>-'Metric thread'!AJ359</f>
        <v>-88.135000000000005</v>
      </c>
      <c r="D905" s="53">
        <f>'Metric thread'!AH359</f>
        <v>175.63499999999999</v>
      </c>
      <c r="E905" s="53">
        <v>0</v>
      </c>
      <c r="F905" s="53">
        <f>B905/2-'Metric thread'!AN359</f>
        <v>2.9347154189362197</v>
      </c>
      <c r="G905" s="53">
        <v>0</v>
      </c>
      <c r="H905" s="53">
        <f t="shared" si="53"/>
        <v>-2.9347154189362197</v>
      </c>
      <c r="I905" s="53">
        <f>'Metric thread'!AF359-'Metric thread'!AK359-'Metric thread'!AL359</f>
        <v>3.6800000000000068</v>
      </c>
      <c r="J905" s="53">
        <f>-'Metric thread'!AM359</f>
        <v>-0.81006642831839293</v>
      </c>
      <c r="K905" s="53">
        <f t="shared" si="54"/>
        <v>3.6800000000000068</v>
      </c>
      <c r="L905" s="58">
        <f t="shared" si="55"/>
        <v>0.81006642831839293</v>
      </c>
    </row>
    <row r="906" spans="1:12">
      <c r="A906" s="133" t="str">
        <f>_xlfn.CONCAT('Metric thread'!C360, "-int")</f>
        <v>M175x4-int</v>
      </c>
      <c r="B906" s="73">
        <f>'Metric thread'!D360</f>
        <v>4</v>
      </c>
      <c r="C906" s="53">
        <f>-'Metric thread'!AJ360</f>
        <v>-87.954999999999998</v>
      </c>
      <c r="D906" s="53">
        <f>'Metric thread'!AH360</f>
        <v>175.45499999999998</v>
      </c>
      <c r="E906" s="53">
        <v>0</v>
      </c>
      <c r="F906" s="53">
        <f>B906/2-'Metric thread'!AN360</f>
        <v>1.9641749495466732</v>
      </c>
      <c r="G906" s="53">
        <v>0</v>
      </c>
      <c r="H906" s="53">
        <f t="shared" si="53"/>
        <v>-1.9641749495466732</v>
      </c>
      <c r="I906" s="53">
        <f>'Metric thread'!AF360-'Metric thread'!AK360-'Metric thread'!AL360</f>
        <v>2.4699999999999944</v>
      </c>
      <c r="J906" s="53">
        <f>-'Metric thread'!AM360</f>
        <v>-0.53811978464830101</v>
      </c>
      <c r="K906" s="53">
        <f t="shared" si="54"/>
        <v>2.4699999999999944</v>
      </c>
      <c r="L906" s="58">
        <f t="shared" si="55"/>
        <v>0.53811978464830101</v>
      </c>
    </row>
    <row r="907" spans="1:12">
      <c r="A907" s="133" t="str">
        <f>_xlfn.CONCAT('Metric thread'!C361, "-int")</f>
        <v>M175x3-int</v>
      </c>
      <c r="B907" s="73">
        <f>'Metric thread'!D361</f>
        <v>3</v>
      </c>
      <c r="C907" s="53">
        <f>-'Metric thread'!AJ361</f>
        <v>-87.864999999999995</v>
      </c>
      <c r="D907" s="53">
        <f>'Metric thread'!AH361</f>
        <v>175.36500000000001</v>
      </c>
      <c r="E907" s="53">
        <v>0</v>
      </c>
      <c r="F907" s="53">
        <f>B907/2-'Metric thread'!AN361</f>
        <v>1.4803480905248769</v>
      </c>
      <c r="G907" s="53">
        <v>0</v>
      </c>
      <c r="H907" s="53">
        <f t="shared" si="53"/>
        <v>-1.4803480905248769</v>
      </c>
      <c r="I907" s="53">
        <f>'Metric thread'!AF361-'Metric thread'!AK361-'Metric thread'!AL361</f>
        <v>1.8649999999999949</v>
      </c>
      <c r="J907" s="53">
        <f>-'Metric thread'!AM361</f>
        <v>-0.40358983848622781</v>
      </c>
      <c r="K907" s="53">
        <f t="shared" si="54"/>
        <v>1.8649999999999949</v>
      </c>
      <c r="L907" s="58">
        <f t="shared" si="55"/>
        <v>0.40358983848622781</v>
      </c>
    </row>
    <row r="908" spans="1:12">
      <c r="A908" s="133" t="str">
        <f>_xlfn.CONCAT('Metric thread'!C362, "-int")</f>
        <v>M175x2-int</v>
      </c>
      <c r="B908" s="73">
        <f>'Metric thread'!D362</f>
        <v>2</v>
      </c>
      <c r="C908" s="53">
        <f>-'Metric thread'!AJ362</f>
        <v>-87.77</v>
      </c>
      <c r="D908" s="53">
        <f>'Metric thread'!AH362</f>
        <v>175.26999999999998</v>
      </c>
      <c r="E908" s="53">
        <v>0</v>
      </c>
      <c r="F908" s="53">
        <f>B908/2-'Metric thread'!AN362</f>
        <v>0.99</v>
      </c>
      <c r="G908" s="53">
        <v>0</v>
      </c>
      <c r="H908" s="53">
        <f t="shared" si="53"/>
        <v>-0.99</v>
      </c>
      <c r="I908" s="53">
        <f>'Metric thread'!AF362-'Metric thread'!AK362-'Metric thread'!AL362</f>
        <v>1.2487048957087414</v>
      </c>
      <c r="J908" s="53">
        <f>-'Metric thread'!AM362</f>
        <v>-0.26905989232415461</v>
      </c>
      <c r="K908" s="53">
        <f t="shared" si="54"/>
        <v>1.2487048957087414</v>
      </c>
      <c r="L908" s="58">
        <f t="shared" si="55"/>
        <v>0.26905989232415461</v>
      </c>
    </row>
    <row r="909" spans="1:12">
      <c r="A909" s="133" t="str">
        <f>_xlfn.CONCAT('Metric thread'!C363, "-int")</f>
        <v>M180x8-int</v>
      </c>
      <c r="B909" s="73">
        <f>'Metric thread'!D363</f>
        <v>8</v>
      </c>
      <c r="C909" s="53">
        <f>-'Metric thread'!AJ363</f>
        <v>-90.805000000000007</v>
      </c>
      <c r="D909" s="53">
        <f>'Metric thread'!AH363</f>
        <v>180.80500000000001</v>
      </c>
      <c r="E909" s="53">
        <v>0</v>
      </c>
      <c r="F909" s="53">
        <f>B909/2-'Metric thread'!AN363</f>
        <v>3.9009257613068478</v>
      </c>
      <c r="G909" s="53">
        <v>0</v>
      </c>
      <c r="H909" s="53">
        <f t="shared" si="53"/>
        <v>-3.9009257613068478</v>
      </c>
      <c r="I909" s="53">
        <f>'Metric thread'!AF363-'Metric thread'!AK363-'Metric thread'!AL363</f>
        <v>4.8850000000000104</v>
      </c>
      <c r="J909" s="53">
        <f>-'Metric thread'!AM363</f>
        <v>-1.0805696963155205</v>
      </c>
      <c r="K909" s="53">
        <f t="shared" si="54"/>
        <v>4.8850000000000104</v>
      </c>
      <c r="L909" s="58">
        <f t="shared" si="55"/>
        <v>1.0805696963155205</v>
      </c>
    </row>
    <row r="910" spans="1:12">
      <c r="A910" s="133" t="str">
        <f>_xlfn.CONCAT('Metric thread'!C364, "-int")</f>
        <v>M180x6-int</v>
      </c>
      <c r="B910" s="73">
        <f>'Metric thread'!D364</f>
        <v>6</v>
      </c>
      <c r="C910" s="53">
        <f>-'Metric thread'!AJ364</f>
        <v>-90.635000000000005</v>
      </c>
      <c r="D910" s="53">
        <f>'Metric thread'!AH364</f>
        <v>180.63499999999999</v>
      </c>
      <c r="E910" s="53">
        <v>0</v>
      </c>
      <c r="F910" s="53">
        <f>B910/2-'Metric thread'!AN364</f>
        <v>2.9347154189362197</v>
      </c>
      <c r="G910" s="53">
        <v>0</v>
      </c>
      <c r="H910" s="53">
        <f t="shared" si="53"/>
        <v>-2.9347154189362197</v>
      </c>
      <c r="I910" s="53">
        <f>'Metric thread'!AF364-'Metric thread'!AK364-'Metric thread'!AL364</f>
        <v>3.6800000000000068</v>
      </c>
      <c r="J910" s="53">
        <f>-'Metric thread'!AM364</f>
        <v>-0.81006642831839293</v>
      </c>
      <c r="K910" s="53">
        <f t="shared" si="54"/>
        <v>3.6800000000000068</v>
      </c>
      <c r="L910" s="58">
        <f t="shared" si="55"/>
        <v>0.81006642831839293</v>
      </c>
    </row>
    <row r="911" spans="1:12">
      <c r="A911" s="133" t="str">
        <f>_xlfn.CONCAT('Metric thread'!C365, "-int")</f>
        <v>M180x4-int</v>
      </c>
      <c r="B911" s="73">
        <f>'Metric thread'!D365</f>
        <v>4</v>
      </c>
      <c r="C911" s="53">
        <f>-'Metric thread'!AJ365</f>
        <v>-90.454999999999998</v>
      </c>
      <c r="D911" s="53">
        <f>'Metric thread'!AH365</f>
        <v>180.45499999999998</v>
      </c>
      <c r="E911" s="53">
        <v>0</v>
      </c>
      <c r="F911" s="53">
        <f>B911/2-'Metric thread'!AN365</f>
        <v>1.9641749495466732</v>
      </c>
      <c r="G911" s="53">
        <v>0</v>
      </c>
      <c r="H911" s="53">
        <f t="shared" si="53"/>
        <v>-1.9641749495466732</v>
      </c>
      <c r="I911" s="53">
        <f>'Metric thread'!AF365-'Metric thread'!AK365-'Metric thread'!AL365</f>
        <v>2.4699999999999944</v>
      </c>
      <c r="J911" s="53">
        <f>-'Metric thread'!AM365</f>
        <v>-0.53811978464830101</v>
      </c>
      <c r="K911" s="53">
        <f t="shared" si="54"/>
        <v>2.4699999999999944</v>
      </c>
      <c r="L911" s="58">
        <f t="shared" si="55"/>
        <v>0.53811978464830101</v>
      </c>
    </row>
    <row r="912" spans="1:12">
      <c r="A912" s="133" t="str">
        <f>_xlfn.CONCAT('Metric thread'!C366, "-int")</f>
        <v>M180x3-int</v>
      </c>
      <c r="B912" s="73">
        <f>'Metric thread'!D366</f>
        <v>3</v>
      </c>
      <c r="C912" s="53">
        <f>-'Metric thread'!AJ366</f>
        <v>-90.364999999999995</v>
      </c>
      <c r="D912" s="53">
        <f>'Metric thread'!AH366</f>
        <v>180.36500000000001</v>
      </c>
      <c r="E912" s="53">
        <v>0</v>
      </c>
      <c r="F912" s="53">
        <f>B912/2-'Metric thread'!AN366</f>
        <v>1.4803480905248769</v>
      </c>
      <c r="G912" s="53">
        <v>0</v>
      </c>
      <c r="H912" s="53">
        <f t="shared" si="53"/>
        <v>-1.4803480905248769</v>
      </c>
      <c r="I912" s="53">
        <f>'Metric thread'!AF366-'Metric thread'!AK366-'Metric thread'!AL366</f>
        <v>1.8649999999999949</v>
      </c>
      <c r="J912" s="53">
        <f>-'Metric thread'!AM366</f>
        <v>-0.40358983848622781</v>
      </c>
      <c r="K912" s="53">
        <f t="shared" si="54"/>
        <v>1.8649999999999949</v>
      </c>
      <c r="L912" s="58">
        <f t="shared" si="55"/>
        <v>0.40358983848622781</v>
      </c>
    </row>
    <row r="913" spans="1:12">
      <c r="A913" s="133" t="str">
        <f>_xlfn.CONCAT('Metric thread'!C367, "-int")</f>
        <v>M180x2-int</v>
      </c>
      <c r="B913" s="73">
        <f>'Metric thread'!D367</f>
        <v>2</v>
      </c>
      <c r="C913" s="53">
        <f>-'Metric thread'!AJ367</f>
        <v>-90.27</v>
      </c>
      <c r="D913" s="53">
        <f>'Metric thread'!AH367</f>
        <v>180.26999999999998</v>
      </c>
      <c r="E913" s="53">
        <v>0</v>
      </c>
      <c r="F913" s="53">
        <f>B913/2-'Metric thread'!AN367</f>
        <v>0.99</v>
      </c>
      <c r="G913" s="53">
        <v>0</v>
      </c>
      <c r="H913" s="53">
        <f t="shared" si="53"/>
        <v>-0.99</v>
      </c>
      <c r="I913" s="53">
        <f>'Metric thread'!AF367-'Metric thread'!AK367-'Metric thread'!AL367</f>
        <v>1.2487048957087414</v>
      </c>
      <c r="J913" s="53">
        <f>-'Metric thread'!AM367</f>
        <v>-0.26905989232415461</v>
      </c>
      <c r="K913" s="53">
        <f t="shared" si="54"/>
        <v>1.2487048957087414</v>
      </c>
      <c r="L913" s="58">
        <f t="shared" si="55"/>
        <v>0.26905989232415461</v>
      </c>
    </row>
    <row r="914" spans="1:12">
      <c r="A914" s="133" t="str">
        <f>_xlfn.CONCAT('Metric thread'!C368, "-int")</f>
        <v>M185x6-int</v>
      </c>
      <c r="B914" s="73">
        <f>'Metric thread'!D368</f>
        <v>6</v>
      </c>
      <c r="C914" s="53">
        <f>-'Metric thread'!AJ368</f>
        <v>-93.144999999999996</v>
      </c>
      <c r="D914" s="53">
        <f>'Metric thread'!AH368</f>
        <v>185.64499999999998</v>
      </c>
      <c r="E914" s="53">
        <v>0</v>
      </c>
      <c r="F914" s="53">
        <f>B914/2-'Metric thread'!AN368</f>
        <v>2.9361587946091925</v>
      </c>
      <c r="G914" s="53">
        <v>0</v>
      </c>
      <c r="H914" s="53">
        <f t="shared" si="53"/>
        <v>-2.9361587946091925</v>
      </c>
      <c r="I914" s="53">
        <f>'Metric thread'!AF368-'Metric thread'!AK368-'Metric thread'!AL368</f>
        <v>3.6899999999999977</v>
      </c>
      <c r="J914" s="53">
        <f>-'Metric thread'!AM368</f>
        <v>-0.80573630129947471</v>
      </c>
      <c r="K914" s="53">
        <f t="shared" si="54"/>
        <v>3.6899999999999977</v>
      </c>
      <c r="L914" s="58">
        <f t="shared" si="55"/>
        <v>0.80573630129947471</v>
      </c>
    </row>
    <row r="915" spans="1:12">
      <c r="A915" s="133" t="str">
        <f>_xlfn.CONCAT('Metric thread'!C369, "-int")</f>
        <v>M185x4-int</v>
      </c>
      <c r="B915" s="73">
        <f>'Metric thread'!D369</f>
        <v>4</v>
      </c>
      <c r="C915" s="53">
        <f>-'Metric thread'!AJ369</f>
        <v>-92.974999999999994</v>
      </c>
      <c r="D915" s="53">
        <f>'Metric thread'!AH369</f>
        <v>185.47499999999999</v>
      </c>
      <c r="E915" s="53">
        <v>0</v>
      </c>
      <c r="F915" s="53">
        <f>B915/2-'Metric thread'!AN369</f>
        <v>1.9699484522385642</v>
      </c>
      <c r="G915" s="53">
        <v>0</v>
      </c>
      <c r="H915" s="53">
        <f t="shared" si="53"/>
        <v>-1.9699484522385642</v>
      </c>
      <c r="I915" s="53">
        <f>'Metric thread'!AF369-'Metric thread'!AK369-'Metric thread'!AL369</f>
        <v>2.4899999999999904</v>
      </c>
      <c r="J915" s="53">
        <f>-'Metric thread'!AM369</f>
        <v>-0.53234628195640188</v>
      </c>
      <c r="K915" s="53">
        <f t="shared" si="54"/>
        <v>2.4899999999999904</v>
      </c>
      <c r="L915" s="58">
        <f t="shared" si="55"/>
        <v>0.53234628195640188</v>
      </c>
    </row>
    <row r="916" spans="1:12">
      <c r="A916" s="133" t="str">
        <f>_xlfn.CONCAT('Metric thread'!C370, "-int")</f>
        <v>M185x3-int</v>
      </c>
      <c r="B916" s="73">
        <f>'Metric thread'!D370</f>
        <v>3</v>
      </c>
      <c r="C916" s="53">
        <f>-'Metric thread'!AJ370</f>
        <v>-92.885000000000005</v>
      </c>
      <c r="D916" s="53">
        <f>'Metric thread'!AH370</f>
        <v>185.38499999999999</v>
      </c>
      <c r="E916" s="53">
        <v>0</v>
      </c>
      <c r="F916" s="53">
        <f>B916/2-'Metric thread'!AN370</f>
        <v>1.4850000000000001</v>
      </c>
      <c r="G916" s="53">
        <v>0</v>
      </c>
      <c r="H916" s="53">
        <f t="shared" si="53"/>
        <v>-1.4850000000000001</v>
      </c>
      <c r="I916" s="53">
        <f>'Metric thread'!AF370-'Metric thread'!AK370-'Metric thread'!AL370</f>
        <v>1.8830573435631242</v>
      </c>
      <c r="J916" s="53">
        <f>-'Metric thread'!AM370</f>
        <v>-0.39781633579432862</v>
      </c>
      <c r="K916" s="53">
        <f t="shared" si="54"/>
        <v>1.8830573435631242</v>
      </c>
      <c r="L916" s="58">
        <f t="shared" si="55"/>
        <v>0.39781633579432862</v>
      </c>
    </row>
    <row r="917" spans="1:12">
      <c r="A917" s="133" t="str">
        <f>_xlfn.CONCAT('Metric thread'!C371, "-int")</f>
        <v>M185x2-int</v>
      </c>
      <c r="B917" s="73">
        <f>'Metric thread'!D371</f>
        <v>2</v>
      </c>
      <c r="C917" s="53">
        <f>-'Metric thread'!AJ371</f>
        <v>-92.784999999999997</v>
      </c>
      <c r="D917" s="53">
        <f>'Metric thread'!AH371</f>
        <v>185.285</v>
      </c>
      <c r="E917" s="53">
        <v>0</v>
      </c>
      <c r="F917" s="53">
        <f>B917/2-'Metric thread'!AN371</f>
        <v>0.99</v>
      </c>
      <c r="G917" s="53">
        <v>0</v>
      </c>
      <c r="H917" s="53">
        <f t="shared" si="53"/>
        <v>-0.99</v>
      </c>
      <c r="I917" s="53">
        <f>'Metric thread'!AF371-'Metric thread'!AK371-'Metric thread'!AL371</f>
        <v>1.2562048957087346</v>
      </c>
      <c r="J917" s="53">
        <f>-'Metric thread'!AM371</f>
        <v>-0.2647297653052364</v>
      </c>
      <c r="K917" s="53">
        <f t="shared" si="54"/>
        <v>1.2562048957087346</v>
      </c>
      <c r="L917" s="58">
        <f t="shared" si="55"/>
        <v>0.2647297653052364</v>
      </c>
    </row>
    <row r="918" spans="1:12">
      <c r="A918" s="133" t="str">
        <f>_xlfn.CONCAT('Metric thread'!C372, "-int")</f>
        <v>M190x8-int</v>
      </c>
      <c r="B918" s="73">
        <f>'Metric thread'!D372</f>
        <v>8</v>
      </c>
      <c r="C918" s="53">
        <f>-'Metric thread'!AJ372</f>
        <v>-95.814999999999998</v>
      </c>
      <c r="D918" s="53">
        <f>'Metric thread'!AH372</f>
        <v>190.815</v>
      </c>
      <c r="E918" s="53">
        <v>0</v>
      </c>
      <c r="F918" s="53">
        <f>B918/2-'Metric thread'!AN372</f>
        <v>3.9023691369798126</v>
      </c>
      <c r="G918" s="53">
        <v>0</v>
      </c>
      <c r="H918" s="53">
        <f t="shared" si="53"/>
        <v>-3.9023691369798126</v>
      </c>
      <c r="I918" s="53">
        <f>'Metric thread'!AF372-'Metric thread'!AK372-'Metric thread'!AL372</f>
        <v>4.8950000000000014</v>
      </c>
      <c r="J918" s="53">
        <f>-'Metric thread'!AM372</f>
        <v>-1.076239569296594</v>
      </c>
      <c r="K918" s="53">
        <f t="shared" si="54"/>
        <v>4.8950000000000014</v>
      </c>
      <c r="L918" s="58">
        <f t="shared" si="55"/>
        <v>1.076239569296594</v>
      </c>
    </row>
    <row r="919" spans="1:12">
      <c r="A919" s="133" t="str">
        <f>_xlfn.CONCAT('Metric thread'!C373, "-int")</f>
        <v>M190x6-int</v>
      </c>
      <c r="B919" s="73">
        <f>'Metric thread'!D373</f>
        <v>6</v>
      </c>
      <c r="C919" s="53">
        <f>-'Metric thread'!AJ373</f>
        <v>-95.644999999999996</v>
      </c>
      <c r="D919" s="53">
        <f>'Metric thread'!AH373</f>
        <v>190.64499999999998</v>
      </c>
      <c r="E919" s="53">
        <v>0</v>
      </c>
      <c r="F919" s="53">
        <f>B919/2-'Metric thread'!AN373</f>
        <v>2.9361587946091925</v>
      </c>
      <c r="G919" s="53">
        <v>0</v>
      </c>
      <c r="H919" s="53">
        <f t="shared" si="53"/>
        <v>-2.9361587946091925</v>
      </c>
      <c r="I919" s="53">
        <f>'Metric thread'!AF373-'Metric thread'!AK373-'Metric thread'!AL373</f>
        <v>3.6899999999999977</v>
      </c>
      <c r="J919" s="53">
        <f>-'Metric thread'!AM373</f>
        <v>-0.80573630129947471</v>
      </c>
      <c r="K919" s="53">
        <f t="shared" si="54"/>
        <v>3.6899999999999977</v>
      </c>
      <c r="L919" s="58">
        <f t="shared" si="55"/>
        <v>0.80573630129947471</v>
      </c>
    </row>
    <row r="920" spans="1:12">
      <c r="A920" s="133" t="str">
        <f>_xlfn.CONCAT('Metric thread'!C374, "-int")</f>
        <v>M190x4-int</v>
      </c>
      <c r="B920" s="73">
        <f>'Metric thread'!D374</f>
        <v>4</v>
      </c>
      <c r="C920" s="53">
        <f>-'Metric thread'!AJ374</f>
        <v>-95.474999999999994</v>
      </c>
      <c r="D920" s="53">
        <f>'Metric thread'!AH374</f>
        <v>190.47499999999999</v>
      </c>
      <c r="E920" s="53">
        <v>0</v>
      </c>
      <c r="F920" s="53">
        <f>B920/2-'Metric thread'!AN374</f>
        <v>1.9699484522385642</v>
      </c>
      <c r="G920" s="53">
        <v>0</v>
      </c>
      <c r="H920" s="53">
        <f t="shared" si="53"/>
        <v>-1.9699484522385642</v>
      </c>
      <c r="I920" s="53">
        <f>'Metric thread'!AF374-'Metric thread'!AK374-'Metric thread'!AL374</f>
        <v>2.4899999999999904</v>
      </c>
      <c r="J920" s="53">
        <f>-'Metric thread'!AM374</f>
        <v>-0.53234628195640188</v>
      </c>
      <c r="K920" s="53">
        <f t="shared" si="54"/>
        <v>2.4899999999999904</v>
      </c>
      <c r="L920" s="58">
        <f t="shared" si="55"/>
        <v>0.53234628195640188</v>
      </c>
    </row>
    <row r="921" spans="1:12">
      <c r="A921" s="133" t="str">
        <f>_xlfn.CONCAT('Metric thread'!C375, "-int")</f>
        <v>M190x3-int</v>
      </c>
      <c r="B921" s="73">
        <f>'Metric thread'!D375</f>
        <v>3</v>
      </c>
      <c r="C921" s="53">
        <f>-'Metric thread'!AJ375</f>
        <v>-95.385000000000005</v>
      </c>
      <c r="D921" s="53">
        <f>'Metric thread'!AH375</f>
        <v>190.38499999999999</v>
      </c>
      <c r="E921" s="53">
        <v>0</v>
      </c>
      <c r="F921" s="53">
        <f>B921/2-'Metric thread'!AN375</f>
        <v>1.4850000000000001</v>
      </c>
      <c r="G921" s="53">
        <v>0</v>
      </c>
      <c r="H921" s="53">
        <f t="shared" si="53"/>
        <v>-1.4850000000000001</v>
      </c>
      <c r="I921" s="53">
        <f>'Metric thread'!AF375-'Metric thread'!AK375-'Metric thread'!AL375</f>
        <v>1.8830573435631242</v>
      </c>
      <c r="J921" s="53">
        <f>-'Metric thread'!AM375</f>
        <v>-0.39781633579432862</v>
      </c>
      <c r="K921" s="53">
        <f t="shared" si="54"/>
        <v>1.8830573435631242</v>
      </c>
      <c r="L921" s="58">
        <f t="shared" si="55"/>
        <v>0.39781633579432862</v>
      </c>
    </row>
    <row r="922" spans="1:12">
      <c r="A922" s="133" t="str">
        <f>_xlfn.CONCAT('Metric thread'!C376, "-int")</f>
        <v>M190x2-int</v>
      </c>
      <c r="B922" s="73">
        <f>'Metric thread'!D376</f>
        <v>2</v>
      </c>
      <c r="C922" s="53">
        <f>-'Metric thread'!AJ376</f>
        <v>-95.284999999999997</v>
      </c>
      <c r="D922" s="53">
        <f>'Metric thread'!AH376</f>
        <v>190.285</v>
      </c>
      <c r="E922" s="53">
        <v>0</v>
      </c>
      <c r="F922" s="53">
        <f>B922/2-'Metric thread'!AN376</f>
        <v>0.99</v>
      </c>
      <c r="G922" s="53">
        <v>0</v>
      </c>
      <c r="H922" s="53">
        <f t="shared" si="53"/>
        <v>-0.99</v>
      </c>
      <c r="I922" s="53">
        <f>'Metric thread'!AF376-'Metric thread'!AK376-'Metric thread'!AL376</f>
        <v>1.2562048957087346</v>
      </c>
      <c r="J922" s="53">
        <f>-'Metric thread'!AM376</f>
        <v>-0.2647297653052364</v>
      </c>
      <c r="K922" s="53">
        <f t="shared" si="54"/>
        <v>1.2562048957087346</v>
      </c>
      <c r="L922" s="58">
        <f t="shared" si="55"/>
        <v>0.2647297653052364</v>
      </c>
    </row>
    <row r="923" spans="1:12">
      <c r="A923" s="133" t="str">
        <f>_xlfn.CONCAT('Metric thread'!C377, "-int")</f>
        <v>M195x6-int</v>
      </c>
      <c r="B923" s="73">
        <f>'Metric thread'!D377</f>
        <v>6</v>
      </c>
      <c r="C923" s="53">
        <f>-'Metric thread'!AJ377</f>
        <v>-98.144999999999996</v>
      </c>
      <c r="D923" s="53">
        <f>'Metric thread'!AH377</f>
        <v>195.64499999999998</v>
      </c>
      <c r="E923" s="53">
        <v>0</v>
      </c>
      <c r="F923" s="53">
        <f>B923/2-'Metric thread'!AN377</f>
        <v>2.9361587946091925</v>
      </c>
      <c r="G923" s="53">
        <v>0</v>
      </c>
      <c r="H923" s="53">
        <f t="shared" si="53"/>
        <v>-2.9361587946091925</v>
      </c>
      <c r="I923" s="53">
        <f>'Metric thread'!AF377-'Metric thread'!AK377-'Metric thread'!AL377</f>
        <v>3.6899999999999977</v>
      </c>
      <c r="J923" s="53">
        <f>-'Metric thread'!AM377</f>
        <v>-0.80573630129947471</v>
      </c>
      <c r="K923" s="53">
        <f t="shared" si="54"/>
        <v>3.6899999999999977</v>
      </c>
      <c r="L923" s="58">
        <f t="shared" si="55"/>
        <v>0.80573630129947471</v>
      </c>
    </row>
    <row r="924" spans="1:12">
      <c r="A924" s="133" t="str">
        <f>_xlfn.CONCAT('Metric thread'!C378, "-int")</f>
        <v>M195x4-int</v>
      </c>
      <c r="B924" s="73">
        <f>'Metric thread'!D378</f>
        <v>4</v>
      </c>
      <c r="C924" s="53">
        <f>-'Metric thread'!AJ378</f>
        <v>-97.974999999999994</v>
      </c>
      <c r="D924" s="53">
        <f>'Metric thread'!AH378</f>
        <v>195.47499999999999</v>
      </c>
      <c r="E924" s="53">
        <v>0</v>
      </c>
      <c r="F924" s="53">
        <f>B924/2-'Metric thread'!AN378</f>
        <v>1.9699484522385642</v>
      </c>
      <c r="G924" s="53">
        <v>0</v>
      </c>
      <c r="H924" s="53">
        <f t="shared" si="53"/>
        <v>-1.9699484522385642</v>
      </c>
      <c r="I924" s="53">
        <f>'Metric thread'!AF378-'Metric thread'!AK378-'Metric thread'!AL378</f>
        <v>2.4899999999999904</v>
      </c>
      <c r="J924" s="53">
        <f>-'Metric thread'!AM378</f>
        <v>-0.53234628195640188</v>
      </c>
      <c r="K924" s="53">
        <f t="shared" si="54"/>
        <v>2.4899999999999904</v>
      </c>
      <c r="L924" s="58">
        <f t="shared" si="55"/>
        <v>0.53234628195640188</v>
      </c>
    </row>
    <row r="925" spans="1:12">
      <c r="A925" s="133" t="str">
        <f>_xlfn.CONCAT('Metric thread'!C379, "-int")</f>
        <v>M195x3-int</v>
      </c>
      <c r="B925" s="73">
        <f>'Metric thread'!D379</f>
        <v>3</v>
      </c>
      <c r="C925" s="53">
        <f>-'Metric thread'!AJ379</f>
        <v>-97.885000000000005</v>
      </c>
      <c r="D925" s="53">
        <f>'Metric thread'!AH379</f>
        <v>195.38499999999999</v>
      </c>
      <c r="E925" s="53">
        <v>0</v>
      </c>
      <c r="F925" s="53">
        <f>B925/2-'Metric thread'!AN379</f>
        <v>1.4850000000000001</v>
      </c>
      <c r="G925" s="53">
        <v>0</v>
      </c>
      <c r="H925" s="53">
        <f t="shared" si="53"/>
        <v>-1.4850000000000001</v>
      </c>
      <c r="I925" s="53">
        <f>'Metric thread'!AF379-'Metric thread'!AK379-'Metric thread'!AL379</f>
        <v>1.8830573435631242</v>
      </c>
      <c r="J925" s="53">
        <f>-'Metric thread'!AM379</f>
        <v>-0.39781633579432862</v>
      </c>
      <c r="K925" s="53">
        <f t="shared" si="54"/>
        <v>1.8830573435631242</v>
      </c>
      <c r="L925" s="58">
        <f t="shared" si="55"/>
        <v>0.39781633579432862</v>
      </c>
    </row>
    <row r="926" spans="1:12">
      <c r="A926" s="133" t="str">
        <f>_xlfn.CONCAT('Metric thread'!C380, "-int")</f>
        <v>M195x2-int</v>
      </c>
      <c r="B926" s="73">
        <f>'Metric thread'!D380</f>
        <v>2</v>
      </c>
      <c r="C926" s="53">
        <f>-'Metric thread'!AJ380</f>
        <v>-97.784999999999997</v>
      </c>
      <c r="D926" s="53">
        <f>'Metric thread'!AH380</f>
        <v>195.285</v>
      </c>
      <c r="E926" s="53">
        <v>0</v>
      </c>
      <c r="F926" s="53">
        <f>B926/2-'Metric thread'!AN380</f>
        <v>0.99</v>
      </c>
      <c r="G926" s="53">
        <v>0</v>
      </c>
      <c r="H926" s="53">
        <f t="shared" si="53"/>
        <v>-0.99</v>
      </c>
      <c r="I926" s="53">
        <f>'Metric thread'!AF380-'Metric thread'!AK380-'Metric thread'!AL380</f>
        <v>1.2562048957087346</v>
      </c>
      <c r="J926" s="53">
        <f>-'Metric thread'!AM380</f>
        <v>-0.2647297653052364</v>
      </c>
      <c r="K926" s="53">
        <f t="shared" si="54"/>
        <v>1.2562048957087346</v>
      </c>
      <c r="L926" s="58">
        <f t="shared" si="55"/>
        <v>0.2647297653052364</v>
      </c>
    </row>
    <row r="927" spans="1:12">
      <c r="A927" s="133" t="str">
        <f>_xlfn.CONCAT('Metric thread'!C381, "-int")</f>
        <v>M200x8-int</v>
      </c>
      <c r="B927" s="73">
        <f>'Metric thread'!D381</f>
        <v>8</v>
      </c>
      <c r="C927" s="53">
        <f>-'Metric thread'!AJ381</f>
        <v>-100.815</v>
      </c>
      <c r="D927" s="53">
        <f>'Metric thread'!AH381</f>
        <v>200.815</v>
      </c>
      <c r="E927" s="53">
        <v>0</v>
      </c>
      <c r="F927" s="53">
        <f>B927/2-'Metric thread'!AN381</f>
        <v>3.9023691369798126</v>
      </c>
      <c r="G927" s="53">
        <v>0</v>
      </c>
      <c r="H927" s="53">
        <f t="shared" si="53"/>
        <v>-3.9023691369798126</v>
      </c>
      <c r="I927" s="53">
        <f>'Metric thread'!AF381-'Metric thread'!AK381-'Metric thread'!AL381</f>
        <v>4.8950000000000014</v>
      </c>
      <c r="J927" s="53">
        <f>-'Metric thread'!AM381</f>
        <v>-1.076239569296594</v>
      </c>
      <c r="K927" s="53">
        <f t="shared" si="54"/>
        <v>4.8950000000000014</v>
      </c>
      <c r="L927" s="58">
        <f t="shared" si="55"/>
        <v>1.076239569296594</v>
      </c>
    </row>
    <row r="928" spans="1:12">
      <c r="A928" s="133" t="str">
        <f>_xlfn.CONCAT('Metric thread'!C382, "-int")</f>
        <v>M200x6-int</v>
      </c>
      <c r="B928" s="73">
        <f>'Metric thread'!D382</f>
        <v>6</v>
      </c>
      <c r="C928" s="53">
        <f>-'Metric thread'!AJ382</f>
        <v>-100.645</v>
      </c>
      <c r="D928" s="53">
        <f>'Metric thread'!AH382</f>
        <v>200.64499999999998</v>
      </c>
      <c r="E928" s="53">
        <v>0</v>
      </c>
      <c r="F928" s="53">
        <f>B928/2-'Metric thread'!AN382</f>
        <v>2.9361587946091925</v>
      </c>
      <c r="G928" s="53">
        <v>0</v>
      </c>
      <c r="H928" s="53">
        <f t="shared" si="53"/>
        <v>-2.9361587946091925</v>
      </c>
      <c r="I928" s="53">
        <f>'Metric thread'!AF382-'Metric thread'!AK382-'Metric thread'!AL382</f>
        <v>3.6899999999999977</v>
      </c>
      <c r="J928" s="53">
        <f>-'Metric thread'!AM382</f>
        <v>-0.80573630129947471</v>
      </c>
      <c r="K928" s="53">
        <f t="shared" si="54"/>
        <v>3.6899999999999977</v>
      </c>
      <c r="L928" s="58">
        <f t="shared" si="55"/>
        <v>0.80573630129947471</v>
      </c>
    </row>
    <row r="929" spans="1:12">
      <c r="A929" s="133" t="str">
        <f>_xlfn.CONCAT('Metric thread'!C383, "-int")</f>
        <v>M200x4-int</v>
      </c>
      <c r="B929" s="73">
        <f>'Metric thread'!D383</f>
        <v>4</v>
      </c>
      <c r="C929" s="53">
        <f>-'Metric thread'!AJ383</f>
        <v>-100.47499999999999</v>
      </c>
      <c r="D929" s="53">
        <f>'Metric thread'!AH383</f>
        <v>200.47499999999999</v>
      </c>
      <c r="E929" s="53">
        <v>0</v>
      </c>
      <c r="F929" s="53">
        <f>B929/2-'Metric thread'!AN383</f>
        <v>1.9699484522385642</v>
      </c>
      <c r="G929" s="53">
        <v>0</v>
      </c>
      <c r="H929" s="53">
        <f t="shared" si="53"/>
        <v>-1.9699484522385642</v>
      </c>
      <c r="I929" s="53">
        <f>'Metric thread'!AF383-'Metric thread'!AK383-'Metric thread'!AL383</f>
        <v>2.4899999999999904</v>
      </c>
      <c r="J929" s="53">
        <f>-'Metric thread'!AM383</f>
        <v>-0.53234628195640188</v>
      </c>
      <c r="K929" s="53">
        <f t="shared" si="54"/>
        <v>2.4899999999999904</v>
      </c>
      <c r="L929" s="58">
        <f t="shared" si="55"/>
        <v>0.53234628195640188</v>
      </c>
    </row>
    <row r="930" spans="1:12">
      <c r="A930" s="133" t="str">
        <f>_xlfn.CONCAT('Metric thread'!C384, "-int")</f>
        <v>M200x3-int</v>
      </c>
      <c r="B930" s="73">
        <f>'Metric thread'!D384</f>
        <v>3</v>
      </c>
      <c r="C930" s="53">
        <f>-'Metric thread'!AJ384</f>
        <v>-100.38500000000001</v>
      </c>
      <c r="D930" s="53">
        <f>'Metric thread'!AH384</f>
        <v>200.38499999999999</v>
      </c>
      <c r="E930" s="53">
        <v>0</v>
      </c>
      <c r="F930" s="53">
        <f>B930/2-'Metric thread'!AN384</f>
        <v>1.4850000000000001</v>
      </c>
      <c r="G930" s="53">
        <v>0</v>
      </c>
      <c r="H930" s="53">
        <f t="shared" si="53"/>
        <v>-1.4850000000000001</v>
      </c>
      <c r="I930" s="53">
        <f>'Metric thread'!AF384-'Metric thread'!AK384-'Metric thread'!AL384</f>
        <v>1.8830573435631242</v>
      </c>
      <c r="J930" s="53">
        <f>-'Metric thread'!AM384</f>
        <v>-0.39781633579432862</v>
      </c>
      <c r="K930" s="53">
        <f t="shared" si="54"/>
        <v>1.8830573435631242</v>
      </c>
      <c r="L930" s="58">
        <f t="shared" si="55"/>
        <v>0.39781633579432862</v>
      </c>
    </row>
    <row r="931" spans="1:12">
      <c r="A931" s="133" t="str">
        <f>_xlfn.CONCAT('Metric thread'!C385, "-int")</f>
        <v>M200x2-int</v>
      </c>
      <c r="B931" s="73">
        <f>'Metric thread'!D385</f>
        <v>2</v>
      </c>
      <c r="C931" s="53">
        <f>-'Metric thread'!AJ385</f>
        <v>-100.285</v>
      </c>
      <c r="D931" s="53">
        <f>'Metric thread'!AH385</f>
        <v>200.285</v>
      </c>
      <c r="E931" s="53">
        <v>0</v>
      </c>
      <c r="F931" s="53">
        <f>B931/2-'Metric thread'!AN385</f>
        <v>0.99</v>
      </c>
      <c r="G931" s="53">
        <v>0</v>
      </c>
      <c r="H931" s="53">
        <f t="shared" si="53"/>
        <v>-0.99</v>
      </c>
      <c r="I931" s="53">
        <f>'Metric thread'!AF385-'Metric thread'!AK385-'Metric thread'!AL385</f>
        <v>1.2562048957087346</v>
      </c>
      <c r="J931" s="53">
        <f>-'Metric thread'!AM385</f>
        <v>-0.2647297653052364</v>
      </c>
      <c r="K931" s="53">
        <f t="shared" si="54"/>
        <v>1.2562048957087346</v>
      </c>
      <c r="L931" s="58">
        <f t="shared" si="55"/>
        <v>0.2647297653052364</v>
      </c>
    </row>
    <row r="932" spans="1:12">
      <c r="A932" s="133" t="str">
        <f>_xlfn.CONCAT('Metric thread'!C386, "-int")</f>
        <v>M205x6-int</v>
      </c>
      <c r="B932" s="73">
        <f>'Metric thread'!D386</f>
        <v>6</v>
      </c>
      <c r="C932" s="53">
        <f>-'Metric thread'!AJ386</f>
        <v>-103.145</v>
      </c>
      <c r="D932" s="53">
        <f>'Metric thread'!AH386</f>
        <v>205.64499999999998</v>
      </c>
      <c r="E932" s="53">
        <v>0</v>
      </c>
      <c r="F932" s="53">
        <f>B932/2-'Metric thread'!AN386</f>
        <v>2.9361587946091925</v>
      </c>
      <c r="G932" s="53">
        <v>0</v>
      </c>
      <c r="H932" s="53">
        <f t="shared" si="53"/>
        <v>-2.9361587946091925</v>
      </c>
      <c r="I932" s="53">
        <f>'Metric thread'!AF386-'Metric thread'!AK386-'Metric thread'!AL386</f>
        <v>3.6899999999999977</v>
      </c>
      <c r="J932" s="53">
        <f>-'Metric thread'!AM386</f>
        <v>-0.80573630129947471</v>
      </c>
      <c r="K932" s="53">
        <f t="shared" si="54"/>
        <v>3.6899999999999977</v>
      </c>
      <c r="L932" s="58">
        <f t="shared" si="55"/>
        <v>0.80573630129947471</v>
      </c>
    </row>
    <row r="933" spans="1:12">
      <c r="A933" s="133" t="str">
        <f>_xlfn.CONCAT('Metric thread'!C387, "-int")</f>
        <v>M205x4-int</v>
      </c>
      <c r="B933" s="73">
        <f>'Metric thread'!D387</f>
        <v>4</v>
      </c>
      <c r="C933" s="53">
        <f>-'Metric thread'!AJ387</f>
        <v>-102.97499999999999</v>
      </c>
      <c r="D933" s="53">
        <f>'Metric thread'!AH387</f>
        <v>205.47499999999999</v>
      </c>
      <c r="E933" s="53">
        <v>0</v>
      </c>
      <c r="F933" s="53">
        <f>B933/2-'Metric thread'!AN387</f>
        <v>1.9699484522385642</v>
      </c>
      <c r="G933" s="53">
        <v>0</v>
      </c>
      <c r="H933" s="53">
        <f t="shared" si="53"/>
        <v>-1.9699484522385642</v>
      </c>
      <c r="I933" s="53">
        <f>'Metric thread'!AF387-'Metric thread'!AK387-'Metric thread'!AL387</f>
        <v>2.4899999999999904</v>
      </c>
      <c r="J933" s="53">
        <f>-'Metric thread'!AM387</f>
        <v>-0.53234628195640188</v>
      </c>
      <c r="K933" s="53">
        <f t="shared" si="54"/>
        <v>2.4899999999999904</v>
      </c>
      <c r="L933" s="58">
        <f t="shared" si="55"/>
        <v>0.53234628195640188</v>
      </c>
    </row>
    <row r="934" spans="1:12">
      <c r="A934" s="133" t="str">
        <f>_xlfn.CONCAT('Metric thread'!C388, "-int")</f>
        <v>M205x3-int</v>
      </c>
      <c r="B934" s="73">
        <f>'Metric thread'!D388</f>
        <v>3</v>
      </c>
      <c r="C934" s="53">
        <f>-'Metric thread'!AJ388</f>
        <v>-102.88500000000001</v>
      </c>
      <c r="D934" s="53">
        <f>'Metric thread'!AH388</f>
        <v>205.38499999999999</v>
      </c>
      <c r="E934" s="53">
        <v>0</v>
      </c>
      <c r="F934" s="53">
        <f>B934/2-'Metric thread'!AN388</f>
        <v>1.4850000000000001</v>
      </c>
      <c r="G934" s="53">
        <v>0</v>
      </c>
      <c r="H934" s="53">
        <f t="shared" si="53"/>
        <v>-1.4850000000000001</v>
      </c>
      <c r="I934" s="53">
        <f>'Metric thread'!AF388-'Metric thread'!AK388-'Metric thread'!AL388</f>
        <v>1.8830573435631242</v>
      </c>
      <c r="J934" s="53">
        <f>-'Metric thread'!AM388</f>
        <v>-0.39781633579432862</v>
      </c>
      <c r="K934" s="53">
        <f t="shared" si="54"/>
        <v>1.8830573435631242</v>
      </c>
      <c r="L934" s="58">
        <f t="shared" si="55"/>
        <v>0.39781633579432862</v>
      </c>
    </row>
    <row r="935" spans="1:12">
      <c r="A935" s="133" t="str">
        <f>_xlfn.CONCAT('Metric thread'!C389, "-int")</f>
        <v>M205x2-int</v>
      </c>
      <c r="B935" s="73">
        <f>'Metric thread'!D389</f>
        <v>2</v>
      </c>
      <c r="C935" s="53">
        <f>-'Metric thread'!AJ389</f>
        <v>-102.785</v>
      </c>
      <c r="D935" s="53">
        <f>'Metric thread'!AH389</f>
        <v>205.285</v>
      </c>
      <c r="E935" s="53">
        <v>0</v>
      </c>
      <c r="F935" s="53">
        <f>B935/2-'Metric thread'!AN389</f>
        <v>0.99</v>
      </c>
      <c r="G935" s="53">
        <v>0</v>
      </c>
      <c r="H935" s="53">
        <f t="shared" ref="H935:H998" si="56">-F935</f>
        <v>-0.99</v>
      </c>
      <c r="I935" s="53">
        <f>'Metric thread'!AF389-'Metric thread'!AK389-'Metric thread'!AL389</f>
        <v>1.2562048957087346</v>
      </c>
      <c r="J935" s="53">
        <f>-'Metric thread'!AM389</f>
        <v>-0.2647297653052364</v>
      </c>
      <c r="K935" s="53">
        <f t="shared" ref="K935:K998" si="57">I935</f>
        <v>1.2562048957087346</v>
      </c>
      <c r="L935" s="58">
        <f t="shared" ref="L935:L998" si="58">-J935</f>
        <v>0.2647297653052364</v>
      </c>
    </row>
    <row r="936" spans="1:12">
      <c r="A936" s="133" t="str">
        <f>_xlfn.CONCAT('Metric thread'!C390, "-int")</f>
        <v>M210x8-int</v>
      </c>
      <c r="B936" s="73">
        <f>'Metric thread'!D390</f>
        <v>8</v>
      </c>
      <c r="C936" s="53">
        <f>-'Metric thread'!AJ390</f>
        <v>-105.815</v>
      </c>
      <c r="D936" s="53">
        <f>'Metric thread'!AH390</f>
        <v>210.815</v>
      </c>
      <c r="E936" s="53">
        <v>0</v>
      </c>
      <c r="F936" s="53">
        <f>B936/2-'Metric thread'!AN390</f>
        <v>3.9023691369798126</v>
      </c>
      <c r="G936" s="53">
        <v>0</v>
      </c>
      <c r="H936" s="53">
        <f t="shared" si="56"/>
        <v>-3.9023691369798126</v>
      </c>
      <c r="I936" s="53">
        <f>'Metric thread'!AF390-'Metric thread'!AK390-'Metric thread'!AL390</f>
        <v>4.8950000000000014</v>
      </c>
      <c r="J936" s="53">
        <f>-'Metric thread'!AM390</f>
        <v>-1.076239569296594</v>
      </c>
      <c r="K936" s="53">
        <f t="shared" si="57"/>
        <v>4.8950000000000014</v>
      </c>
      <c r="L936" s="58">
        <f t="shared" si="58"/>
        <v>1.076239569296594</v>
      </c>
    </row>
    <row r="937" spans="1:12">
      <c r="A937" s="133" t="str">
        <f>_xlfn.CONCAT('Metric thread'!C391, "-int")</f>
        <v>M210x6-int</v>
      </c>
      <c r="B937" s="73">
        <f>'Metric thread'!D391</f>
        <v>6</v>
      </c>
      <c r="C937" s="53">
        <f>-'Metric thread'!AJ391</f>
        <v>-105.645</v>
      </c>
      <c r="D937" s="53">
        <f>'Metric thread'!AH391</f>
        <v>210.64499999999998</v>
      </c>
      <c r="E937" s="53">
        <v>0</v>
      </c>
      <c r="F937" s="53">
        <f>B937/2-'Metric thread'!AN391</f>
        <v>2.9361587946091925</v>
      </c>
      <c r="G937" s="53">
        <v>0</v>
      </c>
      <c r="H937" s="53">
        <f t="shared" si="56"/>
        <v>-2.9361587946091925</v>
      </c>
      <c r="I937" s="53">
        <f>'Metric thread'!AF391-'Metric thread'!AK391-'Metric thread'!AL391</f>
        <v>3.6899999999999977</v>
      </c>
      <c r="J937" s="53">
        <f>-'Metric thread'!AM391</f>
        <v>-0.80573630129947471</v>
      </c>
      <c r="K937" s="53">
        <f t="shared" si="57"/>
        <v>3.6899999999999977</v>
      </c>
      <c r="L937" s="58">
        <f t="shared" si="58"/>
        <v>0.80573630129947471</v>
      </c>
    </row>
    <row r="938" spans="1:12">
      <c r="A938" s="133" t="str">
        <f>_xlfn.CONCAT('Metric thread'!C392, "-int")</f>
        <v>M210x4-int</v>
      </c>
      <c r="B938" s="73">
        <f>'Metric thread'!D392</f>
        <v>4</v>
      </c>
      <c r="C938" s="53">
        <f>-'Metric thread'!AJ392</f>
        <v>-105.47499999999999</v>
      </c>
      <c r="D938" s="53">
        <f>'Metric thread'!AH392</f>
        <v>210.47499999999999</v>
      </c>
      <c r="E938" s="53">
        <v>0</v>
      </c>
      <c r="F938" s="53">
        <f>B938/2-'Metric thread'!AN392</f>
        <v>1.9699484522385642</v>
      </c>
      <c r="G938" s="53">
        <v>0</v>
      </c>
      <c r="H938" s="53">
        <f t="shared" si="56"/>
        <v>-1.9699484522385642</v>
      </c>
      <c r="I938" s="53">
        <f>'Metric thread'!AF392-'Metric thread'!AK392-'Metric thread'!AL392</f>
        <v>2.4899999999999904</v>
      </c>
      <c r="J938" s="53">
        <f>-'Metric thread'!AM392</f>
        <v>-0.53234628195640188</v>
      </c>
      <c r="K938" s="53">
        <f t="shared" si="57"/>
        <v>2.4899999999999904</v>
      </c>
      <c r="L938" s="58">
        <f t="shared" si="58"/>
        <v>0.53234628195640188</v>
      </c>
    </row>
    <row r="939" spans="1:12">
      <c r="A939" s="133" t="str">
        <f>_xlfn.CONCAT('Metric thread'!C393, "-int")</f>
        <v>M210x3-int</v>
      </c>
      <c r="B939" s="73">
        <f>'Metric thread'!D393</f>
        <v>3</v>
      </c>
      <c r="C939" s="53">
        <f>-'Metric thread'!AJ393</f>
        <v>-105.38500000000001</v>
      </c>
      <c r="D939" s="53">
        <f>'Metric thread'!AH393</f>
        <v>210.38499999999999</v>
      </c>
      <c r="E939" s="53">
        <v>0</v>
      </c>
      <c r="F939" s="53">
        <f>B939/2-'Metric thread'!AN393</f>
        <v>1.4850000000000001</v>
      </c>
      <c r="G939" s="53">
        <v>0</v>
      </c>
      <c r="H939" s="53">
        <f t="shared" si="56"/>
        <v>-1.4850000000000001</v>
      </c>
      <c r="I939" s="53">
        <f>'Metric thread'!AF393-'Metric thread'!AK393-'Metric thread'!AL393</f>
        <v>1.8830573435631242</v>
      </c>
      <c r="J939" s="53">
        <f>-'Metric thread'!AM393</f>
        <v>-0.39781633579432862</v>
      </c>
      <c r="K939" s="53">
        <f t="shared" si="57"/>
        <v>1.8830573435631242</v>
      </c>
      <c r="L939" s="58">
        <f t="shared" si="58"/>
        <v>0.39781633579432862</v>
      </c>
    </row>
    <row r="940" spans="1:12">
      <c r="A940" s="133" t="str">
        <f>_xlfn.CONCAT('Metric thread'!C394, "-int")</f>
        <v>M210x2-int</v>
      </c>
      <c r="B940" s="73">
        <f>'Metric thread'!D394</f>
        <v>2</v>
      </c>
      <c r="C940" s="53">
        <f>-'Metric thread'!AJ394</f>
        <v>-105.285</v>
      </c>
      <c r="D940" s="53">
        <f>'Metric thread'!AH394</f>
        <v>210.285</v>
      </c>
      <c r="E940" s="53">
        <v>0</v>
      </c>
      <c r="F940" s="53">
        <f>B940/2-'Metric thread'!AN394</f>
        <v>0.99</v>
      </c>
      <c r="G940" s="53">
        <v>0</v>
      </c>
      <c r="H940" s="53">
        <f t="shared" si="56"/>
        <v>-0.99</v>
      </c>
      <c r="I940" s="53">
        <f>'Metric thread'!AF394-'Metric thread'!AK394-'Metric thread'!AL394</f>
        <v>1.2562048957087346</v>
      </c>
      <c r="J940" s="53">
        <f>-'Metric thread'!AM394</f>
        <v>-0.2647297653052364</v>
      </c>
      <c r="K940" s="53">
        <f t="shared" si="57"/>
        <v>1.2562048957087346</v>
      </c>
      <c r="L940" s="58">
        <f t="shared" si="58"/>
        <v>0.2647297653052364</v>
      </c>
    </row>
    <row r="941" spans="1:12">
      <c r="A941" s="133" t="str">
        <f>_xlfn.CONCAT('Metric thread'!C395, "-int")</f>
        <v>M215x6-int</v>
      </c>
      <c r="B941" s="73">
        <f>'Metric thread'!D395</f>
        <v>6</v>
      </c>
      <c r="C941" s="53">
        <f>-'Metric thread'!AJ395</f>
        <v>-108.145</v>
      </c>
      <c r="D941" s="53">
        <f>'Metric thread'!AH395</f>
        <v>215.64499999999998</v>
      </c>
      <c r="E941" s="53">
        <v>0</v>
      </c>
      <c r="F941" s="53">
        <f>B941/2-'Metric thread'!AN395</f>
        <v>2.9361587946091925</v>
      </c>
      <c r="G941" s="53">
        <v>0</v>
      </c>
      <c r="H941" s="53">
        <f t="shared" si="56"/>
        <v>-2.9361587946091925</v>
      </c>
      <c r="I941" s="53">
        <f>'Metric thread'!AF395-'Metric thread'!AK395-'Metric thread'!AL395</f>
        <v>3.6899999999999977</v>
      </c>
      <c r="J941" s="53">
        <f>-'Metric thread'!AM395</f>
        <v>-0.80573630129947471</v>
      </c>
      <c r="K941" s="53">
        <f t="shared" si="57"/>
        <v>3.6899999999999977</v>
      </c>
      <c r="L941" s="58">
        <f t="shared" si="58"/>
        <v>0.80573630129947471</v>
      </c>
    </row>
    <row r="942" spans="1:12">
      <c r="A942" s="133" t="str">
        <f>_xlfn.CONCAT('Metric thread'!C396, "-int")</f>
        <v>M215x4-int</v>
      </c>
      <c r="B942" s="73">
        <f>'Metric thread'!D396</f>
        <v>4</v>
      </c>
      <c r="C942" s="53">
        <f>-'Metric thread'!AJ396</f>
        <v>-107.97499999999999</v>
      </c>
      <c r="D942" s="53">
        <f>'Metric thread'!AH396</f>
        <v>215.47499999999999</v>
      </c>
      <c r="E942" s="53">
        <v>0</v>
      </c>
      <c r="F942" s="53">
        <f>B942/2-'Metric thread'!AN396</f>
        <v>1.9699484522385642</v>
      </c>
      <c r="G942" s="53">
        <v>0</v>
      </c>
      <c r="H942" s="53">
        <f t="shared" si="56"/>
        <v>-1.9699484522385642</v>
      </c>
      <c r="I942" s="53">
        <f>'Metric thread'!AF396-'Metric thread'!AK396-'Metric thread'!AL396</f>
        <v>2.4899999999999904</v>
      </c>
      <c r="J942" s="53">
        <f>-'Metric thread'!AM396</f>
        <v>-0.53234628195640188</v>
      </c>
      <c r="K942" s="53">
        <f t="shared" si="57"/>
        <v>2.4899999999999904</v>
      </c>
      <c r="L942" s="58">
        <f t="shared" si="58"/>
        <v>0.53234628195640188</v>
      </c>
    </row>
    <row r="943" spans="1:12">
      <c r="A943" s="133" t="str">
        <f>_xlfn.CONCAT('Metric thread'!C397, "-int")</f>
        <v>M215x3-int</v>
      </c>
      <c r="B943" s="73">
        <f>'Metric thread'!D397</f>
        <v>3</v>
      </c>
      <c r="C943" s="53">
        <f>-'Metric thread'!AJ397</f>
        <v>-107.88500000000001</v>
      </c>
      <c r="D943" s="53">
        <f>'Metric thread'!AH397</f>
        <v>215.38499999999999</v>
      </c>
      <c r="E943" s="53">
        <v>0</v>
      </c>
      <c r="F943" s="53">
        <f>B943/2-'Metric thread'!AN397</f>
        <v>1.4850000000000001</v>
      </c>
      <c r="G943" s="53">
        <v>0</v>
      </c>
      <c r="H943" s="53">
        <f t="shared" si="56"/>
        <v>-1.4850000000000001</v>
      </c>
      <c r="I943" s="53">
        <f>'Metric thread'!AF397-'Metric thread'!AK397-'Metric thread'!AL397</f>
        <v>1.8830573435631242</v>
      </c>
      <c r="J943" s="53">
        <f>-'Metric thread'!AM397</f>
        <v>-0.39781633579432862</v>
      </c>
      <c r="K943" s="53">
        <f t="shared" si="57"/>
        <v>1.8830573435631242</v>
      </c>
      <c r="L943" s="58">
        <f t="shared" si="58"/>
        <v>0.39781633579432862</v>
      </c>
    </row>
    <row r="944" spans="1:12">
      <c r="A944" s="133" t="str">
        <f>_xlfn.CONCAT('Metric thread'!C398, "-int")</f>
        <v>M220x8-int</v>
      </c>
      <c r="B944" s="73">
        <f>'Metric thread'!D398</f>
        <v>8</v>
      </c>
      <c r="C944" s="53">
        <f>-'Metric thread'!AJ398</f>
        <v>-110.815</v>
      </c>
      <c r="D944" s="53">
        <f>'Metric thread'!AH398</f>
        <v>220.815</v>
      </c>
      <c r="E944" s="53">
        <v>0</v>
      </c>
      <c r="F944" s="53">
        <f>B944/2-'Metric thread'!AN398</f>
        <v>3.9023691369798126</v>
      </c>
      <c r="G944" s="53">
        <v>0</v>
      </c>
      <c r="H944" s="53">
        <f t="shared" si="56"/>
        <v>-3.9023691369798126</v>
      </c>
      <c r="I944" s="53">
        <f>'Metric thread'!AF398-'Metric thread'!AK398-'Metric thread'!AL398</f>
        <v>4.8950000000000014</v>
      </c>
      <c r="J944" s="53">
        <f>-'Metric thread'!AM398</f>
        <v>-1.076239569296594</v>
      </c>
      <c r="K944" s="53">
        <f t="shared" si="57"/>
        <v>4.8950000000000014</v>
      </c>
      <c r="L944" s="58">
        <f t="shared" si="58"/>
        <v>1.076239569296594</v>
      </c>
    </row>
    <row r="945" spans="1:12">
      <c r="A945" s="133" t="str">
        <f>_xlfn.CONCAT('Metric thread'!C399, "-int")</f>
        <v>M220x6-int</v>
      </c>
      <c r="B945" s="73">
        <f>'Metric thread'!D399</f>
        <v>6</v>
      </c>
      <c r="C945" s="53">
        <f>-'Metric thread'!AJ399</f>
        <v>-110.645</v>
      </c>
      <c r="D945" s="53">
        <f>'Metric thread'!AH399</f>
        <v>220.64499999999998</v>
      </c>
      <c r="E945" s="53">
        <v>0</v>
      </c>
      <c r="F945" s="53">
        <f>B945/2-'Metric thread'!AN399</f>
        <v>2.9361587946091925</v>
      </c>
      <c r="G945" s="53">
        <v>0</v>
      </c>
      <c r="H945" s="53">
        <f t="shared" si="56"/>
        <v>-2.9361587946091925</v>
      </c>
      <c r="I945" s="53">
        <f>'Metric thread'!AF399-'Metric thread'!AK399-'Metric thread'!AL399</f>
        <v>3.6899999999999977</v>
      </c>
      <c r="J945" s="53">
        <f>-'Metric thread'!AM399</f>
        <v>-0.80573630129947471</v>
      </c>
      <c r="K945" s="53">
        <f t="shared" si="57"/>
        <v>3.6899999999999977</v>
      </c>
      <c r="L945" s="58">
        <f t="shared" si="58"/>
        <v>0.80573630129947471</v>
      </c>
    </row>
    <row r="946" spans="1:12">
      <c r="A946" s="133" t="str">
        <f>_xlfn.CONCAT('Metric thread'!C400, "-int")</f>
        <v>M220x4-int</v>
      </c>
      <c r="B946" s="73">
        <f>'Metric thread'!D400</f>
        <v>4</v>
      </c>
      <c r="C946" s="53">
        <f>-'Metric thread'!AJ400</f>
        <v>-110.47499999999999</v>
      </c>
      <c r="D946" s="53">
        <f>'Metric thread'!AH400</f>
        <v>220.47499999999999</v>
      </c>
      <c r="E946" s="53">
        <v>0</v>
      </c>
      <c r="F946" s="53">
        <f>B946/2-'Metric thread'!AN400</f>
        <v>1.9699484522385642</v>
      </c>
      <c r="G946" s="53">
        <v>0</v>
      </c>
      <c r="H946" s="53">
        <f t="shared" si="56"/>
        <v>-1.9699484522385642</v>
      </c>
      <c r="I946" s="53">
        <f>'Metric thread'!AF400-'Metric thread'!AK400-'Metric thread'!AL400</f>
        <v>2.4899999999999904</v>
      </c>
      <c r="J946" s="53">
        <f>-'Metric thread'!AM400</f>
        <v>-0.53234628195640188</v>
      </c>
      <c r="K946" s="53">
        <f t="shared" si="57"/>
        <v>2.4899999999999904</v>
      </c>
      <c r="L946" s="58">
        <f t="shared" si="58"/>
        <v>0.53234628195640188</v>
      </c>
    </row>
    <row r="947" spans="1:12">
      <c r="A947" s="133" t="str">
        <f>_xlfn.CONCAT('Metric thread'!C401, "-int")</f>
        <v>M220x3-int</v>
      </c>
      <c r="B947" s="73">
        <f>'Metric thread'!D401</f>
        <v>3</v>
      </c>
      <c r="C947" s="53">
        <f>-'Metric thread'!AJ401</f>
        <v>-110.38500000000001</v>
      </c>
      <c r="D947" s="53">
        <f>'Metric thread'!AH401</f>
        <v>220.38499999999999</v>
      </c>
      <c r="E947" s="53">
        <v>0</v>
      </c>
      <c r="F947" s="53">
        <f>B947/2-'Metric thread'!AN401</f>
        <v>1.4850000000000001</v>
      </c>
      <c r="G947" s="53">
        <v>0</v>
      </c>
      <c r="H947" s="53">
        <f t="shared" si="56"/>
        <v>-1.4850000000000001</v>
      </c>
      <c r="I947" s="53">
        <f>'Metric thread'!AF401-'Metric thread'!AK401-'Metric thread'!AL401</f>
        <v>1.8830573435631242</v>
      </c>
      <c r="J947" s="53">
        <f>-'Metric thread'!AM401</f>
        <v>-0.39781633579432862</v>
      </c>
      <c r="K947" s="53">
        <f t="shared" si="57"/>
        <v>1.8830573435631242</v>
      </c>
      <c r="L947" s="58">
        <f t="shared" si="58"/>
        <v>0.39781633579432862</v>
      </c>
    </row>
    <row r="948" spans="1:12">
      <c r="A948" s="133" t="str">
        <f>_xlfn.CONCAT('Metric thread'!C402, "-int")</f>
        <v>M220x2-int</v>
      </c>
      <c r="B948" s="73">
        <f>'Metric thread'!D402</f>
        <v>2</v>
      </c>
      <c r="C948" s="53">
        <f>-'Metric thread'!AJ402</f>
        <v>-110.285</v>
      </c>
      <c r="D948" s="53">
        <f>'Metric thread'!AH402</f>
        <v>220.285</v>
      </c>
      <c r="E948" s="53">
        <v>0</v>
      </c>
      <c r="F948" s="53">
        <f>B948/2-'Metric thread'!AN402</f>
        <v>0.99</v>
      </c>
      <c r="G948" s="53">
        <v>0</v>
      </c>
      <c r="H948" s="53">
        <f t="shared" si="56"/>
        <v>-0.99</v>
      </c>
      <c r="I948" s="53">
        <f>'Metric thread'!AF402-'Metric thread'!AK402-'Metric thread'!AL402</f>
        <v>1.2562048957087346</v>
      </c>
      <c r="J948" s="53">
        <f>-'Metric thread'!AM402</f>
        <v>-0.2647297653052364</v>
      </c>
      <c r="K948" s="53">
        <f t="shared" si="57"/>
        <v>1.2562048957087346</v>
      </c>
      <c r="L948" s="58">
        <f t="shared" si="58"/>
        <v>0.2647297653052364</v>
      </c>
    </row>
    <row r="949" spans="1:12">
      <c r="A949" s="133" t="str">
        <f>_xlfn.CONCAT('Metric thread'!C403, "-int")</f>
        <v>M225x6-int</v>
      </c>
      <c r="B949" s="73">
        <f>'Metric thread'!D403</f>
        <v>6</v>
      </c>
      <c r="C949" s="53">
        <f>-'Metric thread'!AJ403</f>
        <v>-113.145</v>
      </c>
      <c r="D949" s="53">
        <f>'Metric thread'!AH403</f>
        <v>225.64499999999998</v>
      </c>
      <c r="E949" s="53">
        <v>0</v>
      </c>
      <c r="F949" s="53">
        <f>B949/2-'Metric thread'!AN403</f>
        <v>2.9361587946091925</v>
      </c>
      <c r="G949" s="53">
        <v>0</v>
      </c>
      <c r="H949" s="53">
        <f t="shared" si="56"/>
        <v>-2.9361587946091925</v>
      </c>
      <c r="I949" s="53">
        <f>'Metric thread'!AF403-'Metric thread'!AK403-'Metric thread'!AL403</f>
        <v>3.6899999999999977</v>
      </c>
      <c r="J949" s="53">
        <f>-'Metric thread'!AM403</f>
        <v>-0.80573630129947471</v>
      </c>
      <c r="K949" s="53">
        <f t="shared" si="57"/>
        <v>3.6899999999999977</v>
      </c>
      <c r="L949" s="58">
        <f t="shared" si="58"/>
        <v>0.80573630129947471</v>
      </c>
    </row>
    <row r="950" spans="1:12">
      <c r="A950" s="133" t="str">
        <f>_xlfn.CONCAT('Metric thread'!C404, "-int")</f>
        <v>M225x4-int</v>
      </c>
      <c r="B950" s="73">
        <f>'Metric thread'!D404</f>
        <v>4</v>
      </c>
      <c r="C950" s="53">
        <f>-'Metric thread'!AJ404</f>
        <v>-112.97499999999999</v>
      </c>
      <c r="D950" s="53">
        <f>'Metric thread'!AH404</f>
        <v>225.47499999999999</v>
      </c>
      <c r="E950" s="53">
        <v>0</v>
      </c>
      <c r="F950" s="53">
        <f>B950/2-'Metric thread'!AN404</f>
        <v>1.9699484522385642</v>
      </c>
      <c r="G950" s="53">
        <v>0</v>
      </c>
      <c r="H950" s="53">
        <f t="shared" si="56"/>
        <v>-1.9699484522385642</v>
      </c>
      <c r="I950" s="53">
        <f>'Metric thread'!AF404-'Metric thread'!AK404-'Metric thread'!AL404</f>
        <v>2.4899999999999904</v>
      </c>
      <c r="J950" s="53">
        <f>-'Metric thread'!AM404</f>
        <v>-0.53234628195640188</v>
      </c>
      <c r="K950" s="53">
        <f t="shared" si="57"/>
        <v>2.4899999999999904</v>
      </c>
      <c r="L950" s="58">
        <f t="shared" si="58"/>
        <v>0.53234628195640188</v>
      </c>
    </row>
    <row r="951" spans="1:12">
      <c r="A951" s="133" t="str">
        <f>_xlfn.CONCAT('Metric thread'!C405, "-int")</f>
        <v>M225x3-int</v>
      </c>
      <c r="B951" s="73">
        <f>'Metric thread'!D405</f>
        <v>3</v>
      </c>
      <c r="C951" s="53">
        <f>-'Metric thread'!AJ405</f>
        <v>-112.88500000000001</v>
      </c>
      <c r="D951" s="53">
        <f>'Metric thread'!AH405</f>
        <v>225.38499999999999</v>
      </c>
      <c r="E951" s="53">
        <v>0</v>
      </c>
      <c r="F951" s="53">
        <f>B951/2-'Metric thread'!AN405</f>
        <v>1.4850000000000001</v>
      </c>
      <c r="G951" s="53">
        <v>0</v>
      </c>
      <c r="H951" s="53">
        <f t="shared" si="56"/>
        <v>-1.4850000000000001</v>
      </c>
      <c r="I951" s="53">
        <f>'Metric thread'!AF405-'Metric thread'!AK405-'Metric thread'!AL405</f>
        <v>1.8830573435631242</v>
      </c>
      <c r="J951" s="53">
        <f>-'Metric thread'!AM405</f>
        <v>-0.39781633579432862</v>
      </c>
      <c r="K951" s="53">
        <f t="shared" si="57"/>
        <v>1.8830573435631242</v>
      </c>
      <c r="L951" s="58">
        <f t="shared" si="58"/>
        <v>0.39781633579432862</v>
      </c>
    </row>
    <row r="952" spans="1:12">
      <c r="A952" s="133" t="str">
        <f>_xlfn.CONCAT('Metric thread'!C406, "-int")</f>
        <v>M225x2-int</v>
      </c>
      <c r="B952" s="73">
        <f>'Metric thread'!D406</f>
        <v>2</v>
      </c>
      <c r="C952" s="53">
        <f>-'Metric thread'!AJ406</f>
        <v>-112.785</v>
      </c>
      <c r="D952" s="53">
        <f>'Metric thread'!AH406</f>
        <v>225.285</v>
      </c>
      <c r="E952" s="53">
        <v>0</v>
      </c>
      <c r="F952" s="53">
        <f>B952/2-'Metric thread'!AN406</f>
        <v>0.99</v>
      </c>
      <c r="G952" s="53">
        <v>0</v>
      </c>
      <c r="H952" s="53">
        <f t="shared" si="56"/>
        <v>-0.99</v>
      </c>
      <c r="I952" s="53">
        <f>'Metric thread'!AF406-'Metric thread'!AK406-'Metric thread'!AL406</f>
        <v>1.2562048957087346</v>
      </c>
      <c r="J952" s="53">
        <f>-'Metric thread'!AM406</f>
        <v>-0.2647297653052364</v>
      </c>
      <c r="K952" s="53">
        <f t="shared" si="57"/>
        <v>1.2562048957087346</v>
      </c>
      <c r="L952" s="58">
        <f t="shared" si="58"/>
        <v>0.2647297653052364</v>
      </c>
    </row>
    <row r="953" spans="1:12">
      <c r="A953" s="133" t="str">
        <f>_xlfn.CONCAT('Metric thread'!C407, "-int")</f>
        <v>M230x6-int</v>
      </c>
      <c r="B953" s="73">
        <f>'Metric thread'!D407</f>
        <v>6</v>
      </c>
      <c r="C953" s="53">
        <f>-'Metric thread'!AJ407</f>
        <v>-115.645</v>
      </c>
      <c r="D953" s="53">
        <f>'Metric thread'!AH407</f>
        <v>230.64499999999998</v>
      </c>
      <c r="E953" s="53">
        <v>0</v>
      </c>
      <c r="F953" s="53">
        <f>B953/2-'Metric thread'!AN407</f>
        <v>2.9361587946091925</v>
      </c>
      <c r="G953" s="53">
        <v>0</v>
      </c>
      <c r="H953" s="53">
        <f t="shared" si="56"/>
        <v>-2.9361587946091925</v>
      </c>
      <c r="I953" s="53">
        <f>'Metric thread'!AF407-'Metric thread'!AK407-'Metric thread'!AL407</f>
        <v>3.6899999999999977</v>
      </c>
      <c r="J953" s="53">
        <f>-'Metric thread'!AM407</f>
        <v>-0.80573630129947471</v>
      </c>
      <c r="K953" s="53">
        <f t="shared" si="57"/>
        <v>3.6899999999999977</v>
      </c>
      <c r="L953" s="58">
        <f t="shared" si="58"/>
        <v>0.80573630129947471</v>
      </c>
    </row>
    <row r="954" spans="1:12">
      <c r="A954" s="133" t="str">
        <f>_xlfn.CONCAT('Metric thread'!C408, "-int")</f>
        <v>M230x4-int</v>
      </c>
      <c r="B954" s="73">
        <f>'Metric thread'!D408</f>
        <v>4</v>
      </c>
      <c r="C954" s="53">
        <f>-'Metric thread'!AJ408</f>
        <v>-115.47499999999999</v>
      </c>
      <c r="D954" s="53">
        <f>'Metric thread'!AH408</f>
        <v>230.47499999999999</v>
      </c>
      <c r="E954" s="53">
        <v>0</v>
      </c>
      <c r="F954" s="53">
        <f>B954/2-'Metric thread'!AN408</f>
        <v>1.9699484522385642</v>
      </c>
      <c r="G954" s="53">
        <v>0</v>
      </c>
      <c r="H954" s="53">
        <f t="shared" si="56"/>
        <v>-1.9699484522385642</v>
      </c>
      <c r="I954" s="53">
        <f>'Metric thread'!AF408-'Metric thread'!AK408-'Metric thread'!AL408</f>
        <v>2.4899999999999904</v>
      </c>
      <c r="J954" s="53">
        <f>-'Metric thread'!AM408</f>
        <v>-0.53234628195640188</v>
      </c>
      <c r="K954" s="53">
        <f t="shared" si="57"/>
        <v>2.4899999999999904</v>
      </c>
      <c r="L954" s="58">
        <f t="shared" si="58"/>
        <v>0.53234628195640188</v>
      </c>
    </row>
    <row r="955" spans="1:12">
      <c r="A955" s="133" t="str">
        <f>_xlfn.CONCAT('Metric thread'!C409, "-int")</f>
        <v>M230x3-int</v>
      </c>
      <c r="B955" s="73">
        <f>'Metric thread'!D409</f>
        <v>3</v>
      </c>
      <c r="C955" s="53">
        <f>-'Metric thread'!AJ409</f>
        <v>-115.38500000000001</v>
      </c>
      <c r="D955" s="53">
        <f>'Metric thread'!AH409</f>
        <v>230.38499999999999</v>
      </c>
      <c r="E955" s="53">
        <v>0</v>
      </c>
      <c r="F955" s="53">
        <f>B955/2-'Metric thread'!AN409</f>
        <v>1.4850000000000001</v>
      </c>
      <c r="G955" s="53">
        <v>0</v>
      </c>
      <c r="H955" s="53">
        <f t="shared" si="56"/>
        <v>-1.4850000000000001</v>
      </c>
      <c r="I955" s="53">
        <f>'Metric thread'!AF409-'Metric thread'!AK409-'Metric thread'!AL409</f>
        <v>1.8830573435631242</v>
      </c>
      <c r="J955" s="53">
        <f>-'Metric thread'!AM409</f>
        <v>-0.39781633579432862</v>
      </c>
      <c r="K955" s="53">
        <f t="shared" si="57"/>
        <v>1.8830573435631242</v>
      </c>
      <c r="L955" s="58">
        <f t="shared" si="58"/>
        <v>0.39781633579432862</v>
      </c>
    </row>
    <row r="956" spans="1:12">
      <c r="A956" s="133" t="str">
        <f>_xlfn.CONCAT('Metric thread'!C410, "-int")</f>
        <v>M230x2-int</v>
      </c>
      <c r="B956" s="73">
        <f>'Metric thread'!D410</f>
        <v>2</v>
      </c>
      <c r="C956" s="53">
        <f>-'Metric thread'!AJ410</f>
        <v>-115.285</v>
      </c>
      <c r="D956" s="53">
        <f>'Metric thread'!AH410</f>
        <v>230.285</v>
      </c>
      <c r="E956" s="53">
        <v>0</v>
      </c>
      <c r="F956" s="53">
        <f>B956/2-'Metric thread'!AN410</f>
        <v>0.99</v>
      </c>
      <c r="G956" s="53">
        <v>0</v>
      </c>
      <c r="H956" s="53">
        <f t="shared" si="56"/>
        <v>-0.99</v>
      </c>
      <c r="I956" s="53">
        <f>'Metric thread'!AF410-'Metric thread'!AK410-'Metric thread'!AL410</f>
        <v>1.2562048957087346</v>
      </c>
      <c r="J956" s="53">
        <f>-'Metric thread'!AM410</f>
        <v>-0.2647297653052364</v>
      </c>
      <c r="K956" s="53">
        <f t="shared" si="57"/>
        <v>1.2562048957087346</v>
      </c>
      <c r="L956" s="58">
        <f t="shared" si="58"/>
        <v>0.2647297653052364</v>
      </c>
    </row>
    <row r="957" spans="1:12">
      <c r="A957" s="133" t="str">
        <f>_xlfn.CONCAT('Metric thread'!C411, "-int")</f>
        <v>M235x6-int</v>
      </c>
      <c r="B957" s="73">
        <f>'Metric thread'!D411</f>
        <v>6</v>
      </c>
      <c r="C957" s="53">
        <f>-'Metric thread'!AJ411</f>
        <v>-118.17</v>
      </c>
      <c r="D957" s="53">
        <f>'Metric thread'!AH411</f>
        <v>235.67000000000002</v>
      </c>
      <c r="E957" s="53">
        <v>0</v>
      </c>
      <c r="F957" s="53">
        <f>B957/2-'Metric thread'!AN411</f>
        <v>2.9433756729740645</v>
      </c>
      <c r="G957" s="53">
        <v>0</v>
      </c>
      <c r="H957" s="53">
        <f t="shared" si="56"/>
        <v>-2.9433756729740645</v>
      </c>
      <c r="I957" s="53">
        <f>'Metric thread'!AF411-'Metric thread'!AK411-'Metric thread'!AL411</f>
        <v>3.7150000000000034</v>
      </c>
      <c r="J957" s="53">
        <f>-'Metric thread'!AM411</f>
        <v>-0.79851942293460276</v>
      </c>
      <c r="K957" s="53">
        <f t="shared" si="57"/>
        <v>3.7150000000000034</v>
      </c>
      <c r="L957" s="58">
        <f t="shared" si="58"/>
        <v>0.79851942293460276</v>
      </c>
    </row>
    <row r="958" spans="1:12">
      <c r="A958" s="133" t="str">
        <f>_xlfn.CONCAT('Metric thread'!C412, "-int")</f>
        <v>M235x4-int</v>
      </c>
      <c r="B958" s="73">
        <f>'Metric thread'!D412</f>
        <v>4</v>
      </c>
      <c r="C958" s="53">
        <f>-'Metric thread'!AJ412</f>
        <v>-117.97499999999999</v>
      </c>
      <c r="D958" s="53">
        <f>'Metric thread'!AH412</f>
        <v>235.47499999999999</v>
      </c>
      <c r="E958" s="53">
        <v>0</v>
      </c>
      <c r="F958" s="53">
        <f>B958/2-'Metric thread'!AN412</f>
        <v>1.9699484522385642</v>
      </c>
      <c r="G958" s="53">
        <v>0</v>
      </c>
      <c r="H958" s="53">
        <f t="shared" si="56"/>
        <v>-1.9699484522385642</v>
      </c>
      <c r="I958" s="53">
        <f>'Metric thread'!AF412-'Metric thread'!AK412-'Metric thread'!AL412</f>
        <v>2.4899999999999904</v>
      </c>
      <c r="J958" s="53">
        <f>-'Metric thread'!AM412</f>
        <v>-0.53234628195640188</v>
      </c>
      <c r="K958" s="53">
        <f t="shared" si="57"/>
        <v>2.4899999999999904</v>
      </c>
      <c r="L958" s="58">
        <f t="shared" si="58"/>
        <v>0.53234628195640188</v>
      </c>
    </row>
    <row r="959" spans="1:12">
      <c r="A959" s="133" t="str">
        <f>_xlfn.CONCAT('Metric thread'!C413, "-int")</f>
        <v>M235x3-int</v>
      </c>
      <c r="B959" s="73">
        <f>'Metric thread'!D413</f>
        <v>3</v>
      </c>
      <c r="C959" s="53">
        <f>-'Metric thread'!AJ413</f>
        <v>-117.88500000000001</v>
      </c>
      <c r="D959" s="53">
        <f>'Metric thread'!AH413</f>
        <v>235.38499999999999</v>
      </c>
      <c r="E959" s="53">
        <v>0</v>
      </c>
      <c r="F959" s="53">
        <f>B959/2-'Metric thread'!AN413</f>
        <v>1.4850000000000001</v>
      </c>
      <c r="G959" s="53">
        <v>0</v>
      </c>
      <c r="H959" s="53">
        <f t="shared" si="56"/>
        <v>-1.4850000000000001</v>
      </c>
      <c r="I959" s="53">
        <f>'Metric thread'!AF413-'Metric thread'!AK413-'Metric thread'!AL413</f>
        <v>1.8830573435631242</v>
      </c>
      <c r="J959" s="53">
        <f>-'Metric thread'!AM413</f>
        <v>-0.39781633579432862</v>
      </c>
      <c r="K959" s="53">
        <f t="shared" si="57"/>
        <v>1.8830573435631242</v>
      </c>
      <c r="L959" s="58">
        <f t="shared" si="58"/>
        <v>0.39781633579432862</v>
      </c>
    </row>
    <row r="960" spans="1:12">
      <c r="A960" s="133" t="str">
        <f>_xlfn.CONCAT('Metric thread'!C414, "-int")</f>
        <v>M240x8-int</v>
      </c>
      <c r="B960" s="73">
        <f>'Metric thread'!D414</f>
        <v>8</v>
      </c>
      <c r="C960" s="53">
        <f>-'Metric thread'!AJ414</f>
        <v>-120.815</v>
      </c>
      <c r="D960" s="53">
        <f>'Metric thread'!AH414</f>
        <v>240.815</v>
      </c>
      <c r="E960" s="53">
        <v>0</v>
      </c>
      <c r="F960" s="53">
        <f>B960/2-'Metric thread'!AN414</f>
        <v>3.9023691369798126</v>
      </c>
      <c r="G960" s="53">
        <v>0</v>
      </c>
      <c r="H960" s="53">
        <f t="shared" si="56"/>
        <v>-3.9023691369798126</v>
      </c>
      <c r="I960" s="53">
        <f>'Metric thread'!AF414-'Metric thread'!AK414-'Metric thread'!AL414</f>
        <v>4.8950000000000014</v>
      </c>
      <c r="J960" s="53">
        <f>-'Metric thread'!AM414</f>
        <v>-1.076239569296594</v>
      </c>
      <c r="K960" s="53">
        <f t="shared" si="57"/>
        <v>4.8950000000000014</v>
      </c>
      <c r="L960" s="58">
        <f t="shared" si="58"/>
        <v>1.076239569296594</v>
      </c>
    </row>
    <row r="961" spans="1:12">
      <c r="A961" s="133" t="str">
        <f>_xlfn.CONCAT('Metric thread'!C415, "-int")</f>
        <v>M240x6-int</v>
      </c>
      <c r="B961" s="73">
        <f>'Metric thread'!D415</f>
        <v>6</v>
      </c>
      <c r="C961" s="53">
        <f>-'Metric thread'!AJ415</f>
        <v>-120.645</v>
      </c>
      <c r="D961" s="53">
        <f>'Metric thread'!AH415</f>
        <v>240.64499999999998</v>
      </c>
      <c r="E961" s="53">
        <v>0</v>
      </c>
      <c r="F961" s="53">
        <f>B961/2-'Metric thread'!AN415</f>
        <v>2.9361587946091925</v>
      </c>
      <c r="G961" s="53">
        <v>0</v>
      </c>
      <c r="H961" s="53">
        <f t="shared" si="56"/>
        <v>-2.9361587946091925</v>
      </c>
      <c r="I961" s="53">
        <f>'Metric thread'!AF415-'Metric thread'!AK415-'Metric thread'!AL415</f>
        <v>3.6899999999999977</v>
      </c>
      <c r="J961" s="53">
        <f>-'Metric thread'!AM415</f>
        <v>-0.80573630129947471</v>
      </c>
      <c r="K961" s="53">
        <f t="shared" si="57"/>
        <v>3.6899999999999977</v>
      </c>
      <c r="L961" s="58">
        <f t="shared" si="58"/>
        <v>0.80573630129947471</v>
      </c>
    </row>
    <row r="962" spans="1:12">
      <c r="A962" s="133" t="str">
        <f>_xlfn.CONCAT('Metric thread'!C416, "-int")</f>
        <v>M240x4-int</v>
      </c>
      <c r="B962" s="73">
        <f>'Metric thread'!D416</f>
        <v>4</v>
      </c>
      <c r="C962" s="53">
        <f>-'Metric thread'!AJ416</f>
        <v>-120.47499999999999</v>
      </c>
      <c r="D962" s="53">
        <f>'Metric thread'!AH416</f>
        <v>240.47499999999999</v>
      </c>
      <c r="E962" s="53">
        <v>0</v>
      </c>
      <c r="F962" s="53">
        <f>B962/2-'Metric thread'!AN416</f>
        <v>1.9699484522385642</v>
      </c>
      <c r="G962" s="53">
        <v>0</v>
      </c>
      <c r="H962" s="53">
        <f t="shared" si="56"/>
        <v>-1.9699484522385642</v>
      </c>
      <c r="I962" s="53">
        <f>'Metric thread'!AF416-'Metric thread'!AK416-'Metric thread'!AL416</f>
        <v>2.4899999999999904</v>
      </c>
      <c r="J962" s="53">
        <f>-'Metric thread'!AM416</f>
        <v>-0.53234628195640188</v>
      </c>
      <c r="K962" s="53">
        <f t="shared" si="57"/>
        <v>2.4899999999999904</v>
      </c>
      <c r="L962" s="58">
        <f t="shared" si="58"/>
        <v>0.53234628195640188</v>
      </c>
    </row>
    <row r="963" spans="1:12">
      <c r="A963" s="133" t="str">
        <f>_xlfn.CONCAT('Metric thread'!C417, "-int")</f>
        <v>M240x3-int</v>
      </c>
      <c r="B963" s="73">
        <f>'Metric thread'!D417</f>
        <v>3</v>
      </c>
      <c r="C963" s="53">
        <f>-'Metric thread'!AJ417</f>
        <v>-120.38500000000001</v>
      </c>
      <c r="D963" s="53">
        <f>'Metric thread'!AH417</f>
        <v>240.38499999999999</v>
      </c>
      <c r="E963" s="53">
        <v>0</v>
      </c>
      <c r="F963" s="53">
        <f>B963/2-'Metric thread'!AN417</f>
        <v>1.4850000000000001</v>
      </c>
      <c r="G963" s="53">
        <v>0</v>
      </c>
      <c r="H963" s="53">
        <f t="shared" si="56"/>
        <v>-1.4850000000000001</v>
      </c>
      <c r="I963" s="53">
        <f>'Metric thread'!AF417-'Metric thread'!AK417-'Metric thread'!AL417</f>
        <v>1.8830573435631242</v>
      </c>
      <c r="J963" s="53">
        <f>-'Metric thread'!AM417</f>
        <v>-0.39781633579432862</v>
      </c>
      <c r="K963" s="53">
        <f t="shared" si="57"/>
        <v>1.8830573435631242</v>
      </c>
      <c r="L963" s="58">
        <f t="shared" si="58"/>
        <v>0.39781633579432862</v>
      </c>
    </row>
    <row r="964" spans="1:12">
      <c r="A964" s="133" t="str">
        <f>_xlfn.CONCAT('Metric thread'!C418, "-int")</f>
        <v>M240x2-int</v>
      </c>
      <c r="B964" s="73">
        <f>'Metric thread'!D418</f>
        <v>2</v>
      </c>
      <c r="C964" s="53">
        <f>-'Metric thread'!AJ418</f>
        <v>-120.285</v>
      </c>
      <c r="D964" s="53">
        <f>'Metric thread'!AH418</f>
        <v>240.285</v>
      </c>
      <c r="E964" s="53">
        <v>0</v>
      </c>
      <c r="F964" s="53">
        <f>B964/2-'Metric thread'!AN418</f>
        <v>0.99</v>
      </c>
      <c r="G964" s="53">
        <v>0</v>
      </c>
      <c r="H964" s="53">
        <f t="shared" si="56"/>
        <v>-0.99</v>
      </c>
      <c r="I964" s="53">
        <f>'Metric thread'!AF418-'Metric thread'!AK418-'Metric thread'!AL418</f>
        <v>1.2562048957087346</v>
      </c>
      <c r="J964" s="53">
        <f>-'Metric thread'!AM418</f>
        <v>-0.2647297653052364</v>
      </c>
      <c r="K964" s="53">
        <f t="shared" si="57"/>
        <v>1.2562048957087346</v>
      </c>
      <c r="L964" s="58">
        <f t="shared" si="58"/>
        <v>0.2647297653052364</v>
      </c>
    </row>
    <row r="965" spans="1:12">
      <c r="A965" s="133" t="str">
        <f>_xlfn.CONCAT('Metric thread'!C419, "-int")</f>
        <v>M245x6-int</v>
      </c>
      <c r="B965" s="73">
        <f>'Metric thread'!D419</f>
        <v>6</v>
      </c>
      <c r="C965" s="53">
        <f>-'Metric thread'!AJ419</f>
        <v>-123.145</v>
      </c>
      <c r="D965" s="53">
        <f>'Metric thread'!AH419</f>
        <v>245.64499999999998</v>
      </c>
      <c r="E965" s="53">
        <v>0</v>
      </c>
      <c r="F965" s="53">
        <f>B965/2-'Metric thread'!AN419</f>
        <v>2.9361587946091925</v>
      </c>
      <c r="G965" s="53">
        <v>0</v>
      </c>
      <c r="H965" s="53">
        <f t="shared" si="56"/>
        <v>-2.9361587946091925</v>
      </c>
      <c r="I965" s="53">
        <f>'Metric thread'!AF419-'Metric thread'!AK419-'Metric thread'!AL419</f>
        <v>3.6899999999999977</v>
      </c>
      <c r="J965" s="53">
        <f>-'Metric thread'!AM419</f>
        <v>-0.80573630129947471</v>
      </c>
      <c r="K965" s="53">
        <f t="shared" si="57"/>
        <v>3.6899999999999977</v>
      </c>
      <c r="L965" s="58">
        <f t="shared" si="58"/>
        <v>0.80573630129947471</v>
      </c>
    </row>
    <row r="966" spans="1:12">
      <c r="A966" s="133" t="str">
        <f>_xlfn.CONCAT('Metric thread'!C420, "-int")</f>
        <v>M245x4-int</v>
      </c>
      <c r="B966" s="73">
        <f>'Metric thread'!D420</f>
        <v>4</v>
      </c>
      <c r="C966" s="53">
        <f>-'Metric thread'!AJ420</f>
        <v>-122.97499999999999</v>
      </c>
      <c r="D966" s="53">
        <f>'Metric thread'!AH420</f>
        <v>245.47499999999999</v>
      </c>
      <c r="E966" s="53">
        <v>0</v>
      </c>
      <c r="F966" s="53">
        <f>B966/2-'Metric thread'!AN420</f>
        <v>1.9699484522385642</v>
      </c>
      <c r="G966" s="53">
        <v>0</v>
      </c>
      <c r="H966" s="53">
        <f t="shared" si="56"/>
        <v>-1.9699484522385642</v>
      </c>
      <c r="I966" s="53">
        <f>'Metric thread'!AF420-'Metric thread'!AK420-'Metric thread'!AL420</f>
        <v>2.4899999999999904</v>
      </c>
      <c r="J966" s="53">
        <f>-'Metric thread'!AM420</f>
        <v>-0.53234628195640188</v>
      </c>
      <c r="K966" s="53">
        <f t="shared" si="57"/>
        <v>2.4899999999999904</v>
      </c>
      <c r="L966" s="58">
        <f t="shared" si="58"/>
        <v>0.53234628195640188</v>
      </c>
    </row>
    <row r="967" spans="1:12">
      <c r="A967" s="133" t="str">
        <f>_xlfn.CONCAT('Metric thread'!C421, "-int")</f>
        <v>M245x3-int</v>
      </c>
      <c r="B967" s="73">
        <f>'Metric thread'!D421</f>
        <v>3</v>
      </c>
      <c r="C967" s="53">
        <f>-'Metric thread'!AJ421</f>
        <v>-122.88500000000001</v>
      </c>
      <c r="D967" s="53">
        <f>'Metric thread'!AH421</f>
        <v>245.38499999999999</v>
      </c>
      <c r="E967" s="53">
        <v>0</v>
      </c>
      <c r="F967" s="53">
        <f>B967/2-'Metric thread'!AN421</f>
        <v>1.4850000000000001</v>
      </c>
      <c r="G967" s="53">
        <v>0</v>
      </c>
      <c r="H967" s="53">
        <f t="shared" si="56"/>
        <v>-1.4850000000000001</v>
      </c>
      <c r="I967" s="53">
        <f>'Metric thread'!AF421-'Metric thread'!AK421-'Metric thread'!AL421</f>
        <v>1.8830573435631242</v>
      </c>
      <c r="J967" s="53">
        <f>-'Metric thread'!AM421</f>
        <v>-0.39781633579432862</v>
      </c>
      <c r="K967" s="53">
        <f t="shared" si="57"/>
        <v>1.8830573435631242</v>
      </c>
      <c r="L967" s="58">
        <f t="shared" si="58"/>
        <v>0.39781633579432862</v>
      </c>
    </row>
    <row r="968" spans="1:12">
      <c r="A968" s="133" t="str">
        <f>_xlfn.CONCAT('Metric thread'!C422, "-int")</f>
        <v>M245x2-int</v>
      </c>
      <c r="B968" s="73">
        <f>'Metric thread'!D422</f>
        <v>2</v>
      </c>
      <c r="C968" s="53">
        <f>-'Metric thread'!AJ422</f>
        <v>-122.785</v>
      </c>
      <c r="D968" s="53">
        <f>'Metric thread'!AH422</f>
        <v>245.285</v>
      </c>
      <c r="E968" s="53">
        <v>0</v>
      </c>
      <c r="F968" s="53">
        <f>B968/2-'Metric thread'!AN422</f>
        <v>0.99</v>
      </c>
      <c r="G968" s="53">
        <v>0</v>
      </c>
      <c r="H968" s="53">
        <f t="shared" si="56"/>
        <v>-0.99</v>
      </c>
      <c r="I968" s="53">
        <f>'Metric thread'!AF422-'Metric thread'!AK422-'Metric thread'!AL422</f>
        <v>1.2562048957087346</v>
      </c>
      <c r="J968" s="53">
        <f>-'Metric thread'!AM422</f>
        <v>-0.2647297653052364</v>
      </c>
      <c r="K968" s="53">
        <f t="shared" si="57"/>
        <v>1.2562048957087346</v>
      </c>
      <c r="L968" s="58">
        <f t="shared" si="58"/>
        <v>0.2647297653052364</v>
      </c>
    </row>
    <row r="969" spans="1:12">
      <c r="A969" s="133" t="str">
        <f>_xlfn.CONCAT('Metric thread'!C423, "-int")</f>
        <v>M250x8-int</v>
      </c>
      <c r="B969" s="73">
        <f>'Metric thread'!D423</f>
        <v>8</v>
      </c>
      <c r="C969" s="53">
        <f>-'Metric thread'!AJ423</f>
        <v>-125.815</v>
      </c>
      <c r="D969" s="53">
        <f>'Metric thread'!AH423</f>
        <v>250.815</v>
      </c>
      <c r="E969" s="53">
        <v>0</v>
      </c>
      <c r="F969" s="53">
        <f>B969/2-'Metric thread'!AN423</f>
        <v>3.9023691369798126</v>
      </c>
      <c r="G969" s="53">
        <v>0</v>
      </c>
      <c r="H969" s="53">
        <f t="shared" si="56"/>
        <v>-3.9023691369798126</v>
      </c>
      <c r="I969" s="53">
        <f>'Metric thread'!AF423-'Metric thread'!AK423-'Metric thread'!AL423</f>
        <v>4.8950000000000014</v>
      </c>
      <c r="J969" s="53">
        <f>-'Metric thread'!AM423</f>
        <v>-1.076239569296594</v>
      </c>
      <c r="K969" s="53">
        <f t="shared" si="57"/>
        <v>4.8950000000000014</v>
      </c>
      <c r="L969" s="58">
        <f t="shared" si="58"/>
        <v>1.076239569296594</v>
      </c>
    </row>
    <row r="970" spans="1:12">
      <c r="A970" s="133" t="str">
        <f>_xlfn.CONCAT('Metric thread'!C424, "-int")</f>
        <v>M250x6-int</v>
      </c>
      <c r="B970" s="73">
        <f>'Metric thread'!D424</f>
        <v>6</v>
      </c>
      <c r="C970" s="53">
        <f>-'Metric thread'!AJ424</f>
        <v>-125.645</v>
      </c>
      <c r="D970" s="53">
        <f>'Metric thread'!AH424</f>
        <v>250.64499999999998</v>
      </c>
      <c r="E970" s="53">
        <v>0</v>
      </c>
      <c r="F970" s="53">
        <f>B970/2-'Metric thread'!AN424</f>
        <v>2.9361587946091925</v>
      </c>
      <c r="G970" s="53">
        <v>0</v>
      </c>
      <c r="H970" s="53">
        <f t="shared" si="56"/>
        <v>-2.9361587946091925</v>
      </c>
      <c r="I970" s="53">
        <f>'Metric thread'!AF424-'Metric thread'!AK424-'Metric thread'!AL424</f>
        <v>3.6899999999999977</v>
      </c>
      <c r="J970" s="53">
        <f>-'Metric thread'!AM424</f>
        <v>-0.80573630129947471</v>
      </c>
      <c r="K970" s="53">
        <f t="shared" si="57"/>
        <v>3.6899999999999977</v>
      </c>
      <c r="L970" s="58">
        <f t="shared" si="58"/>
        <v>0.80573630129947471</v>
      </c>
    </row>
    <row r="971" spans="1:12">
      <c r="A971" s="133" t="str">
        <f>_xlfn.CONCAT('Metric thread'!C425, "-int")</f>
        <v>M250x4-int</v>
      </c>
      <c r="B971" s="73">
        <f>'Metric thread'!D425</f>
        <v>4</v>
      </c>
      <c r="C971" s="53">
        <f>-'Metric thread'!AJ425</f>
        <v>-125.47499999999999</v>
      </c>
      <c r="D971" s="53">
        <f>'Metric thread'!AH425</f>
        <v>250.47499999999999</v>
      </c>
      <c r="E971" s="53">
        <v>0</v>
      </c>
      <c r="F971" s="53">
        <f>B971/2-'Metric thread'!AN425</f>
        <v>1.9699484522385642</v>
      </c>
      <c r="G971" s="53">
        <v>0</v>
      </c>
      <c r="H971" s="53">
        <f t="shared" si="56"/>
        <v>-1.9699484522385642</v>
      </c>
      <c r="I971" s="53">
        <f>'Metric thread'!AF425-'Metric thread'!AK425-'Metric thread'!AL425</f>
        <v>2.4899999999999904</v>
      </c>
      <c r="J971" s="53">
        <f>-'Metric thread'!AM425</f>
        <v>-0.53234628195640188</v>
      </c>
      <c r="K971" s="53">
        <f t="shared" si="57"/>
        <v>2.4899999999999904</v>
      </c>
      <c r="L971" s="58">
        <f t="shared" si="58"/>
        <v>0.53234628195640188</v>
      </c>
    </row>
    <row r="972" spans="1:12">
      <c r="A972" s="133" t="str">
        <f>_xlfn.CONCAT('Metric thread'!C426, "-int")</f>
        <v>M250x3-int</v>
      </c>
      <c r="B972" s="73">
        <f>'Metric thread'!D426</f>
        <v>3</v>
      </c>
      <c r="C972" s="53">
        <f>-'Metric thread'!AJ426</f>
        <v>-125.38500000000001</v>
      </c>
      <c r="D972" s="53">
        <f>'Metric thread'!AH426</f>
        <v>250.38499999999999</v>
      </c>
      <c r="E972" s="53">
        <v>0</v>
      </c>
      <c r="F972" s="53">
        <f>B972/2-'Metric thread'!AN426</f>
        <v>1.4850000000000001</v>
      </c>
      <c r="G972" s="53">
        <v>0</v>
      </c>
      <c r="H972" s="53">
        <f t="shared" si="56"/>
        <v>-1.4850000000000001</v>
      </c>
      <c r="I972" s="53">
        <f>'Metric thread'!AF426-'Metric thread'!AK426-'Metric thread'!AL426</f>
        <v>1.8830573435631242</v>
      </c>
      <c r="J972" s="53">
        <f>-'Metric thread'!AM426</f>
        <v>-0.39781633579432862</v>
      </c>
      <c r="K972" s="53">
        <f t="shared" si="57"/>
        <v>1.8830573435631242</v>
      </c>
      <c r="L972" s="58">
        <f t="shared" si="58"/>
        <v>0.39781633579432862</v>
      </c>
    </row>
    <row r="973" spans="1:12">
      <c r="A973" s="133" t="str">
        <f>_xlfn.CONCAT('Metric thread'!C427, "-int")</f>
        <v>M250x2-int</v>
      </c>
      <c r="B973" s="73">
        <f>'Metric thread'!D427</f>
        <v>2</v>
      </c>
      <c r="C973" s="53">
        <f>-'Metric thread'!AJ427</f>
        <v>-125.285</v>
      </c>
      <c r="D973" s="53">
        <f>'Metric thread'!AH427</f>
        <v>250.285</v>
      </c>
      <c r="E973" s="53">
        <v>0</v>
      </c>
      <c r="F973" s="53">
        <f>B973/2-'Metric thread'!AN427</f>
        <v>0.99</v>
      </c>
      <c r="G973" s="53">
        <v>0</v>
      </c>
      <c r="H973" s="53">
        <f t="shared" si="56"/>
        <v>-0.99</v>
      </c>
      <c r="I973" s="53">
        <f>'Metric thread'!AF427-'Metric thread'!AK427-'Metric thread'!AL427</f>
        <v>1.2562048957087346</v>
      </c>
      <c r="J973" s="53">
        <f>-'Metric thread'!AM427</f>
        <v>-0.2647297653052364</v>
      </c>
      <c r="K973" s="53">
        <f t="shared" si="57"/>
        <v>1.2562048957087346</v>
      </c>
      <c r="L973" s="58">
        <f t="shared" si="58"/>
        <v>0.2647297653052364</v>
      </c>
    </row>
    <row r="974" spans="1:12">
      <c r="A974" s="133" t="str">
        <f>_xlfn.CONCAT('Metric thread'!C428, "-int")</f>
        <v>M255x6-int</v>
      </c>
      <c r="B974" s="73">
        <f>'Metric thread'!D428</f>
        <v>6</v>
      </c>
      <c r="C974" s="53">
        <f>-'Metric thread'!AJ428</f>
        <v>-128.16999999999999</v>
      </c>
      <c r="D974" s="53">
        <f>'Metric thread'!AH428</f>
        <v>255.67</v>
      </c>
      <c r="E974" s="53">
        <v>0</v>
      </c>
      <c r="F974" s="53">
        <f>B974/2-'Metric thread'!AN428</f>
        <v>2.9433756729740481</v>
      </c>
      <c r="G974" s="53">
        <v>0</v>
      </c>
      <c r="H974" s="53">
        <f t="shared" si="56"/>
        <v>-2.9433756729740481</v>
      </c>
      <c r="I974" s="53">
        <f>'Metric thread'!AF428-'Metric thread'!AK428-'Metric thread'!AL428</f>
        <v>3.714999999999975</v>
      </c>
      <c r="J974" s="53">
        <f>-'Metric thread'!AM428</f>
        <v>-0.79851942293460276</v>
      </c>
      <c r="K974" s="53">
        <f t="shared" si="57"/>
        <v>3.714999999999975</v>
      </c>
      <c r="L974" s="58">
        <f t="shared" si="58"/>
        <v>0.79851942293460276</v>
      </c>
    </row>
    <row r="975" spans="1:12">
      <c r="A975" s="133" t="str">
        <f>_xlfn.CONCAT('Metric thread'!C429, "-int")</f>
        <v>M255x4-int</v>
      </c>
      <c r="B975" s="73">
        <f>'Metric thread'!D429</f>
        <v>4</v>
      </c>
      <c r="C975" s="53">
        <f>-'Metric thread'!AJ429</f>
        <v>-127.97499999999999</v>
      </c>
      <c r="D975" s="53">
        <f>'Metric thread'!AH429</f>
        <v>255.47499999999999</v>
      </c>
      <c r="E975" s="53">
        <v>0</v>
      </c>
      <c r="F975" s="53">
        <f>B975/2-'Metric thread'!AN429</f>
        <v>1.9699484522385642</v>
      </c>
      <c r="G975" s="53">
        <v>0</v>
      </c>
      <c r="H975" s="53">
        <f t="shared" si="56"/>
        <v>-1.9699484522385642</v>
      </c>
      <c r="I975" s="53">
        <f>'Metric thread'!AF429-'Metric thread'!AK429-'Metric thread'!AL429</f>
        <v>2.4899999999999904</v>
      </c>
      <c r="J975" s="53">
        <f>-'Metric thread'!AM429</f>
        <v>-0.53234628195640188</v>
      </c>
      <c r="K975" s="53">
        <f t="shared" si="57"/>
        <v>2.4899999999999904</v>
      </c>
      <c r="L975" s="58">
        <f t="shared" si="58"/>
        <v>0.53234628195640188</v>
      </c>
    </row>
    <row r="976" spans="1:12">
      <c r="A976" s="133" t="str">
        <f>_xlfn.CONCAT('Metric thread'!C430, "-int")</f>
        <v>M255x3-int</v>
      </c>
      <c r="B976" s="73">
        <f>'Metric thread'!D430</f>
        <v>3</v>
      </c>
      <c r="C976" s="53">
        <f>-'Metric thread'!AJ430</f>
        <v>-127.88500000000001</v>
      </c>
      <c r="D976" s="53">
        <f>'Metric thread'!AH430</f>
        <v>255.38499999999999</v>
      </c>
      <c r="E976" s="53">
        <v>0</v>
      </c>
      <c r="F976" s="53">
        <f>B976/2-'Metric thread'!AN430</f>
        <v>1.4850000000000001</v>
      </c>
      <c r="G976" s="53">
        <v>0</v>
      </c>
      <c r="H976" s="53">
        <f t="shared" si="56"/>
        <v>-1.4850000000000001</v>
      </c>
      <c r="I976" s="53">
        <f>'Metric thread'!AF430-'Metric thread'!AK430-'Metric thread'!AL430</f>
        <v>1.8830573435631242</v>
      </c>
      <c r="J976" s="53">
        <f>-'Metric thread'!AM430</f>
        <v>-0.39781633579432862</v>
      </c>
      <c r="K976" s="53">
        <f t="shared" si="57"/>
        <v>1.8830573435631242</v>
      </c>
      <c r="L976" s="58">
        <f t="shared" si="58"/>
        <v>0.39781633579432862</v>
      </c>
    </row>
    <row r="977" spans="1:12">
      <c r="A977" s="133" t="str">
        <f>_xlfn.CONCAT('Metric thread'!C431, "-int")</f>
        <v>M260x8-int</v>
      </c>
      <c r="B977" s="73">
        <f>'Metric thread'!D431</f>
        <v>8</v>
      </c>
      <c r="C977" s="53">
        <f>-'Metric thread'!AJ431</f>
        <v>-130.815</v>
      </c>
      <c r="D977" s="53">
        <f>'Metric thread'!AH431</f>
        <v>260.815</v>
      </c>
      <c r="E977" s="53">
        <v>0</v>
      </c>
      <c r="F977" s="53">
        <f>B977/2-'Metric thread'!AN431</f>
        <v>3.9023691369798041</v>
      </c>
      <c r="G977" s="53">
        <v>0</v>
      </c>
      <c r="H977" s="53">
        <f t="shared" si="56"/>
        <v>-3.9023691369798041</v>
      </c>
      <c r="I977" s="53">
        <f>'Metric thread'!AF431-'Metric thread'!AK431-'Metric thread'!AL431</f>
        <v>4.8949999999999871</v>
      </c>
      <c r="J977" s="53">
        <f>-'Metric thread'!AM431</f>
        <v>-1.076239569296594</v>
      </c>
      <c r="K977" s="53">
        <f t="shared" si="57"/>
        <v>4.8949999999999871</v>
      </c>
      <c r="L977" s="58">
        <f t="shared" si="58"/>
        <v>1.076239569296594</v>
      </c>
    </row>
    <row r="978" spans="1:12">
      <c r="A978" s="133" t="str">
        <f>_xlfn.CONCAT('Metric thread'!C432, "-int")</f>
        <v>M260x6-int</v>
      </c>
      <c r="B978" s="73">
        <f>'Metric thread'!D432</f>
        <v>6</v>
      </c>
      <c r="C978" s="53">
        <f>-'Metric thread'!AJ432</f>
        <v>-130.64500000000001</v>
      </c>
      <c r="D978" s="53">
        <f>'Metric thread'!AH432</f>
        <v>260.64499999999998</v>
      </c>
      <c r="E978" s="53">
        <v>0</v>
      </c>
      <c r="F978" s="53">
        <f>B978/2-'Metric thread'!AN432</f>
        <v>2.9361587946092005</v>
      </c>
      <c r="G978" s="53">
        <v>0</v>
      </c>
      <c r="H978" s="53">
        <f t="shared" si="56"/>
        <v>-2.9361587946092005</v>
      </c>
      <c r="I978" s="53">
        <f>'Metric thread'!AF432-'Metric thread'!AK432-'Metric thread'!AL432</f>
        <v>3.6900000000000119</v>
      </c>
      <c r="J978" s="53">
        <f>-'Metric thread'!AM432</f>
        <v>-0.80573630129947471</v>
      </c>
      <c r="K978" s="53">
        <f t="shared" si="57"/>
        <v>3.6900000000000119</v>
      </c>
      <c r="L978" s="58">
        <f t="shared" si="58"/>
        <v>0.80573630129947471</v>
      </c>
    </row>
    <row r="979" spans="1:12">
      <c r="A979" s="133" t="str">
        <f>_xlfn.CONCAT('Metric thread'!C433, "-int")</f>
        <v>M260x4-int</v>
      </c>
      <c r="B979" s="73">
        <f>'Metric thread'!D433</f>
        <v>4</v>
      </c>
      <c r="C979" s="53">
        <f>-'Metric thread'!AJ433</f>
        <v>-130.47499999999999</v>
      </c>
      <c r="D979" s="53">
        <f>'Metric thread'!AH433</f>
        <v>260.47500000000002</v>
      </c>
      <c r="E979" s="53">
        <v>0</v>
      </c>
      <c r="F979" s="53">
        <f>B979/2-'Metric thread'!AN433</f>
        <v>1.9699484522385806</v>
      </c>
      <c r="G979" s="53">
        <v>0</v>
      </c>
      <c r="H979" s="53">
        <f t="shared" si="56"/>
        <v>-1.9699484522385806</v>
      </c>
      <c r="I979" s="53">
        <f>'Metric thread'!AF433-'Metric thread'!AK433-'Metric thread'!AL433</f>
        <v>2.4900000000000189</v>
      </c>
      <c r="J979" s="53">
        <f>-'Metric thread'!AM433</f>
        <v>-0.53234628195640188</v>
      </c>
      <c r="K979" s="53">
        <f t="shared" si="57"/>
        <v>2.4900000000000189</v>
      </c>
      <c r="L979" s="58">
        <f t="shared" si="58"/>
        <v>0.53234628195640188</v>
      </c>
    </row>
    <row r="980" spans="1:12">
      <c r="A980" s="133" t="str">
        <f>_xlfn.CONCAT('Metric thread'!C434, "-int")</f>
        <v>M260x3-int</v>
      </c>
      <c r="B980" s="73">
        <f>'Metric thread'!D434</f>
        <v>3</v>
      </c>
      <c r="C980" s="53">
        <f>-'Metric thread'!AJ434</f>
        <v>-130.38499999999999</v>
      </c>
      <c r="D980" s="53">
        <f>'Metric thread'!AH434</f>
        <v>260.38499999999999</v>
      </c>
      <c r="E980" s="53">
        <v>0</v>
      </c>
      <c r="F980" s="53">
        <f>B980/2-'Metric thread'!AN434</f>
        <v>1.4850000000000001</v>
      </c>
      <c r="G980" s="53">
        <v>0</v>
      </c>
      <c r="H980" s="53">
        <f t="shared" si="56"/>
        <v>-1.4850000000000001</v>
      </c>
      <c r="I980" s="53">
        <f>'Metric thread'!AF434-'Metric thread'!AK434-'Metric thread'!AL434</f>
        <v>1.8830573435631384</v>
      </c>
      <c r="J980" s="53">
        <f>-'Metric thread'!AM434</f>
        <v>-0.39781633579432041</v>
      </c>
      <c r="K980" s="53">
        <f t="shared" si="57"/>
        <v>1.8830573435631384</v>
      </c>
      <c r="L980" s="58">
        <f t="shared" si="58"/>
        <v>0.39781633579432041</v>
      </c>
    </row>
    <row r="981" spans="1:12">
      <c r="A981" s="133" t="str">
        <f>_xlfn.CONCAT('Metric thread'!C435, "-int")</f>
        <v>M265x6-int</v>
      </c>
      <c r="B981" s="73">
        <f>'Metric thread'!D435</f>
        <v>6</v>
      </c>
      <c r="C981" s="53">
        <f>-'Metric thread'!AJ435</f>
        <v>-133.14500000000001</v>
      </c>
      <c r="D981" s="53">
        <f>'Metric thread'!AH435</f>
        <v>265.64499999999998</v>
      </c>
      <c r="E981" s="53">
        <v>0</v>
      </c>
      <c r="F981" s="53">
        <f>B981/2-'Metric thread'!AN435</f>
        <v>2.9361587946092005</v>
      </c>
      <c r="G981" s="53">
        <v>0</v>
      </c>
      <c r="H981" s="53">
        <f t="shared" si="56"/>
        <v>-2.9361587946092005</v>
      </c>
      <c r="I981" s="53">
        <f>'Metric thread'!AF435-'Metric thread'!AK435-'Metric thread'!AL435</f>
        <v>3.6900000000000261</v>
      </c>
      <c r="J981" s="53">
        <f>-'Metric thread'!AM435</f>
        <v>-0.8057363012994665</v>
      </c>
      <c r="K981" s="53">
        <f t="shared" si="57"/>
        <v>3.6900000000000261</v>
      </c>
      <c r="L981" s="58">
        <f t="shared" si="58"/>
        <v>0.8057363012994665</v>
      </c>
    </row>
    <row r="982" spans="1:12">
      <c r="A982" s="133" t="str">
        <f>_xlfn.CONCAT('Metric thread'!C436, "-int")</f>
        <v>M265x4-int</v>
      </c>
      <c r="B982" s="73">
        <f>'Metric thread'!D436</f>
        <v>4</v>
      </c>
      <c r="C982" s="53">
        <f>-'Metric thread'!AJ436</f>
        <v>-132.97499999999999</v>
      </c>
      <c r="D982" s="53">
        <f>'Metric thread'!AH436</f>
        <v>265.47500000000002</v>
      </c>
      <c r="E982" s="53">
        <v>0</v>
      </c>
      <c r="F982" s="53">
        <f>B982/2-'Metric thread'!AN436</f>
        <v>1.9699484522385806</v>
      </c>
      <c r="G982" s="53">
        <v>0</v>
      </c>
      <c r="H982" s="53">
        <f t="shared" si="56"/>
        <v>-1.9699484522385806</v>
      </c>
      <c r="I982" s="53">
        <f>'Metric thread'!AF436-'Metric thread'!AK436-'Metric thread'!AL436</f>
        <v>2.4899999999999904</v>
      </c>
      <c r="J982" s="53">
        <f>-'Metric thread'!AM436</f>
        <v>-0.53234628195641831</v>
      </c>
      <c r="K982" s="53">
        <f t="shared" si="57"/>
        <v>2.4899999999999904</v>
      </c>
      <c r="L982" s="58">
        <f t="shared" si="58"/>
        <v>0.53234628195641831</v>
      </c>
    </row>
    <row r="983" spans="1:12">
      <c r="A983" s="133" t="str">
        <f>_xlfn.CONCAT('Metric thread'!C437, "-int")</f>
        <v>M265x3-int</v>
      </c>
      <c r="B983" s="73">
        <f>'Metric thread'!D437</f>
        <v>3</v>
      </c>
      <c r="C983" s="53">
        <f>-'Metric thread'!AJ437</f>
        <v>-132.88499999999999</v>
      </c>
      <c r="D983" s="53">
        <f>'Metric thread'!AH437</f>
        <v>265.38499999999999</v>
      </c>
      <c r="E983" s="53">
        <v>0</v>
      </c>
      <c r="F983" s="53">
        <f>B983/2-'Metric thread'!AN437</f>
        <v>1.4850000000000001</v>
      </c>
      <c r="G983" s="53">
        <v>0</v>
      </c>
      <c r="H983" s="53">
        <f t="shared" si="56"/>
        <v>-1.4850000000000001</v>
      </c>
      <c r="I983" s="53">
        <f>'Metric thread'!AF437-'Metric thread'!AK437-'Metric thread'!AL437</f>
        <v>1.8830573435631384</v>
      </c>
      <c r="J983" s="53">
        <f>-'Metric thread'!AM437</f>
        <v>-0.39781633579432041</v>
      </c>
      <c r="K983" s="53">
        <f t="shared" si="57"/>
        <v>1.8830573435631384</v>
      </c>
      <c r="L983" s="58">
        <f t="shared" si="58"/>
        <v>0.39781633579432041</v>
      </c>
    </row>
    <row r="984" spans="1:12">
      <c r="A984" s="133" t="str">
        <f>_xlfn.CONCAT('Metric thread'!C438, "-int")</f>
        <v>M270x6-int</v>
      </c>
      <c r="B984" s="73">
        <f>'Metric thread'!D438</f>
        <v>6</v>
      </c>
      <c r="C984" s="53">
        <f>-'Metric thread'!AJ438</f>
        <v>-135.64500000000001</v>
      </c>
      <c r="D984" s="53">
        <f>'Metric thread'!AH438</f>
        <v>270.64499999999998</v>
      </c>
      <c r="E984" s="53">
        <v>0</v>
      </c>
      <c r="F984" s="53">
        <f>B984/2-'Metric thread'!AN438</f>
        <v>2.9361587946092005</v>
      </c>
      <c r="G984" s="53">
        <v>0</v>
      </c>
      <c r="H984" s="53">
        <f t="shared" si="56"/>
        <v>-2.9361587946092005</v>
      </c>
      <c r="I984" s="53">
        <f>'Metric thread'!AF438-'Metric thread'!AK438-'Metric thread'!AL438</f>
        <v>3.6900000000000261</v>
      </c>
      <c r="J984" s="53">
        <f>-'Metric thread'!AM438</f>
        <v>-0.8057363012994665</v>
      </c>
      <c r="K984" s="53">
        <f t="shared" si="57"/>
        <v>3.6900000000000261</v>
      </c>
      <c r="L984" s="58">
        <f t="shared" si="58"/>
        <v>0.8057363012994665</v>
      </c>
    </row>
    <row r="985" spans="1:12">
      <c r="A985" s="133" t="str">
        <f>_xlfn.CONCAT('Metric thread'!C439, "-int")</f>
        <v>M270x4-int</v>
      </c>
      <c r="B985" s="73">
        <f>'Metric thread'!D439</f>
        <v>4</v>
      </c>
      <c r="C985" s="53">
        <f>-'Metric thread'!AJ439</f>
        <v>-135.47499999999999</v>
      </c>
      <c r="D985" s="53">
        <f>'Metric thread'!AH439</f>
        <v>270.47500000000002</v>
      </c>
      <c r="E985" s="53">
        <v>0</v>
      </c>
      <c r="F985" s="53">
        <f>B985/2-'Metric thread'!AN439</f>
        <v>1.9699484522385806</v>
      </c>
      <c r="G985" s="53">
        <v>0</v>
      </c>
      <c r="H985" s="53">
        <f t="shared" si="56"/>
        <v>-1.9699484522385806</v>
      </c>
      <c r="I985" s="53">
        <f>'Metric thread'!AF439-'Metric thread'!AK439-'Metric thread'!AL439</f>
        <v>2.4899999999999904</v>
      </c>
      <c r="J985" s="53">
        <f>-'Metric thread'!AM439</f>
        <v>-0.53234628195641831</v>
      </c>
      <c r="K985" s="53">
        <f t="shared" si="57"/>
        <v>2.4899999999999904</v>
      </c>
      <c r="L985" s="58">
        <f t="shared" si="58"/>
        <v>0.53234628195641831</v>
      </c>
    </row>
    <row r="986" spans="1:12">
      <c r="A986" s="133" t="str">
        <f>_xlfn.CONCAT('Metric thread'!C440, "-int")</f>
        <v>M270x3-int</v>
      </c>
      <c r="B986" s="73">
        <f>'Metric thread'!D440</f>
        <v>3</v>
      </c>
      <c r="C986" s="53">
        <f>-'Metric thread'!AJ440</f>
        <v>-135.38499999999999</v>
      </c>
      <c r="D986" s="53">
        <f>'Metric thread'!AH440</f>
        <v>270.38499999999999</v>
      </c>
      <c r="E986" s="53">
        <v>0</v>
      </c>
      <c r="F986" s="53">
        <f>B986/2-'Metric thread'!AN440</f>
        <v>1.4850000000000001</v>
      </c>
      <c r="G986" s="53">
        <v>0</v>
      </c>
      <c r="H986" s="53">
        <f t="shared" si="56"/>
        <v>-1.4850000000000001</v>
      </c>
      <c r="I986" s="53">
        <f>'Metric thread'!AF440-'Metric thread'!AK440-'Metric thread'!AL440</f>
        <v>1.8830573435631384</v>
      </c>
      <c r="J986" s="53">
        <f>-'Metric thread'!AM440</f>
        <v>-0.39781633579432041</v>
      </c>
      <c r="K986" s="53">
        <f t="shared" si="57"/>
        <v>1.8830573435631384</v>
      </c>
      <c r="L986" s="58">
        <f t="shared" si="58"/>
        <v>0.39781633579432041</v>
      </c>
    </row>
    <row r="987" spans="1:12">
      <c r="A987" s="133" t="str">
        <f>_xlfn.CONCAT('Metric thread'!C441, "-int")</f>
        <v>M275x6-int</v>
      </c>
      <c r="B987" s="73">
        <f>'Metric thread'!D441</f>
        <v>6</v>
      </c>
      <c r="C987" s="53">
        <f>-'Metric thread'!AJ441</f>
        <v>-138.14500000000001</v>
      </c>
      <c r="D987" s="53">
        <f>'Metric thread'!AH441</f>
        <v>275.64499999999998</v>
      </c>
      <c r="E987" s="53">
        <v>0</v>
      </c>
      <c r="F987" s="53">
        <f>B987/2-'Metric thread'!AN441</f>
        <v>2.9361587946092005</v>
      </c>
      <c r="G987" s="53">
        <v>0</v>
      </c>
      <c r="H987" s="53">
        <f t="shared" si="56"/>
        <v>-2.9361587946092005</v>
      </c>
      <c r="I987" s="53">
        <f>'Metric thread'!AF441-'Metric thread'!AK441-'Metric thread'!AL441</f>
        <v>3.6900000000000261</v>
      </c>
      <c r="J987" s="53">
        <f>-'Metric thread'!AM441</f>
        <v>-0.8057363012994665</v>
      </c>
      <c r="K987" s="53">
        <f t="shared" si="57"/>
        <v>3.6900000000000261</v>
      </c>
      <c r="L987" s="58">
        <f t="shared" si="58"/>
        <v>0.8057363012994665</v>
      </c>
    </row>
    <row r="988" spans="1:12">
      <c r="A988" s="133" t="str">
        <f>_xlfn.CONCAT('Metric thread'!C442, "-int")</f>
        <v>M275x4-int</v>
      </c>
      <c r="B988" s="73">
        <f>'Metric thread'!D442</f>
        <v>4</v>
      </c>
      <c r="C988" s="53">
        <f>-'Metric thread'!AJ442</f>
        <v>-137.97499999999999</v>
      </c>
      <c r="D988" s="53">
        <f>'Metric thread'!AH442</f>
        <v>275.47500000000002</v>
      </c>
      <c r="E988" s="53">
        <v>0</v>
      </c>
      <c r="F988" s="53">
        <f>B988/2-'Metric thread'!AN442</f>
        <v>1.9699484522385806</v>
      </c>
      <c r="G988" s="53">
        <v>0</v>
      </c>
      <c r="H988" s="53">
        <f t="shared" si="56"/>
        <v>-1.9699484522385806</v>
      </c>
      <c r="I988" s="53">
        <f>'Metric thread'!AF442-'Metric thread'!AK442-'Metric thread'!AL442</f>
        <v>2.4899999999999904</v>
      </c>
      <c r="J988" s="53">
        <f>-'Metric thread'!AM442</f>
        <v>-0.53234628195641831</v>
      </c>
      <c r="K988" s="53">
        <f t="shared" si="57"/>
        <v>2.4899999999999904</v>
      </c>
      <c r="L988" s="58">
        <f t="shared" si="58"/>
        <v>0.53234628195641831</v>
      </c>
    </row>
    <row r="989" spans="1:12">
      <c r="A989" s="133" t="str">
        <f>_xlfn.CONCAT('Metric thread'!C443, "-int")</f>
        <v>M275x3-int</v>
      </c>
      <c r="B989" s="73">
        <f>'Metric thread'!D443</f>
        <v>3</v>
      </c>
      <c r="C989" s="53">
        <f>-'Metric thread'!AJ443</f>
        <v>-137.88499999999999</v>
      </c>
      <c r="D989" s="53">
        <f>'Metric thread'!AH443</f>
        <v>275.38499999999999</v>
      </c>
      <c r="E989" s="53">
        <v>0</v>
      </c>
      <c r="F989" s="53">
        <f>B989/2-'Metric thread'!AN443</f>
        <v>1.4850000000000001</v>
      </c>
      <c r="G989" s="53">
        <v>0</v>
      </c>
      <c r="H989" s="53">
        <f t="shared" si="56"/>
        <v>-1.4850000000000001</v>
      </c>
      <c r="I989" s="53">
        <f>'Metric thread'!AF443-'Metric thread'!AK443-'Metric thread'!AL443</f>
        <v>1.8830573435631384</v>
      </c>
      <c r="J989" s="53">
        <f>-'Metric thread'!AM443</f>
        <v>-0.39781633579432041</v>
      </c>
      <c r="K989" s="53">
        <f t="shared" si="57"/>
        <v>1.8830573435631384</v>
      </c>
      <c r="L989" s="58">
        <f t="shared" si="58"/>
        <v>0.39781633579432041</v>
      </c>
    </row>
    <row r="990" spans="1:12">
      <c r="A990" s="133" t="str">
        <f>_xlfn.CONCAT('Metric thread'!C444, "-int")</f>
        <v>M280x8-int</v>
      </c>
      <c r="B990" s="73">
        <f>'Metric thread'!D444</f>
        <v>8</v>
      </c>
      <c r="C990" s="53">
        <f>-'Metric thread'!AJ444</f>
        <v>-140.815</v>
      </c>
      <c r="D990" s="53">
        <f>'Metric thread'!AH444</f>
        <v>280.815</v>
      </c>
      <c r="E990" s="53">
        <v>0</v>
      </c>
      <c r="F990" s="53">
        <f>B990/2-'Metric thread'!AN444</f>
        <v>3.9023691369798206</v>
      </c>
      <c r="G990" s="53">
        <v>0</v>
      </c>
      <c r="H990" s="53">
        <f t="shared" si="56"/>
        <v>-3.9023691369798206</v>
      </c>
      <c r="I990" s="53">
        <f>'Metric thread'!AF444-'Metric thread'!AK444-'Metric thread'!AL444</f>
        <v>4.8950000000000014</v>
      </c>
      <c r="J990" s="53">
        <f>-'Metric thread'!AM444</f>
        <v>-1.076239569296602</v>
      </c>
      <c r="K990" s="53">
        <f t="shared" si="57"/>
        <v>4.8950000000000014</v>
      </c>
      <c r="L990" s="58">
        <f t="shared" si="58"/>
        <v>1.076239569296602</v>
      </c>
    </row>
    <row r="991" spans="1:12">
      <c r="A991" s="133" t="str">
        <f>_xlfn.CONCAT('Metric thread'!C445, "-int")</f>
        <v>M280x6-int</v>
      </c>
      <c r="B991" s="73">
        <f>'Metric thread'!D445</f>
        <v>6</v>
      </c>
      <c r="C991" s="53">
        <f>-'Metric thread'!AJ445</f>
        <v>-140.64500000000001</v>
      </c>
      <c r="D991" s="53">
        <f>'Metric thread'!AH445</f>
        <v>280.64499999999998</v>
      </c>
      <c r="E991" s="53">
        <v>0</v>
      </c>
      <c r="F991" s="53">
        <f>B991/2-'Metric thread'!AN445</f>
        <v>2.9361587946092005</v>
      </c>
      <c r="G991" s="53">
        <v>0</v>
      </c>
      <c r="H991" s="53">
        <f t="shared" si="56"/>
        <v>-2.9361587946092005</v>
      </c>
      <c r="I991" s="53">
        <f>'Metric thread'!AF445-'Metric thread'!AK445-'Metric thread'!AL445</f>
        <v>3.6900000000000261</v>
      </c>
      <c r="J991" s="53">
        <f>-'Metric thread'!AM445</f>
        <v>-0.8057363012994665</v>
      </c>
      <c r="K991" s="53">
        <f t="shared" si="57"/>
        <v>3.6900000000000261</v>
      </c>
      <c r="L991" s="58">
        <f t="shared" si="58"/>
        <v>0.8057363012994665</v>
      </c>
    </row>
    <row r="992" spans="1:12">
      <c r="A992" s="133" t="str">
        <f>_xlfn.CONCAT('Metric thread'!C446, "-int")</f>
        <v>M280x4-int</v>
      </c>
      <c r="B992" s="73">
        <f>'Metric thread'!D446</f>
        <v>4</v>
      </c>
      <c r="C992" s="53">
        <f>-'Metric thread'!AJ446</f>
        <v>-140.47499999999999</v>
      </c>
      <c r="D992" s="53">
        <f>'Metric thread'!AH446</f>
        <v>280.47500000000002</v>
      </c>
      <c r="E992" s="53">
        <v>0</v>
      </c>
      <c r="F992" s="53">
        <f>B992/2-'Metric thread'!AN446</f>
        <v>1.9699484522385806</v>
      </c>
      <c r="G992" s="53">
        <v>0</v>
      </c>
      <c r="H992" s="53">
        <f t="shared" si="56"/>
        <v>-1.9699484522385806</v>
      </c>
      <c r="I992" s="53">
        <f>'Metric thread'!AF446-'Metric thread'!AK446-'Metric thread'!AL446</f>
        <v>2.4899999999999904</v>
      </c>
      <c r="J992" s="53">
        <f>-'Metric thread'!AM446</f>
        <v>-0.53234628195641831</v>
      </c>
      <c r="K992" s="53">
        <f t="shared" si="57"/>
        <v>2.4899999999999904</v>
      </c>
      <c r="L992" s="58">
        <f t="shared" si="58"/>
        <v>0.53234628195641831</v>
      </c>
    </row>
    <row r="993" spans="1:12">
      <c r="A993" s="133" t="str">
        <f>_xlfn.CONCAT('Metric thread'!C447, "-int")</f>
        <v>M280x3-int</v>
      </c>
      <c r="B993" s="73">
        <f>'Metric thread'!D447</f>
        <v>3</v>
      </c>
      <c r="C993" s="53">
        <f>-'Metric thread'!AJ447</f>
        <v>-140.38499999999999</v>
      </c>
      <c r="D993" s="53">
        <f>'Metric thread'!AH447</f>
        <v>280.38499999999999</v>
      </c>
      <c r="E993" s="53">
        <v>0</v>
      </c>
      <c r="F993" s="53">
        <f>B993/2-'Metric thread'!AN447</f>
        <v>1.4850000000000001</v>
      </c>
      <c r="G993" s="53">
        <v>0</v>
      </c>
      <c r="H993" s="53">
        <f t="shared" si="56"/>
        <v>-1.4850000000000001</v>
      </c>
      <c r="I993" s="53">
        <f>'Metric thread'!AF447-'Metric thread'!AK447-'Metric thread'!AL447</f>
        <v>1.8830573435631384</v>
      </c>
      <c r="J993" s="53">
        <f>-'Metric thread'!AM447</f>
        <v>-0.39781633579432041</v>
      </c>
      <c r="K993" s="53">
        <f t="shared" si="57"/>
        <v>1.8830573435631384</v>
      </c>
      <c r="L993" s="58">
        <f t="shared" si="58"/>
        <v>0.39781633579432041</v>
      </c>
    </row>
    <row r="994" spans="1:12">
      <c r="A994" s="133" t="str">
        <f>_xlfn.CONCAT('Metric thread'!C448, "-int")</f>
        <v>M285x6-int</v>
      </c>
      <c r="B994" s="73">
        <f>'Metric thread'!D448</f>
        <v>6</v>
      </c>
      <c r="C994" s="53">
        <f>-'Metric thread'!AJ448</f>
        <v>-143.14500000000001</v>
      </c>
      <c r="D994" s="53">
        <f>'Metric thread'!AH448</f>
        <v>285.64499999999998</v>
      </c>
      <c r="E994" s="53">
        <v>0</v>
      </c>
      <c r="F994" s="53">
        <f>B994/2-'Metric thread'!AN448</f>
        <v>2.9361587946092005</v>
      </c>
      <c r="G994" s="53">
        <v>0</v>
      </c>
      <c r="H994" s="53">
        <f t="shared" si="56"/>
        <v>-2.9361587946092005</v>
      </c>
      <c r="I994" s="53">
        <f>'Metric thread'!AF448-'Metric thread'!AK448-'Metric thread'!AL448</f>
        <v>3.6900000000000261</v>
      </c>
      <c r="J994" s="53">
        <f>-'Metric thread'!AM448</f>
        <v>-0.8057363012994665</v>
      </c>
      <c r="K994" s="53">
        <f t="shared" si="57"/>
        <v>3.6900000000000261</v>
      </c>
      <c r="L994" s="58">
        <f t="shared" si="58"/>
        <v>0.8057363012994665</v>
      </c>
    </row>
    <row r="995" spans="1:12">
      <c r="A995" s="133" t="str">
        <f>_xlfn.CONCAT('Metric thread'!C449, "-int")</f>
        <v>M285x4-int</v>
      </c>
      <c r="B995" s="73">
        <f>'Metric thread'!D449</f>
        <v>4</v>
      </c>
      <c r="C995" s="53">
        <f>-'Metric thread'!AJ449</f>
        <v>-142.97499999999999</v>
      </c>
      <c r="D995" s="53">
        <f>'Metric thread'!AH449</f>
        <v>285.47500000000002</v>
      </c>
      <c r="E995" s="53">
        <v>0</v>
      </c>
      <c r="F995" s="53">
        <f>B995/2-'Metric thread'!AN449</f>
        <v>1.9699484522385806</v>
      </c>
      <c r="G995" s="53">
        <v>0</v>
      </c>
      <c r="H995" s="53">
        <f t="shared" si="56"/>
        <v>-1.9699484522385806</v>
      </c>
      <c r="I995" s="53">
        <f>'Metric thread'!AF449-'Metric thread'!AK449-'Metric thread'!AL449</f>
        <v>2.4899999999999904</v>
      </c>
      <c r="J995" s="53">
        <f>-'Metric thread'!AM449</f>
        <v>-0.53234628195641831</v>
      </c>
      <c r="K995" s="53">
        <f t="shared" si="57"/>
        <v>2.4899999999999904</v>
      </c>
      <c r="L995" s="58">
        <f t="shared" si="58"/>
        <v>0.53234628195641831</v>
      </c>
    </row>
    <row r="996" spans="1:12">
      <c r="A996" s="133" t="str">
        <f>_xlfn.CONCAT('Metric thread'!C450, "-int")</f>
        <v>M285x3-int</v>
      </c>
      <c r="B996" s="73">
        <f>'Metric thread'!D450</f>
        <v>3</v>
      </c>
      <c r="C996" s="53">
        <f>-'Metric thread'!AJ450</f>
        <v>-142.88499999999999</v>
      </c>
      <c r="D996" s="53">
        <f>'Metric thread'!AH450</f>
        <v>285.38499999999999</v>
      </c>
      <c r="E996" s="53">
        <v>0</v>
      </c>
      <c r="F996" s="53">
        <f>B996/2-'Metric thread'!AN450</f>
        <v>1.4850000000000001</v>
      </c>
      <c r="G996" s="53">
        <v>0</v>
      </c>
      <c r="H996" s="53">
        <f t="shared" si="56"/>
        <v>-1.4850000000000001</v>
      </c>
      <c r="I996" s="53">
        <f>'Metric thread'!AF450-'Metric thread'!AK450-'Metric thread'!AL450</f>
        <v>1.8830573435631384</v>
      </c>
      <c r="J996" s="53">
        <f>-'Metric thread'!AM450</f>
        <v>-0.39781633579432041</v>
      </c>
      <c r="K996" s="53">
        <f t="shared" si="57"/>
        <v>1.8830573435631384</v>
      </c>
      <c r="L996" s="58">
        <f t="shared" si="58"/>
        <v>0.39781633579432041</v>
      </c>
    </row>
    <row r="997" spans="1:12">
      <c r="A997" s="133" t="str">
        <f>_xlfn.CONCAT('Metric thread'!C451, "-int")</f>
        <v>M290x6-int</v>
      </c>
      <c r="B997" s="73">
        <f>'Metric thread'!D451</f>
        <v>6</v>
      </c>
      <c r="C997" s="53">
        <f>-'Metric thread'!AJ451</f>
        <v>-145.64500000000001</v>
      </c>
      <c r="D997" s="53">
        <f>'Metric thread'!AH451</f>
        <v>290.64499999999998</v>
      </c>
      <c r="E997" s="53">
        <v>0</v>
      </c>
      <c r="F997" s="53">
        <f>B997/2-'Metric thread'!AN451</f>
        <v>2.9361587946092005</v>
      </c>
      <c r="G997" s="53">
        <v>0</v>
      </c>
      <c r="H997" s="53">
        <f t="shared" si="56"/>
        <v>-2.9361587946092005</v>
      </c>
      <c r="I997" s="53">
        <f>'Metric thread'!AF451-'Metric thread'!AK451-'Metric thread'!AL451</f>
        <v>3.6900000000000261</v>
      </c>
      <c r="J997" s="53">
        <f>-'Metric thread'!AM451</f>
        <v>-0.8057363012994665</v>
      </c>
      <c r="K997" s="53">
        <f t="shared" si="57"/>
        <v>3.6900000000000261</v>
      </c>
      <c r="L997" s="58">
        <f t="shared" si="58"/>
        <v>0.8057363012994665</v>
      </c>
    </row>
    <row r="998" spans="1:12">
      <c r="A998" s="133" t="str">
        <f>_xlfn.CONCAT('Metric thread'!C452, "-int")</f>
        <v>M290x4-int</v>
      </c>
      <c r="B998" s="73">
        <f>'Metric thread'!D452</f>
        <v>4</v>
      </c>
      <c r="C998" s="53">
        <f>-'Metric thread'!AJ452</f>
        <v>-145.47499999999999</v>
      </c>
      <c r="D998" s="53">
        <f>'Metric thread'!AH452</f>
        <v>290.47500000000002</v>
      </c>
      <c r="E998" s="53">
        <v>0</v>
      </c>
      <c r="F998" s="53">
        <f>B998/2-'Metric thread'!AN452</f>
        <v>1.9699484522385806</v>
      </c>
      <c r="G998" s="53">
        <v>0</v>
      </c>
      <c r="H998" s="53">
        <f t="shared" si="56"/>
        <v>-1.9699484522385806</v>
      </c>
      <c r="I998" s="53">
        <f>'Metric thread'!AF452-'Metric thread'!AK452-'Metric thread'!AL452</f>
        <v>2.4899999999999904</v>
      </c>
      <c r="J998" s="53">
        <f>-'Metric thread'!AM452</f>
        <v>-0.53234628195641831</v>
      </c>
      <c r="K998" s="53">
        <f t="shared" si="57"/>
        <v>2.4899999999999904</v>
      </c>
      <c r="L998" s="58">
        <f t="shared" si="58"/>
        <v>0.53234628195641831</v>
      </c>
    </row>
    <row r="999" spans="1:12">
      <c r="A999" s="133" t="str">
        <f>_xlfn.CONCAT('Metric thread'!C453, "-int")</f>
        <v>M290x3-int</v>
      </c>
      <c r="B999" s="73">
        <f>'Metric thread'!D453</f>
        <v>3</v>
      </c>
      <c r="C999" s="53">
        <f>-'Metric thread'!AJ453</f>
        <v>-145.38499999999999</v>
      </c>
      <c r="D999" s="53">
        <f>'Metric thread'!AH453</f>
        <v>290.38499999999999</v>
      </c>
      <c r="E999" s="53">
        <v>0</v>
      </c>
      <c r="F999" s="53">
        <f>B999/2-'Metric thread'!AN453</f>
        <v>1.4850000000000001</v>
      </c>
      <c r="G999" s="53">
        <v>0</v>
      </c>
      <c r="H999" s="53">
        <f t="shared" ref="H999:H1046" si="59">-F999</f>
        <v>-1.4850000000000001</v>
      </c>
      <c r="I999" s="53">
        <f>'Metric thread'!AF453-'Metric thread'!AK453-'Metric thread'!AL453</f>
        <v>1.8830573435631384</v>
      </c>
      <c r="J999" s="53">
        <f>-'Metric thread'!AM453</f>
        <v>-0.39781633579432041</v>
      </c>
      <c r="K999" s="53">
        <f t="shared" ref="K999:K1046" si="60">I999</f>
        <v>1.8830573435631384</v>
      </c>
      <c r="L999" s="58">
        <f t="shared" ref="L999:L1046" si="61">-J999</f>
        <v>0.39781633579432041</v>
      </c>
    </row>
    <row r="1000" spans="1:12">
      <c r="A1000" s="133" t="str">
        <f>_xlfn.CONCAT('Metric thread'!C454, "-int")</f>
        <v>M295x6-int</v>
      </c>
      <c r="B1000" s="73">
        <f>'Metric thread'!D454</f>
        <v>6</v>
      </c>
      <c r="C1000" s="53">
        <f>-'Metric thread'!AJ454</f>
        <v>-148.14500000000001</v>
      </c>
      <c r="D1000" s="53">
        <f>'Metric thread'!AH454</f>
        <v>295.64499999999998</v>
      </c>
      <c r="E1000" s="53">
        <v>0</v>
      </c>
      <c r="F1000" s="53">
        <f>B1000/2-'Metric thread'!AN454</f>
        <v>2.9361587946092005</v>
      </c>
      <c r="G1000" s="53">
        <v>0</v>
      </c>
      <c r="H1000" s="53">
        <f t="shared" si="59"/>
        <v>-2.9361587946092005</v>
      </c>
      <c r="I1000" s="53">
        <f>'Metric thread'!AF454-'Metric thread'!AK454-'Metric thread'!AL454</f>
        <v>3.6900000000000261</v>
      </c>
      <c r="J1000" s="53">
        <f>-'Metric thread'!AM454</f>
        <v>-0.8057363012994665</v>
      </c>
      <c r="K1000" s="53">
        <f t="shared" si="60"/>
        <v>3.6900000000000261</v>
      </c>
      <c r="L1000" s="58">
        <f t="shared" si="61"/>
        <v>0.8057363012994665</v>
      </c>
    </row>
    <row r="1001" spans="1:12">
      <c r="A1001" s="133" t="str">
        <f>_xlfn.CONCAT('Metric thread'!C455, "-int")</f>
        <v>M295x4-int</v>
      </c>
      <c r="B1001" s="73">
        <f>'Metric thread'!D455</f>
        <v>4</v>
      </c>
      <c r="C1001" s="53">
        <f>-'Metric thread'!AJ455</f>
        <v>-147.97499999999999</v>
      </c>
      <c r="D1001" s="53">
        <f>'Metric thread'!AH455</f>
        <v>295.47500000000002</v>
      </c>
      <c r="E1001" s="53">
        <v>0</v>
      </c>
      <c r="F1001" s="53">
        <f>B1001/2-'Metric thread'!AN455</f>
        <v>1.9699484522385806</v>
      </c>
      <c r="G1001" s="53">
        <v>0</v>
      </c>
      <c r="H1001" s="53">
        <f t="shared" si="59"/>
        <v>-1.9699484522385806</v>
      </c>
      <c r="I1001" s="53">
        <f>'Metric thread'!AF455-'Metric thread'!AK455-'Metric thread'!AL455</f>
        <v>2.4899999999999904</v>
      </c>
      <c r="J1001" s="53">
        <f>-'Metric thread'!AM455</f>
        <v>-0.53234628195641831</v>
      </c>
      <c r="K1001" s="53">
        <f t="shared" si="60"/>
        <v>2.4899999999999904</v>
      </c>
      <c r="L1001" s="58">
        <f t="shared" si="61"/>
        <v>0.53234628195641831</v>
      </c>
    </row>
    <row r="1002" spans="1:12">
      <c r="A1002" s="133" t="str">
        <f>_xlfn.CONCAT('Metric thread'!C456, "-int")</f>
        <v>M295x3-int</v>
      </c>
      <c r="B1002" s="73">
        <f>'Metric thread'!D456</f>
        <v>3</v>
      </c>
      <c r="C1002" s="53">
        <f>-'Metric thread'!AJ456</f>
        <v>-147.88499999999999</v>
      </c>
      <c r="D1002" s="53">
        <f>'Metric thread'!AH456</f>
        <v>295.38499999999999</v>
      </c>
      <c r="E1002" s="53">
        <v>0</v>
      </c>
      <c r="F1002" s="53">
        <f>B1002/2-'Metric thread'!AN456</f>
        <v>1.4850000000000001</v>
      </c>
      <c r="G1002" s="53">
        <v>0</v>
      </c>
      <c r="H1002" s="53">
        <f t="shared" si="59"/>
        <v>-1.4850000000000001</v>
      </c>
      <c r="I1002" s="53">
        <f>'Metric thread'!AF456-'Metric thread'!AK456-'Metric thread'!AL456</f>
        <v>1.8830573435631384</v>
      </c>
      <c r="J1002" s="53">
        <f>-'Metric thread'!AM456</f>
        <v>-0.39781633579432041</v>
      </c>
      <c r="K1002" s="53">
        <f t="shared" si="60"/>
        <v>1.8830573435631384</v>
      </c>
      <c r="L1002" s="58">
        <f t="shared" si="61"/>
        <v>0.39781633579432041</v>
      </c>
    </row>
    <row r="1003" spans="1:12">
      <c r="A1003" s="133" t="str">
        <f>_xlfn.CONCAT('Metric thread'!C457, "-int")</f>
        <v>M300x8-int</v>
      </c>
      <c r="B1003" s="73">
        <f>'Metric thread'!D457</f>
        <v>8</v>
      </c>
      <c r="C1003" s="53">
        <f>-'Metric thread'!AJ457</f>
        <v>-150.815</v>
      </c>
      <c r="D1003" s="53">
        <f>'Metric thread'!AH457</f>
        <v>300.815</v>
      </c>
      <c r="E1003" s="53">
        <v>0</v>
      </c>
      <c r="F1003" s="53">
        <f>B1003/2-'Metric thread'!AN457</f>
        <v>3.9023691369798206</v>
      </c>
      <c r="G1003" s="53">
        <v>0</v>
      </c>
      <c r="H1003" s="53">
        <f t="shared" si="59"/>
        <v>-3.9023691369798206</v>
      </c>
      <c r="I1003" s="53">
        <f>'Metric thread'!AF457-'Metric thread'!AK457-'Metric thread'!AL457</f>
        <v>4.8950000000000014</v>
      </c>
      <c r="J1003" s="53">
        <f>-'Metric thread'!AM457</f>
        <v>-1.076239569296602</v>
      </c>
      <c r="K1003" s="53">
        <f t="shared" si="60"/>
        <v>4.8950000000000014</v>
      </c>
      <c r="L1003" s="58">
        <f t="shared" si="61"/>
        <v>1.076239569296602</v>
      </c>
    </row>
    <row r="1004" spans="1:12">
      <c r="A1004" s="133" t="str">
        <f>_xlfn.CONCAT('Metric thread'!C458, "-int")</f>
        <v>M300x6-int</v>
      </c>
      <c r="B1004" s="73">
        <f>'Metric thread'!D458</f>
        <v>6</v>
      </c>
      <c r="C1004" s="53">
        <f>-'Metric thread'!AJ458</f>
        <v>-150.64500000000001</v>
      </c>
      <c r="D1004" s="53">
        <f>'Metric thread'!AH458</f>
        <v>300.64499999999998</v>
      </c>
      <c r="E1004" s="53">
        <v>0</v>
      </c>
      <c r="F1004" s="53">
        <f>B1004/2-'Metric thread'!AN458</f>
        <v>2.9361587946092005</v>
      </c>
      <c r="G1004" s="53">
        <v>0</v>
      </c>
      <c r="H1004" s="53">
        <f t="shared" si="59"/>
        <v>-2.9361587946092005</v>
      </c>
      <c r="I1004" s="53">
        <f>'Metric thread'!AF458-'Metric thread'!AK458-'Metric thread'!AL458</f>
        <v>3.6900000000000261</v>
      </c>
      <c r="J1004" s="53">
        <f>-'Metric thread'!AM458</f>
        <v>-0.8057363012994665</v>
      </c>
      <c r="K1004" s="53">
        <f t="shared" si="60"/>
        <v>3.6900000000000261</v>
      </c>
      <c r="L1004" s="58">
        <f t="shared" si="61"/>
        <v>0.8057363012994665</v>
      </c>
    </row>
    <row r="1005" spans="1:12">
      <c r="A1005" s="133" t="str">
        <f>_xlfn.CONCAT('Metric thread'!C459, "-int")</f>
        <v>M300x4-int</v>
      </c>
      <c r="B1005" s="73">
        <f>'Metric thread'!D459</f>
        <v>4</v>
      </c>
      <c r="C1005" s="53">
        <f>-'Metric thread'!AJ459</f>
        <v>-150.47499999999999</v>
      </c>
      <c r="D1005" s="53">
        <f>'Metric thread'!AH459</f>
        <v>300.47500000000002</v>
      </c>
      <c r="E1005" s="53">
        <v>0</v>
      </c>
      <c r="F1005" s="53">
        <f>B1005/2-'Metric thread'!AN459</f>
        <v>1.9699484522385806</v>
      </c>
      <c r="G1005" s="53">
        <v>0</v>
      </c>
      <c r="H1005" s="53">
        <f t="shared" si="59"/>
        <v>-1.9699484522385806</v>
      </c>
      <c r="I1005" s="53">
        <f>'Metric thread'!AF459-'Metric thread'!AK459-'Metric thread'!AL459</f>
        <v>2.4899999999999904</v>
      </c>
      <c r="J1005" s="53">
        <f>-'Metric thread'!AM459</f>
        <v>-0.53234628195641831</v>
      </c>
      <c r="K1005" s="53">
        <f t="shared" si="60"/>
        <v>2.4899999999999904</v>
      </c>
      <c r="L1005" s="58">
        <f t="shared" si="61"/>
        <v>0.53234628195641831</v>
      </c>
    </row>
    <row r="1006" spans="1:12">
      <c r="A1006" s="133" t="str">
        <f>_xlfn.CONCAT('Metric thread'!C460, "-int")</f>
        <v>M300x3-int</v>
      </c>
      <c r="B1006" s="73">
        <f>'Metric thread'!D460</f>
        <v>3</v>
      </c>
      <c r="C1006" s="53">
        <f>-'Metric thread'!AJ460</f>
        <v>-150.38499999999999</v>
      </c>
      <c r="D1006" s="53">
        <f>'Metric thread'!AH460</f>
        <v>300.38499999999999</v>
      </c>
      <c r="E1006" s="53">
        <v>0</v>
      </c>
      <c r="F1006" s="53">
        <f>B1006/2-'Metric thread'!AN460</f>
        <v>1.4850000000000001</v>
      </c>
      <c r="G1006" s="53">
        <v>0</v>
      </c>
      <c r="H1006" s="53">
        <f t="shared" si="59"/>
        <v>-1.4850000000000001</v>
      </c>
      <c r="I1006" s="53">
        <f>'Metric thread'!AF460-'Metric thread'!AK460-'Metric thread'!AL460</f>
        <v>1.8830573435631384</v>
      </c>
      <c r="J1006" s="53">
        <f>-'Metric thread'!AM460</f>
        <v>-0.39781633579432041</v>
      </c>
      <c r="K1006" s="53">
        <f t="shared" si="60"/>
        <v>1.8830573435631384</v>
      </c>
      <c r="L1006" s="58">
        <f t="shared" si="61"/>
        <v>0.39781633579432041</v>
      </c>
    </row>
    <row r="1007" spans="1:12">
      <c r="A1007" s="133" t="str">
        <f>_xlfn.CONCAT('Metric thread'!C461, "-int")</f>
        <v>M310x6-int</v>
      </c>
      <c r="B1007" s="73">
        <f>'Metric thread'!D461</f>
        <v>6</v>
      </c>
      <c r="C1007" s="53">
        <f>-'Metric thread'!AJ461</f>
        <v>-155.64500000000001</v>
      </c>
      <c r="D1007" s="53">
        <f>'Metric thread'!AH461</f>
        <v>310.64499999999998</v>
      </c>
      <c r="E1007" s="53">
        <v>0</v>
      </c>
      <c r="F1007" s="53">
        <f>B1007/2-'Metric thread'!AN461</f>
        <v>2.9361587946092005</v>
      </c>
      <c r="G1007" s="53">
        <v>0</v>
      </c>
      <c r="H1007" s="53">
        <f t="shared" si="59"/>
        <v>-2.9361587946092005</v>
      </c>
      <c r="I1007" s="53">
        <f>'Metric thread'!AF461-'Metric thread'!AK461-'Metric thread'!AL461</f>
        <v>3.6900000000000261</v>
      </c>
      <c r="J1007" s="53">
        <f>-'Metric thread'!AM461</f>
        <v>-0.8057363012994665</v>
      </c>
      <c r="K1007" s="53">
        <f t="shared" si="60"/>
        <v>3.6900000000000261</v>
      </c>
      <c r="L1007" s="58">
        <f t="shared" si="61"/>
        <v>0.8057363012994665</v>
      </c>
    </row>
    <row r="1008" spans="1:12">
      <c r="A1008" s="133" t="str">
        <f>_xlfn.CONCAT('Metric thread'!C462, "-int")</f>
        <v>M310x4-int</v>
      </c>
      <c r="B1008" s="73">
        <f>'Metric thread'!D462</f>
        <v>4</v>
      </c>
      <c r="C1008" s="53">
        <f>-'Metric thread'!AJ462</f>
        <v>-155.47499999999999</v>
      </c>
      <c r="D1008" s="53">
        <f>'Metric thread'!AH462</f>
        <v>310.47500000000002</v>
      </c>
      <c r="E1008" s="53">
        <v>0</v>
      </c>
      <c r="F1008" s="53">
        <f>B1008/2-'Metric thread'!AN462</f>
        <v>1.9699484522385806</v>
      </c>
      <c r="G1008" s="53">
        <v>0</v>
      </c>
      <c r="H1008" s="53">
        <f t="shared" si="59"/>
        <v>-1.9699484522385806</v>
      </c>
      <c r="I1008" s="53">
        <f>'Metric thread'!AF462-'Metric thread'!AK462-'Metric thread'!AL462</f>
        <v>2.4899999999999904</v>
      </c>
      <c r="J1008" s="53">
        <f>-'Metric thread'!AM462</f>
        <v>-0.53234628195641831</v>
      </c>
      <c r="K1008" s="53">
        <f t="shared" si="60"/>
        <v>2.4899999999999904</v>
      </c>
      <c r="L1008" s="58">
        <f t="shared" si="61"/>
        <v>0.53234628195641831</v>
      </c>
    </row>
    <row r="1009" spans="1:12">
      <c r="A1009" s="133" t="str">
        <f>_xlfn.CONCAT('Metric thread'!C463, "-int")</f>
        <v>M320x6-int</v>
      </c>
      <c r="B1009" s="73">
        <f>'Metric thread'!D463</f>
        <v>6</v>
      </c>
      <c r="C1009" s="53">
        <f>-'Metric thread'!AJ463</f>
        <v>-160.64500000000001</v>
      </c>
      <c r="D1009" s="53">
        <f>'Metric thread'!AH463</f>
        <v>320.64499999999998</v>
      </c>
      <c r="E1009" s="53">
        <v>0</v>
      </c>
      <c r="F1009" s="53">
        <f>B1009/2-'Metric thread'!AN463</f>
        <v>2.9361587946092005</v>
      </c>
      <c r="G1009" s="53">
        <v>0</v>
      </c>
      <c r="H1009" s="53">
        <f t="shared" si="59"/>
        <v>-2.9361587946092005</v>
      </c>
      <c r="I1009" s="53">
        <f>'Metric thread'!AF463-'Metric thread'!AK463-'Metric thread'!AL463</f>
        <v>3.6900000000000261</v>
      </c>
      <c r="J1009" s="53">
        <f>-'Metric thread'!AM463</f>
        <v>-0.8057363012994665</v>
      </c>
      <c r="K1009" s="53">
        <f t="shared" si="60"/>
        <v>3.6900000000000261</v>
      </c>
      <c r="L1009" s="58">
        <f t="shared" si="61"/>
        <v>0.8057363012994665</v>
      </c>
    </row>
    <row r="1010" spans="1:12">
      <c r="A1010" s="133" t="str">
        <f>_xlfn.CONCAT('Metric thread'!C464, "-int")</f>
        <v>M320x4-int</v>
      </c>
      <c r="B1010" s="73">
        <f>'Metric thread'!D464</f>
        <v>4</v>
      </c>
      <c r="C1010" s="53">
        <f>-'Metric thread'!AJ464</f>
        <v>-160.47499999999999</v>
      </c>
      <c r="D1010" s="53">
        <f>'Metric thread'!AH464</f>
        <v>320.47500000000002</v>
      </c>
      <c r="E1010" s="53">
        <v>0</v>
      </c>
      <c r="F1010" s="53">
        <f>B1010/2-'Metric thread'!AN464</f>
        <v>1.9699484522385806</v>
      </c>
      <c r="G1010" s="53">
        <v>0</v>
      </c>
      <c r="H1010" s="53">
        <f t="shared" si="59"/>
        <v>-1.9699484522385806</v>
      </c>
      <c r="I1010" s="53">
        <f>'Metric thread'!AF464-'Metric thread'!AK464-'Metric thread'!AL464</f>
        <v>2.4899999999999904</v>
      </c>
      <c r="J1010" s="53">
        <f>-'Metric thread'!AM464</f>
        <v>-0.53234628195641831</v>
      </c>
      <c r="K1010" s="53">
        <f t="shared" si="60"/>
        <v>2.4899999999999904</v>
      </c>
      <c r="L1010" s="58">
        <f t="shared" si="61"/>
        <v>0.53234628195641831</v>
      </c>
    </row>
    <row r="1011" spans="1:12">
      <c r="A1011" s="133" t="str">
        <f>_xlfn.CONCAT('Metric thread'!C465, "-int")</f>
        <v>M330x6-int</v>
      </c>
      <c r="B1011" s="73">
        <f>'Metric thread'!D465</f>
        <v>6</v>
      </c>
      <c r="C1011" s="53">
        <f>-'Metric thread'!AJ465</f>
        <v>-165.64500000000001</v>
      </c>
      <c r="D1011" s="53">
        <f>'Metric thread'!AH465</f>
        <v>330.64499999999998</v>
      </c>
      <c r="E1011" s="53">
        <v>0</v>
      </c>
      <c r="F1011" s="53">
        <f>B1011/2-'Metric thread'!AN465</f>
        <v>2.9361587946092005</v>
      </c>
      <c r="G1011" s="53">
        <v>0</v>
      </c>
      <c r="H1011" s="53">
        <f t="shared" si="59"/>
        <v>-2.9361587946092005</v>
      </c>
      <c r="I1011" s="53">
        <f>'Metric thread'!AF465-'Metric thread'!AK465-'Metric thread'!AL465</f>
        <v>3.6900000000000261</v>
      </c>
      <c r="J1011" s="53">
        <f>-'Metric thread'!AM465</f>
        <v>-0.8057363012994665</v>
      </c>
      <c r="K1011" s="53">
        <f t="shared" si="60"/>
        <v>3.6900000000000261</v>
      </c>
      <c r="L1011" s="58">
        <f t="shared" si="61"/>
        <v>0.8057363012994665</v>
      </c>
    </row>
    <row r="1012" spans="1:12">
      <c r="A1012" s="133" t="str">
        <f>_xlfn.CONCAT('Metric thread'!C466, "-int")</f>
        <v>M330x4-int</v>
      </c>
      <c r="B1012" s="73">
        <f>'Metric thread'!D466</f>
        <v>4</v>
      </c>
      <c r="C1012" s="53">
        <f>-'Metric thread'!AJ466</f>
        <v>-165.47499999999999</v>
      </c>
      <c r="D1012" s="53">
        <f>'Metric thread'!AH466</f>
        <v>330.47500000000002</v>
      </c>
      <c r="E1012" s="53">
        <v>0</v>
      </c>
      <c r="F1012" s="53">
        <f>B1012/2-'Metric thread'!AN466</f>
        <v>1.9699484522385806</v>
      </c>
      <c r="G1012" s="53">
        <v>0</v>
      </c>
      <c r="H1012" s="53">
        <f t="shared" si="59"/>
        <v>-1.9699484522385806</v>
      </c>
      <c r="I1012" s="53">
        <f>'Metric thread'!AF466-'Metric thread'!AK466-'Metric thread'!AL466</f>
        <v>2.4899999999999904</v>
      </c>
      <c r="J1012" s="53">
        <f>-'Metric thread'!AM466</f>
        <v>-0.53234628195641831</v>
      </c>
      <c r="K1012" s="53">
        <f t="shared" si="60"/>
        <v>2.4899999999999904</v>
      </c>
      <c r="L1012" s="58">
        <f t="shared" si="61"/>
        <v>0.53234628195641831</v>
      </c>
    </row>
    <row r="1013" spans="1:12">
      <c r="A1013" s="133" t="str">
        <f>_xlfn.CONCAT('Metric thread'!C467, "-int")</f>
        <v>M340x6-int</v>
      </c>
      <c r="B1013" s="73">
        <f>'Metric thread'!D467</f>
        <v>6</v>
      </c>
      <c r="C1013" s="53">
        <f>-'Metric thread'!AJ467</f>
        <v>-170.64500000000001</v>
      </c>
      <c r="D1013" s="53">
        <f>'Metric thread'!AH467</f>
        <v>340.64499999999998</v>
      </c>
      <c r="E1013" s="53">
        <v>0</v>
      </c>
      <c r="F1013" s="53">
        <f>B1013/2-'Metric thread'!AN467</f>
        <v>2.9361587946092005</v>
      </c>
      <c r="G1013" s="53">
        <v>0</v>
      </c>
      <c r="H1013" s="53">
        <f t="shared" si="59"/>
        <v>-2.9361587946092005</v>
      </c>
      <c r="I1013" s="53">
        <f>'Metric thread'!AF467-'Metric thread'!AK467-'Metric thread'!AL467</f>
        <v>3.6900000000000261</v>
      </c>
      <c r="J1013" s="53">
        <f>-'Metric thread'!AM467</f>
        <v>-0.8057363012994665</v>
      </c>
      <c r="K1013" s="53">
        <f t="shared" si="60"/>
        <v>3.6900000000000261</v>
      </c>
      <c r="L1013" s="58">
        <f t="shared" si="61"/>
        <v>0.8057363012994665</v>
      </c>
    </row>
    <row r="1014" spans="1:12">
      <c r="A1014" s="133" t="str">
        <f>_xlfn.CONCAT('Metric thread'!C468, "-int")</f>
        <v>M340x4-int</v>
      </c>
      <c r="B1014" s="73">
        <f>'Metric thread'!D468</f>
        <v>4</v>
      </c>
      <c r="C1014" s="53">
        <f>-'Metric thread'!AJ468</f>
        <v>-170.47499999999999</v>
      </c>
      <c r="D1014" s="53">
        <f>'Metric thread'!AH468</f>
        <v>340.47500000000002</v>
      </c>
      <c r="E1014" s="53">
        <v>0</v>
      </c>
      <c r="F1014" s="53">
        <f>B1014/2-'Metric thread'!AN468</f>
        <v>1.9699484522385806</v>
      </c>
      <c r="G1014" s="53">
        <v>0</v>
      </c>
      <c r="H1014" s="53">
        <f t="shared" si="59"/>
        <v>-1.9699484522385806</v>
      </c>
      <c r="I1014" s="53">
        <f>'Metric thread'!AF468-'Metric thread'!AK468-'Metric thread'!AL468</f>
        <v>2.4899999999999904</v>
      </c>
      <c r="J1014" s="53">
        <f>-'Metric thread'!AM468</f>
        <v>-0.53234628195641831</v>
      </c>
      <c r="K1014" s="53">
        <f t="shared" si="60"/>
        <v>2.4899999999999904</v>
      </c>
      <c r="L1014" s="58">
        <f t="shared" si="61"/>
        <v>0.53234628195641831</v>
      </c>
    </row>
    <row r="1015" spans="1:12">
      <c r="A1015" s="133" t="str">
        <f>_xlfn.CONCAT('Metric thread'!C469, "-int")</f>
        <v>M350x6-int</v>
      </c>
      <c r="B1015" s="73">
        <f>'Metric thread'!D469</f>
        <v>6</v>
      </c>
      <c r="C1015" s="53">
        <f>-'Metric thread'!AJ469</f>
        <v>-175.64500000000001</v>
      </c>
      <c r="D1015" s="53">
        <f>'Metric thread'!AH469</f>
        <v>350.64499999999998</v>
      </c>
      <c r="E1015" s="53">
        <v>0</v>
      </c>
      <c r="F1015" s="53">
        <f>B1015/2-'Metric thread'!AN469</f>
        <v>2.9361587946092005</v>
      </c>
      <c r="G1015" s="53">
        <v>0</v>
      </c>
      <c r="H1015" s="53">
        <f t="shared" si="59"/>
        <v>-2.9361587946092005</v>
      </c>
      <c r="I1015" s="53">
        <f>'Metric thread'!AF469-'Metric thread'!AK469-'Metric thread'!AL469</f>
        <v>3.6900000000000261</v>
      </c>
      <c r="J1015" s="53">
        <f>-'Metric thread'!AM469</f>
        <v>-0.8057363012994665</v>
      </c>
      <c r="K1015" s="53">
        <f t="shared" si="60"/>
        <v>3.6900000000000261</v>
      </c>
      <c r="L1015" s="58">
        <f t="shared" si="61"/>
        <v>0.8057363012994665</v>
      </c>
    </row>
    <row r="1016" spans="1:12">
      <c r="A1016" s="133" t="str">
        <f>_xlfn.CONCAT('Metric thread'!C470, "-int")</f>
        <v>M350x4-int</v>
      </c>
      <c r="B1016" s="73">
        <f>'Metric thread'!D470</f>
        <v>4</v>
      </c>
      <c r="C1016" s="53">
        <f>-'Metric thread'!AJ470</f>
        <v>-175.47499999999999</v>
      </c>
      <c r="D1016" s="53">
        <f>'Metric thread'!AH470</f>
        <v>350.47500000000002</v>
      </c>
      <c r="E1016" s="53">
        <v>0</v>
      </c>
      <c r="F1016" s="53">
        <f>B1016/2-'Metric thread'!AN470</f>
        <v>1.9699484522385806</v>
      </c>
      <c r="G1016" s="53">
        <v>0</v>
      </c>
      <c r="H1016" s="53">
        <f t="shared" si="59"/>
        <v>-1.9699484522385806</v>
      </c>
      <c r="I1016" s="53">
        <f>'Metric thread'!AF470-'Metric thread'!AK470-'Metric thread'!AL470</f>
        <v>2.4899999999999904</v>
      </c>
      <c r="J1016" s="53">
        <f>-'Metric thread'!AM470</f>
        <v>-0.53234628195641831</v>
      </c>
      <c r="K1016" s="53">
        <f t="shared" si="60"/>
        <v>2.4899999999999904</v>
      </c>
      <c r="L1016" s="58">
        <f t="shared" si="61"/>
        <v>0.53234628195641831</v>
      </c>
    </row>
    <row r="1017" spans="1:12">
      <c r="A1017" s="133" t="str">
        <f>_xlfn.CONCAT('Metric thread'!C471, "-int")</f>
        <v>M360x6-int</v>
      </c>
      <c r="B1017" s="73">
        <f>'Metric thread'!D471</f>
        <v>6</v>
      </c>
      <c r="C1017" s="53">
        <f>-'Metric thread'!AJ471</f>
        <v>-180.67</v>
      </c>
      <c r="D1017" s="53">
        <f>'Metric thread'!AH471</f>
        <v>360.66999999999996</v>
      </c>
      <c r="E1017" s="53">
        <v>0</v>
      </c>
      <c r="F1017" s="53">
        <f>B1017/2-'Metric thread'!AN471</f>
        <v>2.9433756729740481</v>
      </c>
      <c r="G1017" s="53">
        <v>0</v>
      </c>
      <c r="H1017" s="53">
        <f t="shared" si="59"/>
        <v>-2.9433756729740481</v>
      </c>
      <c r="I1017" s="53">
        <f>'Metric thread'!AF471-'Metric thread'!AK471-'Metric thread'!AL471</f>
        <v>3.7150000000000034</v>
      </c>
      <c r="J1017" s="53">
        <f>-'Metric thread'!AM471</f>
        <v>-0.79851942293458633</v>
      </c>
      <c r="K1017" s="53">
        <f t="shared" si="60"/>
        <v>3.7150000000000034</v>
      </c>
      <c r="L1017" s="58">
        <f t="shared" si="61"/>
        <v>0.79851942293458633</v>
      </c>
    </row>
    <row r="1018" spans="1:12">
      <c r="A1018" s="133" t="str">
        <f>_xlfn.CONCAT('Metric thread'!C472, "-int")</f>
        <v>M360x4-int</v>
      </c>
      <c r="B1018" s="73">
        <f>'Metric thread'!D472</f>
        <v>4</v>
      </c>
      <c r="C1018" s="53">
        <f>-'Metric thread'!AJ472</f>
        <v>-180.49</v>
      </c>
      <c r="D1018" s="53">
        <f>'Metric thread'!AH472</f>
        <v>360.49</v>
      </c>
      <c r="E1018" s="53">
        <v>0</v>
      </c>
      <c r="F1018" s="53">
        <f>B1018/2-'Metric thread'!AN472</f>
        <v>1.9757219549304716</v>
      </c>
      <c r="G1018" s="53">
        <v>0</v>
      </c>
      <c r="H1018" s="53">
        <f t="shared" si="59"/>
        <v>-1.9757219549304716</v>
      </c>
      <c r="I1018" s="53">
        <f>'Metric thread'!AF472-'Metric thread'!AK472-'Metric thread'!AL472</f>
        <v>2.5050000000000052</v>
      </c>
      <c r="J1018" s="53">
        <f>-'Metric thread'!AM472</f>
        <v>-0.52945953061045636</v>
      </c>
      <c r="K1018" s="53">
        <f t="shared" si="60"/>
        <v>2.5050000000000052</v>
      </c>
      <c r="L1018" s="58">
        <f t="shared" si="61"/>
        <v>0.52945953061045636</v>
      </c>
    </row>
    <row r="1019" spans="1:12">
      <c r="A1019" s="133" t="str">
        <f>_xlfn.CONCAT('Metric thread'!C473, "-int")</f>
        <v>M370x6-int</v>
      </c>
      <c r="B1019" s="73">
        <f>'Metric thread'!D473</f>
        <v>6</v>
      </c>
      <c r="C1019" s="53">
        <f>-'Metric thread'!AJ473</f>
        <v>-185.67</v>
      </c>
      <c r="D1019" s="53">
        <f>'Metric thread'!AH473</f>
        <v>370.66999999999996</v>
      </c>
      <c r="E1019" s="53">
        <v>0</v>
      </c>
      <c r="F1019" s="53">
        <f>B1019/2-'Metric thread'!AN473</f>
        <v>2.9433756729740481</v>
      </c>
      <c r="G1019" s="53">
        <v>0</v>
      </c>
      <c r="H1019" s="53">
        <f t="shared" si="59"/>
        <v>-2.9433756729740481</v>
      </c>
      <c r="I1019" s="53">
        <f>'Metric thread'!AF473-'Metric thread'!AK473-'Metric thread'!AL473</f>
        <v>3.7150000000000034</v>
      </c>
      <c r="J1019" s="53">
        <f>-'Metric thread'!AM473</f>
        <v>-0.79851942293458633</v>
      </c>
      <c r="K1019" s="53">
        <f t="shared" si="60"/>
        <v>3.7150000000000034</v>
      </c>
      <c r="L1019" s="58">
        <f t="shared" si="61"/>
        <v>0.79851942293458633</v>
      </c>
    </row>
    <row r="1020" spans="1:12">
      <c r="A1020" s="133" t="str">
        <f>_xlfn.CONCAT('Metric thread'!C474, "-int")</f>
        <v>M370x4-int</v>
      </c>
      <c r="B1020" s="73">
        <f>'Metric thread'!D474</f>
        <v>4</v>
      </c>
      <c r="C1020" s="53">
        <f>-'Metric thread'!AJ474</f>
        <v>-185.49</v>
      </c>
      <c r="D1020" s="53">
        <f>'Metric thread'!AH474</f>
        <v>370.49</v>
      </c>
      <c r="E1020" s="53">
        <v>0</v>
      </c>
      <c r="F1020" s="53">
        <f>B1020/2-'Metric thread'!AN474</f>
        <v>1.9757219549304716</v>
      </c>
      <c r="G1020" s="53">
        <v>0</v>
      </c>
      <c r="H1020" s="53">
        <f t="shared" si="59"/>
        <v>-1.9757219549304716</v>
      </c>
      <c r="I1020" s="53">
        <f>'Metric thread'!AF474-'Metric thread'!AK474-'Metric thread'!AL474</f>
        <v>2.5050000000000052</v>
      </c>
      <c r="J1020" s="53">
        <f>-'Metric thread'!AM474</f>
        <v>-0.52945953061045636</v>
      </c>
      <c r="K1020" s="53">
        <f t="shared" si="60"/>
        <v>2.5050000000000052</v>
      </c>
      <c r="L1020" s="58">
        <f t="shared" si="61"/>
        <v>0.52945953061045636</v>
      </c>
    </row>
    <row r="1021" spans="1:12">
      <c r="A1021" s="133" t="str">
        <f>_xlfn.CONCAT('Metric thread'!C475, "-int")</f>
        <v>M380x6-int</v>
      </c>
      <c r="B1021" s="73">
        <f>'Metric thread'!D475</f>
        <v>6</v>
      </c>
      <c r="C1021" s="53">
        <f>-'Metric thread'!AJ475</f>
        <v>-190.67</v>
      </c>
      <c r="D1021" s="53">
        <f>'Metric thread'!AH475</f>
        <v>380.66999999999996</v>
      </c>
      <c r="E1021" s="53">
        <v>0</v>
      </c>
      <c r="F1021" s="53">
        <f>B1021/2-'Metric thread'!AN475</f>
        <v>2.9433756729740481</v>
      </c>
      <c r="G1021" s="53">
        <v>0</v>
      </c>
      <c r="H1021" s="53">
        <f t="shared" si="59"/>
        <v>-2.9433756729740481</v>
      </c>
      <c r="I1021" s="53">
        <f>'Metric thread'!AF475-'Metric thread'!AK475-'Metric thread'!AL475</f>
        <v>3.7150000000000034</v>
      </c>
      <c r="J1021" s="53">
        <f>-'Metric thread'!AM475</f>
        <v>-0.79851942293458633</v>
      </c>
      <c r="K1021" s="53">
        <f t="shared" si="60"/>
        <v>3.7150000000000034</v>
      </c>
      <c r="L1021" s="58">
        <f t="shared" si="61"/>
        <v>0.79851942293458633</v>
      </c>
    </row>
    <row r="1022" spans="1:12">
      <c r="A1022" s="133" t="str">
        <f>_xlfn.CONCAT('Metric thread'!C476, "-int")</f>
        <v>M380x4-int</v>
      </c>
      <c r="B1022" s="73">
        <f>'Metric thread'!D476</f>
        <v>4</v>
      </c>
      <c r="C1022" s="53">
        <f>-'Metric thread'!AJ476</f>
        <v>-190.49</v>
      </c>
      <c r="D1022" s="53">
        <f>'Metric thread'!AH476</f>
        <v>380.49</v>
      </c>
      <c r="E1022" s="53">
        <v>0</v>
      </c>
      <c r="F1022" s="53">
        <f>B1022/2-'Metric thread'!AN476</f>
        <v>1.9757219549304716</v>
      </c>
      <c r="G1022" s="53">
        <v>0</v>
      </c>
      <c r="H1022" s="53">
        <f t="shared" si="59"/>
        <v>-1.9757219549304716</v>
      </c>
      <c r="I1022" s="53">
        <f>'Metric thread'!AF476-'Metric thread'!AK476-'Metric thread'!AL476</f>
        <v>2.5050000000000052</v>
      </c>
      <c r="J1022" s="53">
        <f>-'Metric thread'!AM476</f>
        <v>-0.52945953061045636</v>
      </c>
      <c r="K1022" s="53">
        <f t="shared" si="60"/>
        <v>2.5050000000000052</v>
      </c>
      <c r="L1022" s="58">
        <f t="shared" si="61"/>
        <v>0.52945953061045636</v>
      </c>
    </row>
    <row r="1023" spans="1:12">
      <c r="A1023" s="133" t="str">
        <f>_xlfn.CONCAT('Metric thread'!C477, "-int")</f>
        <v>M390x6-int</v>
      </c>
      <c r="B1023" s="73">
        <f>'Metric thread'!D477</f>
        <v>6</v>
      </c>
      <c r="C1023" s="53">
        <f>-'Metric thread'!AJ477</f>
        <v>-195.67</v>
      </c>
      <c r="D1023" s="53">
        <f>'Metric thread'!AH477</f>
        <v>390.66999999999996</v>
      </c>
      <c r="E1023" s="53">
        <v>0</v>
      </c>
      <c r="F1023" s="53">
        <f>B1023/2-'Metric thread'!AN477</f>
        <v>2.9433756729740481</v>
      </c>
      <c r="G1023" s="53">
        <v>0</v>
      </c>
      <c r="H1023" s="53">
        <f t="shared" si="59"/>
        <v>-2.9433756729740481</v>
      </c>
      <c r="I1023" s="53">
        <f>'Metric thread'!AF477-'Metric thread'!AK477-'Metric thread'!AL477</f>
        <v>3.7150000000000034</v>
      </c>
      <c r="J1023" s="53">
        <f>-'Metric thread'!AM477</f>
        <v>-0.79851942293458633</v>
      </c>
      <c r="K1023" s="53">
        <f t="shared" si="60"/>
        <v>3.7150000000000034</v>
      </c>
      <c r="L1023" s="58">
        <f t="shared" si="61"/>
        <v>0.79851942293458633</v>
      </c>
    </row>
    <row r="1024" spans="1:12">
      <c r="A1024" s="133" t="str">
        <f>_xlfn.CONCAT('Metric thread'!C478, "-int")</f>
        <v>M390x4-int</v>
      </c>
      <c r="B1024" s="73">
        <f>'Metric thread'!D478</f>
        <v>4</v>
      </c>
      <c r="C1024" s="53">
        <f>-'Metric thread'!AJ478</f>
        <v>-195.49</v>
      </c>
      <c r="D1024" s="53">
        <f>'Metric thread'!AH478</f>
        <v>390.49</v>
      </c>
      <c r="E1024" s="53">
        <v>0</v>
      </c>
      <c r="F1024" s="53">
        <f>B1024/2-'Metric thread'!AN478</f>
        <v>1.9757219549304716</v>
      </c>
      <c r="G1024" s="53">
        <v>0</v>
      </c>
      <c r="H1024" s="53">
        <f t="shared" si="59"/>
        <v>-1.9757219549304716</v>
      </c>
      <c r="I1024" s="53">
        <f>'Metric thread'!AF478-'Metric thread'!AK478-'Metric thread'!AL478</f>
        <v>2.5050000000000052</v>
      </c>
      <c r="J1024" s="53">
        <f>-'Metric thread'!AM478</f>
        <v>-0.52945953061045636</v>
      </c>
      <c r="K1024" s="53">
        <f t="shared" si="60"/>
        <v>2.5050000000000052</v>
      </c>
      <c r="L1024" s="58">
        <f t="shared" si="61"/>
        <v>0.52945953061045636</v>
      </c>
    </row>
    <row r="1025" spans="1:12">
      <c r="A1025" s="133" t="str">
        <f>_xlfn.CONCAT('Metric thread'!C479, "-int")</f>
        <v>M400x6-int</v>
      </c>
      <c r="B1025" s="73">
        <f>'Metric thread'!D479</f>
        <v>6</v>
      </c>
      <c r="C1025" s="53">
        <f>-'Metric thread'!AJ479</f>
        <v>-200.67</v>
      </c>
      <c r="D1025" s="53">
        <f>'Metric thread'!AH479</f>
        <v>400.66999999999996</v>
      </c>
      <c r="E1025" s="53">
        <v>0</v>
      </c>
      <c r="F1025" s="53">
        <f>B1025/2-'Metric thread'!AN479</f>
        <v>2.9433756729740481</v>
      </c>
      <c r="G1025" s="53">
        <v>0</v>
      </c>
      <c r="H1025" s="53">
        <f t="shared" si="59"/>
        <v>-2.9433756729740481</v>
      </c>
      <c r="I1025" s="53">
        <f>'Metric thread'!AF479-'Metric thread'!AK479-'Metric thread'!AL479</f>
        <v>3.7150000000000034</v>
      </c>
      <c r="J1025" s="53">
        <f>-'Metric thread'!AM479</f>
        <v>-0.79851942293458633</v>
      </c>
      <c r="K1025" s="53">
        <f t="shared" si="60"/>
        <v>3.7150000000000034</v>
      </c>
      <c r="L1025" s="58">
        <f t="shared" si="61"/>
        <v>0.79851942293458633</v>
      </c>
    </row>
    <row r="1026" spans="1:12">
      <c r="A1026" s="133" t="str">
        <f>_xlfn.CONCAT('Metric thread'!C480, "-int")</f>
        <v>M400x4-int</v>
      </c>
      <c r="B1026" s="73">
        <f>'Metric thread'!D480</f>
        <v>4</v>
      </c>
      <c r="C1026" s="53">
        <f>-'Metric thread'!AJ480</f>
        <v>-200.49</v>
      </c>
      <c r="D1026" s="53">
        <f>'Metric thread'!AH480</f>
        <v>400.49</v>
      </c>
      <c r="E1026" s="53">
        <v>0</v>
      </c>
      <c r="F1026" s="53">
        <f>B1026/2-'Metric thread'!AN480</f>
        <v>1.9757219549304716</v>
      </c>
      <c r="G1026" s="53">
        <v>0</v>
      </c>
      <c r="H1026" s="53">
        <f t="shared" si="59"/>
        <v>-1.9757219549304716</v>
      </c>
      <c r="I1026" s="53">
        <f>'Metric thread'!AF480-'Metric thread'!AK480-'Metric thread'!AL480</f>
        <v>2.5050000000000052</v>
      </c>
      <c r="J1026" s="53">
        <f>-'Metric thread'!AM480</f>
        <v>-0.52945953061045636</v>
      </c>
      <c r="K1026" s="53">
        <f t="shared" si="60"/>
        <v>2.5050000000000052</v>
      </c>
      <c r="L1026" s="58">
        <f t="shared" si="61"/>
        <v>0.52945953061045636</v>
      </c>
    </row>
    <row r="1027" spans="1:12">
      <c r="A1027" s="133" t="str">
        <f>_xlfn.CONCAT('Metric thread'!C481, "-int")</f>
        <v>M410x6-int</v>
      </c>
      <c r="B1027" s="73">
        <f>'Metric thread'!D481</f>
        <v>6</v>
      </c>
      <c r="C1027" s="53">
        <f>-'Metric thread'!AJ481</f>
        <v>-205.67</v>
      </c>
      <c r="D1027" s="53">
        <f>'Metric thread'!AH481</f>
        <v>410.66999999999996</v>
      </c>
      <c r="E1027" s="53">
        <v>0</v>
      </c>
      <c r="F1027" s="53">
        <f>B1027/2-'Metric thread'!AN481</f>
        <v>2.9433756729740481</v>
      </c>
      <c r="G1027" s="53">
        <v>0</v>
      </c>
      <c r="H1027" s="53">
        <f t="shared" si="59"/>
        <v>-2.9433756729740481</v>
      </c>
      <c r="I1027" s="53">
        <f>'Metric thread'!AF481-'Metric thread'!AK481-'Metric thread'!AL481</f>
        <v>3.7150000000000034</v>
      </c>
      <c r="J1027" s="53">
        <f>-'Metric thread'!AM481</f>
        <v>-0.79851942293458633</v>
      </c>
      <c r="K1027" s="53">
        <f t="shared" si="60"/>
        <v>3.7150000000000034</v>
      </c>
      <c r="L1027" s="58">
        <f t="shared" si="61"/>
        <v>0.79851942293458633</v>
      </c>
    </row>
    <row r="1028" spans="1:12">
      <c r="A1028" s="133" t="str">
        <f>_xlfn.CONCAT('Metric thread'!C482, "-int")</f>
        <v>M420x6-int</v>
      </c>
      <c r="B1028" s="73">
        <f>'Metric thread'!D482</f>
        <v>6</v>
      </c>
      <c r="C1028" s="53">
        <f>-'Metric thread'!AJ482</f>
        <v>-210.67</v>
      </c>
      <c r="D1028" s="53">
        <f>'Metric thread'!AH482</f>
        <v>420.66999999999996</v>
      </c>
      <c r="E1028" s="53">
        <v>0</v>
      </c>
      <c r="F1028" s="53">
        <f>B1028/2-'Metric thread'!AN482</f>
        <v>2.9433756729740481</v>
      </c>
      <c r="G1028" s="53">
        <v>0</v>
      </c>
      <c r="H1028" s="53">
        <f t="shared" si="59"/>
        <v>-2.9433756729740481</v>
      </c>
      <c r="I1028" s="53">
        <f>'Metric thread'!AF482-'Metric thread'!AK482-'Metric thread'!AL482</f>
        <v>3.7150000000000034</v>
      </c>
      <c r="J1028" s="53">
        <f>-'Metric thread'!AM482</f>
        <v>-0.79851942293458633</v>
      </c>
      <c r="K1028" s="53">
        <f t="shared" si="60"/>
        <v>3.7150000000000034</v>
      </c>
      <c r="L1028" s="58">
        <f t="shared" si="61"/>
        <v>0.79851942293458633</v>
      </c>
    </row>
    <row r="1029" spans="1:12">
      <c r="A1029" s="133" t="str">
        <f>_xlfn.CONCAT('Metric thread'!C483, "-int")</f>
        <v>M430x6-int</v>
      </c>
      <c r="B1029" s="73">
        <f>'Metric thread'!D483</f>
        <v>6</v>
      </c>
      <c r="C1029" s="53">
        <f>-'Metric thread'!AJ483</f>
        <v>-215.67</v>
      </c>
      <c r="D1029" s="53">
        <f>'Metric thread'!AH483</f>
        <v>430.66999999999996</v>
      </c>
      <c r="E1029" s="53">
        <v>0</v>
      </c>
      <c r="F1029" s="53">
        <f>B1029/2-'Metric thread'!AN483</f>
        <v>2.9433756729740481</v>
      </c>
      <c r="G1029" s="53">
        <v>0</v>
      </c>
      <c r="H1029" s="53">
        <f t="shared" si="59"/>
        <v>-2.9433756729740481</v>
      </c>
      <c r="I1029" s="53">
        <f>'Metric thread'!AF483-'Metric thread'!AK483-'Metric thread'!AL483</f>
        <v>3.7150000000000034</v>
      </c>
      <c r="J1029" s="53">
        <f>-'Metric thread'!AM483</f>
        <v>-0.79851942293458633</v>
      </c>
      <c r="K1029" s="53">
        <f t="shared" si="60"/>
        <v>3.7150000000000034</v>
      </c>
      <c r="L1029" s="58">
        <f t="shared" si="61"/>
        <v>0.79851942293458633</v>
      </c>
    </row>
    <row r="1030" spans="1:12">
      <c r="A1030" s="133" t="str">
        <f>_xlfn.CONCAT('Metric thread'!C484, "-int")</f>
        <v>M440x6-int</v>
      </c>
      <c r="B1030" s="73">
        <f>'Metric thread'!D484</f>
        <v>6</v>
      </c>
      <c r="C1030" s="53">
        <f>-'Metric thread'!AJ484</f>
        <v>-220.67</v>
      </c>
      <c r="D1030" s="53">
        <f>'Metric thread'!AH484</f>
        <v>440.66999999999996</v>
      </c>
      <c r="E1030" s="53">
        <v>0</v>
      </c>
      <c r="F1030" s="53">
        <f>B1030/2-'Metric thread'!AN484</f>
        <v>2.9433756729740481</v>
      </c>
      <c r="G1030" s="53">
        <v>0</v>
      </c>
      <c r="H1030" s="53">
        <f t="shared" si="59"/>
        <v>-2.9433756729740481</v>
      </c>
      <c r="I1030" s="53">
        <f>'Metric thread'!AF484-'Metric thread'!AK484-'Metric thread'!AL484</f>
        <v>3.7150000000000034</v>
      </c>
      <c r="J1030" s="53">
        <f>-'Metric thread'!AM484</f>
        <v>-0.79851942293458633</v>
      </c>
      <c r="K1030" s="53">
        <f t="shared" si="60"/>
        <v>3.7150000000000034</v>
      </c>
      <c r="L1030" s="58">
        <f t="shared" si="61"/>
        <v>0.79851942293458633</v>
      </c>
    </row>
    <row r="1031" spans="1:12">
      <c r="A1031" s="133" t="str">
        <f>_xlfn.CONCAT('Metric thread'!C485, "-int")</f>
        <v>M450x6-int</v>
      </c>
      <c r="B1031" s="73">
        <f>'Metric thread'!D485</f>
        <v>6</v>
      </c>
      <c r="C1031" s="53">
        <f>-'Metric thread'!AJ485</f>
        <v>-225.67</v>
      </c>
      <c r="D1031" s="53">
        <f>'Metric thread'!AH485</f>
        <v>450.66999999999996</v>
      </c>
      <c r="E1031" s="53">
        <v>0</v>
      </c>
      <c r="F1031" s="53">
        <f>B1031/2-'Metric thread'!AN485</f>
        <v>2.9433756729740481</v>
      </c>
      <c r="G1031" s="53">
        <v>0</v>
      </c>
      <c r="H1031" s="53">
        <f t="shared" si="59"/>
        <v>-2.9433756729740481</v>
      </c>
      <c r="I1031" s="53">
        <f>'Metric thread'!AF485-'Metric thread'!AK485-'Metric thread'!AL485</f>
        <v>3.7150000000000034</v>
      </c>
      <c r="J1031" s="53">
        <f>-'Metric thread'!AM485</f>
        <v>-0.79851942293458633</v>
      </c>
      <c r="K1031" s="53">
        <f t="shared" si="60"/>
        <v>3.7150000000000034</v>
      </c>
      <c r="L1031" s="58">
        <f t="shared" si="61"/>
        <v>0.79851942293458633</v>
      </c>
    </row>
    <row r="1032" spans="1:12">
      <c r="A1032" s="133" t="str">
        <f>_xlfn.CONCAT('Metric thread'!C486, "-int")</f>
        <v>M460x6-int</v>
      </c>
      <c r="B1032" s="73">
        <f>'Metric thread'!D486</f>
        <v>6</v>
      </c>
      <c r="C1032" s="53">
        <f>-'Metric thread'!AJ486</f>
        <v>-230.67</v>
      </c>
      <c r="D1032" s="53">
        <f>'Metric thread'!AH486</f>
        <v>460.66999999999996</v>
      </c>
      <c r="E1032" s="53">
        <v>0</v>
      </c>
      <c r="F1032" s="53">
        <f>B1032/2-'Metric thread'!AN486</f>
        <v>2.9433756729740481</v>
      </c>
      <c r="G1032" s="53">
        <v>0</v>
      </c>
      <c r="H1032" s="53">
        <f t="shared" si="59"/>
        <v>-2.9433756729740481</v>
      </c>
      <c r="I1032" s="53">
        <f>'Metric thread'!AF486-'Metric thread'!AK486-'Metric thread'!AL486</f>
        <v>3.7150000000000034</v>
      </c>
      <c r="J1032" s="53">
        <f>-'Metric thread'!AM486</f>
        <v>-0.79851942293458633</v>
      </c>
      <c r="K1032" s="53">
        <f t="shared" si="60"/>
        <v>3.7150000000000034</v>
      </c>
      <c r="L1032" s="58">
        <f t="shared" si="61"/>
        <v>0.79851942293458633</v>
      </c>
    </row>
    <row r="1033" spans="1:12">
      <c r="A1033" s="133" t="str">
        <f>_xlfn.CONCAT('Metric thread'!C487, "-int")</f>
        <v>M470x6-int</v>
      </c>
      <c r="B1033" s="73">
        <f>'Metric thread'!D487</f>
        <v>6</v>
      </c>
      <c r="C1033" s="53">
        <f>-'Metric thread'!AJ487</f>
        <v>-235.67</v>
      </c>
      <c r="D1033" s="53">
        <f>'Metric thread'!AH487</f>
        <v>470.66999999999996</v>
      </c>
      <c r="E1033" s="53">
        <v>0</v>
      </c>
      <c r="F1033" s="53">
        <f>B1033/2-'Metric thread'!AN487</f>
        <v>2.9433756729740481</v>
      </c>
      <c r="G1033" s="53">
        <v>0</v>
      </c>
      <c r="H1033" s="53">
        <f t="shared" si="59"/>
        <v>-2.9433756729740481</v>
      </c>
      <c r="I1033" s="53">
        <f>'Metric thread'!AF487-'Metric thread'!AK487-'Metric thread'!AL487</f>
        <v>3.7150000000000034</v>
      </c>
      <c r="J1033" s="53">
        <f>-'Metric thread'!AM487</f>
        <v>-0.79851942293458633</v>
      </c>
      <c r="K1033" s="53">
        <f t="shared" si="60"/>
        <v>3.7150000000000034</v>
      </c>
      <c r="L1033" s="58">
        <f t="shared" si="61"/>
        <v>0.79851942293458633</v>
      </c>
    </row>
    <row r="1034" spans="1:12">
      <c r="A1034" s="133" t="str">
        <f>_xlfn.CONCAT('Metric thread'!C488, "-int")</f>
        <v>M480x6-int</v>
      </c>
      <c r="B1034" s="73">
        <f>'Metric thread'!D488</f>
        <v>6</v>
      </c>
      <c r="C1034" s="53">
        <f>-'Metric thread'!AJ488</f>
        <v>-240.67</v>
      </c>
      <c r="D1034" s="53">
        <f>'Metric thread'!AH488</f>
        <v>480.66999999999996</v>
      </c>
      <c r="E1034" s="53">
        <v>0</v>
      </c>
      <c r="F1034" s="53">
        <f>B1034/2-'Metric thread'!AN488</f>
        <v>2.9433756729740481</v>
      </c>
      <c r="G1034" s="53">
        <v>0</v>
      </c>
      <c r="H1034" s="53">
        <f t="shared" si="59"/>
        <v>-2.9433756729740481</v>
      </c>
      <c r="I1034" s="53">
        <f>'Metric thread'!AF488-'Metric thread'!AK488-'Metric thread'!AL488</f>
        <v>3.7150000000000034</v>
      </c>
      <c r="J1034" s="53">
        <f>-'Metric thread'!AM488</f>
        <v>-0.79851942293458633</v>
      </c>
      <c r="K1034" s="53">
        <f t="shared" si="60"/>
        <v>3.7150000000000034</v>
      </c>
      <c r="L1034" s="58">
        <f t="shared" si="61"/>
        <v>0.79851942293458633</v>
      </c>
    </row>
    <row r="1035" spans="1:12">
      <c r="A1035" s="133" t="str">
        <f>_xlfn.CONCAT('Metric thread'!C489, "-int")</f>
        <v>M490x6-int</v>
      </c>
      <c r="B1035" s="73">
        <f>'Metric thread'!D489</f>
        <v>6</v>
      </c>
      <c r="C1035" s="53">
        <f>-'Metric thread'!AJ489</f>
        <v>-245.67</v>
      </c>
      <c r="D1035" s="53">
        <f>'Metric thread'!AH489</f>
        <v>490.66999999999996</v>
      </c>
      <c r="E1035" s="53">
        <v>0</v>
      </c>
      <c r="F1035" s="53">
        <f>B1035/2-'Metric thread'!AN489</f>
        <v>2.9433756729740481</v>
      </c>
      <c r="G1035" s="53">
        <v>0</v>
      </c>
      <c r="H1035" s="53">
        <f t="shared" si="59"/>
        <v>-2.9433756729740481</v>
      </c>
      <c r="I1035" s="53">
        <f>'Metric thread'!AF489-'Metric thread'!AK489-'Metric thread'!AL489</f>
        <v>3.7150000000000034</v>
      </c>
      <c r="J1035" s="53">
        <f>-'Metric thread'!AM489</f>
        <v>-0.79851942293458633</v>
      </c>
      <c r="K1035" s="53">
        <f t="shared" si="60"/>
        <v>3.7150000000000034</v>
      </c>
      <c r="L1035" s="58">
        <f t="shared" si="61"/>
        <v>0.79851942293458633</v>
      </c>
    </row>
    <row r="1036" spans="1:12">
      <c r="A1036" s="133" t="str">
        <f>_xlfn.CONCAT('Metric thread'!C490, "-int")</f>
        <v>M500x6-int</v>
      </c>
      <c r="B1036" s="73">
        <f>'Metric thread'!D490</f>
        <v>6</v>
      </c>
      <c r="C1036" s="53">
        <f>-'Metric thread'!AJ490</f>
        <v>-250.67</v>
      </c>
      <c r="D1036" s="53">
        <f>'Metric thread'!AH490</f>
        <v>500.66999999999996</v>
      </c>
      <c r="E1036" s="53">
        <v>0</v>
      </c>
      <c r="F1036" s="53">
        <f>B1036/2-'Metric thread'!AN490</f>
        <v>2.9433756729740481</v>
      </c>
      <c r="G1036" s="53">
        <v>0</v>
      </c>
      <c r="H1036" s="53">
        <f t="shared" si="59"/>
        <v>-2.9433756729740481</v>
      </c>
      <c r="I1036" s="53">
        <f>'Metric thread'!AF490-'Metric thread'!AK490-'Metric thread'!AL490</f>
        <v>3.7150000000000034</v>
      </c>
      <c r="J1036" s="53">
        <f>-'Metric thread'!AM490</f>
        <v>-0.79851942293458633</v>
      </c>
      <c r="K1036" s="53">
        <f t="shared" si="60"/>
        <v>3.7150000000000034</v>
      </c>
      <c r="L1036" s="58">
        <f t="shared" si="61"/>
        <v>0.79851942293458633</v>
      </c>
    </row>
    <row r="1037" spans="1:12">
      <c r="A1037" s="133" t="str">
        <f>_xlfn.CONCAT('Metric thread'!C491, "-int")</f>
        <v>M510x6-int</v>
      </c>
      <c r="B1037" s="73">
        <f>'Metric thread'!D491</f>
        <v>6</v>
      </c>
      <c r="C1037" s="53">
        <f>-'Metric thread'!AJ491</f>
        <v>-255.67</v>
      </c>
      <c r="D1037" s="53">
        <f>'Metric thread'!AH491</f>
        <v>510.66999999999996</v>
      </c>
      <c r="E1037" s="53">
        <v>0</v>
      </c>
      <c r="F1037" s="53">
        <f>B1037/2-'Metric thread'!AN491</f>
        <v>2.9433756729740481</v>
      </c>
      <c r="G1037" s="53">
        <v>0</v>
      </c>
      <c r="H1037" s="53">
        <f t="shared" si="59"/>
        <v>-2.9433756729740481</v>
      </c>
      <c r="I1037" s="53">
        <f>'Metric thread'!AF491-'Metric thread'!AK491-'Metric thread'!AL491</f>
        <v>3.7150000000000034</v>
      </c>
      <c r="J1037" s="53">
        <f>-'Metric thread'!AM491</f>
        <v>-0.79851942293458633</v>
      </c>
      <c r="K1037" s="53">
        <f t="shared" si="60"/>
        <v>3.7150000000000034</v>
      </c>
      <c r="L1037" s="58">
        <f t="shared" si="61"/>
        <v>0.79851942293458633</v>
      </c>
    </row>
    <row r="1038" spans="1:12">
      <c r="A1038" s="133" t="str">
        <f>_xlfn.CONCAT('Metric thread'!C492, "-int")</f>
        <v>M520x6-int</v>
      </c>
      <c r="B1038" s="73">
        <f>'Metric thread'!D492</f>
        <v>6</v>
      </c>
      <c r="C1038" s="53">
        <f>-'Metric thread'!AJ492</f>
        <v>-260.67</v>
      </c>
      <c r="D1038" s="53">
        <f>'Metric thread'!AH492</f>
        <v>520.67000000000007</v>
      </c>
      <c r="E1038" s="53">
        <v>0</v>
      </c>
      <c r="F1038" s="53">
        <f>B1038/2-'Metric thread'!AN492</f>
        <v>2.9433756729740645</v>
      </c>
      <c r="G1038" s="53">
        <v>0</v>
      </c>
      <c r="H1038" s="53">
        <f t="shared" si="59"/>
        <v>-2.9433756729740645</v>
      </c>
      <c r="I1038" s="53">
        <f>'Metric thread'!AF492-'Metric thread'!AK492-'Metric thread'!AL492</f>
        <v>3.7150000000000318</v>
      </c>
      <c r="J1038" s="53">
        <f>-'Metric thread'!AM492</f>
        <v>-0.79851942293458633</v>
      </c>
      <c r="K1038" s="53">
        <f t="shared" si="60"/>
        <v>3.7150000000000318</v>
      </c>
      <c r="L1038" s="58">
        <f t="shared" si="61"/>
        <v>0.79851942293458633</v>
      </c>
    </row>
    <row r="1039" spans="1:12">
      <c r="A1039" s="133" t="str">
        <f>_xlfn.CONCAT('Metric thread'!C493, "-int")</f>
        <v>M530x6-int</v>
      </c>
      <c r="B1039" s="73">
        <f>'Metric thread'!D493</f>
        <v>6</v>
      </c>
      <c r="C1039" s="53">
        <f>-'Metric thread'!AJ493</f>
        <v>-265.67</v>
      </c>
      <c r="D1039" s="53">
        <f>'Metric thread'!AH493</f>
        <v>530.67000000000007</v>
      </c>
      <c r="E1039" s="53">
        <v>0</v>
      </c>
      <c r="F1039" s="53">
        <f>B1039/2-'Metric thread'!AN493</f>
        <v>2.9433756729740645</v>
      </c>
      <c r="G1039" s="53">
        <v>0</v>
      </c>
      <c r="H1039" s="53">
        <f t="shared" si="59"/>
        <v>-2.9433756729740645</v>
      </c>
      <c r="I1039" s="53">
        <f>'Metric thread'!AF493-'Metric thread'!AK493-'Metric thread'!AL493</f>
        <v>3.7150000000000318</v>
      </c>
      <c r="J1039" s="53">
        <f>-'Metric thread'!AM493</f>
        <v>-0.79851942293458633</v>
      </c>
      <c r="K1039" s="53">
        <f t="shared" si="60"/>
        <v>3.7150000000000318</v>
      </c>
      <c r="L1039" s="58">
        <f t="shared" si="61"/>
        <v>0.79851942293458633</v>
      </c>
    </row>
    <row r="1040" spans="1:12">
      <c r="A1040" s="133" t="str">
        <f>_xlfn.CONCAT('Metric thread'!C494, "-int")</f>
        <v>M540x6-int</v>
      </c>
      <c r="B1040" s="73">
        <f>'Metric thread'!D494</f>
        <v>6</v>
      </c>
      <c r="C1040" s="53">
        <f>-'Metric thread'!AJ494</f>
        <v>-270.67</v>
      </c>
      <c r="D1040" s="53">
        <f>'Metric thread'!AH494</f>
        <v>540.67000000000007</v>
      </c>
      <c r="E1040" s="53">
        <v>0</v>
      </c>
      <c r="F1040" s="53">
        <f>B1040/2-'Metric thread'!AN494</f>
        <v>2.9433756729740645</v>
      </c>
      <c r="G1040" s="53">
        <v>0</v>
      </c>
      <c r="H1040" s="53">
        <f t="shared" si="59"/>
        <v>-2.9433756729740645</v>
      </c>
      <c r="I1040" s="53">
        <f>'Metric thread'!AF494-'Metric thread'!AK494-'Metric thread'!AL494</f>
        <v>3.7150000000000318</v>
      </c>
      <c r="J1040" s="53">
        <f>-'Metric thread'!AM494</f>
        <v>-0.79851942293458633</v>
      </c>
      <c r="K1040" s="53">
        <f t="shared" si="60"/>
        <v>3.7150000000000318</v>
      </c>
      <c r="L1040" s="58">
        <f t="shared" si="61"/>
        <v>0.79851942293458633</v>
      </c>
    </row>
    <row r="1041" spans="1:12">
      <c r="A1041" s="133" t="str">
        <f>_xlfn.CONCAT('Metric thread'!C495, "-int")</f>
        <v>M550x6-int</v>
      </c>
      <c r="B1041" s="73">
        <f>'Metric thread'!D495</f>
        <v>6</v>
      </c>
      <c r="C1041" s="53">
        <f>-'Metric thread'!AJ495</f>
        <v>-275.67</v>
      </c>
      <c r="D1041" s="53">
        <f>'Metric thread'!AH495</f>
        <v>550.67000000000007</v>
      </c>
      <c r="E1041" s="53">
        <v>0</v>
      </c>
      <c r="F1041" s="53">
        <f>B1041/2-'Metric thread'!AN495</f>
        <v>2.9433756729740645</v>
      </c>
      <c r="G1041" s="53">
        <v>0</v>
      </c>
      <c r="H1041" s="53">
        <f t="shared" si="59"/>
        <v>-2.9433756729740645</v>
      </c>
      <c r="I1041" s="53">
        <f>'Metric thread'!AF495-'Metric thread'!AK495-'Metric thread'!AL495</f>
        <v>3.7150000000000318</v>
      </c>
      <c r="J1041" s="53">
        <f>-'Metric thread'!AM495</f>
        <v>-0.79851942293458633</v>
      </c>
      <c r="K1041" s="53">
        <f t="shared" si="60"/>
        <v>3.7150000000000318</v>
      </c>
      <c r="L1041" s="58">
        <f t="shared" si="61"/>
        <v>0.79851942293458633</v>
      </c>
    </row>
    <row r="1042" spans="1:12">
      <c r="A1042" s="133" t="str">
        <f>_xlfn.CONCAT('Metric thread'!C496, "-int")</f>
        <v>M560x6-int</v>
      </c>
      <c r="B1042" s="73">
        <f>'Metric thread'!D496</f>
        <v>6</v>
      </c>
      <c r="C1042" s="53">
        <f>-'Metric thread'!AJ496</f>
        <v>-280.67</v>
      </c>
      <c r="D1042" s="53">
        <f>'Metric thread'!AH496</f>
        <v>560.67000000000007</v>
      </c>
      <c r="E1042" s="53">
        <v>0</v>
      </c>
      <c r="F1042" s="53">
        <f>B1042/2-'Metric thread'!AN496</f>
        <v>2.9433756729740645</v>
      </c>
      <c r="G1042" s="53">
        <v>0</v>
      </c>
      <c r="H1042" s="53">
        <f t="shared" si="59"/>
        <v>-2.9433756729740645</v>
      </c>
      <c r="I1042" s="53">
        <f>'Metric thread'!AF496-'Metric thread'!AK496-'Metric thread'!AL496</f>
        <v>3.7150000000000318</v>
      </c>
      <c r="J1042" s="53">
        <f>-'Metric thread'!AM496</f>
        <v>-0.79851942293458633</v>
      </c>
      <c r="K1042" s="53">
        <f t="shared" si="60"/>
        <v>3.7150000000000318</v>
      </c>
      <c r="L1042" s="58">
        <f t="shared" si="61"/>
        <v>0.79851942293458633</v>
      </c>
    </row>
    <row r="1043" spans="1:12">
      <c r="A1043" s="133" t="str">
        <f>_xlfn.CONCAT('Metric thread'!C497, "-int")</f>
        <v>M570x6-int</v>
      </c>
      <c r="B1043" s="73">
        <f>'Metric thread'!D497</f>
        <v>6</v>
      </c>
      <c r="C1043" s="53">
        <f>-'Metric thread'!AJ497</f>
        <v>-285.67</v>
      </c>
      <c r="D1043" s="53">
        <f>'Metric thread'!AH497</f>
        <v>570.67000000000007</v>
      </c>
      <c r="E1043" s="53">
        <v>0</v>
      </c>
      <c r="F1043" s="53">
        <f>B1043/2-'Metric thread'!AN497</f>
        <v>2.9433756729740645</v>
      </c>
      <c r="G1043" s="53">
        <v>0</v>
      </c>
      <c r="H1043" s="53">
        <f t="shared" si="59"/>
        <v>-2.9433756729740645</v>
      </c>
      <c r="I1043" s="53">
        <f>'Metric thread'!AF497-'Metric thread'!AK497-'Metric thread'!AL497</f>
        <v>3.7150000000000318</v>
      </c>
      <c r="J1043" s="53">
        <f>-'Metric thread'!AM497</f>
        <v>-0.79851942293458633</v>
      </c>
      <c r="K1043" s="53">
        <f t="shared" si="60"/>
        <v>3.7150000000000318</v>
      </c>
      <c r="L1043" s="58">
        <f t="shared" si="61"/>
        <v>0.79851942293458633</v>
      </c>
    </row>
    <row r="1044" spans="1:12">
      <c r="A1044" s="133" t="str">
        <f>_xlfn.CONCAT('Metric thread'!C498, "-int")</f>
        <v>M580x6-int</v>
      </c>
      <c r="B1044" s="73">
        <f>'Metric thread'!D498</f>
        <v>6</v>
      </c>
      <c r="C1044" s="53">
        <f>-'Metric thread'!AJ498</f>
        <v>-290.67</v>
      </c>
      <c r="D1044" s="53">
        <f>'Metric thread'!AH498</f>
        <v>580.67000000000007</v>
      </c>
      <c r="E1044" s="53">
        <v>0</v>
      </c>
      <c r="F1044" s="53">
        <f>B1044/2-'Metric thread'!AN498</f>
        <v>2.9433756729740645</v>
      </c>
      <c r="G1044" s="53">
        <v>0</v>
      </c>
      <c r="H1044" s="53">
        <f t="shared" si="59"/>
        <v>-2.9433756729740645</v>
      </c>
      <c r="I1044" s="53">
        <f>'Metric thread'!AF498-'Metric thread'!AK498-'Metric thread'!AL498</f>
        <v>3.7150000000000318</v>
      </c>
      <c r="J1044" s="53">
        <f>-'Metric thread'!AM498</f>
        <v>-0.79851942293458633</v>
      </c>
      <c r="K1044" s="53">
        <f t="shared" si="60"/>
        <v>3.7150000000000318</v>
      </c>
      <c r="L1044" s="58">
        <f t="shared" si="61"/>
        <v>0.79851942293458633</v>
      </c>
    </row>
    <row r="1045" spans="1:12">
      <c r="A1045" s="133" t="str">
        <f>_xlfn.CONCAT('Metric thread'!C499, "-int")</f>
        <v>M590x6-int</v>
      </c>
      <c r="B1045" s="73">
        <f>'Metric thread'!D499</f>
        <v>6</v>
      </c>
      <c r="C1045" s="53">
        <f>-'Metric thread'!AJ499</f>
        <v>-295.67</v>
      </c>
      <c r="D1045" s="53">
        <f>'Metric thread'!AH499</f>
        <v>590.67000000000007</v>
      </c>
      <c r="E1045" s="53">
        <v>0</v>
      </c>
      <c r="F1045" s="53">
        <f>B1045/2-'Metric thread'!AN499</f>
        <v>2.9433756729740645</v>
      </c>
      <c r="G1045" s="53">
        <v>0</v>
      </c>
      <c r="H1045" s="53">
        <f t="shared" si="59"/>
        <v>-2.9433756729740645</v>
      </c>
      <c r="I1045" s="53">
        <f>'Metric thread'!AF499-'Metric thread'!AK499-'Metric thread'!AL499</f>
        <v>3.7150000000000318</v>
      </c>
      <c r="J1045" s="53">
        <f>-'Metric thread'!AM499</f>
        <v>-0.79851942293458633</v>
      </c>
      <c r="K1045" s="53">
        <f t="shared" si="60"/>
        <v>3.7150000000000318</v>
      </c>
      <c r="L1045" s="58">
        <f t="shared" si="61"/>
        <v>0.79851942293458633</v>
      </c>
    </row>
    <row r="1046" spans="1:12" ht="17" thickBot="1">
      <c r="A1046" s="91" t="str">
        <f>_xlfn.CONCAT('Metric thread'!C500, "-int")</f>
        <v>M600x6-int</v>
      </c>
      <c r="B1046" s="89">
        <f>'Metric thread'!D500</f>
        <v>6</v>
      </c>
      <c r="C1046" s="59">
        <f>-'Metric thread'!AJ500</f>
        <v>-300.67</v>
      </c>
      <c r="D1046" s="59">
        <f>'Metric thread'!AH500</f>
        <v>600.67000000000007</v>
      </c>
      <c r="E1046" s="59">
        <v>0</v>
      </c>
      <c r="F1046" s="59">
        <f>B1046/2-'Metric thread'!AN500</f>
        <v>2.9433756729740645</v>
      </c>
      <c r="G1046" s="59">
        <v>0</v>
      </c>
      <c r="H1046" s="59">
        <f t="shared" si="59"/>
        <v>-2.9433756729740645</v>
      </c>
      <c r="I1046" s="59">
        <f>'Metric thread'!AF500-'Metric thread'!AK500-'Metric thread'!AL500</f>
        <v>3.7150000000000318</v>
      </c>
      <c r="J1046" s="59">
        <f>-'Metric thread'!AM500</f>
        <v>-0.79851942293458633</v>
      </c>
      <c r="K1046" s="59">
        <f t="shared" si="60"/>
        <v>3.7150000000000318</v>
      </c>
      <c r="L1046" s="60">
        <f t="shared" si="61"/>
        <v>0.79851942293458633</v>
      </c>
    </row>
  </sheetData>
  <mergeCells count="2">
    <mergeCell ref="A1:D1"/>
    <mergeCell ref="E1:L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9EFB4-BDC1-B447-A377-45693BA5A02A}">
  <dimension ref="A1:C4"/>
  <sheetViews>
    <sheetView workbookViewId="0">
      <selection activeCell="B4" sqref="B4"/>
    </sheetView>
  </sheetViews>
  <sheetFormatPr baseColWidth="10" defaultRowHeight="16"/>
  <sheetData>
    <row r="1" spans="1:3" s="9" customFormat="1">
      <c r="A1" s="9" t="s">
        <v>31</v>
      </c>
      <c r="B1" s="9" t="s">
        <v>32</v>
      </c>
      <c r="C1" s="9" t="s">
        <v>33</v>
      </c>
    </row>
    <row r="2" spans="1:3" s="27" customFormat="1">
      <c r="A2" s="27" t="s">
        <v>35</v>
      </c>
      <c r="B2" s="27">
        <f>PI()/180</f>
        <v>1.7453292519943295E-2</v>
      </c>
      <c r="C2" s="27" t="s">
        <v>42</v>
      </c>
    </row>
    <row r="3" spans="1:3">
      <c r="A3" t="s">
        <v>34</v>
      </c>
      <c r="B3">
        <f>55*deg</f>
        <v>0.95993108859688125</v>
      </c>
      <c r="C3" t="s">
        <v>35</v>
      </c>
    </row>
    <row r="4" spans="1:3">
      <c r="A4" t="s">
        <v>617</v>
      </c>
      <c r="B4">
        <f>60*deg</f>
        <v>1.0471975511965976</v>
      </c>
      <c r="C4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BSPP thread</vt:lpstr>
      <vt:lpstr>Metric thread</vt:lpstr>
      <vt:lpstr>THREAD_TABLE</vt:lpstr>
      <vt:lpstr>meta</vt:lpstr>
      <vt:lpstr>cexternal</vt:lpstr>
      <vt:lpstr>cinternal</vt:lpstr>
      <vt:lpstr>deg</vt:lpstr>
      <vt:lpstr>phi</vt:lpstr>
      <vt:lpstr>phiBSP</vt:lpstr>
      <vt:lpstr>phiM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Schlatter</dc:creator>
  <cp:lastModifiedBy>Adrian Schlatter</cp:lastModifiedBy>
  <dcterms:created xsi:type="dcterms:W3CDTF">2019-03-26T17:09:32Z</dcterms:created>
  <dcterms:modified xsi:type="dcterms:W3CDTF">2019-04-14T15:50:14Z</dcterms:modified>
</cp:coreProperties>
</file>