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<sst xmlns="http://schemas.openxmlformats.org/spreadsheetml/2006/main" count="120" uniqueCount="60">
  <si>
    <t>Date</t>
  </si>
  <si>
    <t xml:space="preserve">   Dear Parents,
A parent-teacher meeting is scheduled on {date}  between {start}  to {end}  in Room No. {room}. Parents are requested to attend the meeting to review the progress of their ward. 
Name of the student: {name}                
Roll No. {prn}
Please find below percentage attendance of your ward in each subject for the duration  
 {type}
 {subjName1} ; {subjPer1}
 {subjName2} ;  {subjPer2}
 {subjName3} ; {subjPer3}
 {subjName4} ; {subjPer4}
{subjName5} ; {subjPer5}
{subjName6} ; {subjPer6}
 {types}
 {subjNames1} ; {subjPers1}
 {subjNames2} ;  {subjPers2}
 {subjNames3} ; {subjPers3}
 {subjNames4} ; {subjPers4}
 {subjNames5} ; {subjPers5}
 Atleast one of the parents should attend the PTM.
We would also like to bring to your notice that min. 75% attendance is required in  the subjects to become eligible for appearing for the university examination; otherwise the term of the student will not be granted leading to loss of one academic year. We need your cooperation in improving the academic progress of your ward.
</t>
  </si>
  <si>
    <t>``</t>
  </si>
  <si>
    <t>StartTime</t>
  </si>
  <si>
    <t>EndTime</t>
  </si>
  <si>
    <t>RoomNo</t>
  </si>
  <si>
    <t>7 Sept-2019</t>
  </si>
  <si>
    <t>Roll NO</t>
  </si>
  <si>
    <t>Theory</t>
  </si>
  <si>
    <t>Practicals</t>
  </si>
  <si>
    <t>Email-id</t>
  </si>
  <si>
    <t>Name</t>
  </si>
  <si>
    <t>Lecture Count</t>
  </si>
  <si>
    <t>CN</t>
  </si>
  <si>
    <t>DBMS</t>
  </si>
  <si>
    <t>TCS</t>
  </si>
  <si>
    <t>AA</t>
  </si>
  <si>
    <t>MSD</t>
  </si>
  <si>
    <t>MP</t>
  </si>
  <si>
    <t>BCE</t>
  </si>
  <si>
    <t>WDL</t>
  </si>
  <si>
    <t>117A1057</t>
  </si>
  <si>
    <t>R KARTHIK</t>
  </si>
  <si>
    <t>117A1059</t>
  </si>
  <si>
    <t>RAMESH LAKSHMAN</t>
  </si>
  <si>
    <t>117A1060</t>
  </si>
  <si>
    <t>RAO DHANANJAYA SATHYANARAYANA</t>
  </si>
  <si>
    <t>117A1061</t>
  </si>
  <si>
    <t>SAAIL GURUNATH GANESH</t>
  </si>
  <si>
    <t>117A1062</t>
  </si>
  <si>
    <t>SAI PADMASREE SUDABATTULA</t>
  </si>
  <si>
    <t>117A1063</t>
  </si>
  <si>
    <t>SAI SARANYA MURTHY</t>
  </si>
  <si>
    <t>117A1064</t>
  </si>
  <si>
    <t>SANGVAI ARTH KIRAN</t>
  </si>
  <si>
    <t>117A1065</t>
  </si>
  <si>
    <t>SANTOSH KRISHNAN VENKATACHALAM</t>
  </si>
  <si>
    <t>117A1066</t>
  </si>
  <si>
    <t>SARGUROH NABEEL NISAR</t>
  </si>
  <si>
    <t>117A1068</t>
  </si>
  <si>
    <t>SAWANT SHUBHAM SANJAY</t>
  </si>
  <si>
    <t>117A1069</t>
  </si>
  <si>
    <t>SAWANTDESAI RAHUL SHEKHAR</t>
  </si>
  <si>
    <t>117A1070</t>
  </si>
  <si>
    <t>SENTHIL THANNEERMALAI</t>
  </si>
  <si>
    <t>117A1071</t>
  </si>
  <si>
    <t>SHAIKH SALMAN DILAWAR</t>
  </si>
  <si>
    <t>117A1072</t>
  </si>
  <si>
    <t>SHAMBHAVI SUDARSAN</t>
  </si>
  <si>
    <t>117A1074</t>
  </si>
  <si>
    <t>SHENOY TEJAS GANESH</t>
  </si>
  <si>
    <t>117A1075</t>
  </si>
  <si>
    <t xml:space="preserve">SHILEWANT SHWETA </t>
  </si>
  <si>
    <t>117A1076</t>
  </si>
  <si>
    <t xml:space="preserve">SHINDE SWAPNIL SATISH </t>
  </si>
  <si>
    <t>117A1077</t>
  </si>
  <si>
    <t>atharva.nilesh17@siesgst.ac.in</t>
  </si>
  <si>
    <t xml:space="preserve">SHIRODE ATHARVA NILESH </t>
  </si>
  <si>
    <t>117A1078</t>
  </si>
  <si>
    <t>SHREYAS SHRIDHAR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</si>
</sst>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color theme="1"/>
      <name val="Arial"/>
    </font>
    <font>
      <b/>
      <color rgb="FF000000"/>
      <name val="Times New Roman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sz val="9.0"/>
      <color rgb="FF000000"/>
      <name val="Calibri"/>
    </font>
    <font>
      <b/>
      <color rgb="FF000000"/>
      <name val="Arial"/>
    </font>
    <font>
      <b/>
      <color theme="1"/>
      <name val="Arial"/>
    </font>
    <font>
      <color rgb="FF000000"/>
      <name val="Calibri"/>
    </font>
    <font>
      <color rgb="FF000000"/>
      <name val="Arial"/>
    </font>
    <font>
      <sz val="11.0"/>
      <color theme="1"/>
      <name val="Calibri"/>
    </font>
    <font>
      <sz val="8.0"/>
      <color rgb="FF000000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0" fillId="0" fontId="1" numFmtId="0" xfId="0" applyAlignment="1" applyFont="1">
      <alignment readingOrder="0" shrinkToFit="0" wrapText="1"/>
    </xf>
    <xf borderId="3" fillId="0" fontId="3" numFmtId="0" xfId="0" applyBorder="1" applyFont="1"/>
    <xf borderId="0" fillId="0" fontId="2" numFmtId="0" xfId="0" applyAlignment="1" applyFont="1">
      <alignment horizontal="center" vertical="bottom"/>
    </xf>
    <xf borderId="4" fillId="0" fontId="3" numFmtId="0" xfId="0" applyBorder="1" applyFont="1"/>
    <xf borderId="2" fillId="0" fontId="1" numFmtId="0" xfId="0" applyBorder="1" applyFont="1"/>
    <xf borderId="0" fillId="0" fontId="1" numFmtId="0" xfId="0" applyAlignment="1" applyFont="1">
      <alignment horizontal="right" vertical="bottom"/>
    </xf>
    <xf borderId="3" fillId="0" fontId="4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6" fillId="0" fontId="3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2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5" fillId="0" fontId="8" numFmtId="0" xfId="0" applyAlignment="1" applyBorder="1" applyFont="1">
      <alignment horizontal="center" vertical="bottom"/>
    </xf>
    <xf borderId="0" fillId="2" fontId="9" numFmtId="0" xfId="0" applyAlignment="1" applyFill="1" applyFont="1">
      <alignment horizontal="center" shrinkToFit="0" vertical="top" wrapText="1"/>
    </xf>
    <xf borderId="0" fillId="0" fontId="1" numFmtId="0" xfId="0" applyAlignment="1" applyFont="1">
      <alignment readingOrder="0" vertical="bottom"/>
    </xf>
    <xf borderId="3" fillId="0" fontId="10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vertical="bottom"/>
    </xf>
    <xf borderId="8" fillId="0" fontId="11" numFmtId="0" xfId="0" applyAlignment="1" applyBorder="1" applyFont="1">
      <alignment horizontal="center" vertical="bottom"/>
    </xf>
    <xf borderId="9" fillId="0" fontId="11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8" fillId="2" fontId="12" numFmtId="0" xfId="0" applyAlignment="1" applyBorder="1" applyFont="1">
      <alignment horizontal="center" shrinkToFit="0" vertical="top" wrapText="1"/>
    </xf>
    <xf borderId="3" fillId="2" fontId="6" numFmtId="0" xfId="0" applyAlignment="1" applyBorder="1" applyFont="1">
      <alignment horizontal="center" vertical="bottom"/>
    </xf>
    <xf borderId="3" fillId="2" fontId="13" numFmtId="164" xfId="0" applyAlignment="1" applyBorder="1" applyFont="1" applyNumberFormat="1">
      <alignment horizontal="center" vertical="bottom"/>
    </xf>
    <xf borderId="3" fillId="2" fontId="6" numFmtId="1" xfId="0" applyAlignment="1" applyBorder="1" applyFont="1" applyNumberFormat="1">
      <alignment horizontal="center" vertical="bottom"/>
    </xf>
    <xf borderId="3" fillId="2" fontId="13" numFmtId="4" xfId="0" applyAlignment="1" applyBorder="1" applyFont="1" applyNumberFormat="1">
      <alignment horizontal="center" vertical="bottom"/>
    </xf>
    <xf borderId="8" fillId="0" fontId="1" numFmtId="1" xfId="0" applyAlignment="1" applyBorder="1" applyFont="1" applyNumberFormat="1">
      <alignment vertical="bottom"/>
    </xf>
    <xf borderId="3" fillId="2" fontId="1" numFmtId="1" xfId="0" applyAlignment="1" applyBorder="1" applyFont="1" applyNumberFormat="1">
      <alignment vertical="bottom"/>
    </xf>
    <xf borderId="8" fillId="2" fontId="6" numFmtId="1" xfId="0" applyAlignment="1" applyBorder="1" applyFont="1" applyNumberFormat="1">
      <alignment horizontal="center" vertical="bottom"/>
    </xf>
    <xf borderId="3" fillId="2" fontId="6" numFmtId="164" xfId="0" applyAlignment="1" applyBorder="1" applyFont="1" applyNumberFormat="1">
      <alignment horizontal="center" vertical="bottom"/>
    </xf>
    <xf borderId="8" fillId="2" fontId="6" numFmtId="4" xfId="0" applyAlignment="1" applyBorder="1" applyFont="1" applyNumberFormat="1">
      <alignment horizontal="center" vertical="bottom"/>
    </xf>
    <xf borderId="3" fillId="2" fontId="13" numFmtId="0" xfId="0" applyAlignment="1" applyBorder="1" applyFont="1">
      <alignment horizontal="center" vertical="bottom"/>
    </xf>
    <xf borderId="8" fillId="2" fontId="13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8" fillId="2" fontId="14" numFmtId="0" xfId="0" applyAlignment="1" applyBorder="1" applyFont="1">
      <alignment horizontal="center" vertical="bottom"/>
    </xf>
    <xf borderId="3" fillId="2" fontId="15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 shrinkToFit="0" vertical="bottom" wrapText="1"/>
    </xf>
    <xf borderId="3" fillId="2" fontId="9" numFmtId="0" xfId="0" applyAlignment="1" applyBorder="1" applyFont="1">
      <alignment horizontal="center" shrinkToFit="0" vertical="top" wrapText="1"/>
    </xf>
    <xf borderId="0" fillId="2" fontId="9" numFmtId="0" xfId="0" applyAlignment="1" applyFont="1">
      <alignment horizontal="center" readingOrder="0" shrinkToFit="0" vertical="top" wrapText="1"/>
    </xf>
    <xf borderId="0" fillId="2" fontId="9" numFmtId="0" xfId="0" applyAlignment="1" applyFont="1">
      <alignment horizontal="center" readingOrder="0" shrinkToFit="0" vertical="top" wrapText="1"/>
    </xf>
    <xf borderId="3" fillId="2" fontId="6" numFmtId="1" xfId="0" applyAlignment="1" applyBorder="1" applyFont="1" applyNumberFormat="1">
      <alignment horizontal="center" vertical="bottom"/>
    </xf>
    <xf borderId="0" fillId="0" fontId="9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8" fillId="0" fontId="12" numFmtId="0" xfId="0" applyAlignment="1" applyBorder="1" applyFont="1">
      <alignment horizontal="center" shrinkToFit="0" vertical="top" wrapText="1"/>
    </xf>
    <xf borderId="8" fillId="0" fontId="1" numFmtId="4" xfId="0" applyAlignment="1" applyBorder="1" applyFont="1" applyNumberFormat="1">
      <alignment vertical="bottom"/>
    </xf>
    <xf borderId="3" fillId="2" fontId="1" numFmtId="4" xfId="0" applyAlignment="1" applyBorder="1" applyFont="1" applyNumberFormat="1">
      <alignment vertical="bottom"/>
    </xf>
    <xf borderId="0" fillId="0" fontId="1" numFmtId="0" xfId="0" applyAlignment="1" applyFont="1">
      <alignment readingOrder="0" vertical="top"/>
    </xf>
    <xf borderId="3" fillId="0" fontId="9" numFmtId="0" xfId="0" applyAlignment="1" applyBorder="1" applyFont="1">
      <alignment horizontal="center" shrinkToFit="0" vertical="top" wrapText="1"/>
    </xf>
    <xf borderId="3" fillId="2" fontId="12" numFmtId="0" xfId="0" applyAlignment="1" applyBorder="1" applyFont="1">
      <alignment horizontal="center" vertical="bottom"/>
    </xf>
    <xf borderId="0" fillId="0" fontId="1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3" fillId="0" fontId="6" numFmtId="0" xfId="0" applyAlignment="1" applyBorder="1" applyFont="1">
      <alignment horizontal="center" vertical="bottom"/>
    </xf>
    <xf borderId="0" fillId="0" fontId="9" numFmtId="0" xfId="0" applyAlignment="1" applyFont="1">
      <alignment horizontal="center" shrinkToFit="0" vertical="bottom" wrapText="1"/>
    </xf>
    <xf borderId="8" fillId="0" fontId="12" numFmtId="0" xfId="0" applyAlignment="1" applyBorder="1" applyFont="1">
      <alignment horizontal="center" vertical="bottom"/>
    </xf>
    <xf borderId="8" fillId="2" fontId="6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3" fillId="0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3" fillId="2" fontId="6" numFmtId="1" xfId="0" applyAlignment="1" applyBorder="1" applyFont="1" applyNumberFormat="1">
      <alignment horizontal="center" readingOrder="0" vertical="bottom"/>
    </xf>
    <xf borderId="3" fillId="2" fontId="6" numFmtId="1" xfId="0" applyAlignment="1" applyBorder="1" applyFont="1" applyNumberFormat="1">
      <alignment horizontal="right" readingOrder="0" vertical="bottom"/>
    </xf>
    <xf borderId="0" fillId="2" fontId="16" numFmtId="0" xfId="0" applyAlignment="1" applyFont="1">
      <alignment readingOrder="0"/>
    </xf>
    <xf borderId="3" fillId="2" fontId="6" numFmtId="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6"/>
      <c r="X1" s="7"/>
      <c r="Y1" s="7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>
      <c r="A2" s="2"/>
      <c r="W2" s="8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6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1" t="s">
        <v>7</v>
      </c>
      <c r="B4" s="12" t="s">
        <v>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5"/>
      <c r="O4" s="15"/>
      <c r="P4" s="16" t="s">
        <v>9</v>
      </c>
      <c r="Q4" s="13"/>
      <c r="R4" s="13"/>
      <c r="S4" s="13"/>
      <c r="T4" s="13"/>
      <c r="U4" s="13"/>
      <c r="V4" s="13"/>
      <c r="W4" s="14"/>
      <c r="X4" s="17"/>
      <c r="Y4" s="17"/>
      <c r="Z4" s="1" t="s">
        <v>10</v>
      </c>
      <c r="AA4" s="18" t="s">
        <v>11</v>
      </c>
      <c r="AB4" s="18"/>
      <c r="AC4" s="18" t="s">
        <v>8</v>
      </c>
      <c r="AD4" s="18"/>
      <c r="AE4" s="18" t="s">
        <v>8</v>
      </c>
      <c r="AF4" s="18"/>
      <c r="AG4" s="18" t="s">
        <v>8</v>
      </c>
      <c r="AH4" s="18"/>
      <c r="AI4" s="18" t="s">
        <v>8</v>
      </c>
      <c r="AJ4" s="18"/>
      <c r="AK4" s="18" t="s">
        <v>8</v>
      </c>
      <c r="AL4" s="18"/>
      <c r="AM4" s="18" t="s">
        <v>8</v>
      </c>
      <c r="AN4" s="18"/>
      <c r="AO4" s="18" t="s">
        <v>8</v>
      </c>
      <c r="AP4" s="18"/>
      <c r="AQ4" s="18" t="s">
        <v>9</v>
      </c>
      <c r="AR4" s="18"/>
      <c r="AS4" s="18" t="s">
        <v>9</v>
      </c>
      <c r="AT4" s="18"/>
      <c r="AU4" s="18" t="s">
        <v>9</v>
      </c>
      <c r="AV4" s="18"/>
      <c r="AW4" s="18" t="s">
        <v>9</v>
      </c>
      <c r="AX4" s="18"/>
      <c r="AY4" s="18" t="s">
        <v>9</v>
      </c>
      <c r="AZ4" s="18"/>
      <c r="BA4" s="18"/>
    </row>
    <row r="5">
      <c r="A5" s="11" t="s">
        <v>12</v>
      </c>
      <c r="B5" s="19" t="s">
        <v>13</v>
      </c>
      <c r="C5" s="6"/>
      <c r="D5" s="19" t="s">
        <v>14</v>
      </c>
      <c r="E5" s="6"/>
      <c r="F5" s="19" t="s">
        <v>15</v>
      </c>
      <c r="G5" s="6"/>
      <c r="H5" s="20" t="s">
        <v>16</v>
      </c>
      <c r="I5" s="14"/>
      <c r="J5" s="20" t="s">
        <v>17</v>
      </c>
      <c r="K5" s="14"/>
      <c r="L5" s="19" t="s">
        <v>18</v>
      </c>
      <c r="M5" s="6"/>
      <c r="N5" s="20" t="s">
        <v>19</v>
      </c>
      <c r="O5" s="14"/>
      <c r="P5" s="19" t="s">
        <v>13</v>
      </c>
      <c r="Q5" s="6"/>
      <c r="R5" s="19" t="s">
        <v>14</v>
      </c>
      <c r="S5" s="6"/>
      <c r="T5" s="19" t="s">
        <v>18</v>
      </c>
      <c r="U5" s="6"/>
      <c r="V5" s="19" t="s">
        <v>20</v>
      </c>
      <c r="W5" s="6"/>
      <c r="X5" s="22" t="s">
        <v>19</v>
      </c>
      <c r="Y5" s="14"/>
      <c r="AA5" s="23"/>
      <c r="AB5" s="1"/>
      <c r="AC5" s="24" t="s">
        <v>13</v>
      </c>
      <c r="AD5" s="24"/>
      <c r="AE5" s="24" t="s">
        <v>14</v>
      </c>
      <c r="AF5" s="24"/>
      <c r="AG5" s="24" t="s">
        <v>15</v>
      </c>
      <c r="AH5" s="24"/>
      <c r="AI5" s="24" t="s">
        <v>16</v>
      </c>
      <c r="AJ5" s="24"/>
      <c r="AK5" s="24" t="s">
        <v>17</v>
      </c>
      <c r="AL5" s="24"/>
      <c r="AM5" s="24" t="s">
        <v>18</v>
      </c>
      <c r="AN5" s="24"/>
      <c r="AO5" s="24" t="s">
        <v>19</v>
      </c>
      <c r="AP5" s="24"/>
      <c r="AQ5" s="24" t="s">
        <v>13</v>
      </c>
      <c r="AR5" s="24"/>
      <c r="AS5" s="24" t="s">
        <v>14</v>
      </c>
      <c r="AT5" s="24"/>
      <c r="AU5" s="24" t="s">
        <v>18</v>
      </c>
      <c r="AV5" s="24"/>
      <c r="AW5" s="24" t="s">
        <v>20</v>
      </c>
      <c r="AX5" s="24"/>
      <c r="AY5" s="24" t="s">
        <v>19</v>
      </c>
      <c r="AZ5" s="24"/>
      <c r="BA5" s="24"/>
    </row>
    <row r="6">
      <c r="A6" s="11" t="s">
        <v>12</v>
      </c>
      <c r="B6" s="25">
        <v>17.0</v>
      </c>
      <c r="C6" s="26">
        <v>100.0</v>
      </c>
      <c r="D6" s="26">
        <v>18.0</v>
      </c>
      <c r="E6" s="26">
        <v>100.0</v>
      </c>
      <c r="F6" s="26">
        <v>19.0</v>
      </c>
      <c r="G6" s="26">
        <v>100.0</v>
      </c>
      <c r="H6" s="27">
        <v>18.0</v>
      </c>
      <c r="I6" s="26">
        <v>100.0</v>
      </c>
      <c r="J6" s="27">
        <v>14.0</v>
      </c>
      <c r="K6" s="26">
        <v>100.0</v>
      </c>
      <c r="L6" s="26">
        <v>19.0</v>
      </c>
      <c r="M6" s="26">
        <v>100.0</v>
      </c>
      <c r="N6" s="27">
        <v>10.0</v>
      </c>
      <c r="O6" s="26">
        <v>100.0</v>
      </c>
      <c r="P6" s="26">
        <v>5.0</v>
      </c>
      <c r="Q6" s="26">
        <v>100.0</v>
      </c>
      <c r="R6" s="28">
        <v>5.0</v>
      </c>
      <c r="S6" s="29">
        <v>100.0</v>
      </c>
      <c r="T6" s="29">
        <v>5.0</v>
      </c>
      <c r="U6" s="29">
        <v>100.0</v>
      </c>
      <c r="V6" s="29">
        <v>5.0</v>
      </c>
      <c r="W6" s="29">
        <v>100.0</v>
      </c>
      <c r="X6" s="30"/>
      <c r="Y6" s="31">
        <v>100.0</v>
      </c>
      <c r="Z6" s="1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</row>
    <row r="7">
      <c r="A7" s="32" t="s">
        <v>21</v>
      </c>
      <c r="B7" s="33">
        <v>16.0</v>
      </c>
      <c r="C7" s="34">
        <f t="shared" ref="C7:C25" si="1">B7/17*100</f>
        <v>94.11764706</v>
      </c>
      <c r="D7" s="35">
        <v>16.0</v>
      </c>
      <c r="E7" s="36">
        <f t="shared" ref="E7:E24" si="2">D7/18*100</f>
        <v>88.88888889</v>
      </c>
      <c r="F7" s="33">
        <v>17.0</v>
      </c>
      <c r="G7" s="34">
        <f t="shared" ref="G7:G25" si="3">F7/19*100</f>
        <v>89.47368421</v>
      </c>
      <c r="H7" s="37"/>
      <c r="I7" s="38"/>
      <c r="J7" s="39">
        <v>14.0</v>
      </c>
      <c r="K7" s="36">
        <f t="shared" ref="K7:K8" si="4">J7/19*100</f>
        <v>73.68421053</v>
      </c>
      <c r="L7" s="40">
        <v>17.0</v>
      </c>
      <c r="M7" s="36">
        <f t="shared" ref="M7:M18" si="5">L7/19*100</f>
        <v>89.47368421</v>
      </c>
      <c r="N7" s="41">
        <v>10.0</v>
      </c>
      <c r="O7" s="36">
        <f t="shared" ref="O7:O25" si="6">N7/10*100</f>
        <v>100</v>
      </c>
      <c r="P7" s="33">
        <v>4.0</v>
      </c>
      <c r="Q7" s="42">
        <f t="shared" ref="Q7:Q25" si="7">P7/4*100</f>
        <v>100</v>
      </c>
      <c r="R7" s="43">
        <v>5.0</v>
      </c>
      <c r="S7" s="42">
        <f t="shared" ref="S7:S25" si="8">R7/5*100</f>
        <v>100</v>
      </c>
      <c r="T7" s="42">
        <v>4.0</v>
      </c>
      <c r="U7" s="42">
        <f t="shared" ref="U7:U25" si="9">(T7*100)/5</f>
        <v>80</v>
      </c>
      <c r="V7" s="33">
        <v>5.0</v>
      </c>
      <c r="W7" s="44">
        <f t="shared" ref="W7:W25" si="10">(V6/5)*100</f>
        <v>100</v>
      </c>
      <c r="X7" s="45">
        <v>4.0</v>
      </c>
      <c r="Y7" s="46">
        <v>89.47368421052632</v>
      </c>
      <c r="Z7" s="47"/>
      <c r="AA7" s="48" t="s">
        <v>22</v>
      </c>
      <c r="AB7" s="49" t="s">
        <v>21</v>
      </c>
      <c r="AC7" s="50">
        <v>94.11764705882352</v>
      </c>
      <c r="AD7" s="23"/>
      <c r="AE7" s="50">
        <v>88.88888888888889</v>
      </c>
      <c r="AF7" s="23"/>
      <c r="AG7" s="50">
        <v>89.47368421052632</v>
      </c>
      <c r="AH7" s="23"/>
      <c r="AI7" s="23"/>
      <c r="AJ7" s="23"/>
      <c r="AK7" s="50">
        <v>73.68421052631578</v>
      </c>
      <c r="AL7" s="23"/>
      <c r="AM7" s="50">
        <v>89.47368421052632</v>
      </c>
      <c r="AN7" s="23"/>
      <c r="AO7" s="50">
        <v>100.0</v>
      </c>
      <c r="AP7" s="23"/>
      <c r="AQ7" s="50">
        <v>100.0</v>
      </c>
      <c r="AR7" s="23"/>
      <c r="AS7" s="50">
        <v>100.0</v>
      </c>
      <c r="AT7" s="23"/>
      <c r="AU7" s="50">
        <v>80.0</v>
      </c>
      <c r="AV7" s="23"/>
      <c r="AW7" s="50">
        <v>100.0</v>
      </c>
      <c r="AX7" s="23"/>
      <c r="AY7" s="50">
        <v>89.47368421052632</v>
      </c>
      <c r="AZ7" s="23"/>
      <c r="BA7" s="23"/>
    </row>
    <row r="8">
      <c r="A8" s="32" t="s">
        <v>23</v>
      </c>
      <c r="B8" s="33">
        <v>14.0</v>
      </c>
      <c r="C8" s="34">
        <f t="shared" si="1"/>
        <v>82.35294118</v>
      </c>
      <c r="D8" s="51">
        <v>14.0</v>
      </c>
      <c r="E8" s="36">
        <f t="shared" si="2"/>
        <v>77.77777778</v>
      </c>
      <c r="F8" s="33">
        <v>15.0</v>
      </c>
      <c r="G8" s="34">
        <f t="shared" si="3"/>
        <v>78.94736842</v>
      </c>
      <c r="H8" s="37"/>
      <c r="I8" s="38"/>
      <c r="J8" s="39">
        <v>12.0</v>
      </c>
      <c r="K8" s="36">
        <f t="shared" si="4"/>
        <v>63.15789474</v>
      </c>
      <c r="L8" s="40">
        <v>15.0</v>
      </c>
      <c r="M8" s="36">
        <f t="shared" si="5"/>
        <v>78.94736842</v>
      </c>
      <c r="N8" s="41">
        <v>10.0</v>
      </c>
      <c r="O8" s="36">
        <f t="shared" si="6"/>
        <v>100</v>
      </c>
      <c r="P8" s="33">
        <v>4.0</v>
      </c>
      <c r="Q8" s="42">
        <f t="shared" si="7"/>
        <v>100</v>
      </c>
      <c r="R8" s="43">
        <v>5.0</v>
      </c>
      <c r="S8" s="42">
        <f t="shared" si="8"/>
        <v>100</v>
      </c>
      <c r="T8" s="42">
        <v>5.0</v>
      </c>
      <c r="U8" s="42">
        <f t="shared" si="9"/>
        <v>100</v>
      </c>
      <c r="V8" s="33">
        <v>5.0</v>
      </c>
      <c r="W8" s="44">
        <f t="shared" si="10"/>
        <v>100</v>
      </c>
      <c r="X8" s="45">
        <v>4.0</v>
      </c>
      <c r="Y8" s="46">
        <v>78.94736842105263</v>
      </c>
      <c r="Z8" s="47"/>
      <c r="AA8" s="48" t="s">
        <v>24</v>
      </c>
      <c r="AB8" s="52" t="s">
        <v>23</v>
      </c>
      <c r="AC8" s="53">
        <v>82.35294117647058</v>
      </c>
      <c r="AD8" s="54"/>
      <c r="AE8" s="53">
        <v>77.77777777777779</v>
      </c>
      <c r="AF8" s="54"/>
      <c r="AG8" s="53">
        <v>78.94736842105263</v>
      </c>
      <c r="AH8" s="54"/>
      <c r="AI8" s="54"/>
      <c r="AJ8" s="54"/>
      <c r="AK8" s="53">
        <v>63.1578947368421</v>
      </c>
      <c r="AL8" s="54"/>
      <c r="AM8" s="53">
        <v>78.94736842105263</v>
      </c>
      <c r="AN8" s="54"/>
      <c r="AO8" s="53">
        <v>100.0</v>
      </c>
      <c r="AP8" s="54"/>
      <c r="AQ8" s="53">
        <v>100.0</v>
      </c>
      <c r="AR8" s="54"/>
      <c r="AS8" s="53">
        <v>100.0</v>
      </c>
      <c r="AT8" s="54"/>
      <c r="AU8" s="53">
        <v>100.0</v>
      </c>
      <c r="AV8" s="54"/>
      <c r="AW8" s="53">
        <v>100.0</v>
      </c>
      <c r="AX8" s="54"/>
      <c r="AY8" s="53">
        <v>78.94736842105263</v>
      </c>
      <c r="AZ8" s="54"/>
      <c r="BA8" s="54"/>
    </row>
    <row r="9">
      <c r="A9" s="55" t="s">
        <v>25</v>
      </c>
      <c r="B9" s="33">
        <v>15.0</v>
      </c>
      <c r="C9" s="34">
        <f t="shared" si="1"/>
        <v>88.23529412</v>
      </c>
      <c r="D9" s="51">
        <v>13.0</v>
      </c>
      <c r="E9" s="36">
        <f t="shared" si="2"/>
        <v>72.22222222</v>
      </c>
      <c r="F9" s="33">
        <v>18.0</v>
      </c>
      <c r="G9" s="34">
        <f t="shared" si="3"/>
        <v>94.73684211</v>
      </c>
      <c r="H9" s="39">
        <v>16.0</v>
      </c>
      <c r="I9" s="36">
        <f t="shared" ref="I9:I10" si="11">H9/19*100</f>
        <v>84.21052632</v>
      </c>
      <c r="J9" s="56"/>
      <c r="K9" s="57"/>
      <c r="L9" s="40">
        <v>18.0</v>
      </c>
      <c r="M9" s="36">
        <f t="shared" si="5"/>
        <v>94.73684211</v>
      </c>
      <c r="N9" s="41">
        <v>9.0</v>
      </c>
      <c r="O9" s="36">
        <f t="shared" si="6"/>
        <v>90</v>
      </c>
      <c r="P9" s="33">
        <v>4.0</v>
      </c>
      <c r="Q9" s="42">
        <f t="shared" si="7"/>
        <v>100</v>
      </c>
      <c r="R9" s="43">
        <v>5.0</v>
      </c>
      <c r="S9" s="42">
        <f t="shared" si="8"/>
        <v>100</v>
      </c>
      <c r="T9" s="42">
        <v>5.0</v>
      </c>
      <c r="U9" s="42">
        <f t="shared" si="9"/>
        <v>100</v>
      </c>
      <c r="V9" s="33">
        <v>5.0</v>
      </c>
      <c r="W9" s="44">
        <f t="shared" si="10"/>
        <v>100</v>
      </c>
      <c r="X9" s="45">
        <v>3.0</v>
      </c>
      <c r="Y9" s="46">
        <v>94.73684210526315</v>
      </c>
      <c r="Z9" s="58"/>
      <c r="AA9" s="59" t="s">
        <v>26</v>
      </c>
      <c r="AB9" s="52" t="s">
        <v>25</v>
      </c>
      <c r="AC9" s="53">
        <v>88.23529411764706</v>
      </c>
      <c r="AD9" s="54"/>
      <c r="AE9" s="53">
        <v>72.22222222222221</v>
      </c>
      <c r="AF9" s="54"/>
      <c r="AG9" s="53">
        <v>94.73684210526315</v>
      </c>
      <c r="AH9" s="54"/>
      <c r="AI9" s="53">
        <v>84.21052631578947</v>
      </c>
      <c r="AJ9" s="54"/>
      <c r="AK9" s="53"/>
      <c r="AL9" s="54"/>
      <c r="AM9" s="53">
        <v>94.73684210526315</v>
      </c>
      <c r="AN9" s="54"/>
      <c r="AO9" s="53">
        <v>90.0</v>
      </c>
      <c r="AP9" s="54"/>
      <c r="AQ9" s="53">
        <v>100.0</v>
      </c>
      <c r="AR9" s="54"/>
      <c r="AS9" s="53">
        <v>100.0</v>
      </c>
      <c r="AT9" s="54"/>
      <c r="AU9" s="53">
        <v>100.0</v>
      </c>
      <c r="AV9" s="54"/>
      <c r="AW9" s="53">
        <v>100.0</v>
      </c>
      <c r="AX9" s="54"/>
      <c r="AY9" s="53">
        <v>94.73684210526315</v>
      </c>
      <c r="AZ9" s="54"/>
      <c r="BA9" s="54"/>
    </row>
    <row r="10">
      <c r="A10" s="55" t="s">
        <v>27</v>
      </c>
      <c r="B10" s="33">
        <v>17.0</v>
      </c>
      <c r="C10" s="34">
        <f t="shared" si="1"/>
        <v>100</v>
      </c>
      <c r="D10" s="51">
        <v>15.0</v>
      </c>
      <c r="E10" s="36">
        <f t="shared" si="2"/>
        <v>83.33333333</v>
      </c>
      <c r="F10" s="33">
        <v>17.0</v>
      </c>
      <c r="G10" s="34">
        <f t="shared" si="3"/>
        <v>89.47368421</v>
      </c>
      <c r="H10" s="39">
        <v>16.0</v>
      </c>
      <c r="I10" s="36">
        <f t="shared" si="11"/>
        <v>84.21052632</v>
      </c>
      <c r="J10" s="56"/>
      <c r="K10" s="57"/>
      <c r="L10" s="40">
        <v>19.0</v>
      </c>
      <c r="M10" s="36">
        <f t="shared" si="5"/>
        <v>100</v>
      </c>
      <c r="N10" s="41">
        <v>9.0</v>
      </c>
      <c r="O10" s="36">
        <f t="shared" si="6"/>
        <v>90</v>
      </c>
      <c r="P10" s="33">
        <v>4.0</v>
      </c>
      <c r="Q10" s="42">
        <f t="shared" si="7"/>
        <v>100</v>
      </c>
      <c r="R10" s="43">
        <v>5.0</v>
      </c>
      <c r="S10" s="42">
        <f t="shared" si="8"/>
        <v>100</v>
      </c>
      <c r="T10" s="60">
        <v>5.0</v>
      </c>
      <c r="U10" s="42">
        <f t="shared" si="9"/>
        <v>100</v>
      </c>
      <c r="V10" s="33">
        <v>5.0</v>
      </c>
      <c r="W10" s="44">
        <f t="shared" si="10"/>
        <v>100</v>
      </c>
      <c r="X10" s="45">
        <v>3.0</v>
      </c>
      <c r="Y10" s="46">
        <v>100.0</v>
      </c>
      <c r="Z10" s="61"/>
      <c r="AA10" s="59" t="s">
        <v>28</v>
      </c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</row>
    <row r="11">
      <c r="A11" s="32" t="s">
        <v>29</v>
      </c>
      <c r="B11" s="33">
        <v>14.0</v>
      </c>
      <c r="C11" s="34">
        <f t="shared" si="1"/>
        <v>82.35294118</v>
      </c>
      <c r="D11" s="51">
        <v>14.0</v>
      </c>
      <c r="E11" s="36">
        <f t="shared" si="2"/>
        <v>77.77777778</v>
      </c>
      <c r="F11" s="33">
        <v>16.0</v>
      </c>
      <c r="G11" s="34">
        <f t="shared" si="3"/>
        <v>84.21052632</v>
      </c>
      <c r="H11" s="37"/>
      <c r="I11" s="57"/>
      <c r="J11" s="41">
        <v>13.0</v>
      </c>
      <c r="K11" s="36">
        <f>J11/19*100</f>
        <v>68.42105263</v>
      </c>
      <c r="L11" s="40">
        <v>16.0</v>
      </c>
      <c r="M11" s="36">
        <f t="shared" si="5"/>
        <v>84.21052632</v>
      </c>
      <c r="N11" s="41">
        <v>10.0</v>
      </c>
      <c r="O11" s="36">
        <f t="shared" si="6"/>
        <v>100</v>
      </c>
      <c r="P11" s="33">
        <v>4.0</v>
      </c>
      <c r="Q11" s="42">
        <f t="shared" si="7"/>
        <v>100</v>
      </c>
      <c r="R11" s="43">
        <v>5.0</v>
      </c>
      <c r="S11" s="42">
        <f t="shared" si="8"/>
        <v>100</v>
      </c>
      <c r="T11" s="60">
        <v>5.0</v>
      </c>
      <c r="U11" s="42">
        <f t="shared" si="9"/>
        <v>100</v>
      </c>
      <c r="V11" s="33">
        <v>5.0</v>
      </c>
      <c r="W11" s="44">
        <f t="shared" si="10"/>
        <v>100</v>
      </c>
      <c r="X11" s="45">
        <v>3.0</v>
      </c>
      <c r="Y11" s="46">
        <v>84.21052631578947</v>
      </c>
      <c r="Z11" s="62"/>
      <c r="AA11" s="48" t="s">
        <v>30</v>
      </c>
      <c r="AB11" s="52" t="s">
        <v>29</v>
      </c>
      <c r="AC11" s="53">
        <v>82.35294117647058</v>
      </c>
      <c r="AD11" s="54"/>
      <c r="AE11" s="53">
        <v>77.77777777777779</v>
      </c>
      <c r="AF11" s="54"/>
      <c r="AG11" s="53">
        <v>84.21052631578947</v>
      </c>
      <c r="AH11" s="54"/>
      <c r="AI11" s="54"/>
      <c r="AJ11" s="54"/>
      <c r="AK11" s="53">
        <v>68.42105263157895</v>
      </c>
      <c r="AL11" s="54"/>
      <c r="AM11" s="53">
        <v>84.21052631578947</v>
      </c>
      <c r="AN11" s="54"/>
      <c r="AO11" s="53">
        <v>100.0</v>
      </c>
      <c r="AP11" s="54"/>
      <c r="AQ11" s="53">
        <v>100.0</v>
      </c>
      <c r="AR11" s="54"/>
      <c r="AS11" s="53">
        <v>100.0</v>
      </c>
      <c r="AT11" s="54"/>
      <c r="AU11" s="53">
        <v>100.0</v>
      </c>
      <c r="AV11" s="54"/>
      <c r="AW11" s="53">
        <v>100.0</v>
      </c>
      <c r="AX11" s="54"/>
      <c r="AY11" s="53">
        <v>84.21052631578947</v>
      </c>
      <c r="AZ11" s="54"/>
      <c r="BA11" s="54"/>
    </row>
    <row r="12">
      <c r="A12" s="55" t="s">
        <v>31</v>
      </c>
      <c r="B12" s="33">
        <v>17.0</v>
      </c>
      <c r="C12" s="34">
        <f t="shared" si="1"/>
        <v>100</v>
      </c>
      <c r="D12" s="51">
        <v>13.0</v>
      </c>
      <c r="E12" s="36">
        <f t="shared" si="2"/>
        <v>72.22222222</v>
      </c>
      <c r="F12" s="63">
        <v>13.0</v>
      </c>
      <c r="G12" s="34">
        <f t="shared" si="3"/>
        <v>68.42105263</v>
      </c>
      <c r="H12" s="39">
        <v>12.0</v>
      </c>
      <c r="I12" s="36">
        <f>H12/19*100</f>
        <v>63.15789474</v>
      </c>
      <c r="J12" s="56"/>
      <c r="K12" s="57"/>
      <c r="L12" s="40">
        <v>13.0</v>
      </c>
      <c r="M12" s="36">
        <f t="shared" si="5"/>
        <v>68.42105263</v>
      </c>
      <c r="N12" s="41">
        <v>8.0</v>
      </c>
      <c r="O12" s="36">
        <f t="shared" si="6"/>
        <v>80</v>
      </c>
      <c r="P12" s="33">
        <v>3.0</v>
      </c>
      <c r="Q12" s="42">
        <f t="shared" si="7"/>
        <v>75</v>
      </c>
      <c r="R12" s="43">
        <v>5.0</v>
      </c>
      <c r="S12" s="42">
        <f t="shared" si="8"/>
        <v>100</v>
      </c>
      <c r="T12" s="42">
        <v>4.0</v>
      </c>
      <c r="U12" s="42">
        <f t="shared" si="9"/>
        <v>80</v>
      </c>
      <c r="V12" s="33">
        <v>3.0</v>
      </c>
      <c r="W12" s="44">
        <f t="shared" si="10"/>
        <v>100</v>
      </c>
      <c r="X12" s="45">
        <v>3.0</v>
      </c>
      <c r="Y12" s="46">
        <v>68.42105263157895</v>
      </c>
      <c r="Z12" s="58"/>
      <c r="AA12" s="59" t="s">
        <v>32</v>
      </c>
      <c r="AB12" s="52" t="s">
        <v>31</v>
      </c>
      <c r="AC12" s="53">
        <v>100.0</v>
      </c>
      <c r="AD12" s="54"/>
      <c r="AE12" s="53">
        <v>72.22222222222221</v>
      </c>
      <c r="AF12" s="54"/>
      <c r="AG12" s="53">
        <v>68.42105263157895</v>
      </c>
      <c r="AH12" s="54"/>
      <c r="AI12" s="53">
        <v>63.1578947368421</v>
      </c>
      <c r="AJ12" s="54"/>
      <c r="AK12" s="53"/>
      <c r="AL12" s="54"/>
      <c r="AM12" s="53">
        <v>68.42105263157895</v>
      </c>
      <c r="AN12" s="54"/>
      <c r="AO12" s="53">
        <v>80.0</v>
      </c>
      <c r="AP12" s="54"/>
      <c r="AQ12" s="53">
        <v>75.0</v>
      </c>
      <c r="AR12" s="54"/>
      <c r="AS12" s="53">
        <v>100.0</v>
      </c>
      <c r="AT12" s="54"/>
      <c r="AU12" s="53">
        <v>80.0</v>
      </c>
      <c r="AV12" s="54"/>
      <c r="AW12" s="53">
        <v>100.0</v>
      </c>
      <c r="AX12" s="54"/>
      <c r="AY12" s="53">
        <v>68.42105263157895</v>
      </c>
      <c r="AZ12" s="54"/>
      <c r="BA12" s="54"/>
    </row>
    <row r="13">
      <c r="A13" s="55" t="s">
        <v>33</v>
      </c>
      <c r="B13" s="33">
        <v>14.0</v>
      </c>
      <c r="C13" s="34">
        <f t="shared" si="1"/>
        <v>82.35294118</v>
      </c>
      <c r="D13" s="51">
        <v>15.0</v>
      </c>
      <c r="E13" s="36">
        <f t="shared" si="2"/>
        <v>83.33333333</v>
      </c>
      <c r="F13" s="33">
        <v>18.0</v>
      </c>
      <c r="G13" s="34">
        <f t="shared" si="3"/>
        <v>94.73684211</v>
      </c>
      <c r="H13" s="37"/>
      <c r="I13" s="57"/>
      <c r="J13" s="41">
        <v>16.0</v>
      </c>
      <c r="K13" s="36">
        <f>J13/19*100</f>
        <v>84.21052632</v>
      </c>
      <c r="L13" s="40">
        <v>18.0</v>
      </c>
      <c r="M13" s="36">
        <f t="shared" si="5"/>
        <v>94.73684211</v>
      </c>
      <c r="N13" s="41">
        <v>10.0</v>
      </c>
      <c r="O13" s="36">
        <f t="shared" si="6"/>
        <v>100</v>
      </c>
      <c r="P13" s="33">
        <v>4.0</v>
      </c>
      <c r="Q13" s="42">
        <f t="shared" si="7"/>
        <v>100</v>
      </c>
      <c r="R13" s="43">
        <v>5.0</v>
      </c>
      <c r="S13" s="42">
        <f t="shared" si="8"/>
        <v>100</v>
      </c>
      <c r="T13" s="42">
        <v>5.0</v>
      </c>
      <c r="U13" s="42">
        <f t="shared" si="9"/>
        <v>100</v>
      </c>
      <c r="V13" s="33">
        <v>5.0</v>
      </c>
      <c r="W13" s="44">
        <f t="shared" si="10"/>
        <v>60</v>
      </c>
      <c r="X13" s="45">
        <v>4.0</v>
      </c>
      <c r="Y13" s="46">
        <v>94.73684210526315</v>
      </c>
      <c r="Z13" s="58"/>
      <c r="AA13" s="59" t="s">
        <v>34</v>
      </c>
      <c r="AB13" s="52" t="s">
        <v>33</v>
      </c>
      <c r="AC13" s="53">
        <v>82.35294117647058</v>
      </c>
      <c r="AD13" s="54"/>
      <c r="AE13" s="53">
        <v>83.33333333333334</v>
      </c>
      <c r="AF13" s="54"/>
      <c r="AG13" s="53">
        <v>94.73684210526315</v>
      </c>
      <c r="AH13" s="54"/>
      <c r="AI13" s="53"/>
      <c r="AJ13" s="54"/>
      <c r="AK13" s="53">
        <v>84.21052631578947</v>
      </c>
      <c r="AL13" s="54"/>
      <c r="AM13" s="53">
        <v>94.73684210526315</v>
      </c>
      <c r="AN13" s="54"/>
      <c r="AO13" s="53">
        <v>100.0</v>
      </c>
      <c r="AP13" s="54"/>
      <c r="AQ13" s="53">
        <v>100.0</v>
      </c>
      <c r="AR13" s="54"/>
      <c r="AS13" s="53">
        <v>100.0</v>
      </c>
      <c r="AT13" s="54"/>
      <c r="AU13" s="53">
        <v>100.0</v>
      </c>
      <c r="AV13" s="54"/>
      <c r="AW13" s="53">
        <v>60.0</v>
      </c>
      <c r="AX13" s="54"/>
      <c r="AY13" s="53">
        <v>94.73684210526315</v>
      </c>
      <c r="AZ13" s="54"/>
      <c r="BA13" s="54"/>
    </row>
    <row r="14">
      <c r="A14" s="55" t="s">
        <v>35</v>
      </c>
      <c r="B14" s="33">
        <v>15.0</v>
      </c>
      <c r="C14" s="34">
        <f t="shared" si="1"/>
        <v>88.23529412</v>
      </c>
      <c r="D14" s="51">
        <v>15.0</v>
      </c>
      <c r="E14" s="36">
        <f t="shared" si="2"/>
        <v>83.33333333</v>
      </c>
      <c r="F14" s="33">
        <v>18.0</v>
      </c>
      <c r="G14" s="34">
        <f t="shared" si="3"/>
        <v>94.73684211</v>
      </c>
      <c r="H14" s="39">
        <v>17.0</v>
      </c>
      <c r="I14" s="36">
        <f>H14/19*100</f>
        <v>89.47368421</v>
      </c>
      <c r="J14" s="56"/>
      <c r="K14" s="57"/>
      <c r="L14" s="40">
        <v>16.0</v>
      </c>
      <c r="M14" s="36">
        <f t="shared" si="5"/>
        <v>84.21052632</v>
      </c>
      <c r="N14" s="41">
        <v>8.0</v>
      </c>
      <c r="O14" s="36">
        <f t="shared" si="6"/>
        <v>80</v>
      </c>
      <c r="P14" s="33">
        <v>4.0</v>
      </c>
      <c r="Q14" s="42">
        <f t="shared" si="7"/>
        <v>100</v>
      </c>
      <c r="R14" s="43">
        <v>5.0</v>
      </c>
      <c r="S14" s="42">
        <f t="shared" si="8"/>
        <v>100</v>
      </c>
      <c r="T14" s="42">
        <v>5.0</v>
      </c>
      <c r="U14" s="42">
        <f t="shared" si="9"/>
        <v>100</v>
      </c>
      <c r="V14" s="33">
        <v>5.0</v>
      </c>
      <c r="W14" s="44">
        <f t="shared" si="10"/>
        <v>100</v>
      </c>
      <c r="X14" s="45">
        <v>3.0</v>
      </c>
      <c r="Y14" s="46">
        <v>84.21052631578947</v>
      </c>
      <c r="Z14" s="61"/>
      <c r="AA14" s="59" t="s">
        <v>36</v>
      </c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</row>
    <row r="15">
      <c r="A15" s="55" t="s">
        <v>37</v>
      </c>
      <c r="B15" s="33">
        <v>13.0</v>
      </c>
      <c r="C15" s="34">
        <f t="shared" si="1"/>
        <v>76.47058824</v>
      </c>
      <c r="D15" s="51">
        <v>17.0</v>
      </c>
      <c r="E15" s="36">
        <f t="shared" si="2"/>
        <v>94.44444444</v>
      </c>
      <c r="F15" s="33">
        <v>17.0</v>
      </c>
      <c r="G15" s="34">
        <f t="shared" si="3"/>
        <v>89.47368421</v>
      </c>
      <c r="H15" s="37"/>
      <c r="I15" s="57"/>
      <c r="J15" s="41">
        <v>15.0</v>
      </c>
      <c r="K15" s="36">
        <f t="shared" ref="K15:K16" si="12">J15/19*100</f>
        <v>78.94736842</v>
      </c>
      <c r="L15" s="40">
        <v>18.0</v>
      </c>
      <c r="M15" s="36">
        <f t="shared" si="5"/>
        <v>94.73684211</v>
      </c>
      <c r="N15" s="41">
        <v>9.0</v>
      </c>
      <c r="O15" s="36">
        <f t="shared" si="6"/>
        <v>90</v>
      </c>
      <c r="P15" s="33">
        <v>4.0</v>
      </c>
      <c r="Q15" s="42">
        <f t="shared" si="7"/>
        <v>100</v>
      </c>
      <c r="R15" s="43">
        <v>5.0</v>
      </c>
      <c r="S15" s="42">
        <f t="shared" si="8"/>
        <v>100</v>
      </c>
      <c r="T15" s="42">
        <v>5.0</v>
      </c>
      <c r="U15" s="42">
        <f t="shared" si="9"/>
        <v>100</v>
      </c>
      <c r="V15" s="33">
        <v>5.0</v>
      </c>
      <c r="W15" s="44">
        <f t="shared" si="10"/>
        <v>100</v>
      </c>
      <c r="X15" s="45">
        <v>3.0</v>
      </c>
      <c r="Y15" s="46">
        <v>94.73684210526315</v>
      </c>
      <c r="Z15" s="61"/>
      <c r="AA15" s="59" t="s">
        <v>38</v>
      </c>
      <c r="AB15" s="52"/>
      <c r="AC15" s="53"/>
      <c r="AD15" s="54"/>
      <c r="AE15" s="53"/>
      <c r="AF15" s="54"/>
      <c r="AG15" s="53"/>
      <c r="AH15" s="54"/>
      <c r="AI15" s="53"/>
      <c r="AJ15" s="54"/>
      <c r="AK15" s="53"/>
      <c r="AL15" s="54"/>
      <c r="AM15" s="53"/>
      <c r="AN15" s="54"/>
      <c r="AO15" s="53"/>
      <c r="AP15" s="54"/>
      <c r="AQ15" s="53"/>
      <c r="AR15" s="54"/>
      <c r="AS15" s="53"/>
      <c r="AT15" s="54"/>
      <c r="AU15" s="54"/>
      <c r="AV15" s="54"/>
      <c r="AW15" s="54"/>
      <c r="AX15" s="54"/>
      <c r="AY15" s="54"/>
      <c r="AZ15" s="54"/>
      <c r="BA15" s="54"/>
    </row>
    <row r="16">
      <c r="A16" s="55" t="s">
        <v>39</v>
      </c>
      <c r="B16" s="33">
        <v>16.0</v>
      </c>
      <c r="C16" s="34">
        <f t="shared" si="1"/>
        <v>94.11764706</v>
      </c>
      <c r="D16" s="51">
        <v>15.0</v>
      </c>
      <c r="E16" s="36">
        <f t="shared" si="2"/>
        <v>83.33333333</v>
      </c>
      <c r="F16" s="33">
        <v>15.0</v>
      </c>
      <c r="G16" s="34">
        <f t="shared" si="3"/>
        <v>78.94736842</v>
      </c>
      <c r="H16" s="37"/>
      <c r="I16" s="57"/>
      <c r="J16" s="41">
        <v>11.0</v>
      </c>
      <c r="K16" s="36">
        <f t="shared" si="12"/>
        <v>57.89473684</v>
      </c>
      <c r="L16" s="40">
        <v>14.0</v>
      </c>
      <c r="M16" s="36">
        <f t="shared" si="5"/>
        <v>73.68421053</v>
      </c>
      <c r="N16" s="41">
        <v>10.0</v>
      </c>
      <c r="O16" s="36">
        <f t="shared" si="6"/>
        <v>100</v>
      </c>
      <c r="P16" s="33">
        <v>3.0</v>
      </c>
      <c r="Q16" s="42">
        <f t="shared" si="7"/>
        <v>75</v>
      </c>
      <c r="R16" s="43">
        <v>4.0</v>
      </c>
      <c r="S16" s="42">
        <f t="shared" si="8"/>
        <v>80</v>
      </c>
      <c r="T16" s="42">
        <v>4.0</v>
      </c>
      <c r="U16" s="42">
        <f t="shared" si="9"/>
        <v>80</v>
      </c>
      <c r="V16" s="33">
        <v>4.0</v>
      </c>
      <c r="W16" s="44">
        <f t="shared" si="10"/>
        <v>100</v>
      </c>
      <c r="X16" s="45">
        <v>3.0</v>
      </c>
      <c r="Y16" s="46">
        <v>73.68421052631578</v>
      </c>
      <c r="Z16" s="58"/>
      <c r="AA16" s="59" t="s">
        <v>40</v>
      </c>
      <c r="AB16" s="52" t="s">
        <v>39</v>
      </c>
      <c r="AC16" s="53">
        <v>94.11764705882352</v>
      </c>
      <c r="AD16" s="54"/>
      <c r="AE16" s="53">
        <v>83.33333333333334</v>
      </c>
      <c r="AF16" s="54"/>
      <c r="AG16" s="53">
        <v>78.94736842105263</v>
      </c>
      <c r="AH16" s="54"/>
      <c r="AI16" s="53"/>
      <c r="AJ16" s="54"/>
      <c r="AK16" s="53">
        <v>57.89473684210527</v>
      </c>
      <c r="AL16" s="54"/>
      <c r="AM16" s="53">
        <v>73.68421052631578</v>
      </c>
      <c r="AN16" s="54"/>
      <c r="AO16" s="53">
        <v>100.0</v>
      </c>
      <c r="AP16" s="54"/>
      <c r="AQ16" s="53">
        <v>75.0</v>
      </c>
      <c r="AR16" s="54"/>
      <c r="AS16" s="53">
        <v>80.0</v>
      </c>
      <c r="AT16" s="54"/>
      <c r="AU16" s="53">
        <v>80.0</v>
      </c>
      <c r="AV16" s="54"/>
      <c r="AW16" s="53">
        <v>100.0</v>
      </c>
      <c r="AX16" s="54"/>
      <c r="AY16" s="53">
        <v>73.68421052631578</v>
      </c>
      <c r="AZ16" s="54"/>
      <c r="BA16" s="54"/>
    </row>
    <row r="17">
      <c r="A17" s="55" t="s">
        <v>41</v>
      </c>
      <c r="B17" s="33">
        <v>15.0</v>
      </c>
      <c r="C17" s="34">
        <f t="shared" si="1"/>
        <v>88.23529412</v>
      </c>
      <c r="D17" s="51">
        <v>17.0</v>
      </c>
      <c r="E17" s="36">
        <f t="shared" si="2"/>
        <v>94.44444444</v>
      </c>
      <c r="F17" s="33">
        <v>17.0</v>
      </c>
      <c r="G17" s="34">
        <f t="shared" si="3"/>
        <v>89.47368421</v>
      </c>
      <c r="H17" s="39">
        <v>17.0</v>
      </c>
      <c r="I17" s="36">
        <f t="shared" ref="I17:I18" si="13">H17/19*100</f>
        <v>89.47368421</v>
      </c>
      <c r="J17" s="56"/>
      <c r="K17" s="57"/>
      <c r="L17" s="40">
        <v>18.0</v>
      </c>
      <c r="M17" s="36">
        <f t="shared" si="5"/>
        <v>94.73684211</v>
      </c>
      <c r="N17" s="41">
        <v>9.0</v>
      </c>
      <c r="O17" s="36">
        <f t="shared" si="6"/>
        <v>90</v>
      </c>
      <c r="P17" s="33">
        <v>4.0</v>
      </c>
      <c r="Q17" s="42">
        <f t="shared" si="7"/>
        <v>100</v>
      </c>
      <c r="R17" s="43">
        <v>4.0</v>
      </c>
      <c r="S17" s="42">
        <f t="shared" si="8"/>
        <v>80</v>
      </c>
      <c r="T17" s="42">
        <v>5.0</v>
      </c>
      <c r="U17" s="42">
        <f t="shared" si="9"/>
        <v>100</v>
      </c>
      <c r="V17" s="33">
        <v>4.0</v>
      </c>
      <c r="W17" s="44">
        <f t="shared" si="10"/>
        <v>80</v>
      </c>
      <c r="X17" s="45">
        <v>4.0</v>
      </c>
      <c r="Y17" s="46">
        <v>94.73684210526315</v>
      </c>
      <c r="Z17" s="61"/>
      <c r="AA17" s="59" t="s">
        <v>42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</row>
    <row r="18">
      <c r="A18" s="55" t="s">
        <v>43</v>
      </c>
      <c r="B18" s="33">
        <v>15.0</v>
      </c>
      <c r="C18" s="34">
        <f t="shared" si="1"/>
        <v>88.23529412</v>
      </c>
      <c r="D18" s="51">
        <v>15.0</v>
      </c>
      <c r="E18" s="36">
        <f t="shared" si="2"/>
        <v>83.33333333</v>
      </c>
      <c r="F18" s="33">
        <v>19.0</v>
      </c>
      <c r="G18" s="34">
        <f t="shared" si="3"/>
        <v>100</v>
      </c>
      <c r="H18" s="39">
        <v>17.0</v>
      </c>
      <c r="I18" s="36">
        <f t="shared" si="13"/>
        <v>89.47368421</v>
      </c>
      <c r="J18" s="56"/>
      <c r="K18" s="57"/>
      <c r="L18" s="40">
        <v>15.0</v>
      </c>
      <c r="M18" s="36">
        <f t="shared" si="5"/>
        <v>78.94736842</v>
      </c>
      <c r="N18" s="41">
        <v>9.0</v>
      </c>
      <c r="O18" s="36">
        <f t="shared" si="6"/>
        <v>90</v>
      </c>
      <c r="P18" s="33">
        <v>4.0</v>
      </c>
      <c r="Q18" s="42">
        <f t="shared" si="7"/>
        <v>100</v>
      </c>
      <c r="R18" s="43">
        <v>5.0</v>
      </c>
      <c r="S18" s="42">
        <f t="shared" si="8"/>
        <v>100</v>
      </c>
      <c r="T18" s="42">
        <v>5.0</v>
      </c>
      <c r="U18" s="42">
        <f t="shared" si="9"/>
        <v>100</v>
      </c>
      <c r="V18" s="33">
        <v>5.0</v>
      </c>
      <c r="W18" s="44">
        <f t="shared" si="10"/>
        <v>80</v>
      </c>
      <c r="X18" s="45">
        <v>3.0</v>
      </c>
      <c r="Y18" s="46">
        <v>78.94736842105263</v>
      </c>
      <c r="Z18" s="61"/>
      <c r="AA18" s="59" t="s">
        <v>44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</row>
    <row r="19">
      <c r="A19" s="65" t="s">
        <v>45</v>
      </c>
      <c r="B19" s="33">
        <v>14.0</v>
      </c>
      <c r="C19" s="34">
        <f t="shared" si="1"/>
        <v>82.35294118</v>
      </c>
      <c r="D19" s="51">
        <v>13.0</v>
      </c>
      <c r="E19" s="36">
        <f t="shared" si="2"/>
        <v>72.22222222</v>
      </c>
      <c r="F19" s="33">
        <v>18.0</v>
      </c>
      <c r="G19" s="34">
        <f t="shared" si="3"/>
        <v>94.73684211</v>
      </c>
      <c r="H19" s="37"/>
      <c r="I19" s="57"/>
      <c r="J19" s="41">
        <v>9.0</v>
      </c>
      <c r="K19" s="36">
        <f>J19/19*100</f>
        <v>47.36842105</v>
      </c>
      <c r="L19" s="40">
        <v>15.0</v>
      </c>
      <c r="M19" s="31"/>
      <c r="N19" s="66">
        <v>9.0</v>
      </c>
      <c r="O19" s="42">
        <f t="shared" si="6"/>
        <v>90</v>
      </c>
      <c r="P19" s="33">
        <v>4.0</v>
      </c>
      <c r="Q19" s="42">
        <f t="shared" si="7"/>
        <v>100</v>
      </c>
      <c r="R19" s="43">
        <v>4.0</v>
      </c>
      <c r="S19" s="42">
        <f t="shared" si="8"/>
        <v>80</v>
      </c>
      <c r="T19" s="42">
        <v>5.0</v>
      </c>
      <c r="U19" s="42">
        <f t="shared" si="9"/>
        <v>100</v>
      </c>
      <c r="V19" s="33">
        <v>5.0</v>
      </c>
      <c r="W19" s="44">
        <f t="shared" si="10"/>
        <v>100</v>
      </c>
      <c r="X19" s="45">
        <v>3.0</v>
      </c>
      <c r="Y19" s="67"/>
      <c r="Z19" s="24"/>
      <c r="AA19" s="68" t="s">
        <v>46</v>
      </c>
      <c r="AB19" s="47" t="s">
        <v>45</v>
      </c>
      <c r="AC19" s="69">
        <v>82.35294117647058</v>
      </c>
      <c r="AD19" s="64"/>
      <c r="AE19" s="69">
        <v>72.22222222222221</v>
      </c>
      <c r="AF19" s="64"/>
      <c r="AG19" s="69">
        <v>94.73684210526315</v>
      </c>
      <c r="AH19" s="64"/>
      <c r="AI19" s="69"/>
      <c r="AJ19" s="64"/>
      <c r="AK19" s="69">
        <v>47.368421052631575</v>
      </c>
      <c r="AL19" s="64"/>
      <c r="AM19" s="69"/>
      <c r="AN19" s="64"/>
      <c r="AO19" s="69">
        <v>90.0</v>
      </c>
      <c r="AP19" s="64"/>
      <c r="AQ19" s="69">
        <v>100.0</v>
      </c>
      <c r="AR19" s="64"/>
      <c r="AS19" s="69">
        <v>80.0</v>
      </c>
      <c r="AT19" s="64"/>
      <c r="AU19" s="69">
        <v>100.0</v>
      </c>
      <c r="AV19" s="64"/>
      <c r="AW19" s="69">
        <v>100.0</v>
      </c>
      <c r="AX19" s="64"/>
      <c r="AY19" s="64"/>
      <c r="AZ19" s="64"/>
      <c r="BA19" s="64"/>
    </row>
    <row r="20">
      <c r="A20" s="65" t="s">
        <v>47</v>
      </c>
      <c r="B20" s="31"/>
      <c r="C20" s="34">
        <f t="shared" si="1"/>
        <v>0</v>
      </c>
      <c r="D20" s="51">
        <v>16.0</v>
      </c>
      <c r="E20" s="36">
        <f t="shared" si="2"/>
        <v>88.88888889</v>
      </c>
      <c r="F20" s="33">
        <v>18.0</v>
      </c>
      <c r="G20" s="34">
        <f t="shared" si="3"/>
        <v>94.73684211</v>
      </c>
      <c r="H20" s="39">
        <v>18.0</v>
      </c>
      <c r="I20" s="36">
        <f t="shared" ref="I20:I25" si="14">H20/19*100</f>
        <v>94.73684211</v>
      </c>
      <c r="J20" s="56"/>
      <c r="K20" s="57"/>
      <c r="L20" s="40">
        <v>18.0</v>
      </c>
      <c r="M20" s="36">
        <f t="shared" ref="M20:M25" si="15">L20/19*100</f>
        <v>94.73684211</v>
      </c>
      <c r="N20" s="41">
        <v>9.0</v>
      </c>
      <c r="O20" s="36">
        <f t="shared" si="6"/>
        <v>90</v>
      </c>
      <c r="P20" s="33">
        <v>4.0</v>
      </c>
      <c r="Q20" s="42">
        <f t="shared" si="7"/>
        <v>100</v>
      </c>
      <c r="R20" s="43">
        <v>4.0</v>
      </c>
      <c r="S20" s="42">
        <f t="shared" si="8"/>
        <v>80</v>
      </c>
      <c r="T20" s="42">
        <v>5.0</v>
      </c>
      <c r="U20" s="42">
        <f t="shared" si="9"/>
        <v>100</v>
      </c>
      <c r="V20" s="33">
        <v>4.0</v>
      </c>
      <c r="W20" s="44">
        <f t="shared" si="10"/>
        <v>100</v>
      </c>
      <c r="X20" s="45">
        <v>4.0</v>
      </c>
      <c r="Y20" s="46">
        <v>94.73684210526315</v>
      </c>
      <c r="Z20" s="64"/>
      <c r="AA20" s="68" t="s">
        <v>48</v>
      </c>
      <c r="AB20" s="47"/>
      <c r="AC20" s="69"/>
      <c r="AD20" s="64"/>
      <c r="AE20" s="69"/>
      <c r="AF20" s="64"/>
      <c r="AG20" s="69"/>
      <c r="AH20" s="64"/>
      <c r="AI20" s="69"/>
      <c r="AJ20" s="64"/>
      <c r="AK20" s="69"/>
      <c r="AL20" s="64"/>
      <c r="AM20" s="69"/>
      <c r="AN20" s="64"/>
      <c r="AO20" s="69"/>
      <c r="AP20" s="64"/>
      <c r="AQ20" s="69"/>
      <c r="AR20" s="64"/>
      <c r="AS20" s="69"/>
      <c r="AT20" s="64"/>
      <c r="AU20" s="64"/>
      <c r="AV20" s="64"/>
      <c r="AW20" s="64"/>
      <c r="AX20" s="64"/>
      <c r="AY20" s="64"/>
      <c r="AZ20" s="64"/>
      <c r="BA20" s="64"/>
    </row>
    <row r="21">
      <c r="A21" s="65" t="s">
        <v>49</v>
      </c>
      <c r="B21" s="33">
        <v>15.0</v>
      </c>
      <c r="C21" s="34">
        <f t="shared" si="1"/>
        <v>88.23529412</v>
      </c>
      <c r="D21" s="51">
        <v>18.0</v>
      </c>
      <c r="E21" s="36">
        <f t="shared" si="2"/>
        <v>100</v>
      </c>
      <c r="F21" s="33">
        <v>19.0</v>
      </c>
      <c r="G21" s="34">
        <f t="shared" si="3"/>
        <v>100</v>
      </c>
      <c r="H21" s="39">
        <v>14.0</v>
      </c>
      <c r="I21" s="36">
        <f t="shared" si="14"/>
        <v>73.68421053</v>
      </c>
      <c r="J21" s="56"/>
      <c r="K21" s="57"/>
      <c r="L21" s="40">
        <v>18.0</v>
      </c>
      <c r="M21" s="36">
        <f t="shared" si="15"/>
        <v>94.73684211</v>
      </c>
      <c r="N21" s="41">
        <v>10.0</v>
      </c>
      <c r="O21" s="36">
        <f t="shared" si="6"/>
        <v>100</v>
      </c>
      <c r="P21" s="33">
        <v>4.0</v>
      </c>
      <c r="Q21" s="42">
        <f t="shared" si="7"/>
        <v>100</v>
      </c>
      <c r="R21" s="43">
        <v>5.0</v>
      </c>
      <c r="S21" s="42">
        <f t="shared" si="8"/>
        <v>100</v>
      </c>
      <c r="T21" s="42">
        <v>5.0</v>
      </c>
      <c r="U21" s="42">
        <f t="shared" si="9"/>
        <v>100</v>
      </c>
      <c r="V21" s="33">
        <v>5.0</v>
      </c>
      <c r="W21" s="44">
        <f t="shared" si="10"/>
        <v>80</v>
      </c>
      <c r="X21" s="45">
        <v>3.0</v>
      </c>
      <c r="Y21" s="46">
        <v>94.73684210526315</v>
      </c>
      <c r="Z21" s="24"/>
      <c r="AA21" s="68" t="s">
        <v>50</v>
      </c>
      <c r="AB21" s="47" t="s">
        <v>49</v>
      </c>
      <c r="AC21" s="69">
        <v>88.23529411764706</v>
      </c>
      <c r="AD21" s="64"/>
      <c r="AE21" s="69">
        <v>100.0</v>
      </c>
      <c r="AF21" s="64"/>
      <c r="AG21" s="69">
        <v>100.0</v>
      </c>
      <c r="AH21" s="64"/>
      <c r="AI21" s="69">
        <v>73.68421052631578</v>
      </c>
      <c r="AJ21" s="64"/>
      <c r="AK21" s="69"/>
      <c r="AL21" s="64"/>
      <c r="AM21" s="69">
        <v>94.73684210526315</v>
      </c>
      <c r="AN21" s="64"/>
      <c r="AO21" s="69">
        <v>100.0</v>
      </c>
      <c r="AP21" s="64"/>
      <c r="AQ21" s="69">
        <v>100.0</v>
      </c>
      <c r="AR21" s="64"/>
      <c r="AS21" s="69">
        <v>100.0</v>
      </c>
      <c r="AT21" s="64"/>
      <c r="AU21" s="69">
        <v>100.0</v>
      </c>
      <c r="AV21" s="64"/>
      <c r="AW21" s="69">
        <v>80.0</v>
      </c>
      <c r="AX21" s="64"/>
      <c r="AY21" s="69">
        <v>94.73684210526315</v>
      </c>
      <c r="AZ21" s="64"/>
      <c r="BA21" s="64"/>
    </row>
    <row r="22">
      <c r="A22" s="65" t="s">
        <v>51</v>
      </c>
      <c r="B22" s="33">
        <v>12.0</v>
      </c>
      <c r="C22" s="34">
        <f t="shared" si="1"/>
        <v>70.58823529</v>
      </c>
      <c r="D22" s="51">
        <v>11.0</v>
      </c>
      <c r="E22" s="36">
        <f t="shared" si="2"/>
        <v>61.11111111</v>
      </c>
      <c r="F22" s="33">
        <v>18.0</v>
      </c>
      <c r="G22" s="34">
        <f t="shared" si="3"/>
        <v>94.73684211</v>
      </c>
      <c r="H22" s="39">
        <v>13.0</v>
      </c>
      <c r="I22" s="36">
        <f t="shared" si="14"/>
        <v>68.42105263</v>
      </c>
      <c r="J22" s="56"/>
      <c r="K22" s="57"/>
      <c r="L22" s="40">
        <v>12.0</v>
      </c>
      <c r="M22" s="36">
        <f t="shared" si="15"/>
        <v>63.15789474</v>
      </c>
      <c r="N22" s="41">
        <v>9.0</v>
      </c>
      <c r="O22" s="36">
        <f t="shared" si="6"/>
        <v>90</v>
      </c>
      <c r="P22" s="33">
        <v>4.0</v>
      </c>
      <c r="Q22" s="42">
        <f t="shared" si="7"/>
        <v>100</v>
      </c>
      <c r="R22" s="43">
        <v>4.0</v>
      </c>
      <c r="S22" s="42">
        <f t="shared" si="8"/>
        <v>80</v>
      </c>
      <c r="T22" s="60">
        <v>4.0</v>
      </c>
      <c r="U22" s="42">
        <f t="shared" si="9"/>
        <v>80</v>
      </c>
      <c r="V22" s="33">
        <v>5.0</v>
      </c>
      <c r="W22" s="44">
        <f t="shared" si="10"/>
        <v>100</v>
      </c>
      <c r="X22" s="45">
        <v>2.0</v>
      </c>
      <c r="Y22" s="46">
        <v>63.1578947368421</v>
      </c>
      <c r="Z22" s="24"/>
      <c r="AA22" s="68" t="s">
        <v>52</v>
      </c>
      <c r="AB22" s="47" t="s">
        <v>51</v>
      </c>
      <c r="AC22" s="69">
        <v>70.58823529411765</v>
      </c>
      <c r="AD22" s="64"/>
      <c r="AE22" s="69">
        <v>61.111111111111114</v>
      </c>
      <c r="AF22" s="64"/>
      <c r="AG22" s="69">
        <v>94.73684210526315</v>
      </c>
      <c r="AH22" s="64"/>
      <c r="AI22" s="69">
        <v>68.42105263157895</v>
      </c>
      <c r="AJ22" s="64"/>
      <c r="AK22" s="69"/>
      <c r="AL22" s="64"/>
      <c r="AM22" s="69">
        <v>63.1578947368421</v>
      </c>
      <c r="AN22" s="64"/>
      <c r="AO22" s="69">
        <v>90.0</v>
      </c>
      <c r="AP22" s="64"/>
      <c r="AQ22" s="69">
        <v>100.0</v>
      </c>
      <c r="AR22" s="64"/>
      <c r="AS22" s="69">
        <v>80.0</v>
      </c>
      <c r="AT22" s="64"/>
      <c r="AU22" s="69">
        <v>80.0</v>
      </c>
      <c r="AV22" s="64"/>
      <c r="AW22" s="69">
        <v>100.0</v>
      </c>
      <c r="AX22" s="64"/>
      <c r="AY22" s="69">
        <v>63.1578947368421</v>
      </c>
      <c r="AZ22" s="64"/>
      <c r="BA22" s="64"/>
    </row>
    <row r="23">
      <c r="A23" s="65" t="s">
        <v>53</v>
      </c>
      <c r="B23" s="33">
        <v>17.0</v>
      </c>
      <c r="C23" s="34">
        <f t="shared" si="1"/>
        <v>100</v>
      </c>
      <c r="D23" s="70">
        <v>11.0</v>
      </c>
      <c r="E23" s="36">
        <f t="shared" si="2"/>
        <v>61.11111111</v>
      </c>
      <c r="F23" s="33">
        <v>11.0</v>
      </c>
      <c r="G23" s="34">
        <f t="shared" si="3"/>
        <v>57.89473684</v>
      </c>
      <c r="H23" s="39">
        <v>13.0</v>
      </c>
      <c r="I23" s="36">
        <f t="shared" si="14"/>
        <v>68.42105263</v>
      </c>
      <c r="J23" s="56"/>
      <c r="K23" s="57"/>
      <c r="L23" s="40">
        <v>15.0</v>
      </c>
      <c r="M23" s="36">
        <f t="shared" si="15"/>
        <v>78.94736842</v>
      </c>
      <c r="N23" s="41">
        <v>7.0</v>
      </c>
      <c r="O23" s="36">
        <f t="shared" si="6"/>
        <v>70</v>
      </c>
      <c r="P23" s="33">
        <v>3.0</v>
      </c>
      <c r="Q23" s="42">
        <f t="shared" si="7"/>
        <v>75</v>
      </c>
      <c r="R23" s="43">
        <v>5.0</v>
      </c>
      <c r="S23" s="42">
        <f t="shared" si="8"/>
        <v>100</v>
      </c>
      <c r="T23" s="42">
        <v>4.0</v>
      </c>
      <c r="U23" s="42">
        <f t="shared" si="9"/>
        <v>80</v>
      </c>
      <c r="V23" s="33">
        <v>4.0</v>
      </c>
      <c r="W23" s="44">
        <f t="shared" si="10"/>
        <v>100</v>
      </c>
      <c r="X23" s="45">
        <v>3.0</v>
      </c>
      <c r="Y23" s="46">
        <v>78.94736842105263</v>
      </c>
      <c r="Z23" s="1"/>
      <c r="AA23" s="68" t="s">
        <v>54</v>
      </c>
      <c r="AB23" s="47" t="s">
        <v>53</v>
      </c>
      <c r="AC23" s="69">
        <v>100.0</v>
      </c>
      <c r="AD23" s="64"/>
      <c r="AE23" s="69">
        <v>61.111111111111114</v>
      </c>
      <c r="AF23" s="64"/>
      <c r="AG23" s="69">
        <v>57.89473684210527</v>
      </c>
      <c r="AH23" s="64"/>
      <c r="AI23" s="69">
        <v>68.42105263157895</v>
      </c>
      <c r="AJ23" s="64"/>
      <c r="AK23" s="69"/>
      <c r="AL23" s="64"/>
      <c r="AM23" s="69">
        <v>78.94736842105263</v>
      </c>
      <c r="AN23" s="64"/>
      <c r="AO23" s="69">
        <v>70.0</v>
      </c>
      <c r="AP23" s="64"/>
      <c r="AQ23" s="69">
        <v>75.0</v>
      </c>
      <c r="AR23" s="64"/>
      <c r="AS23" s="69">
        <v>100.0</v>
      </c>
      <c r="AT23" s="64"/>
      <c r="AU23" s="69">
        <v>80.0</v>
      </c>
      <c r="AV23" s="64"/>
      <c r="AW23" s="69">
        <v>100.0</v>
      </c>
      <c r="AX23" s="64"/>
      <c r="AY23" s="69">
        <v>78.94736842105263</v>
      </c>
      <c r="AZ23" s="64"/>
      <c r="BA23" s="64"/>
    </row>
    <row r="24">
      <c r="A24" s="65" t="s">
        <v>55</v>
      </c>
      <c r="B24" s="33">
        <v>16.0</v>
      </c>
      <c r="C24" s="34">
        <f t="shared" si="1"/>
        <v>94.11764706</v>
      </c>
      <c r="D24" s="71">
        <v>16.0</v>
      </c>
      <c r="E24" s="36">
        <f t="shared" si="2"/>
        <v>88.88888889</v>
      </c>
      <c r="F24" s="33">
        <v>19.0</v>
      </c>
      <c r="G24" s="34">
        <f t="shared" si="3"/>
        <v>100</v>
      </c>
      <c r="H24" s="39">
        <v>13.0</v>
      </c>
      <c r="I24" s="36">
        <f t="shared" si="14"/>
        <v>68.42105263</v>
      </c>
      <c r="J24" s="56"/>
      <c r="K24" s="57"/>
      <c r="L24" s="40">
        <v>18.0</v>
      </c>
      <c r="M24" s="36">
        <f t="shared" si="15"/>
        <v>94.73684211</v>
      </c>
      <c r="N24" s="41">
        <v>8.0</v>
      </c>
      <c r="O24" s="36">
        <f t="shared" si="6"/>
        <v>80</v>
      </c>
      <c r="P24" s="33">
        <v>4.0</v>
      </c>
      <c r="Q24" s="42">
        <f t="shared" si="7"/>
        <v>100</v>
      </c>
      <c r="R24" s="43">
        <v>5.0</v>
      </c>
      <c r="S24" s="42">
        <f t="shared" si="8"/>
        <v>100</v>
      </c>
      <c r="T24" s="42">
        <v>5.0</v>
      </c>
      <c r="U24" s="42">
        <f t="shared" si="9"/>
        <v>100</v>
      </c>
      <c r="V24" s="33">
        <v>5.0</v>
      </c>
      <c r="W24" s="44">
        <f t="shared" si="10"/>
        <v>80</v>
      </c>
      <c r="X24" s="45">
        <v>4.0</v>
      </c>
      <c r="Y24" s="46">
        <v>94.73684210526315</v>
      </c>
      <c r="Z24" s="72" t="s">
        <v>56</v>
      </c>
      <c r="AA24" s="68" t="s">
        <v>57</v>
      </c>
      <c r="AB24" s="47" t="s">
        <v>55</v>
      </c>
      <c r="AC24" s="69">
        <v>94.11764705882352</v>
      </c>
      <c r="AD24" s="64"/>
      <c r="AE24" s="69">
        <v>88.88888888888889</v>
      </c>
      <c r="AF24" s="64"/>
      <c r="AG24" s="69">
        <v>100.0</v>
      </c>
      <c r="AH24" s="64"/>
      <c r="AI24" s="69">
        <v>68.42105263157895</v>
      </c>
      <c r="AJ24" s="64"/>
      <c r="AK24" s="69"/>
      <c r="AL24" s="64"/>
      <c r="AM24" s="69">
        <v>94.73684210526315</v>
      </c>
      <c r="AN24" s="64"/>
      <c r="AO24" s="69">
        <v>80.0</v>
      </c>
      <c r="AP24" s="64"/>
      <c r="AQ24" s="69">
        <v>100.0</v>
      </c>
      <c r="AR24" s="64"/>
      <c r="AS24" s="69">
        <v>100.0</v>
      </c>
      <c r="AT24" s="64"/>
      <c r="AU24" s="69">
        <v>100.0</v>
      </c>
      <c r="AV24" s="64"/>
      <c r="AW24" s="69">
        <v>80.0</v>
      </c>
      <c r="AX24" s="64"/>
      <c r="AY24" s="69">
        <v>94.73684210526315</v>
      </c>
      <c r="AZ24" s="64"/>
      <c r="BA24" s="64"/>
    </row>
    <row r="25">
      <c r="A25" s="65" t="s">
        <v>58</v>
      </c>
      <c r="B25" s="33">
        <v>17.0</v>
      </c>
      <c r="C25" s="34">
        <f t="shared" si="1"/>
        <v>100</v>
      </c>
      <c r="D25" s="73">
        <v>16.0</v>
      </c>
      <c r="E25" s="42">
        <f>D25/16*100</f>
        <v>100</v>
      </c>
      <c r="F25" s="33">
        <v>18.0</v>
      </c>
      <c r="G25" s="34">
        <f t="shared" si="3"/>
        <v>94.73684211</v>
      </c>
      <c r="H25" s="39">
        <v>17.0</v>
      </c>
      <c r="I25" s="36">
        <f t="shared" si="14"/>
        <v>89.47368421</v>
      </c>
      <c r="J25" s="41">
        <v>15.0</v>
      </c>
      <c r="K25" s="36">
        <f>J25/19*100</f>
        <v>78.94736842</v>
      </c>
      <c r="L25" s="40">
        <v>16.0</v>
      </c>
      <c r="M25" s="36">
        <f t="shared" si="15"/>
        <v>84.21052632</v>
      </c>
      <c r="N25" s="41">
        <v>10.0</v>
      </c>
      <c r="O25" s="36">
        <f t="shared" si="6"/>
        <v>100</v>
      </c>
      <c r="P25" s="33">
        <v>4.0</v>
      </c>
      <c r="Q25" s="42">
        <f t="shared" si="7"/>
        <v>100</v>
      </c>
      <c r="R25" s="43">
        <v>5.0</v>
      </c>
      <c r="S25" s="42">
        <f t="shared" si="8"/>
        <v>100</v>
      </c>
      <c r="T25" s="42">
        <v>5.0</v>
      </c>
      <c r="U25" s="42">
        <f t="shared" si="9"/>
        <v>100</v>
      </c>
      <c r="V25" s="33">
        <v>4.0</v>
      </c>
      <c r="W25" s="44">
        <f t="shared" si="10"/>
        <v>100</v>
      </c>
      <c r="X25" s="45">
        <v>2.0</v>
      </c>
      <c r="Y25" s="67">
        <f>X25/4*100</f>
        <v>50</v>
      </c>
      <c r="Z25" s="1"/>
      <c r="AA25" s="68" t="s">
        <v>59</v>
      </c>
      <c r="AB25" s="47" t="s">
        <v>58</v>
      </c>
      <c r="AC25" s="69">
        <v>100.0</v>
      </c>
      <c r="AD25" s="64"/>
      <c r="AE25" s="69">
        <v>100.0</v>
      </c>
      <c r="AF25" s="64"/>
      <c r="AG25" s="69">
        <v>94.73684210526315</v>
      </c>
      <c r="AH25" s="64"/>
      <c r="AI25" s="69">
        <v>89.47368421052632</v>
      </c>
      <c r="AJ25" s="64"/>
      <c r="AK25" s="69">
        <v>78.94736842105263</v>
      </c>
      <c r="AL25" s="64"/>
      <c r="AM25" s="69">
        <v>84.21052631578947</v>
      </c>
      <c r="AN25" s="64"/>
      <c r="AO25" s="69">
        <v>100.0</v>
      </c>
      <c r="AP25" s="64"/>
      <c r="AQ25" s="69">
        <v>100.0</v>
      </c>
      <c r="AR25" s="64"/>
      <c r="AS25" s="69">
        <v>100.0</v>
      </c>
      <c r="AT25" s="64"/>
      <c r="AU25" s="69">
        <v>100.0</v>
      </c>
      <c r="AV25" s="64"/>
      <c r="AW25" s="69">
        <v>100.0</v>
      </c>
      <c r="AX25" s="64"/>
      <c r="AY25" s="69">
        <v>50.0</v>
      </c>
      <c r="AZ25" s="64"/>
      <c r="BA25" s="64"/>
    </row>
  </sheetData>
  <mergeCells count="17">
    <mergeCell ref="R5:S5"/>
    <mergeCell ref="T5:U5"/>
    <mergeCell ref="V5:W5"/>
    <mergeCell ref="D5:E5"/>
    <mergeCell ref="F5:G5"/>
    <mergeCell ref="X5:Y5"/>
    <mergeCell ref="B5:C5"/>
    <mergeCell ref="H5:I5"/>
    <mergeCell ref="A2:W2"/>
    <mergeCell ref="A3:W3"/>
    <mergeCell ref="P5:Q5"/>
    <mergeCell ref="L5:M5"/>
    <mergeCell ref="N5:O5"/>
    <mergeCell ref="P4:W4"/>
    <mergeCell ref="B4:M4"/>
    <mergeCell ref="J5:K5"/>
    <mergeCell ref="A1:W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5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2" t="str">
        <f>IFERROR(__xludf.DUMMYFUNCTION("IMPORTRANGE(""https://docs.google.com/spreadsheets/d/1ttAH9FkAJGvMsrQphyYFluaWZJplrNpUGc48Mwtcnjs/edit#gid=0"",""Z4:AY26"")"),"Email-id")</f>
        <v>Email-id</v>
      </c>
      <c r="F1" s="2" t="str">
        <f>IFERROR(__xludf.DUMMYFUNCTION("""COMPUTED_VALUE"""),"Name")</f>
        <v>Name</v>
      </c>
      <c r="G1" s="2" t="str">
        <f>IFERROR(__xludf.DUMMYFUNCTION("""COMPUTED_VALUE"""),"")</f>
        <v/>
      </c>
      <c r="H1" s="2" t="str">
        <f>IFERROR(__xludf.DUMMYFUNCTION("""COMPUTED_VALUE"""),"Theory")</f>
        <v>Theory</v>
      </c>
      <c r="I1" s="2" t="str">
        <f>IFERROR(__xludf.DUMMYFUNCTION("""COMPUTED_VALUE"""),"")</f>
        <v/>
      </c>
      <c r="J1" s="2" t="str">
        <f>IFERROR(__xludf.DUMMYFUNCTION("""COMPUTED_VALUE"""),"Theory")</f>
        <v>Theory</v>
      </c>
      <c r="K1" s="2" t="str">
        <f>IFERROR(__xludf.DUMMYFUNCTION("""COMPUTED_VALUE"""),"")</f>
        <v/>
      </c>
      <c r="L1" s="2" t="str">
        <f>IFERROR(__xludf.DUMMYFUNCTION("""COMPUTED_VALUE"""),"Theory")</f>
        <v>Theory</v>
      </c>
      <c r="M1" s="2" t="str">
        <f>IFERROR(__xludf.DUMMYFUNCTION("""COMPUTED_VALUE"""),"")</f>
        <v/>
      </c>
      <c r="N1" s="2" t="str">
        <f>IFERROR(__xludf.DUMMYFUNCTION("""COMPUTED_VALUE"""),"Theory")</f>
        <v>Theory</v>
      </c>
      <c r="O1" s="2" t="str">
        <f>IFERROR(__xludf.DUMMYFUNCTION("""COMPUTED_VALUE"""),"")</f>
        <v/>
      </c>
      <c r="P1" s="2" t="str">
        <f>IFERROR(__xludf.DUMMYFUNCTION("""COMPUTED_VALUE"""),"Theory")</f>
        <v>Theory</v>
      </c>
      <c r="Q1" s="2" t="str">
        <f>IFERROR(__xludf.DUMMYFUNCTION("""COMPUTED_VALUE"""),"")</f>
        <v/>
      </c>
      <c r="R1" s="2" t="str">
        <f>IFERROR(__xludf.DUMMYFUNCTION("""COMPUTED_VALUE"""),"Theory")</f>
        <v>Theory</v>
      </c>
      <c r="S1" s="2" t="str">
        <f>IFERROR(__xludf.DUMMYFUNCTION("""COMPUTED_VALUE"""),"")</f>
        <v/>
      </c>
      <c r="T1" s="2" t="str">
        <f>IFERROR(__xludf.DUMMYFUNCTION("""COMPUTED_VALUE"""),"Theory")</f>
        <v>Theory</v>
      </c>
      <c r="U1" s="2" t="str">
        <f>IFERROR(__xludf.DUMMYFUNCTION("""COMPUTED_VALUE"""),"")</f>
        <v/>
      </c>
      <c r="V1" s="2" t="str">
        <f>IFERROR(__xludf.DUMMYFUNCTION("""COMPUTED_VALUE"""),"Practicals")</f>
        <v>Practicals</v>
      </c>
      <c r="W1" s="2" t="str">
        <f>IFERROR(__xludf.DUMMYFUNCTION("""COMPUTED_VALUE"""),"")</f>
        <v/>
      </c>
      <c r="X1" s="2" t="str">
        <f>IFERROR(__xludf.DUMMYFUNCTION("""COMPUTED_VALUE"""),"Practicals")</f>
        <v>Practicals</v>
      </c>
      <c r="Y1" s="2" t="str">
        <f>IFERROR(__xludf.DUMMYFUNCTION("""COMPUTED_VALUE"""),"")</f>
        <v/>
      </c>
      <c r="Z1" s="2" t="str">
        <f>IFERROR(__xludf.DUMMYFUNCTION("""COMPUTED_VALUE"""),"Practicals")</f>
        <v>Practicals</v>
      </c>
      <c r="AA1" s="2" t="str">
        <f>IFERROR(__xludf.DUMMYFUNCTION("""COMPUTED_VALUE"""),"")</f>
        <v/>
      </c>
      <c r="AB1" s="2" t="str">
        <f>IFERROR(__xludf.DUMMYFUNCTION("""COMPUTED_VALUE"""),"Practicals")</f>
        <v>Practicals</v>
      </c>
      <c r="AC1" s="2" t="str">
        <f>IFERROR(__xludf.DUMMYFUNCTION("""COMPUTED_VALUE"""),"")</f>
        <v/>
      </c>
      <c r="AD1" s="2" t="str">
        <f>IFERROR(__xludf.DUMMYFUNCTION("""COMPUTED_VALUE"""),"Practicals")</f>
        <v>Practicals</v>
      </c>
    </row>
    <row r="2">
      <c r="A2" s="1"/>
      <c r="B2" s="1"/>
      <c r="C2" s="1"/>
      <c r="D2" s="1"/>
      <c r="E2" s="2" t="str">
        <f>IFERROR(__xludf.DUMMYFUNCTION("""COMPUTED_VALUE"""),"")</f>
        <v/>
      </c>
      <c r="F2" s="2" t="str">
        <f>IFERROR(__xludf.DUMMYFUNCTION("""COMPUTED_VALUE"""),"")</f>
        <v/>
      </c>
      <c r="G2" s="2" t="str">
        <f>IFERROR(__xludf.DUMMYFUNCTION("""COMPUTED_VALUE"""),"")</f>
        <v/>
      </c>
      <c r="H2" s="2" t="str">
        <f>IFERROR(__xludf.DUMMYFUNCTION("""COMPUTED_VALUE"""),"CN")</f>
        <v>CN</v>
      </c>
      <c r="I2" s="2" t="str">
        <f>IFERROR(__xludf.DUMMYFUNCTION("""COMPUTED_VALUE"""),"")</f>
        <v/>
      </c>
      <c r="J2" s="2" t="str">
        <f>IFERROR(__xludf.DUMMYFUNCTION("""COMPUTED_VALUE"""),"DBMS")</f>
        <v>DBMS</v>
      </c>
      <c r="K2" s="2" t="str">
        <f>IFERROR(__xludf.DUMMYFUNCTION("""COMPUTED_VALUE"""),"")</f>
        <v/>
      </c>
      <c r="L2" s="2" t="str">
        <f>IFERROR(__xludf.DUMMYFUNCTION("""COMPUTED_VALUE"""),"TCS")</f>
        <v>TCS</v>
      </c>
      <c r="M2" s="2" t="str">
        <f>IFERROR(__xludf.DUMMYFUNCTION("""COMPUTED_VALUE"""),"")</f>
        <v/>
      </c>
      <c r="N2" s="2" t="str">
        <f>IFERROR(__xludf.DUMMYFUNCTION("""COMPUTED_VALUE"""),"AA")</f>
        <v>AA</v>
      </c>
      <c r="O2" s="2" t="str">
        <f>IFERROR(__xludf.DUMMYFUNCTION("""COMPUTED_VALUE"""),"")</f>
        <v/>
      </c>
      <c r="P2" s="2" t="str">
        <f>IFERROR(__xludf.DUMMYFUNCTION("""COMPUTED_VALUE"""),"MSD")</f>
        <v>MSD</v>
      </c>
      <c r="Q2" s="2" t="str">
        <f>IFERROR(__xludf.DUMMYFUNCTION("""COMPUTED_VALUE"""),"")</f>
        <v/>
      </c>
      <c r="R2" s="2" t="str">
        <f>IFERROR(__xludf.DUMMYFUNCTION("""COMPUTED_VALUE"""),"MP")</f>
        <v>MP</v>
      </c>
      <c r="S2" s="2" t="str">
        <f>IFERROR(__xludf.DUMMYFUNCTION("""COMPUTED_VALUE"""),"")</f>
        <v/>
      </c>
      <c r="T2" s="2" t="str">
        <f>IFERROR(__xludf.DUMMYFUNCTION("""COMPUTED_VALUE"""),"BCE")</f>
        <v>BCE</v>
      </c>
      <c r="U2" s="2" t="str">
        <f>IFERROR(__xludf.DUMMYFUNCTION("""COMPUTED_VALUE"""),"")</f>
        <v/>
      </c>
      <c r="V2" s="2" t="str">
        <f>IFERROR(__xludf.DUMMYFUNCTION("""COMPUTED_VALUE"""),"CN")</f>
        <v>CN</v>
      </c>
      <c r="W2" s="2" t="str">
        <f>IFERROR(__xludf.DUMMYFUNCTION("""COMPUTED_VALUE"""),"")</f>
        <v/>
      </c>
      <c r="X2" s="2" t="str">
        <f>IFERROR(__xludf.DUMMYFUNCTION("""COMPUTED_VALUE"""),"DBMS")</f>
        <v>DBMS</v>
      </c>
      <c r="Y2" s="2" t="str">
        <f>IFERROR(__xludf.DUMMYFUNCTION("""COMPUTED_VALUE"""),"")</f>
        <v/>
      </c>
      <c r="Z2" s="2" t="str">
        <f>IFERROR(__xludf.DUMMYFUNCTION("""COMPUTED_VALUE"""),"MP")</f>
        <v>MP</v>
      </c>
      <c r="AA2" s="2" t="str">
        <f>IFERROR(__xludf.DUMMYFUNCTION("""COMPUTED_VALUE"""),"")</f>
        <v/>
      </c>
      <c r="AB2" s="2" t="str">
        <f>IFERROR(__xludf.DUMMYFUNCTION("""COMPUTED_VALUE"""),"WDL")</f>
        <v>WDL</v>
      </c>
      <c r="AC2" s="2" t="str">
        <f>IFERROR(__xludf.DUMMYFUNCTION("""COMPUTED_VALUE"""),"")</f>
        <v/>
      </c>
      <c r="AD2" s="2" t="str">
        <f>IFERROR(__xludf.DUMMYFUNCTION("""COMPUTED_VALUE"""),"BCE")</f>
        <v>BCE</v>
      </c>
    </row>
    <row r="3">
      <c r="A3" s="1"/>
      <c r="B3" s="1"/>
      <c r="C3" s="1"/>
      <c r="D3" s="1"/>
      <c r="E3" s="2" t="str">
        <f>IFERROR(__xludf.DUMMYFUNCTION("""COMPUTED_VALUE"""),"")</f>
        <v/>
      </c>
      <c r="F3" s="2" t="str">
        <f>IFERROR(__xludf.DUMMYFUNCTION("""COMPUTED_VALUE"""),"")</f>
        <v/>
      </c>
      <c r="G3" s="2" t="str">
        <f>IFERROR(__xludf.DUMMYFUNCTION("""COMPUTED_VALUE"""),"")</f>
        <v/>
      </c>
      <c r="H3" s="2" t="str">
        <f>IFERROR(__xludf.DUMMYFUNCTION("""COMPUTED_VALUE"""),"")</f>
        <v/>
      </c>
      <c r="I3" s="2" t="str">
        <f>IFERROR(__xludf.DUMMYFUNCTION("""COMPUTED_VALUE"""),"")</f>
        <v/>
      </c>
      <c r="J3" s="2" t="str">
        <f>IFERROR(__xludf.DUMMYFUNCTION("""COMPUTED_VALUE"""),"")</f>
        <v/>
      </c>
      <c r="K3" s="2" t="str">
        <f>IFERROR(__xludf.DUMMYFUNCTION("""COMPUTED_VALUE"""),"")</f>
        <v/>
      </c>
      <c r="L3" s="2" t="str">
        <f>IFERROR(__xludf.DUMMYFUNCTION("""COMPUTED_VALUE"""),"")</f>
        <v/>
      </c>
      <c r="M3" s="2" t="str">
        <f>IFERROR(__xludf.DUMMYFUNCTION("""COMPUTED_VALUE"""),"")</f>
        <v/>
      </c>
      <c r="N3" s="2" t="str">
        <f>IFERROR(__xludf.DUMMYFUNCTION("""COMPUTED_VALUE"""),"")</f>
        <v/>
      </c>
      <c r="O3" s="2" t="str">
        <f>IFERROR(__xludf.DUMMYFUNCTION("""COMPUTED_VALUE"""),"")</f>
        <v/>
      </c>
      <c r="P3" s="2" t="str">
        <f>IFERROR(__xludf.DUMMYFUNCTION("""COMPUTED_VALUE"""),"")</f>
        <v/>
      </c>
      <c r="Q3" s="2" t="str">
        <f>IFERROR(__xludf.DUMMYFUNCTION("""COMPUTED_VALUE"""),"")</f>
        <v/>
      </c>
      <c r="R3" s="2" t="str">
        <f>IFERROR(__xludf.DUMMYFUNCTION("""COMPUTED_VALUE"""),"")</f>
        <v/>
      </c>
      <c r="S3" s="2" t="str">
        <f>IFERROR(__xludf.DUMMYFUNCTION("""COMPUTED_VALUE"""),"")</f>
        <v/>
      </c>
      <c r="T3" s="2" t="str">
        <f>IFERROR(__xludf.DUMMYFUNCTION("""COMPUTED_VALUE"""),"")</f>
        <v/>
      </c>
      <c r="U3" s="2" t="str">
        <f>IFERROR(__xludf.DUMMYFUNCTION("""COMPUTED_VALUE"""),"")</f>
        <v/>
      </c>
      <c r="V3" s="2" t="str">
        <f>IFERROR(__xludf.DUMMYFUNCTION("""COMPUTED_VALUE"""),"")</f>
        <v/>
      </c>
      <c r="W3" s="2" t="str">
        <f>IFERROR(__xludf.DUMMYFUNCTION("""COMPUTED_VALUE"""),"")</f>
        <v/>
      </c>
      <c r="X3" s="2" t="str">
        <f>IFERROR(__xludf.DUMMYFUNCTION("""COMPUTED_VALUE"""),"")</f>
        <v/>
      </c>
      <c r="Y3" s="2" t="str">
        <f>IFERROR(__xludf.DUMMYFUNCTION("""COMPUTED_VALUE"""),"")</f>
        <v/>
      </c>
      <c r="Z3" s="2" t="str">
        <f>IFERROR(__xludf.DUMMYFUNCTION("""COMPUTED_VALUE"""),"")</f>
        <v/>
      </c>
      <c r="AA3" s="2" t="str">
        <f>IFERROR(__xludf.DUMMYFUNCTION("""COMPUTED_VALUE"""),"")</f>
        <v/>
      </c>
      <c r="AB3" s="2" t="str">
        <f>IFERROR(__xludf.DUMMYFUNCTION("""COMPUTED_VALUE"""),"")</f>
        <v/>
      </c>
      <c r="AC3" s="2" t="str">
        <f>IFERROR(__xludf.DUMMYFUNCTION("""COMPUTED_VALUE"""),"")</f>
        <v/>
      </c>
      <c r="AD3" s="2" t="str">
        <f>IFERROR(__xludf.DUMMYFUNCTION("""COMPUTED_VALUE"""),"")</f>
        <v/>
      </c>
    </row>
    <row r="4">
      <c r="A4" s="1" t="s">
        <v>6</v>
      </c>
      <c r="B4" s="10">
        <v>9.0</v>
      </c>
      <c r="C4" s="10">
        <v>10.0</v>
      </c>
      <c r="D4" s="10">
        <v>311.0</v>
      </c>
      <c r="E4" s="2" t="str">
        <f>IFERROR(__xludf.DUMMYFUNCTION("""COMPUTED_VALUE"""),"")</f>
        <v/>
      </c>
      <c r="F4" s="2" t="str">
        <f>IFERROR(__xludf.DUMMYFUNCTION("""COMPUTED_VALUE"""),"R KARTHIK")</f>
        <v>R KARTHIK</v>
      </c>
      <c r="G4" s="2" t="str">
        <f>IFERROR(__xludf.DUMMYFUNCTION("""COMPUTED_VALUE"""),"117A1057")</f>
        <v>117A1057</v>
      </c>
      <c r="H4" s="2">
        <f>IFERROR(__xludf.DUMMYFUNCTION("""COMPUTED_VALUE"""),94.11764705882352)</f>
        <v>94.11764706</v>
      </c>
      <c r="I4" s="2" t="str">
        <f>IFERROR(__xludf.DUMMYFUNCTION("""COMPUTED_VALUE"""),"")</f>
        <v/>
      </c>
      <c r="J4" s="2">
        <f>IFERROR(__xludf.DUMMYFUNCTION("""COMPUTED_VALUE"""),88.88888888888889)</f>
        <v>88.88888889</v>
      </c>
      <c r="K4" s="2" t="str">
        <f>IFERROR(__xludf.DUMMYFUNCTION("""COMPUTED_VALUE"""),"")</f>
        <v/>
      </c>
      <c r="L4" s="2">
        <f>IFERROR(__xludf.DUMMYFUNCTION("""COMPUTED_VALUE"""),89.47368421052632)</f>
        <v>89.47368421</v>
      </c>
      <c r="M4" s="2" t="str">
        <f>IFERROR(__xludf.DUMMYFUNCTION("""COMPUTED_VALUE"""),"")</f>
        <v/>
      </c>
      <c r="N4" s="2" t="str">
        <f>IFERROR(__xludf.DUMMYFUNCTION("""COMPUTED_VALUE"""),"")</f>
        <v/>
      </c>
      <c r="O4" s="2" t="str">
        <f>IFERROR(__xludf.DUMMYFUNCTION("""COMPUTED_VALUE"""),"")</f>
        <v/>
      </c>
      <c r="P4" s="2">
        <f>IFERROR(__xludf.DUMMYFUNCTION("""COMPUTED_VALUE"""),73.68421052631578)</f>
        <v>73.68421053</v>
      </c>
      <c r="Q4" s="2" t="str">
        <f>IFERROR(__xludf.DUMMYFUNCTION("""COMPUTED_VALUE"""),"")</f>
        <v/>
      </c>
      <c r="R4" s="2">
        <f>IFERROR(__xludf.DUMMYFUNCTION("""COMPUTED_VALUE"""),89.47368421052632)</f>
        <v>89.47368421</v>
      </c>
      <c r="S4" s="2" t="str">
        <f>IFERROR(__xludf.DUMMYFUNCTION("""COMPUTED_VALUE"""),"")</f>
        <v/>
      </c>
      <c r="T4" s="2">
        <f>IFERROR(__xludf.DUMMYFUNCTION("""COMPUTED_VALUE"""),100.0)</f>
        <v>100</v>
      </c>
      <c r="U4" s="2" t="str">
        <f>IFERROR(__xludf.DUMMYFUNCTION("""COMPUTED_VALUE"""),"")</f>
        <v/>
      </c>
      <c r="V4" s="2">
        <f>IFERROR(__xludf.DUMMYFUNCTION("""COMPUTED_VALUE"""),100.0)</f>
        <v>100</v>
      </c>
      <c r="W4" s="2" t="str">
        <f>IFERROR(__xludf.DUMMYFUNCTION("""COMPUTED_VALUE"""),"")</f>
        <v/>
      </c>
      <c r="X4" s="2">
        <f>IFERROR(__xludf.DUMMYFUNCTION("""COMPUTED_VALUE"""),100.0)</f>
        <v>100</v>
      </c>
      <c r="Y4" s="2" t="str">
        <f>IFERROR(__xludf.DUMMYFUNCTION("""COMPUTED_VALUE"""),"")</f>
        <v/>
      </c>
      <c r="Z4" s="2">
        <f>IFERROR(__xludf.DUMMYFUNCTION("""COMPUTED_VALUE"""),80.0)</f>
        <v>80</v>
      </c>
      <c r="AA4" s="2" t="str">
        <f>IFERROR(__xludf.DUMMYFUNCTION("""COMPUTED_VALUE"""),"")</f>
        <v/>
      </c>
      <c r="AB4" s="2">
        <f>IFERROR(__xludf.DUMMYFUNCTION("""COMPUTED_VALUE"""),100.0)</f>
        <v>100</v>
      </c>
      <c r="AC4" s="2" t="str">
        <f>IFERROR(__xludf.DUMMYFUNCTION("""COMPUTED_VALUE"""),"")</f>
        <v/>
      </c>
      <c r="AD4" s="2">
        <f>IFERROR(__xludf.DUMMYFUNCTION("""COMPUTED_VALUE"""),89.47368421052632)</f>
        <v>89.47368421</v>
      </c>
    </row>
    <row r="5">
      <c r="A5" s="1" t="s">
        <v>6</v>
      </c>
      <c r="B5" s="10">
        <v>9.0</v>
      </c>
      <c r="C5" s="10">
        <v>10.0</v>
      </c>
      <c r="D5" s="10">
        <v>311.0</v>
      </c>
      <c r="E5" s="2" t="str">
        <f>IFERROR(__xludf.DUMMYFUNCTION("""COMPUTED_VALUE"""),"")</f>
        <v/>
      </c>
      <c r="F5" s="2" t="str">
        <f>IFERROR(__xludf.DUMMYFUNCTION("""COMPUTED_VALUE"""),"RAMESH LAKSHMAN")</f>
        <v>RAMESH LAKSHMAN</v>
      </c>
      <c r="G5" s="2" t="str">
        <f>IFERROR(__xludf.DUMMYFUNCTION("""COMPUTED_VALUE"""),"117A1059")</f>
        <v>117A1059</v>
      </c>
      <c r="H5" s="2">
        <f>IFERROR(__xludf.DUMMYFUNCTION("""COMPUTED_VALUE"""),82.35294117647058)</f>
        <v>82.35294118</v>
      </c>
      <c r="I5" s="2" t="str">
        <f>IFERROR(__xludf.DUMMYFUNCTION("""COMPUTED_VALUE"""),"")</f>
        <v/>
      </c>
      <c r="J5" s="2">
        <f>IFERROR(__xludf.DUMMYFUNCTION("""COMPUTED_VALUE"""),77.77777777777779)</f>
        <v>77.77777778</v>
      </c>
      <c r="K5" s="2" t="str">
        <f>IFERROR(__xludf.DUMMYFUNCTION("""COMPUTED_VALUE"""),"")</f>
        <v/>
      </c>
      <c r="L5" s="2">
        <f>IFERROR(__xludf.DUMMYFUNCTION("""COMPUTED_VALUE"""),78.94736842105263)</f>
        <v>78.94736842</v>
      </c>
      <c r="M5" s="2" t="str">
        <f>IFERROR(__xludf.DUMMYFUNCTION("""COMPUTED_VALUE"""),"")</f>
        <v/>
      </c>
      <c r="N5" s="2" t="str">
        <f>IFERROR(__xludf.DUMMYFUNCTION("""COMPUTED_VALUE"""),"")</f>
        <v/>
      </c>
      <c r="O5" s="2" t="str">
        <f>IFERROR(__xludf.DUMMYFUNCTION("""COMPUTED_VALUE"""),"")</f>
        <v/>
      </c>
      <c r="P5" s="2">
        <f>IFERROR(__xludf.DUMMYFUNCTION("""COMPUTED_VALUE"""),63.1578947368421)</f>
        <v>63.15789474</v>
      </c>
      <c r="Q5" s="2" t="str">
        <f>IFERROR(__xludf.DUMMYFUNCTION("""COMPUTED_VALUE"""),"")</f>
        <v/>
      </c>
      <c r="R5" s="2">
        <f>IFERROR(__xludf.DUMMYFUNCTION("""COMPUTED_VALUE"""),78.94736842105263)</f>
        <v>78.94736842</v>
      </c>
      <c r="S5" s="2" t="str">
        <f>IFERROR(__xludf.DUMMYFUNCTION("""COMPUTED_VALUE"""),"")</f>
        <v/>
      </c>
      <c r="T5" s="2">
        <f>IFERROR(__xludf.DUMMYFUNCTION("""COMPUTED_VALUE"""),100.0)</f>
        <v>100</v>
      </c>
      <c r="U5" s="2" t="str">
        <f>IFERROR(__xludf.DUMMYFUNCTION("""COMPUTED_VALUE"""),"")</f>
        <v/>
      </c>
      <c r="V5" s="2">
        <f>IFERROR(__xludf.DUMMYFUNCTION("""COMPUTED_VALUE"""),100.0)</f>
        <v>100</v>
      </c>
      <c r="W5" s="2" t="str">
        <f>IFERROR(__xludf.DUMMYFUNCTION("""COMPUTED_VALUE"""),"")</f>
        <v/>
      </c>
      <c r="X5" s="2">
        <f>IFERROR(__xludf.DUMMYFUNCTION("""COMPUTED_VALUE"""),100.0)</f>
        <v>100</v>
      </c>
      <c r="Y5" s="2" t="str">
        <f>IFERROR(__xludf.DUMMYFUNCTION("""COMPUTED_VALUE"""),"")</f>
        <v/>
      </c>
      <c r="Z5" s="2">
        <f>IFERROR(__xludf.DUMMYFUNCTION("""COMPUTED_VALUE"""),100.0)</f>
        <v>100</v>
      </c>
      <c r="AA5" s="2" t="str">
        <f>IFERROR(__xludf.DUMMYFUNCTION("""COMPUTED_VALUE"""),"")</f>
        <v/>
      </c>
      <c r="AB5" s="2">
        <f>IFERROR(__xludf.DUMMYFUNCTION("""COMPUTED_VALUE"""),100.0)</f>
        <v>100</v>
      </c>
      <c r="AC5" s="2" t="str">
        <f>IFERROR(__xludf.DUMMYFUNCTION("""COMPUTED_VALUE"""),"")</f>
        <v/>
      </c>
      <c r="AD5" s="2">
        <f>IFERROR(__xludf.DUMMYFUNCTION("""COMPUTED_VALUE"""),78.94736842105263)</f>
        <v>78.94736842</v>
      </c>
    </row>
    <row r="6">
      <c r="A6" s="1" t="s">
        <v>6</v>
      </c>
      <c r="B6" s="10">
        <v>9.0</v>
      </c>
      <c r="C6" s="10">
        <v>10.0</v>
      </c>
      <c r="D6" s="10">
        <v>311.0</v>
      </c>
      <c r="E6" s="2" t="str">
        <f>IFERROR(__xludf.DUMMYFUNCTION("""COMPUTED_VALUE"""),"")</f>
        <v/>
      </c>
      <c r="F6" s="2" t="str">
        <f>IFERROR(__xludf.DUMMYFUNCTION("""COMPUTED_VALUE"""),"RAO DHANANJAYA SATHYANARAYANA")</f>
        <v>RAO DHANANJAYA SATHYANARAYANA</v>
      </c>
      <c r="G6" s="2" t="str">
        <f>IFERROR(__xludf.DUMMYFUNCTION("""COMPUTED_VALUE"""),"117A1060")</f>
        <v>117A1060</v>
      </c>
      <c r="H6" s="2">
        <f>IFERROR(__xludf.DUMMYFUNCTION("""COMPUTED_VALUE"""),88.23529411764706)</f>
        <v>88.23529412</v>
      </c>
      <c r="I6" s="2" t="str">
        <f>IFERROR(__xludf.DUMMYFUNCTION("""COMPUTED_VALUE"""),"")</f>
        <v/>
      </c>
      <c r="J6" s="2">
        <f>IFERROR(__xludf.DUMMYFUNCTION("""COMPUTED_VALUE"""),72.22222222222221)</f>
        <v>72.22222222</v>
      </c>
      <c r="K6" s="2" t="str">
        <f>IFERROR(__xludf.DUMMYFUNCTION("""COMPUTED_VALUE"""),"")</f>
        <v/>
      </c>
      <c r="L6" s="2">
        <f>IFERROR(__xludf.DUMMYFUNCTION("""COMPUTED_VALUE"""),94.73684210526315)</f>
        <v>94.73684211</v>
      </c>
      <c r="M6" s="2" t="str">
        <f>IFERROR(__xludf.DUMMYFUNCTION("""COMPUTED_VALUE"""),"")</f>
        <v/>
      </c>
      <c r="N6" s="2">
        <f>IFERROR(__xludf.DUMMYFUNCTION("""COMPUTED_VALUE"""),84.21052631578947)</f>
        <v>84.21052632</v>
      </c>
      <c r="O6" s="2" t="str">
        <f>IFERROR(__xludf.DUMMYFUNCTION("""COMPUTED_VALUE"""),"")</f>
        <v/>
      </c>
      <c r="P6" s="2" t="str">
        <f>IFERROR(__xludf.DUMMYFUNCTION("""COMPUTED_VALUE"""),"")</f>
        <v/>
      </c>
      <c r="Q6" s="2" t="str">
        <f>IFERROR(__xludf.DUMMYFUNCTION("""COMPUTED_VALUE"""),"")</f>
        <v/>
      </c>
      <c r="R6" s="2">
        <f>IFERROR(__xludf.DUMMYFUNCTION("""COMPUTED_VALUE"""),94.73684210526315)</f>
        <v>94.73684211</v>
      </c>
      <c r="S6" s="2" t="str">
        <f>IFERROR(__xludf.DUMMYFUNCTION("""COMPUTED_VALUE"""),"")</f>
        <v/>
      </c>
      <c r="T6" s="2">
        <f>IFERROR(__xludf.DUMMYFUNCTION("""COMPUTED_VALUE"""),90.0)</f>
        <v>90</v>
      </c>
      <c r="U6" s="2" t="str">
        <f>IFERROR(__xludf.DUMMYFUNCTION("""COMPUTED_VALUE"""),"")</f>
        <v/>
      </c>
      <c r="V6" s="2">
        <f>IFERROR(__xludf.DUMMYFUNCTION("""COMPUTED_VALUE"""),100.0)</f>
        <v>100</v>
      </c>
      <c r="W6" s="2" t="str">
        <f>IFERROR(__xludf.DUMMYFUNCTION("""COMPUTED_VALUE"""),"")</f>
        <v/>
      </c>
      <c r="X6" s="2">
        <f>IFERROR(__xludf.DUMMYFUNCTION("""COMPUTED_VALUE"""),100.0)</f>
        <v>100</v>
      </c>
      <c r="Y6" s="2" t="str">
        <f>IFERROR(__xludf.DUMMYFUNCTION("""COMPUTED_VALUE"""),"")</f>
        <v/>
      </c>
      <c r="Z6" s="2">
        <f>IFERROR(__xludf.DUMMYFUNCTION("""COMPUTED_VALUE"""),100.0)</f>
        <v>100</v>
      </c>
      <c r="AA6" s="2" t="str">
        <f>IFERROR(__xludf.DUMMYFUNCTION("""COMPUTED_VALUE"""),"")</f>
        <v/>
      </c>
      <c r="AB6" s="2">
        <f>IFERROR(__xludf.DUMMYFUNCTION("""COMPUTED_VALUE"""),100.0)</f>
        <v>100</v>
      </c>
      <c r="AC6" s="2" t="str">
        <f>IFERROR(__xludf.DUMMYFUNCTION("""COMPUTED_VALUE"""),"")</f>
        <v/>
      </c>
      <c r="AD6" s="2">
        <f>IFERROR(__xludf.DUMMYFUNCTION("""COMPUTED_VALUE"""),94.73684210526315)</f>
        <v>94.73684211</v>
      </c>
    </row>
    <row r="7">
      <c r="A7" s="1" t="s">
        <v>6</v>
      </c>
      <c r="B7" s="10">
        <v>9.0</v>
      </c>
      <c r="C7" s="10">
        <v>10.0</v>
      </c>
      <c r="D7" s="10">
        <v>311.0</v>
      </c>
      <c r="E7" s="2" t="str">
        <f>IFERROR(__xludf.DUMMYFUNCTION("""COMPUTED_VALUE"""),"")</f>
        <v/>
      </c>
      <c r="F7" s="2" t="str">
        <f>IFERROR(__xludf.DUMMYFUNCTION("""COMPUTED_VALUE"""),"SAAIL GURUNATH GANESH")</f>
        <v>SAAIL GURUNATH GANESH</v>
      </c>
      <c r="G7" s="2" t="str">
        <f>IFERROR(__xludf.DUMMYFUNCTION("""COMPUTED_VALUE"""),"")</f>
        <v/>
      </c>
      <c r="H7" s="2" t="str">
        <f>IFERROR(__xludf.DUMMYFUNCTION("""COMPUTED_VALUE"""),"")</f>
        <v/>
      </c>
      <c r="I7" s="2" t="str">
        <f>IFERROR(__xludf.DUMMYFUNCTION("""COMPUTED_VALUE"""),"")</f>
        <v/>
      </c>
      <c r="J7" s="2" t="str">
        <f>IFERROR(__xludf.DUMMYFUNCTION("""COMPUTED_VALUE"""),"")</f>
        <v/>
      </c>
      <c r="K7" s="2" t="str">
        <f>IFERROR(__xludf.DUMMYFUNCTION("""COMPUTED_VALUE"""),"")</f>
        <v/>
      </c>
      <c r="L7" s="2" t="str">
        <f>IFERROR(__xludf.DUMMYFUNCTION("""COMPUTED_VALUE"""),"")</f>
        <v/>
      </c>
      <c r="M7" s="2" t="str">
        <f>IFERROR(__xludf.DUMMYFUNCTION("""COMPUTED_VALUE"""),"")</f>
        <v/>
      </c>
      <c r="N7" s="2" t="str">
        <f>IFERROR(__xludf.DUMMYFUNCTION("""COMPUTED_VALUE"""),"")</f>
        <v/>
      </c>
      <c r="O7" s="2" t="str">
        <f>IFERROR(__xludf.DUMMYFUNCTION("""COMPUTED_VALUE"""),"")</f>
        <v/>
      </c>
      <c r="P7" s="2" t="str">
        <f>IFERROR(__xludf.DUMMYFUNCTION("""COMPUTED_VALUE"""),"")</f>
        <v/>
      </c>
      <c r="Q7" s="2" t="str">
        <f>IFERROR(__xludf.DUMMYFUNCTION("""COMPUTED_VALUE"""),"")</f>
        <v/>
      </c>
      <c r="R7" s="2" t="str">
        <f>IFERROR(__xludf.DUMMYFUNCTION("""COMPUTED_VALUE"""),"")</f>
        <v/>
      </c>
      <c r="S7" s="2" t="str">
        <f>IFERROR(__xludf.DUMMYFUNCTION("""COMPUTED_VALUE"""),"")</f>
        <v/>
      </c>
      <c r="T7" s="2" t="str">
        <f>IFERROR(__xludf.DUMMYFUNCTION("""COMPUTED_VALUE"""),"")</f>
        <v/>
      </c>
      <c r="U7" s="2" t="str">
        <f>IFERROR(__xludf.DUMMYFUNCTION("""COMPUTED_VALUE"""),"")</f>
        <v/>
      </c>
      <c r="V7" s="2" t="str">
        <f>IFERROR(__xludf.DUMMYFUNCTION("""COMPUTED_VALUE"""),"")</f>
        <v/>
      </c>
      <c r="W7" s="2" t="str">
        <f>IFERROR(__xludf.DUMMYFUNCTION("""COMPUTED_VALUE"""),"")</f>
        <v/>
      </c>
      <c r="X7" s="2" t="str">
        <f>IFERROR(__xludf.DUMMYFUNCTION("""COMPUTED_VALUE"""),"")</f>
        <v/>
      </c>
      <c r="Y7" s="2" t="str">
        <f>IFERROR(__xludf.DUMMYFUNCTION("""COMPUTED_VALUE"""),"")</f>
        <v/>
      </c>
      <c r="Z7" s="2" t="str">
        <f>IFERROR(__xludf.DUMMYFUNCTION("""COMPUTED_VALUE"""),"")</f>
        <v/>
      </c>
      <c r="AA7" s="2" t="str">
        <f>IFERROR(__xludf.DUMMYFUNCTION("""COMPUTED_VALUE"""),"")</f>
        <v/>
      </c>
      <c r="AB7" s="2" t="str">
        <f>IFERROR(__xludf.DUMMYFUNCTION("""COMPUTED_VALUE"""),"")</f>
        <v/>
      </c>
      <c r="AC7" s="2" t="str">
        <f>IFERROR(__xludf.DUMMYFUNCTION("""COMPUTED_VALUE"""),"")</f>
        <v/>
      </c>
      <c r="AD7" s="2" t="str">
        <f>IFERROR(__xludf.DUMMYFUNCTION("""COMPUTED_VALUE"""),"")</f>
        <v/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</row>
    <row r="8">
      <c r="A8" s="1" t="s">
        <v>6</v>
      </c>
      <c r="B8" s="10">
        <v>9.0</v>
      </c>
      <c r="C8" s="10">
        <v>10.0</v>
      </c>
      <c r="D8" s="10">
        <v>311.0</v>
      </c>
      <c r="E8" s="2" t="str">
        <f>IFERROR(__xludf.DUMMYFUNCTION("""COMPUTED_VALUE"""),"")</f>
        <v/>
      </c>
      <c r="F8" s="2" t="str">
        <f>IFERROR(__xludf.DUMMYFUNCTION("""COMPUTED_VALUE"""),"SAI PADMASREE SUDABATTULA")</f>
        <v>SAI PADMASREE SUDABATTULA</v>
      </c>
      <c r="G8" s="2" t="str">
        <f>IFERROR(__xludf.DUMMYFUNCTION("""COMPUTED_VALUE"""),"117A1062")</f>
        <v>117A1062</v>
      </c>
      <c r="H8" s="2">
        <f>IFERROR(__xludf.DUMMYFUNCTION("""COMPUTED_VALUE"""),82.35294117647058)</f>
        <v>82.35294118</v>
      </c>
      <c r="I8" s="2" t="str">
        <f>IFERROR(__xludf.DUMMYFUNCTION("""COMPUTED_VALUE"""),"")</f>
        <v/>
      </c>
      <c r="J8" s="2">
        <f>IFERROR(__xludf.DUMMYFUNCTION("""COMPUTED_VALUE"""),77.77777777777779)</f>
        <v>77.77777778</v>
      </c>
      <c r="K8" s="2" t="str">
        <f>IFERROR(__xludf.DUMMYFUNCTION("""COMPUTED_VALUE"""),"")</f>
        <v/>
      </c>
      <c r="L8" s="2">
        <f>IFERROR(__xludf.DUMMYFUNCTION("""COMPUTED_VALUE"""),84.21052631578947)</f>
        <v>84.21052632</v>
      </c>
      <c r="M8" s="2" t="str">
        <f>IFERROR(__xludf.DUMMYFUNCTION("""COMPUTED_VALUE"""),"")</f>
        <v/>
      </c>
      <c r="N8" s="2" t="str">
        <f>IFERROR(__xludf.DUMMYFUNCTION("""COMPUTED_VALUE"""),"")</f>
        <v/>
      </c>
      <c r="O8" s="2" t="str">
        <f>IFERROR(__xludf.DUMMYFUNCTION("""COMPUTED_VALUE"""),"")</f>
        <v/>
      </c>
      <c r="P8" s="2">
        <f>IFERROR(__xludf.DUMMYFUNCTION("""COMPUTED_VALUE"""),68.42105263157895)</f>
        <v>68.42105263</v>
      </c>
      <c r="Q8" s="2" t="str">
        <f>IFERROR(__xludf.DUMMYFUNCTION("""COMPUTED_VALUE"""),"")</f>
        <v/>
      </c>
      <c r="R8" s="2">
        <f>IFERROR(__xludf.DUMMYFUNCTION("""COMPUTED_VALUE"""),84.21052631578947)</f>
        <v>84.21052632</v>
      </c>
      <c r="S8" s="2" t="str">
        <f>IFERROR(__xludf.DUMMYFUNCTION("""COMPUTED_VALUE"""),"")</f>
        <v/>
      </c>
      <c r="T8" s="2">
        <f>IFERROR(__xludf.DUMMYFUNCTION("""COMPUTED_VALUE"""),100.0)</f>
        <v>100</v>
      </c>
      <c r="U8" s="2" t="str">
        <f>IFERROR(__xludf.DUMMYFUNCTION("""COMPUTED_VALUE"""),"")</f>
        <v/>
      </c>
      <c r="V8" s="2">
        <f>IFERROR(__xludf.DUMMYFUNCTION("""COMPUTED_VALUE"""),100.0)</f>
        <v>100</v>
      </c>
      <c r="W8" s="2" t="str">
        <f>IFERROR(__xludf.DUMMYFUNCTION("""COMPUTED_VALUE"""),"")</f>
        <v/>
      </c>
      <c r="X8" s="2">
        <f>IFERROR(__xludf.DUMMYFUNCTION("""COMPUTED_VALUE"""),100.0)</f>
        <v>100</v>
      </c>
      <c r="Y8" s="2" t="str">
        <f>IFERROR(__xludf.DUMMYFUNCTION("""COMPUTED_VALUE"""),"")</f>
        <v/>
      </c>
      <c r="Z8" s="2">
        <f>IFERROR(__xludf.DUMMYFUNCTION("""COMPUTED_VALUE"""),100.0)</f>
        <v>100</v>
      </c>
      <c r="AA8" s="2" t="str">
        <f>IFERROR(__xludf.DUMMYFUNCTION("""COMPUTED_VALUE"""),"")</f>
        <v/>
      </c>
      <c r="AB8" s="2">
        <f>IFERROR(__xludf.DUMMYFUNCTION("""COMPUTED_VALUE"""),100.0)</f>
        <v>100</v>
      </c>
      <c r="AC8" s="2" t="str">
        <f>IFERROR(__xludf.DUMMYFUNCTION("""COMPUTED_VALUE"""),"")</f>
        <v/>
      </c>
      <c r="AD8" s="2">
        <f>IFERROR(__xludf.DUMMYFUNCTION("""COMPUTED_VALUE"""),84.21052631578947)</f>
        <v>84.21052632</v>
      </c>
    </row>
    <row r="9">
      <c r="A9" s="1" t="s">
        <v>6</v>
      </c>
      <c r="B9" s="10">
        <v>9.0</v>
      </c>
      <c r="C9" s="10">
        <v>10.0</v>
      </c>
      <c r="D9" s="10">
        <v>311.0</v>
      </c>
      <c r="E9" s="2" t="str">
        <f>IFERROR(__xludf.DUMMYFUNCTION("""COMPUTED_VALUE"""),"")</f>
        <v/>
      </c>
      <c r="F9" s="2" t="str">
        <f>IFERROR(__xludf.DUMMYFUNCTION("""COMPUTED_VALUE"""),"SAI SARANYA MURTHY")</f>
        <v>SAI SARANYA MURTHY</v>
      </c>
      <c r="G9" s="2" t="str">
        <f>IFERROR(__xludf.DUMMYFUNCTION("""COMPUTED_VALUE"""),"117A1063")</f>
        <v>117A1063</v>
      </c>
      <c r="H9" s="2">
        <f>IFERROR(__xludf.DUMMYFUNCTION("""COMPUTED_VALUE"""),100.0)</f>
        <v>100</v>
      </c>
      <c r="I9" s="2" t="str">
        <f>IFERROR(__xludf.DUMMYFUNCTION("""COMPUTED_VALUE"""),"")</f>
        <v/>
      </c>
      <c r="J9" s="2">
        <f>IFERROR(__xludf.DUMMYFUNCTION("""COMPUTED_VALUE"""),72.22222222222221)</f>
        <v>72.22222222</v>
      </c>
      <c r="K9" s="2" t="str">
        <f>IFERROR(__xludf.DUMMYFUNCTION("""COMPUTED_VALUE"""),"")</f>
        <v/>
      </c>
      <c r="L9" s="2">
        <f>IFERROR(__xludf.DUMMYFUNCTION("""COMPUTED_VALUE"""),68.42105263157895)</f>
        <v>68.42105263</v>
      </c>
      <c r="M9" s="2" t="str">
        <f>IFERROR(__xludf.DUMMYFUNCTION("""COMPUTED_VALUE"""),"")</f>
        <v/>
      </c>
      <c r="N9" s="2">
        <f>IFERROR(__xludf.DUMMYFUNCTION("""COMPUTED_VALUE"""),63.1578947368421)</f>
        <v>63.15789474</v>
      </c>
      <c r="O9" s="2" t="str">
        <f>IFERROR(__xludf.DUMMYFUNCTION("""COMPUTED_VALUE"""),"")</f>
        <v/>
      </c>
      <c r="P9" s="2" t="str">
        <f>IFERROR(__xludf.DUMMYFUNCTION("""COMPUTED_VALUE"""),"")</f>
        <v/>
      </c>
      <c r="Q9" s="2" t="str">
        <f>IFERROR(__xludf.DUMMYFUNCTION("""COMPUTED_VALUE"""),"")</f>
        <v/>
      </c>
      <c r="R9" s="2">
        <f>IFERROR(__xludf.DUMMYFUNCTION("""COMPUTED_VALUE"""),68.42105263157895)</f>
        <v>68.42105263</v>
      </c>
      <c r="S9" s="2" t="str">
        <f>IFERROR(__xludf.DUMMYFUNCTION("""COMPUTED_VALUE"""),"")</f>
        <v/>
      </c>
      <c r="T9" s="2">
        <f>IFERROR(__xludf.DUMMYFUNCTION("""COMPUTED_VALUE"""),80.0)</f>
        <v>80</v>
      </c>
      <c r="U9" s="2" t="str">
        <f>IFERROR(__xludf.DUMMYFUNCTION("""COMPUTED_VALUE"""),"")</f>
        <v/>
      </c>
      <c r="V9" s="2">
        <f>IFERROR(__xludf.DUMMYFUNCTION("""COMPUTED_VALUE"""),75.0)</f>
        <v>75</v>
      </c>
      <c r="W9" s="2" t="str">
        <f>IFERROR(__xludf.DUMMYFUNCTION("""COMPUTED_VALUE"""),"")</f>
        <v/>
      </c>
      <c r="X9" s="2">
        <f>IFERROR(__xludf.DUMMYFUNCTION("""COMPUTED_VALUE"""),100.0)</f>
        <v>100</v>
      </c>
      <c r="Y9" s="2" t="str">
        <f>IFERROR(__xludf.DUMMYFUNCTION("""COMPUTED_VALUE"""),"")</f>
        <v/>
      </c>
      <c r="Z9" s="2">
        <f>IFERROR(__xludf.DUMMYFUNCTION("""COMPUTED_VALUE"""),80.0)</f>
        <v>80</v>
      </c>
      <c r="AA9" s="2" t="str">
        <f>IFERROR(__xludf.DUMMYFUNCTION("""COMPUTED_VALUE"""),"")</f>
        <v/>
      </c>
      <c r="AB9" s="2">
        <f>IFERROR(__xludf.DUMMYFUNCTION("""COMPUTED_VALUE"""),100.0)</f>
        <v>100</v>
      </c>
      <c r="AC9" s="2" t="str">
        <f>IFERROR(__xludf.DUMMYFUNCTION("""COMPUTED_VALUE"""),"")</f>
        <v/>
      </c>
      <c r="AD9" s="2">
        <f>IFERROR(__xludf.DUMMYFUNCTION("""COMPUTED_VALUE"""),68.42105263157895)</f>
        <v>68.42105263</v>
      </c>
    </row>
    <row r="10">
      <c r="A10" s="1" t="s">
        <v>6</v>
      </c>
      <c r="B10" s="10">
        <v>9.0</v>
      </c>
      <c r="C10" s="10">
        <v>10.0</v>
      </c>
      <c r="D10" s="10">
        <v>311.0</v>
      </c>
      <c r="E10" s="2" t="str">
        <f>IFERROR(__xludf.DUMMYFUNCTION("""COMPUTED_VALUE"""),"")</f>
        <v/>
      </c>
      <c r="F10" s="2" t="str">
        <f>IFERROR(__xludf.DUMMYFUNCTION("""COMPUTED_VALUE"""),"SANGVAI ARTH KIRAN")</f>
        <v>SANGVAI ARTH KIRAN</v>
      </c>
      <c r="G10" s="2" t="str">
        <f>IFERROR(__xludf.DUMMYFUNCTION("""COMPUTED_VALUE"""),"117A1064")</f>
        <v>117A1064</v>
      </c>
      <c r="H10" s="2">
        <f>IFERROR(__xludf.DUMMYFUNCTION("""COMPUTED_VALUE"""),82.35294117647058)</f>
        <v>82.35294118</v>
      </c>
      <c r="I10" s="2" t="str">
        <f>IFERROR(__xludf.DUMMYFUNCTION("""COMPUTED_VALUE"""),"")</f>
        <v/>
      </c>
      <c r="J10" s="2">
        <f>IFERROR(__xludf.DUMMYFUNCTION("""COMPUTED_VALUE"""),83.33333333333334)</f>
        <v>83.33333333</v>
      </c>
      <c r="K10" s="2" t="str">
        <f>IFERROR(__xludf.DUMMYFUNCTION("""COMPUTED_VALUE"""),"")</f>
        <v/>
      </c>
      <c r="L10" s="2">
        <f>IFERROR(__xludf.DUMMYFUNCTION("""COMPUTED_VALUE"""),94.73684210526315)</f>
        <v>94.73684211</v>
      </c>
      <c r="M10" s="2" t="str">
        <f>IFERROR(__xludf.DUMMYFUNCTION("""COMPUTED_VALUE"""),"")</f>
        <v/>
      </c>
      <c r="N10" s="2" t="str">
        <f>IFERROR(__xludf.DUMMYFUNCTION("""COMPUTED_VALUE"""),"")</f>
        <v/>
      </c>
      <c r="O10" s="2" t="str">
        <f>IFERROR(__xludf.DUMMYFUNCTION("""COMPUTED_VALUE"""),"")</f>
        <v/>
      </c>
      <c r="P10" s="2">
        <f>IFERROR(__xludf.DUMMYFUNCTION("""COMPUTED_VALUE"""),84.21052631578947)</f>
        <v>84.21052632</v>
      </c>
      <c r="Q10" s="2" t="str">
        <f>IFERROR(__xludf.DUMMYFUNCTION("""COMPUTED_VALUE"""),"")</f>
        <v/>
      </c>
      <c r="R10" s="2">
        <f>IFERROR(__xludf.DUMMYFUNCTION("""COMPUTED_VALUE"""),94.73684210526315)</f>
        <v>94.73684211</v>
      </c>
      <c r="S10" s="2" t="str">
        <f>IFERROR(__xludf.DUMMYFUNCTION("""COMPUTED_VALUE"""),"")</f>
        <v/>
      </c>
      <c r="T10" s="2">
        <f>IFERROR(__xludf.DUMMYFUNCTION("""COMPUTED_VALUE"""),100.0)</f>
        <v>100</v>
      </c>
      <c r="U10" s="2" t="str">
        <f>IFERROR(__xludf.DUMMYFUNCTION("""COMPUTED_VALUE"""),"")</f>
        <v/>
      </c>
      <c r="V10" s="2">
        <f>IFERROR(__xludf.DUMMYFUNCTION("""COMPUTED_VALUE"""),100.0)</f>
        <v>100</v>
      </c>
      <c r="W10" s="2" t="str">
        <f>IFERROR(__xludf.DUMMYFUNCTION("""COMPUTED_VALUE"""),"")</f>
        <v/>
      </c>
      <c r="X10" s="2">
        <f>IFERROR(__xludf.DUMMYFUNCTION("""COMPUTED_VALUE"""),100.0)</f>
        <v>100</v>
      </c>
      <c r="Y10" s="2" t="str">
        <f>IFERROR(__xludf.DUMMYFUNCTION("""COMPUTED_VALUE"""),"")</f>
        <v/>
      </c>
      <c r="Z10" s="2">
        <f>IFERROR(__xludf.DUMMYFUNCTION("""COMPUTED_VALUE"""),100.0)</f>
        <v>100</v>
      </c>
      <c r="AA10" s="2" t="str">
        <f>IFERROR(__xludf.DUMMYFUNCTION("""COMPUTED_VALUE"""),"")</f>
        <v/>
      </c>
      <c r="AB10" s="2">
        <f>IFERROR(__xludf.DUMMYFUNCTION("""COMPUTED_VALUE"""),60.0)</f>
        <v>60</v>
      </c>
      <c r="AC10" s="2" t="str">
        <f>IFERROR(__xludf.DUMMYFUNCTION("""COMPUTED_VALUE"""),"")</f>
        <v/>
      </c>
      <c r="AD10" s="2">
        <f>IFERROR(__xludf.DUMMYFUNCTION("""COMPUTED_VALUE"""),94.73684210526315)</f>
        <v>94.73684211</v>
      </c>
    </row>
    <row r="11">
      <c r="A11" s="1" t="s">
        <v>6</v>
      </c>
      <c r="B11" s="10">
        <v>9.0</v>
      </c>
      <c r="C11" s="10">
        <v>10.0</v>
      </c>
      <c r="D11" s="10">
        <v>311.0</v>
      </c>
      <c r="E11" s="2" t="str">
        <f>IFERROR(__xludf.DUMMYFUNCTION("""COMPUTED_VALUE"""),"")</f>
        <v/>
      </c>
      <c r="F11" s="2" t="str">
        <f>IFERROR(__xludf.DUMMYFUNCTION("""COMPUTED_VALUE"""),"SANTOSH KRISHNAN VENKATACHALAM")</f>
        <v>SANTOSH KRISHNAN VENKATACHALAM</v>
      </c>
      <c r="G11" s="2" t="str">
        <f>IFERROR(__xludf.DUMMYFUNCTION("""COMPUTED_VALUE"""),"")</f>
        <v/>
      </c>
      <c r="H11" s="2" t="str">
        <f>IFERROR(__xludf.DUMMYFUNCTION("""COMPUTED_VALUE"""),"")</f>
        <v/>
      </c>
      <c r="I11" s="2" t="str">
        <f>IFERROR(__xludf.DUMMYFUNCTION("""COMPUTED_VALUE"""),"")</f>
        <v/>
      </c>
      <c r="J11" s="2" t="str">
        <f>IFERROR(__xludf.DUMMYFUNCTION("""COMPUTED_VALUE"""),"")</f>
        <v/>
      </c>
      <c r="K11" s="2" t="str">
        <f>IFERROR(__xludf.DUMMYFUNCTION("""COMPUTED_VALUE"""),"")</f>
        <v/>
      </c>
      <c r="L11" s="2" t="str">
        <f>IFERROR(__xludf.DUMMYFUNCTION("""COMPUTED_VALUE"""),"")</f>
        <v/>
      </c>
      <c r="M11" s="2" t="str">
        <f>IFERROR(__xludf.DUMMYFUNCTION("""COMPUTED_VALUE"""),"")</f>
        <v/>
      </c>
      <c r="N11" s="2" t="str">
        <f>IFERROR(__xludf.DUMMYFUNCTION("""COMPUTED_VALUE"""),"")</f>
        <v/>
      </c>
      <c r="O11" s="2" t="str">
        <f>IFERROR(__xludf.DUMMYFUNCTION("""COMPUTED_VALUE"""),"")</f>
        <v/>
      </c>
      <c r="P11" s="2" t="str">
        <f>IFERROR(__xludf.DUMMYFUNCTION("""COMPUTED_VALUE"""),"")</f>
        <v/>
      </c>
      <c r="Q11" s="2" t="str">
        <f>IFERROR(__xludf.DUMMYFUNCTION("""COMPUTED_VALUE"""),"")</f>
        <v/>
      </c>
      <c r="R11" s="2" t="str">
        <f>IFERROR(__xludf.DUMMYFUNCTION("""COMPUTED_VALUE"""),"")</f>
        <v/>
      </c>
      <c r="S11" s="2" t="str">
        <f>IFERROR(__xludf.DUMMYFUNCTION("""COMPUTED_VALUE"""),"")</f>
        <v/>
      </c>
      <c r="T11" s="2" t="str">
        <f>IFERROR(__xludf.DUMMYFUNCTION("""COMPUTED_VALUE"""),"")</f>
        <v/>
      </c>
      <c r="U11" s="2" t="str">
        <f>IFERROR(__xludf.DUMMYFUNCTION("""COMPUTED_VALUE"""),"")</f>
        <v/>
      </c>
      <c r="V11" s="2" t="str">
        <f>IFERROR(__xludf.DUMMYFUNCTION("""COMPUTED_VALUE"""),"")</f>
        <v/>
      </c>
      <c r="W11" s="2" t="str">
        <f>IFERROR(__xludf.DUMMYFUNCTION("""COMPUTED_VALUE"""),"")</f>
        <v/>
      </c>
      <c r="X11" s="2" t="str">
        <f>IFERROR(__xludf.DUMMYFUNCTION("""COMPUTED_VALUE"""),"")</f>
        <v/>
      </c>
      <c r="Y11" s="2" t="str">
        <f>IFERROR(__xludf.DUMMYFUNCTION("""COMPUTED_VALUE"""),"")</f>
        <v/>
      </c>
      <c r="Z11" s="2" t="str">
        <f>IFERROR(__xludf.DUMMYFUNCTION("""COMPUTED_VALUE"""),"")</f>
        <v/>
      </c>
      <c r="AA11" s="2" t="str">
        <f>IFERROR(__xludf.DUMMYFUNCTION("""COMPUTED_VALUE"""),"")</f>
        <v/>
      </c>
      <c r="AB11" s="2" t="str">
        <f>IFERROR(__xludf.DUMMYFUNCTION("""COMPUTED_VALUE"""),"")</f>
        <v/>
      </c>
      <c r="AC11" s="2" t="str">
        <f>IFERROR(__xludf.DUMMYFUNCTION("""COMPUTED_VALUE"""),"")</f>
        <v/>
      </c>
      <c r="AD11" s="2" t="str">
        <f>IFERROR(__xludf.DUMMYFUNCTION("""COMPUTED_VALUE"""),"")</f>
        <v/>
      </c>
    </row>
    <row r="12">
      <c r="A12" s="1" t="s">
        <v>6</v>
      </c>
      <c r="B12" s="10">
        <v>9.0</v>
      </c>
      <c r="C12" s="10">
        <v>10.0</v>
      </c>
      <c r="D12" s="10">
        <v>311.0</v>
      </c>
      <c r="E12" s="2" t="str">
        <f>IFERROR(__xludf.DUMMYFUNCTION("""COMPUTED_VALUE"""),"")</f>
        <v/>
      </c>
      <c r="F12" s="2" t="str">
        <f>IFERROR(__xludf.DUMMYFUNCTION("""COMPUTED_VALUE"""),"SARGUROH NABEEL NISAR")</f>
        <v>SARGUROH NABEEL NISAR</v>
      </c>
      <c r="G12" s="2" t="str">
        <f>IFERROR(__xludf.DUMMYFUNCTION("""COMPUTED_VALUE"""),"")</f>
        <v/>
      </c>
      <c r="H12" s="2" t="str">
        <f>IFERROR(__xludf.DUMMYFUNCTION("""COMPUTED_VALUE"""),"")</f>
        <v/>
      </c>
      <c r="I12" s="2" t="str">
        <f>IFERROR(__xludf.DUMMYFUNCTION("""COMPUTED_VALUE"""),"")</f>
        <v/>
      </c>
      <c r="J12" s="2" t="str">
        <f>IFERROR(__xludf.DUMMYFUNCTION("""COMPUTED_VALUE"""),"")</f>
        <v/>
      </c>
      <c r="K12" s="2" t="str">
        <f>IFERROR(__xludf.DUMMYFUNCTION("""COMPUTED_VALUE"""),"")</f>
        <v/>
      </c>
      <c r="L12" s="2" t="str">
        <f>IFERROR(__xludf.DUMMYFUNCTION("""COMPUTED_VALUE"""),"")</f>
        <v/>
      </c>
      <c r="M12" s="2" t="str">
        <f>IFERROR(__xludf.DUMMYFUNCTION("""COMPUTED_VALUE"""),"")</f>
        <v/>
      </c>
      <c r="N12" s="2" t="str">
        <f>IFERROR(__xludf.DUMMYFUNCTION("""COMPUTED_VALUE"""),"")</f>
        <v/>
      </c>
      <c r="O12" s="2" t="str">
        <f>IFERROR(__xludf.DUMMYFUNCTION("""COMPUTED_VALUE"""),"")</f>
        <v/>
      </c>
      <c r="P12" s="2" t="str">
        <f>IFERROR(__xludf.DUMMYFUNCTION("""COMPUTED_VALUE"""),"")</f>
        <v/>
      </c>
      <c r="Q12" s="2" t="str">
        <f>IFERROR(__xludf.DUMMYFUNCTION("""COMPUTED_VALUE"""),"")</f>
        <v/>
      </c>
      <c r="R12" s="2" t="str">
        <f>IFERROR(__xludf.DUMMYFUNCTION("""COMPUTED_VALUE"""),"")</f>
        <v/>
      </c>
      <c r="S12" s="2" t="str">
        <f>IFERROR(__xludf.DUMMYFUNCTION("""COMPUTED_VALUE"""),"")</f>
        <v/>
      </c>
      <c r="T12" s="2" t="str">
        <f>IFERROR(__xludf.DUMMYFUNCTION("""COMPUTED_VALUE"""),"")</f>
        <v/>
      </c>
      <c r="U12" s="2" t="str">
        <f>IFERROR(__xludf.DUMMYFUNCTION("""COMPUTED_VALUE"""),"")</f>
        <v/>
      </c>
      <c r="V12" s="2" t="str">
        <f>IFERROR(__xludf.DUMMYFUNCTION("""COMPUTED_VALUE"""),"")</f>
        <v/>
      </c>
      <c r="W12" s="2" t="str">
        <f>IFERROR(__xludf.DUMMYFUNCTION("""COMPUTED_VALUE"""),"")</f>
        <v/>
      </c>
      <c r="X12" s="2" t="str">
        <f>IFERROR(__xludf.DUMMYFUNCTION("""COMPUTED_VALUE"""),"")</f>
        <v/>
      </c>
      <c r="Y12" s="2" t="str">
        <f>IFERROR(__xludf.DUMMYFUNCTION("""COMPUTED_VALUE"""),"")</f>
        <v/>
      </c>
      <c r="Z12" s="2" t="str">
        <f>IFERROR(__xludf.DUMMYFUNCTION("""COMPUTED_VALUE"""),"")</f>
        <v/>
      </c>
      <c r="AA12" s="2" t="str">
        <f>IFERROR(__xludf.DUMMYFUNCTION("""COMPUTED_VALUE"""),"")</f>
        <v/>
      </c>
      <c r="AB12" s="2" t="str">
        <f>IFERROR(__xludf.DUMMYFUNCTION("""COMPUTED_VALUE"""),"")</f>
        <v/>
      </c>
      <c r="AC12" s="2" t="str">
        <f>IFERROR(__xludf.DUMMYFUNCTION("""COMPUTED_VALUE"""),"")</f>
        <v/>
      </c>
      <c r="AD12" s="2" t="str">
        <f>IFERROR(__xludf.DUMMYFUNCTION("""COMPUTED_VALUE"""),"")</f>
        <v/>
      </c>
    </row>
    <row r="13">
      <c r="A13" s="1" t="s">
        <v>6</v>
      </c>
      <c r="B13" s="10">
        <v>9.0</v>
      </c>
      <c r="C13" s="10">
        <v>10.0</v>
      </c>
      <c r="D13" s="10">
        <v>311.0</v>
      </c>
      <c r="E13" s="2" t="str">
        <f>IFERROR(__xludf.DUMMYFUNCTION("""COMPUTED_VALUE"""),"")</f>
        <v/>
      </c>
      <c r="F13" s="2" t="str">
        <f>IFERROR(__xludf.DUMMYFUNCTION("""COMPUTED_VALUE"""),"SAWANT SHUBHAM SANJAY")</f>
        <v>SAWANT SHUBHAM SANJAY</v>
      </c>
      <c r="G13" s="2" t="str">
        <f>IFERROR(__xludf.DUMMYFUNCTION("""COMPUTED_VALUE"""),"117A1068")</f>
        <v>117A1068</v>
      </c>
      <c r="H13" s="2">
        <f>IFERROR(__xludf.DUMMYFUNCTION("""COMPUTED_VALUE"""),94.11764705882352)</f>
        <v>94.11764706</v>
      </c>
      <c r="I13" s="2" t="str">
        <f>IFERROR(__xludf.DUMMYFUNCTION("""COMPUTED_VALUE"""),"")</f>
        <v/>
      </c>
      <c r="J13" s="2">
        <f>IFERROR(__xludf.DUMMYFUNCTION("""COMPUTED_VALUE"""),83.33333333333334)</f>
        <v>83.33333333</v>
      </c>
      <c r="K13" s="2" t="str">
        <f>IFERROR(__xludf.DUMMYFUNCTION("""COMPUTED_VALUE"""),"")</f>
        <v/>
      </c>
      <c r="L13" s="2">
        <f>IFERROR(__xludf.DUMMYFUNCTION("""COMPUTED_VALUE"""),78.94736842105263)</f>
        <v>78.94736842</v>
      </c>
      <c r="M13" s="2" t="str">
        <f>IFERROR(__xludf.DUMMYFUNCTION("""COMPUTED_VALUE"""),"")</f>
        <v/>
      </c>
      <c r="N13" s="2" t="str">
        <f>IFERROR(__xludf.DUMMYFUNCTION("""COMPUTED_VALUE"""),"")</f>
        <v/>
      </c>
      <c r="O13" s="2" t="str">
        <f>IFERROR(__xludf.DUMMYFUNCTION("""COMPUTED_VALUE"""),"")</f>
        <v/>
      </c>
      <c r="P13" s="2">
        <f>IFERROR(__xludf.DUMMYFUNCTION("""COMPUTED_VALUE"""),57.89473684210527)</f>
        <v>57.89473684</v>
      </c>
      <c r="Q13" s="2" t="str">
        <f>IFERROR(__xludf.DUMMYFUNCTION("""COMPUTED_VALUE"""),"")</f>
        <v/>
      </c>
      <c r="R13" s="2">
        <f>IFERROR(__xludf.DUMMYFUNCTION("""COMPUTED_VALUE"""),73.68421052631578)</f>
        <v>73.68421053</v>
      </c>
      <c r="S13" s="2" t="str">
        <f>IFERROR(__xludf.DUMMYFUNCTION("""COMPUTED_VALUE"""),"")</f>
        <v/>
      </c>
      <c r="T13" s="2">
        <f>IFERROR(__xludf.DUMMYFUNCTION("""COMPUTED_VALUE"""),100.0)</f>
        <v>100</v>
      </c>
      <c r="U13" s="2" t="str">
        <f>IFERROR(__xludf.DUMMYFUNCTION("""COMPUTED_VALUE"""),"")</f>
        <v/>
      </c>
      <c r="V13" s="2">
        <f>IFERROR(__xludf.DUMMYFUNCTION("""COMPUTED_VALUE"""),75.0)</f>
        <v>75</v>
      </c>
      <c r="W13" s="2" t="str">
        <f>IFERROR(__xludf.DUMMYFUNCTION("""COMPUTED_VALUE"""),"")</f>
        <v/>
      </c>
      <c r="X13" s="2">
        <f>IFERROR(__xludf.DUMMYFUNCTION("""COMPUTED_VALUE"""),80.0)</f>
        <v>80</v>
      </c>
      <c r="Y13" s="2" t="str">
        <f>IFERROR(__xludf.DUMMYFUNCTION("""COMPUTED_VALUE"""),"")</f>
        <v/>
      </c>
      <c r="Z13" s="2">
        <f>IFERROR(__xludf.DUMMYFUNCTION("""COMPUTED_VALUE"""),80.0)</f>
        <v>80</v>
      </c>
      <c r="AA13" s="2" t="str">
        <f>IFERROR(__xludf.DUMMYFUNCTION("""COMPUTED_VALUE"""),"")</f>
        <v/>
      </c>
      <c r="AB13" s="2">
        <f>IFERROR(__xludf.DUMMYFUNCTION("""COMPUTED_VALUE"""),100.0)</f>
        <v>100</v>
      </c>
      <c r="AC13" s="2" t="str">
        <f>IFERROR(__xludf.DUMMYFUNCTION("""COMPUTED_VALUE"""),"")</f>
        <v/>
      </c>
      <c r="AD13" s="2">
        <f>IFERROR(__xludf.DUMMYFUNCTION("""COMPUTED_VALUE"""),73.68421052631578)</f>
        <v>73.68421053</v>
      </c>
    </row>
    <row r="14">
      <c r="A14" s="1" t="s">
        <v>6</v>
      </c>
      <c r="B14" s="10">
        <v>9.0</v>
      </c>
      <c r="C14" s="10">
        <v>10.0</v>
      </c>
      <c r="D14" s="10">
        <v>311.0</v>
      </c>
      <c r="E14" s="2" t="str">
        <f>IFERROR(__xludf.DUMMYFUNCTION("""COMPUTED_VALUE"""),"")</f>
        <v/>
      </c>
      <c r="F14" s="2" t="str">
        <f>IFERROR(__xludf.DUMMYFUNCTION("""COMPUTED_VALUE"""),"SAWANTDESAI RAHUL SHEKHAR")</f>
        <v>SAWANTDESAI RAHUL SHEKHAR</v>
      </c>
      <c r="G14" s="2" t="str">
        <f>IFERROR(__xludf.DUMMYFUNCTION("""COMPUTED_VALUE"""),"")</f>
        <v/>
      </c>
      <c r="H14" s="2" t="str">
        <f>IFERROR(__xludf.DUMMYFUNCTION("""COMPUTED_VALUE"""),"")</f>
        <v/>
      </c>
      <c r="I14" s="2" t="str">
        <f>IFERROR(__xludf.DUMMYFUNCTION("""COMPUTED_VALUE"""),"")</f>
        <v/>
      </c>
      <c r="J14" s="2" t="str">
        <f>IFERROR(__xludf.DUMMYFUNCTION("""COMPUTED_VALUE"""),"")</f>
        <v/>
      </c>
      <c r="K14" s="2" t="str">
        <f>IFERROR(__xludf.DUMMYFUNCTION("""COMPUTED_VALUE"""),"")</f>
        <v/>
      </c>
      <c r="L14" s="2" t="str">
        <f>IFERROR(__xludf.DUMMYFUNCTION("""COMPUTED_VALUE"""),"")</f>
        <v/>
      </c>
      <c r="M14" s="2" t="str">
        <f>IFERROR(__xludf.DUMMYFUNCTION("""COMPUTED_VALUE"""),"")</f>
        <v/>
      </c>
      <c r="N14" s="2" t="str">
        <f>IFERROR(__xludf.DUMMYFUNCTION("""COMPUTED_VALUE"""),"")</f>
        <v/>
      </c>
      <c r="O14" s="2" t="str">
        <f>IFERROR(__xludf.DUMMYFUNCTION("""COMPUTED_VALUE"""),"")</f>
        <v/>
      </c>
      <c r="P14" s="2" t="str">
        <f>IFERROR(__xludf.DUMMYFUNCTION("""COMPUTED_VALUE"""),"")</f>
        <v/>
      </c>
      <c r="Q14" s="2" t="str">
        <f>IFERROR(__xludf.DUMMYFUNCTION("""COMPUTED_VALUE"""),"")</f>
        <v/>
      </c>
      <c r="R14" s="2" t="str">
        <f>IFERROR(__xludf.DUMMYFUNCTION("""COMPUTED_VALUE"""),"")</f>
        <v/>
      </c>
      <c r="S14" s="2" t="str">
        <f>IFERROR(__xludf.DUMMYFUNCTION("""COMPUTED_VALUE"""),"")</f>
        <v/>
      </c>
      <c r="T14" s="2" t="str">
        <f>IFERROR(__xludf.DUMMYFUNCTION("""COMPUTED_VALUE"""),"")</f>
        <v/>
      </c>
      <c r="U14" s="2" t="str">
        <f>IFERROR(__xludf.DUMMYFUNCTION("""COMPUTED_VALUE"""),"")</f>
        <v/>
      </c>
      <c r="V14" s="2" t="str">
        <f>IFERROR(__xludf.DUMMYFUNCTION("""COMPUTED_VALUE"""),"")</f>
        <v/>
      </c>
      <c r="W14" s="2" t="str">
        <f>IFERROR(__xludf.DUMMYFUNCTION("""COMPUTED_VALUE"""),"")</f>
        <v/>
      </c>
      <c r="X14" s="2" t="str">
        <f>IFERROR(__xludf.DUMMYFUNCTION("""COMPUTED_VALUE"""),"")</f>
        <v/>
      </c>
      <c r="Y14" s="2" t="str">
        <f>IFERROR(__xludf.DUMMYFUNCTION("""COMPUTED_VALUE"""),"")</f>
        <v/>
      </c>
      <c r="Z14" s="2" t="str">
        <f>IFERROR(__xludf.DUMMYFUNCTION("""COMPUTED_VALUE"""),"")</f>
        <v/>
      </c>
      <c r="AA14" s="2" t="str">
        <f>IFERROR(__xludf.DUMMYFUNCTION("""COMPUTED_VALUE"""),"")</f>
        <v/>
      </c>
      <c r="AB14" s="2" t="str">
        <f>IFERROR(__xludf.DUMMYFUNCTION("""COMPUTED_VALUE"""),"")</f>
        <v/>
      </c>
      <c r="AC14" s="2" t="str">
        <f>IFERROR(__xludf.DUMMYFUNCTION("""COMPUTED_VALUE"""),"")</f>
        <v/>
      </c>
      <c r="AD14" s="2" t="str">
        <f>IFERROR(__xludf.DUMMYFUNCTION("""COMPUTED_VALUE"""),"")</f>
        <v/>
      </c>
    </row>
    <row r="15">
      <c r="A15" s="1" t="s">
        <v>6</v>
      </c>
      <c r="B15" s="10">
        <v>9.0</v>
      </c>
      <c r="C15" s="10">
        <v>10.0</v>
      </c>
      <c r="D15" s="10">
        <v>311.0</v>
      </c>
      <c r="E15" s="2" t="str">
        <f>IFERROR(__xludf.DUMMYFUNCTION("""COMPUTED_VALUE"""),"")</f>
        <v/>
      </c>
      <c r="F15" s="2" t="str">
        <f>IFERROR(__xludf.DUMMYFUNCTION("""COMPUTED_VALUE"""),"SENTHIL THANNEERMALAI")</f>
        <v>SENTHIL THANNEERMALAI</v>
      </c>
      <c r="G15" s="2" t="str">
        <f>IFERROR(__xludf.DUMMYFUNCTION("""COMPUTED_VALUE"""),"")</f>
        <v/>
      </c>
      <c r="H15" s="2" t="str">
        <f>IFERROR(__xludf.DUMMYFUNCTION("""COMPUTED_VALUE"""),"")</f>
        <v/>
      </c>
      <c r="I15" s="2" t="str">
        <f>IFERROR(__xludf.DUMMYFUNCTION("""COMPUTED_VALUE"""),"")</f>
        <v/>
      </c>
      <c r="J15" s="2" t="str">
        <f>IFERROR(__xludf.DUMMYFUNCTION("""COMPUTED_VALUE"""),"")</f>
        <v/>
      </c>
      <c r="K15" s="2" t="str">
        <f>IFERROR(__xludf.DUMMYFUNCTION("""COMPUTED_VALUE"""),"")</f>
        <v/>
      </c>
      <c r="L15" s="2" t="str">
        <f>IFERROR(__xludf.DUMMYFUNCTION("""COMPUTED_VALUE"""),"")</f>
        <v/>
      </c>
      <c r="M15" s="2" t="str">
        <f>IFERROR(__xludf.DUMMYFUNCTION("""COMPUTED_VALUE"""),"")</f>
        <v/>
      </c>
      <c r="N15" s="2" t="str">
        <f>IFERROR(__xludf.DUMMYFUNCTION("""COMPUTED_VALUE"""),"")</f>
        <v/>
      </c>
      <c r="O15" s="2" t="str">
        <f>IFERROR(__xludf.DUMMYFUNCTION("""COMPUTED_VALUE"""),"")</f>
        <v/>
      </c>
      <c r="P15" s="2" t="str">
        <f>IFERROR(__xludf.DUMMYFUNCTION("""COMPUTED_VALUE"""),"")</f>
        <v/>
      </c>
      <c r="Q15" s="2" t="str">
        <f>IFERROR(__xludf.DUMMYFUNCTION("""COMPUTED_VALUE"""),"")</f>
        <v/>
      </c>
      <c r="R15" s="2" t="str">
        <f>IFERROR(__xludf.DUMMYFUNCTION("""COMPUTED_VALUE"""),"")</f>
        <v/>
      </c>
      <c r="S15" s="2" t="str">
        <f>IFERROR(__xludf.DUMMYFUNCTION("""COMPUTED_VALUE"""),"")</f>
        <v/>
      </c>
      <c r="T15" s="2" t="str">
        <f>IFERROR(__xludf.DUMMYFUNCTION("""COMPUTED_VALUE"""),"")</f>
        <v/>
      </c>
      <c r="U15" s="2" t="str">
        <f>IFERROR(__xludf.DUMMYFUNCTION("""COMPUTED_VALUE"""),"")</f>
        <v/>
      </c>
      <c r="V15" s="2" t="str">
        <f>IFERROR(__xludf.DUMMYFUNCTION("""COMPUTED_VALUE"""),"")</f>
        <v/>
      </c>
      <c r="W15" s="2" t="str">
        <f>IFERROR(__xludf.DUMMYFUNCTION("""COMPUTED_VALUE"""),"")</f>
        <v/>
      </c>
      <c r="X15" s="2" t="str">
        <f>IFERROR(__xludf.DUMMYFUNCTION("""COMPUTED_VALUE"""),"")</f>
        <v/>
      </c>
      <c r="Y15" s="2" t="str">
        <f>IFERROR(__xludf.DUMMYFUNCTION("""COMPUTED_VALUE"""),"")</f>
        <v/>
      </c>
      <c r="Z15" s="2" t="str">
        <f>IFERROR(__xludf.DUMMYFUNCTION("""COMPUTED_VALUE"""),"")</f>
        <v/>
      </c>
      <c r="AA15" s="2" t="str">
        <f>IFERROR(__xludf.DUMMYFUNCTION("""COMPUTED_VALUE"""),"")</f>
        <v/>
      </c>
      <c r="AB15" s="2" t="str">
        <f>IFERROR(__xludf.DUMMYFUNCTION("""COMPUTED_VALUE"""),"")</f>
        <v/>
      </c>
      <c r="AC15" s="2" t="str">
        <f>IFERROR(__xludf.DUMMYFUNCTION("""COMPUTED_VALUE"""),"")</f>
        <v/>
      </c>
      <c r="AD15" s="2" t="str">
        <f>IFERROR(__xludf.DUMMYFUNCTION("""COMPUTED_VALUE"""),"")</f>
        <v/>
      </c>
    </row>
    <row r="16">
      <c r="A16" s="1" t="s">
        <v>6</v>
      </c>
      <c r="B16" s="10">
        <v>9.0</v>
      </c>
      <c r="C16" s="10">
        <v>10.0</v>
      </c>
      <c r="D16" s="10">
        <v>311.0</v>
      </c>
      <c r="E16" s="2" t="str">
        <f>IFERROR(__xludf.DUMMYFUNCTION("""COMPUTED_VALUE"""),"")</f>
        <v/>
      </c>
      <c r="F16" s="2" t="str">
        <f>IFERROR(__xludf.DUMMYFUNCTION("""COMPUTED_VALUE"""),"SHAIKH SALMAN DILAWAR")</f>
        <v>SHAIKH SALMAN DILAWAR</v>
      </c>
      <c r="G16" s="2" t="str">
        <f>IFERROR(__xludf.DUMMYFUNCTION("""COMPUTED_VALUE"""),"117A1071")</f>
        <v>117A1071</v>
      </c>
      <c r="H16" s="2">
        <f>IFERROR(__xludf.DUMMYFUNCTION("""COMPUTED_VALUE"""),82.35294117647058)</f>
        <v>82.35294118</v>
      </c>
      <c r="I16" s="2" t="str">
        <f>IFERROR(__xludf.DUMMYFUNCTION("""COMPUTED_VALUE"""),"")</f>
        <v/>
      </c>
      <c r="J16" s="2">
        <f>IFERROR(__xludf.DUMMYFUNCTION("""COMPUTED_VALUE"""),72.22222222222221)</f>
        <v>72.22222222</v>
      </c>
      <c r="K16" s="2" t="str">
        <f>IFERROR(__xludf.DUMMYFUNCTION("""COMPUTED_VALUE"""),"")</f>
        <v/>
      </c>
      <c r="L16" s="2">
        <f>IFERROR(__xludf.DUMMYFUNCTION("""COMPUTED_VALUE"""),94.73684210526315)</f>
        <v>94.73684211</v>
      </c>
      <c r="M16" s="2" t="str">
        <f>IFERROR(__xludf.DUMMYFUNCTION("""COMPUTED_VALUE"""),"")</f>
        <v/>
      </c>
      <c r="N16" s="2" t="str">
        <f>IFERROR(__xludf.DUMMYFUNCTION("""COMPUTED_VALUE"""),"")</f>
        <v/>
      </c>
      <c r="O16" s="2" t="str">
        <f>IFERROR(__xludf.DUMMYFUNCTION("""COMPUTED_VALUE"""),"")</f>
        <v/>
      </c>
      <c r="P16" s="2">
        <f>IFERROR(__xludf.DUMMYFUNCTION("""COMPUTED_VALUE"""),47.368421052631575)</f>
        <v>47.36842105</v>
      </c>
      <c r="Q16" s="2" t="str">
        <f>IFERROR(__xludf.DUMMYFUNCTION("""COMPUTED_VALUE"""),"")</f>
        <v/>
      </c>
      <c r="R16" s="2" t="str">
        <f>IFERROR(__xludf.DUMMYFUNCTION("""COMPUTED_VALUE"""),"")</f>
        <v/>
      </c>
      <c r="S16" s="2" t="str">
        <f>IFERROR(__xludf.DUMMYFUNCTION("""COMPUTED_VALUE"""),"")</f>
        <v/>
      </c>
      <c r="T16" s="2">
        <f>IFERROR(__xludf.DUMMYFUNCTION("""COMPUTED_VALUE"""),90.0)</f>
        <v>90</v>
      </c>
      <c r="U16" s="2" t="str">
        <f>IFERROR(__xludf.DUMMYFUNCTION("""COMPUTED_VALUE"""),"")</f>
        <v/>
      </c>
      <c r="V16" s="2">
        <f>IFERROR(__xludf.DUMMYFUNCTION("""COMPUTED_VALUE"""),100.0)</f>
        <v>100</v>
      </c>
      <c r="W16" s="2" t="str">
        <f>IFERROR(__xludf.DUMMYFUNCTION("""COMPUTED_VALUE"""),"")</f>
        <v/>
      </c>
      <c r="X16" s="2">
        <f>IFERROR(__xludf.DUMMYFUNCTION("""COMPUTED_VALUE"""),80.0)</f>
        <v>80</v>
      </c>
      <c r="Y16" s="2" t="str">
        <f>IFERROR(__xludf.DUMMYFUNCTION("""COMPUTED_VALUE"""),"")</f>
        <v/>
      </c>
      <c r="Z16" s="2">
        <f>IFERROR(__xludf.DUMMYFUNCTION("""COMPUTED_VALUE"""),100.0)</f>
        <v>100</v>
      </c>
      <c r="AA16" s="2" t="str">
        <f>IFERROR(__xludf.DUMMYFUNCTION("""COMPUTED_VALUE"""),"")</f>
        <v/>
      </c>
      <c r="AB16" s="2">
        <f>IFERROR(__xludf.DUMMYFUNCTION("""COMPUTED_VALUE"""),100.0)</f>
        <v>100</v>
      </c>
      <c r="AC16" s="2" t="str">
        <f>IFERROR(__xludf.DUMMYFUNCTION("""COMPUTED_VALUE"""),"")</f>
        <v/>
      </c>
      <c r="AD16" s="2" t="str">
        <f>IFERROR(__xludf.DUMMYFUNCTION("""COMPUTED_VALUE"""),"")</f>
        <v/>
      </c>
    </row>
    <row r="17">
      <c r="A17" s="1" t="s">
        <v>6</v>
      </c>
      <c r="B17" s="10">
        <v>9.0</v>
      </c>
      <c r="C17" s="10">
        <v>10.0</v>
      </c>
      <c r="D17" s="10">
        <v>311.0</v>
      </c>
      <c r="E17" s="2" t="str">
        <f>IFERROR(__xludf.DUMMYFUNCTION("""COMPUTED_VALUE"""),"")</f>
        <v/>
      </c>
      <c r="F17" s="2" t="str">
        <f>IFERROR(__xludf.DUMMYFUNCTION("""COMPUTED_VALUE"""),"SHAMBHAVI SUDARSAN")</f>
        <v>SHAMBHAVI SUDARSAN</v>
      </c>
      <c r="G17" s="2" t="str">
        <f>IFERROR(__xludf.DUMMYFUNCTION("""COMPUTED_VALUE"""),"")</f>
        <v/>
      </c>
      <c r="H17" s="2" t="str">
        <f>IFERROR(__xludf.DUMMYFUNCTION("""COMPUTED_VALUE"""),"")</f>
        <v/>
      </c>
      <c r="I17" s="2" t="str">
        <f>IFERROR(__xludf.DUMMYFUNCTION("""COMPUTED_VALUE"""),"")</f>
        <v/>
      </c>
      <c r="J17" s="2" t="str">
        <f>IFERROR(__xludf.DUMMYFUNCTION("""COMPUTED_VALUE"""),"")</f>
        <v/>
      </c>
      <c r="K17" s="2" t="str">
        <f>IFERROR(__xludf.DUMMYFUNCTION("""COMPUTED_VALUE"""),"")</f>
        <v/>
      </c>
      <c r="L17" s="2" t="str">
        <f>IFERROR(__xludf.DUMMYFUNCTION("""COMPUTED_VALUE"""),"")</f>
        <v/>
      </c>
      <c r="M17" s="2" t="str">
        <f>IFERROR(__xludf.DUMMYFUNCTION("""COMPUTED_VALUE"""),"")</f>
        <v/>
      </c>
      <c r="N17" s="2" t="str">
        <f>IFERROR(__xludf.DUMMYFUNCTION("""COMPUTED_VALUE"""),"")</f>
        <v/>
      </c>
      <c r="O17" s="2" t="str">
        <f>IFERROR(__xludf.DUMMYFUNCTION("""COMPUTED_VALUE"""),"")</f>
        <v/>
      </c>
      <c r="P17" s="2" t="str">
        <f>IFERROR(__xludf.DUMMYFUNCTION("""COMPUTED_VALUE"""),"")</f>
        <v/>
      </c>
      <c r="Q17" s="2" t="str">
        <f>IFERROR(__xludf.DUMMYFUNCTION("""COMPUTED_VALUE"""),"")</f>
        <v/>
      </c>
      <c r="R17" s="2" t="str">
        <f>IFERROR(__xludf.DUMMYFUNCTION("""COMPUTED_VALUE"""),"")</f>
        <v/>
      </c>
      <c r="S17" s="2" t="str">
        <f>IFERROR(__xludf.DUMMYFUNCTION("""COMPUTED_VALUE"""),"")</f>
        <v/>
      </c>
      <c r="T17" s="2" t="str">
        <f>IFERROR(__xludf.DUMMYFUNCTION("""COMPUTED_VALUE"""),"")</f>
        <v/>
      </c>
      <c r="U17" s="2" t="str">
        <f>IFERROR(__xludf.DUMMYFUNCTION("""COMPUTED_VALUE"""),"")</f>
        <v/>
      </c>
      <c r="V17" s="2" t="str">
        <f>IFERROR(__xludf.DUMMYFUNCTION("""COMPUTED_VALUE"""),"")</f>
        <v/>
      </c>
      <c r="W17" s="2" t="str">
        <f>IFERROR(__xludf.DUMMYFUNCTION("""COMPUTED_VALUE"""),"")</f>
        <v/>
      </c>
      <c r="X17" s="2" t="str">
        <f>IFERROR(__xludf.DUMMYFUNCTION("""COMPUTED_VALUE"""),"")</f>
        <v/>
      </c>
      <c r="Y17" s="2" t="str">
        <f>IFERROR(__xludf.DUMMYFUNCTION("""COMPUTED_VALUE"""),"")</f>
        <v/>
      </c>
      <c r="Z17" s="2" t="str">
        <f>IFERROR(__xludf.DUMMYFUNCTION("""COMPUTED_VALUE"""),"")</f>
        <v/>
      </c>
      <c r="AA17" s="2" t="str">
        <f>IFERROR(__xludf.DUMMYFUNCTION("""COMPUTED_VALUE"""),"")</f>
        <v/>
      </c>
      <c r="AB17" s="2" t="str">
        <f>IFERROR(__xludf.DUMMYFUNCTION("""COMPUTED_VALUE"""),"")</f>
        <v/>
      </c>
      <c r="AC17" s="2" t="str">
        <f>IFERROR(__xludf.DUMMYFUNCTION("""COMPUTED_VALUE"""),"")</f>
        <v/>
      </c>
      <c r="AD17" s="2" t="str">
        <f>IFERROR(__xludf.DUMMYFUNCTION("""COMPUTED_VALUE"""),"")</f>
        <v/>
      </c>
    </row>
    <row r="18">
      <c r="A18" s="1" t="s">
        <v>6</v>
      </c>
      <c r="B18" s="10">
        <v>9.0</v>
      </c>
      <c r="C18" s="10">
        <v>10.0</v>
      </c>
      <c r="D18" s="10">
        <v>311.0</v>
      </c>
      <c r="E18" s="2" t="str">
        <f>IFERROR(__xludf.DUMMYFUNCTION("""COMPUTED_VALUE"""),"")</f>
        <v/>
      </c>
      <c r="F18" s="2" t="str">
        <f>IFERROR(__xludf.DUMMYFUNCTION("""COMPUTED_VALUE"""),"SHENOY TEJAS GANESH")</f>
        <v>SHENOY TEJAS GANESH</v>
      </c>
      <c r="G18" s="2" t="str">
        <f>IFERROR(__xludf.DUMMYFUNCTION("""COMPUTED_VALUE"""),"117A1074")</f>
        <v>117A1074</v>
      </c>
      <c r="H18" s="2">
        <f>IFERROR(__xludf.DUMMYFUNCTION("""COMPUTED_VALUE"""),88.23529411764706)</f>
        <v>88.23529412</v>
      </c>
      <c r="I18" s="2" t="str">
        <f>IFERROR(__xludf.DUMMYFUNCTION("""COMPUTED_VALUE"""),"")</f>
        <v/>
      </c>
      <c r="J18" s="2">
        <f>IFERROR(__xludf.DUMMYFUNCTION("""COMPUTED_VALUE"""),100.0)</f>
        <v>100</v>
      </c>
      <c r="K18" s="2" t="str">
        <f>IFERROR(__xludf.DUMMYFUNCTION("""COMPUTED_VALUE"""),"")</f>
        <v/>
      </c>
      <c r="L18" s="2">
        <f>IFERROR(__xludf.DUMMYFUNCTION("""COMPUTED_VALUE"""),100.0)</f>
        <v>100</v>
      </c>
      <c r="M18" s="2" t="str">
        <f>IFERROR(__xludf.DUMMYFUNCTION("""COMPUTED_VALUE"""),"")</f>
        <v/>
      </c>
      <c r="N18" s="2">
        <f>IFERROR(__xludf.DUMMYFUNCTION("""COMPUTED_VALUE"""),73.68421052631578)</f>
        <v>73.68421053</v>
      </c>
      <c r="O18" s="2" t="str">
        <f>IFERROR(__xludf.DUMMYFUNCTION("""COMPUTED_VALUE"""),"")</f>
        <v/>
      </c>
      <c r="P18" s="2" t="str">
        <f>IFERROR(__xludf.DUMMYFUNCTION("""COMPUTED_VALUE"""),"")</f>
        <v/>
      </c>
      <c r="Q18" s="2" t="str">
        <f>IFERROR(__xludf.DUMMYFUNCTION("""COMPUTED_VALUE"""),"")</f>
        <v/>
      </c>
      <c r="R18" s="2">
        <f>IFERROR(__xludf.DUMMYFUNCTION("""COMPUTED_VALUE"""),94.73684210526315)</f>
        <v>94.73684211</v>
      </c>
      <c r="S18" s="2" t="str">
        <f>IFERROR(__xludf.DUMMYFUNCTION("""COMPUTED_VALUE"""),"")</f>
        <v/>
      </c>
      <c r="T18" s="2">
        <f>IFERROR(__xludf.DUMMYFUNCTION("""COMPUTED_VALUE"""),100.0)</f>
        <v>100</v>
      </c>
      <c r="U18" s="2" t="str">
        <f>IFERROR(__xludf.DUMMYFUNCTION("""COMPUTED_VALUE"""),"")</f>
        <v/>
      </c>
      <c r="V18" s="2">
        <f>IFERROR(__xludf.DUMMYFUNCTION("""COMPUTED_VALUE"""),100.0)</f>
        <v>100</v>
      </c>
      <c r="W18" s="2" t="str">
        <f>IFERROR(__xludf.DUMMYFUNCTION("""COMPUTED_VALUE"""),"")</f>
        <v/>
      </c>
      <c r="X18" s="2">
        <f>IFERROR(__xludf.DUMMYFUNCTION("""COMPUTED_VALUE"""),100.0)</f>
        <v>100</v>
      </c>
      <c r="Y18" s="2" t="str">
        <f>IFERROR(__xludf.DUMMYFUNCTION("""COMPUTED_VALUE"""),"")</f>
        <v/>
      </c>
      <c r="Z18" s="2">
        <f>IFERROR(__xludf.DUMMYFUNCTION("""COMPUTED_VALUE"""),100.0)</f>
        <v>100</v>
      </c>
      <c r="AA18" s="2" t="str">
        <f>IFERROR(__xludf.DUMMYFUNCTION("""COMPUTED_VALUE"""),"")</f>
        <v/>
      </c>
      <c r="AB18" s="2">
        <f>IFERROR(__xludf.DUMMYFUNCTION("""COMPUTED_VALUE"""),80.0)</f>
        <v>80</v>
      </c>
      <c r="AC18" s="2" t="str">
        <f>IFERROR(__xludf.DUMMYFUNCTION("""COMPUTED_VALUE"""),"")</f>
        <v/>
      </c>
      <c r="AD18" s="2">
        <f>IFERROR(__xludf.DUMMYFUNCTION("""COMPUTED_VALUE"""),94.73684210526315)</f>
        <v>94.73684211</v>
      </c>
    </row>
    <row r="19">
      <c r="A19" s="1" t="s">
        <v>6</v>
      </c>
      <c r="B19" s="10">
        <v>9.0</v>
      </c>
      <c r="C19" s="10">
        <v>10.0</v>
      </c>
      <c r="D19" s="10">
        <v>311.0</v>
      </c>
      <c r="E19" s="2" t="str">
        <f>IFERROR(__xludf.DUMMYFUNCTION("""COMPUTED_VALUE"""),"")</f>
        <v/>
      </c>
      <c r="F19" s="2" t="str">
        <f>IFERROR(__xludf.DUMMYFUNCTION("""COMPUTED_VALUE"""),"SHILEWANT SHWETA ")</f>
        <v>SHILEWANT SHWETA </v>
      </c>
      <c r="G19" s="2" t="str">
        <f>IFERROR(__xludf.DUMMYFUNCTION("""COMPUTED_VALUE"""),"117A1075")</f>
        <v>117A1075</v>
      </c>
      <c r="H19" s="2">
        <f>IFERROR(__xludf.DUMMYFUNCTION("""COMPUTED_VALUE"""),70.58823529411765)</f>
        <v>70.58823529</v>
      </c>
      <c r="I19" s="2" t="str">
        <f>IFERROR(__xludf.DUMMYFUNCTION("""COMPUTED_VALUE"""),"")</f>
        <v/>
      </c>
      <c r="J19" s="2">
        <f>IFERROR(__xludf.DUMMYFUNCTION("""COMPUTED_VALUE"""),61.111111111111114)</f>
        <v>61.11111111</v>
      </c>
      <c r="K19" s="2" t="str">
        <f>IFERROR(__xludf.DUMMYFUNCTION("""COMPUTED_VALUE"""),"")</f>
        <v/>
      </c>
      <c r="L19" s="2">
        <f>IFERROR(__xludf.DUMMYFUNCTION("""COMPUTED_VALUE"""),94.73684210526315)</f>
        <v>94.73684211</v>
      </c>
      <c r="M19" s="2" t="str">
        <f>IFERROR(__xludf.DUMMYFUNCTION("""COMPUTED_VALUE"""),"")</f>
        <v/>
      </c>
      <c r="N19" s="2">
        <f>IFERROR(__xludf.DUMMYFUNCTION("""COMPUTED_VALUE"""),68.42105263157895)</f>
        <v>68.42105263</v>
      </c>
      <c r="O19" s="2" t="str">
        <f>IFERROR(__xludf.DUMMYFUNCTION("""COMPUTED_VALUE"""),"")</f>
        <v/>
      </c>
      <c r="P19" s="2" t="str">
        <f>IFERROR(__xludf.DUMMYFUNCTION("""COMPUTED_VALUE"""),"")</f>
        <v/>
      </c>
      <c r="Q19" s="2" t="str">
        <f>IFERROR(__xludf.DUMMYFUNCTION("""COMPUTED_VALUE"""),"")</f>
        <v/>
      </c>
      <c r="R19" s="2">
        <f>IFERROR(__xludf.DUMMYFUNCTION("""COMPUTED_VALUE"""),63.1578947368421)</f>
        <v>63.15789474</v>
      </c>
      <c r="S19" s="2" t="str">
        <f>IFERROR(__xludf.DUMMYFUNCTION("""COMPUTED_VALUE"""),"")</f>
        <v/>
      </c>
      <c r="T19" s="2">
        <f>IFERROR(__xludf.DUMMYFUNCTION("""COMPUTED_VALUE"""),90.0)</f>
        <v>90</v>
      </c>
      <c r="U19" s="2" t="str">
        <f>IFERROR(__xludf.DUMMYFUNCTION("""COMPUTED_VALUE"""),"")</f>
        <v/>
      </c>
      <c r="V19" s="2">
        <f>IFERROR(__xludf.DUMMYFUNCTION("""COMPUTED_VALUE"""),100.0)</f>
        <v>100</v>
      </c>
      <c r="W19" s="2" t="str">
        <f>IFERROR(__xludf.DUMMYFUNCTION("""COMPUTED_VALUE"""),"")</f>
        <v/>
      </c>
      <c r="X19" s="2">
        <f>IFERROR(__xludf.DUMMYFUNCTION("""COMPUTED_VALUE"""),80.0)</f>
        <v>80</v>
      </c>
      <c r="Y19" s="2" t="str">
        <f>IFERROR(__xludf.DUMMYFUNCTION("""COMPUTED_VALUE"""),"")</f>
        <v/>
      </c>
      <c r="Z19" s="2">
        <f>IFERROR(__xludf.DUMMYFUNCTION("""COMPUTED_VALUE"""),80.0)</f>
        <v>80</v>
      </c>
      <c r="AA19" s="2" t="str">
        <f>IFERROR(__xludf.DUMMYFUNCTION("""COMPUTED_VALUE"""),"")</f>
        <v/>
      </c>
      <c r="AB19" s="2">
        <f>IFERROR(__xludf.DUMMYFUNCTION("""COMPUTED_VALUE"""),100.0)</f>
        <v>100</v>
      </c>
      <c r="AC19" s="2" t="str">
        <f>IFERROR(__xludf.DUMMYFUNCTION("""COMPUTED_VALUE"""),"")</f>
        <v/>
      </c>
      <c r="AD19" s="2">
        <f>IFERROR(__xludf.DUMMYFUNCTION("""COMPUTED_VALUE"""),63.1578947368421)</f>
        <v>63.15789474</v>
      </c>
    </row>
    <row r="20">
      <c r="A20" s="1" t="s">
        <v>6</v>
      </c>
      <c r="B20" s="10">
        <v>9.0</v>
      </c>
      <c r="C20" s="10">
        <v>10.0</v>
      </c>
      <c r="D20" s="10">
        <v>311.0</v>
      </c>
      <c r="E20" s="2" t="str">
        <f>IFERROR(__xludf.DUMMYFUNCTION("""COMPUTED_VALUE"""),"")</f>
        <v/>
      </c>
      <c r="F20" s="2" t="str">
        <f>IFERROR(__xludf.DUMMYFUNCTION("""COMPUTED_VALUE"""),"SHINDE SWAPNIL SATISH ")</f>
        <v>SHINDE SWAPNIL SATISH </v>
      </c>
      <c r="G20" s="2" t="str">
        <f>IFERROR(__xludf.DUMMYFUNCTION("""COMPUTED_VALUE"""),"117A1076")</f>
        <v>117A1076</v>
      </c>
      <c r="H20" s="2">
        <f>IFERROR(__xludf.DUMMYFUNCTION("""COMPUTED_VALUE"""),100.0)</f>
        <v>100</v>
      </c>
      <c r="I20" s="2" t="str">
        <f>IFERROR(__xludf.DUMMYFUNCTION("""COMPUTED_VALUE"""),"")</f>
        <v/>
      </c>
      <c r="J20" s="2">
        <f>IFERROR(__xludf.DUMMYFUNCTION("""COMPUTED_VALUE"""),61.111111111111114)</f>
        <v>61.11111111</v>
      </c>
      <c r="K20" s="2" t="str">
        <f>IFERROR(__xludf.DUMMYFUNCTION("""COMPUTED_VALUE"""),"")</f>
        <v/>
      </c>
      <c r="L20" s="2">
        <f>IFERROR(__xludf.DUMMYFUNCTION("""COMPUTED_VALUE"""),57.89473684210527)</f>
        <v>57.89473684</v>
      </c>
      <c r="M20" s="2" t="str">
        <f>IFERROR(__xludf.DUMMYFUNCTION("""COMPUTED_VALUE"""),"")</f>
        <v/>
      </c>
      <c r="N20" s="2">
        <f>IFERROR(__xludf.DUMMYFUNCTION("""COMPUTED_VALUE"""),68.42105263157895)</f>
        <v>68.42105263</v>
      </c>
      <c r="O20" s="2" t="str">
        <f>IFERROR(__xludf.DUMMYFUNCTION("""COMPUTED_VALUE"""),"")</f>
        <v/>
      </c>
      <c r="P20" s="2" t="str">
        <f>IFERROR(__xludf.DUMMYFUNCTION("""COMPUTED_VALUE"""),"")</f>
        <v/>
      </c>
      <c r="Q20" s="2" t="str">
        <f>IFERROR(__xludf.DUMMYFUNCTION("""COMPUTED_VALUE"""),"")</f>
        <v/>
      </c>
      <c r="R20" s="2">
        <f>IFERROR(__xludf.DUMMYFUNCTION("""COMPUTED_VALUE"""),78.94736842105263)</f>
        <v>78.94736842</v>
      </c>
      <c r="S20" s="2" t="str">
        <f>IFERROR(__xludf.DUMMYFUNCTION("""COMPUTED_VALUE"""),"")</f>
        <v/>
      </c>
      <c r="T20" s="2">
        <f>IFERROR(__xludf.DUMMYFUNCTION("""COMPUTED_VALUE"""),70.0)</f>
        <v>70</v>
      </c>
      <c r="U20" s="2" t="str">
        <f>IFERROR(__xludf.DUMMYFUNCTION("""COMPUTED_VALUE"""),"")</f>
        <v/>
      </c>
      <c r="V20" s="2">
        <f>IFERROR(__xludf.DUMMYFUNCTION("""COMPUTED_VALUE"""),75.0)</f>
        <v>75</v>
      </c>
      <c r="W20" s="2" t="str">
        <f>IFERROR(__xludf.DUMMYFUNCTION("""COMPUTED_VALUE"""),"")</f>
        <v/>
      </c>
      <c r="X20" s="2">
        <f>IFERROR(__xludf.DUMMYFUNCTION("""COMPUTED_VALUE"""),100.0)</f>
        <v>100</v>
      </c>
      <c r="Y20" s="2" t="str">
        <f>IFERROR(__xludf.DUMMYFUNCTION("""COMPUTED_VALUE"""),"")</f>
        <v/>
      </c>
      <c r="Z20" s="2">
        <f>IFERROR(__xludf.DUMMYFUNCTION("""COMPUTED_VALUE"""),80.0)</f>
        <v>80</v>
      </c>
      <c r="AA20" s="2" t="str">
        <f>IFERROR(__xludf.DUMMYFUNCTION("""COMPUTED_VALUE"""),"")</f>
        <v/>
      </c>
      <c r="AB20" s="2">
        <f>IFERROR(__xludf.DUMMYFUNCTION("""COMPUTED_VALUE"""),100.0)</f>
        <v>100</v>
      </c>
      <c r="AC20" s="2" t="str">
        <f>IFERROR(__xludf.DUMMYFUNCTION("""COMPUTED_VALUE"""),"")</f>
        <v/>
      </c>
      <c r="AD20" s="2">
        <f>IFERROR(__xludf.DUMMYFUNCTION("""COMPUTED_VALUE"""),78.94736842105263)</f>
        <v>78.94736842</v>
      </c>
    </row>
    <row r="21">
      <c r="A21" s="1" t="s">
        <v>6</v>
      </c>
      <c r="B21" s="10">
        <v>9.0</v>
      </c>
      <c r="C21" s="10">
        <v>10.0</v>
      </c>
      <c r="D21" s="10">
        <v>311.0</v>
      </c>
      <c r="E21" s="2" t="str">
        <f>IFERROR(__xludf.DUMMYFUNCTION("""COMPUTED_VALUE"""),"atharva.nilesh17@siesgst.ac.in")</f>
        <v>atharva.nilesh17@siesgst.ac.in</v>
      </c>
      <c r="F21" s="2" t="str">
        <f>IFERROR(__xludf.DUMMYFUNCTION("""COMPUTED_VALUE"""),"SHIRODE ATHARVA NILESH ")</f>
        <v>SHIRODE ATHARVA NILESH </v>
      </c>
      <c r="G21" s="2" t="str">
        <f>IFERROR(__xludf.DUMMYFUNCTION("""COMPUTED_VALUE"""),"117A1077")</f>
        <v>117A1077</v>
      </c>
      <c r="H21" s="2">
        <f>IFERROR(__xludf.DUMMYFUNCTION("""COMPUTED_VALUE"""),94.11764705882352)</f>
        <v>94.11764706</v>
      </c>
      <c r="I21" s="2" t="str">
        <f>IFERROR(__xludf.DUMMYFUNCTION("""COMPUTED_VALUE"""),"")</f>
        <v/>
      </c>
      <c r="J21" s="2">
        <f>IFERROR(__xludf.DUMMYFUNCTION("""COMPUTED_VALUE"""),88.88888888888889)</f>
        <v>88.88888889</v>
      </c>
      <c r="K21" s="2" t="str">
        <f>IFERROR(__xludf.DUMMYFUNCTION("""COMPUTED_VALUE"""),"")</f>
        <v/>
      </c>
      <c r="L21" s="2">
        <f>IFERROR(__xludf.DUMMYFUNCTION("""COMPUTED_VALUE"""),100.0)</f>
        <v>100</v>
      </c>
      <c r="M21" s="2" t="str">
        <f>IFERROR(__xludf.DUMMYFUNCTION("""COMPUTED_VALUE"""),"")</f>
        <v/>
      </c>
      <c r="N21" s="2">
        <f>IFERROR(__xludf.DUMMYFUNCTION("""COMPUTED_VALUE"""),68.42105263157895)</f>
        <v>68.42105263</v>
      </c>
      <c r="O21" s="2" t="str">
        <f>IFERROR(__xludf.DUMMYFUNCTION("""COMPUTED_VALUE"""),"")</f>
        <v/>
      </c>
      <c r="P21" s="2" t="str">
        <f>IFERROR(__xludf.DUMMYFUNCTION("""COMPUTED_VALUE"""),"")</f>
        <v/>
      </c>
      <c r="Q21" s="2" t="str">
        <f>IFERROR(__xludf.DUMMYFUNCTION("""COMPUTED_VALUE"""),"")</f>
        <v/>
      </c>
      <c r="R21" s="2">
        <f>IFERROR(__xludf.DUMMYFUNCTION("""COMPUTED_VALUE"""),94.73684210526315)</f>
        <v>94.73684211</v>
      </c>
      <c r="S21" s="2" t="str">
        <f>IFERROR(__xludf.DUMMYFUNCTION("""COMPUTED_VALUE"""),"")</f>
        <v/>
      </c>
      <c r="T21" s="2">
        <f>IFERROR(__xludf.DUMMYFUNCTION("""COMPUTED_VALUE"""),80.0)</f>
        <v>80</v>
      </c>
      <c r="U21" s="2" t="str">
        <f>IFERROR(__xludf.DUMMYFUNCTION("""COMPUTED_VALUE"""),"")</f>
        <v/>
      </c>
      <c r="V21" s="2">
        <f>IFERROR(__xludf.DUMMYFUNCTION("""COMPUTED_VALUE"""),100.0)</f>
        <v>100</v>
      </c>
      <c r="W21" s="2" t="str">
        <f>IFERROR(__xludf.DUMMYFUNCTION("""COMPUTED_VALUE"""),"")</f>
        <v/>
      </c>
      <c r="X21" s="2">
        <f>IFERROR(__xludf.DUMMYFUNCTION("""COMPUTED_VALUE"""),100.0)</f>
        <v>100</v>
      </c>
      <c r="Y21" s="2" t="str">
        <f>IFERROR(__xludf.DUMMYFUNCTION("""COMPUTED_VALUE"""),"")</f>
        <v/>
      </c>
      <c r="Z21" s="2">
        <f>IFERROR(__xludf.DUMMYFUNCTION("""COMPUTED_VALUE"""),100.0)</f>
        <v>100</v>
      </c>
      <c r="AA21" s="2" t="str">
        <f>IFERROR(__xludf.DUMMYFUNCTION("""COMPUTED_VALUE"""),"")</f>
        <v/>
      </c>
      <c r="AB21" s="2">
        <f>IFERROR(__xludf.DUMMYFUNCTION("""COMPUTED_VALUE"""),80.0)</f>
        <v>80</v>
      </c>
      <c r="AC21" s="2" t="str">
        <f>IFERROR(__xludf.DUMMYFUNCTION("""COMPUTED_VALUE"""),"")</f>
        <v/>
      </c>
      <c r="AD21" s="2">
        <f>IFERROR(__xludf.DUMMYFUNCTION("""COMPUTED_VALUE"""),94.73684210526315)</f>
        <v>94.73684211</v>
      </c>
    </row>
    <row r="22">
      <c r="A22" s="1" t="s">
        <v>6</v>
      </c>
      <c r="B22" s="10">
        <v>9.0</v>
      </c>
      <c r="C22" s="10">
        <v>10.0</v>
      </c>
      <c r="D22" s="10">
        <v>311.0</v>
      </c>
      <c r="E22" s="2" t="str">
        <f>IFERROR(__xludf.DUMMYFUNCTION("""COMPUTED_VALUE"""),"")</f>
        <v/>
      </c>
      <c r="F22" s="2" t="str">
        <f>IFERROR(__xludf.DUMMYFUNCTION("""COMPUTED_VALUE"""),"SHREYAS SHRIDHAR")</f>
        <v>SHREYAS SHRIDHAR</v>
      </c>
      <c r="G22" s="2" t="str">
        <f>IFERROR(__xludf.DUMMYFUNCTION("""COMPUTED_VALUE"""),"117A1078")</f>
        <v>117A1078</v>
      </c>
      <c r="H22" s="2">
        <f>IFERROR(__xludf.DUMMYFUNCTION("""COMPUTED_VALUE"""),100.0)</f>
        <v>100</v>
      </c>
      <c r="I22" s="2" t="str">
        <f>IFERROR(__xludf.DUMMYFUNCTION("""COMPUTED_VALUE"""),"")</f>
        <v/>
      </c>
      <c r="J22" s="2">
        <f>IFERROR(__xludf.DUMMYFUNCTION("""COMPUTED_VALUE"""),100.0)</f>
        <v>100</v>
      </c>
      <c r="K22" s="2" t="str">
        <f>IFERROR(__xludf.DUMMYFUNCTION("""COMPUTED_VALUE"""),"")</f>
        <v/>
      </c>
      <c r="L22" s="2">
        <f>IFERROR(__xludf.DUMMYFUNCTION("""COMPUTED_VALUE"""),94.73684210526315)</f>
        <v>94.73684211</v>
      </c>
      <c r="M22" s="2" t="str">
        <f>IFERROR(__xludf.DUMMYFUNCTION("""COMPUTED_VALUE"""),"")</f>
        <v/>
      </c>
      <c r="N22" s="2">
        <f>IFERROR(__xludf.DUMMYFUNCTION("""COMPUTED_VALUE"""),89.47368421052632)</f>
        <v>89.47368421</v>
      </c>
      <c r="O22" s="2" t="str">
        <f>IFERROR(__xludf.DUMMYFUNCTION("""COMPUTED_VALUE"""),"")</f>
        <v/>
      </c>
      <c r="P22" s="2">
        <f>IFERROR(__xludf.DUMMYFUNCTION("""COMPUTED_VALUE"""),78.94736842105263)</f>
        <v>78.94736842</v>
      </c>
      <c r="Q22" s="2" t="str">
        <f>IFERROR(__xludf.DUMMYFUNCTION("""COMPUTED_VALUE"""),"")</f>
        <v/>
      </c>
      <c r="R22" s="2">
        <f>IFERROR(__xludf.DUMMYFUNCTION("""COMPUTED_VALUE"""),84.21052631578947)</f>
        <v>84.21052632</v>
      </c>
      <c r="S22" s="2" t="str">
        <f>IFERROR(__xludf.DUMMYFUNCTION("""COMPUTED_VALUE"""),"")</f>
        <v/>
      </c>
      <c r="T22" s="2">
        <f>IFERROR(__xludf.DUMMYFUNCTION("""COMPUTED_VALUE"""),100.0)</f>
        <v>100</v>
      </c>
      <c r="U22" s="2" t="str">
        <f>IFERROR(__xludf.DUMMYFUNCTION("""COMPUTED_VALUE"""),"")</f>
        <v/>
      </c>
      <c r="V22" s="2">
        <f>IFERROR(__xludf.DUMMYFUNCTION("""COMPUTED_VALUE"""),100.0)</f>
        <v>100</v>
      </c>
      <c r="W22" s="2" t="str">
        <f>IFERROR(__xludf.DUMMYFUNCTION("""COMPUTED_VALUE"""),"")</f>
        <v/>
      </c>
      <c r="X22" s="2">
        <f>IFERROR(__xludf.DUMMYFUNCTION("""COMPUTED_VALUE"""),100.0)</f>
        <v>100</v>
      </c>
      <c r="Y22" s="2" t="str">
        <f>IFERROR(__xludf.DUMMYFUNCTION("""COMPUTED_VALUE"""),"")</f>
        <v/>
      </c>
      <c r="Z22" s="2">
        <f>IFERROR(__xludf.DUMMYFUNCTION("""COMPUTED_VALUE"""),100.0)</f>
        <v>100</v>
      </c>
      <c r="AA22" s="2" t="str">
        <f>IFERROR(__xludf.DUMMYFUNCTION("""COMPUTED_VALUE"""),"")</f>
        <v/>
      </c>
      <c r="AB22" s="2">
        <f>IFERROR(__xludf.DUMMYFUNCTION("""COMPUTED_VALUE"""),100.0)</f>
        <v>100</v>
      </c>
      <c r="AC22" s="2" t="str">
        <f>IFERROR(__xludf.DUMMYFUNCTION("""COMPUTED_VALUE"""),"")</f>
        <v/>
      </c>
      <c r="AD22" s="2">
        <f>IFERROR(__xludf.DUMMYFUNCTION("""COMPUTED_VALUE"""),50.0)</f>
        <v>50</v>
      </c>
    </row>
    <row r="23">
      <c r="A23" s="1"/>
      <c r="B23" s="10"/>
      <c r="C23" s="10"/>
      <c r="D23" s="10"/>
      <c r="E23" s="2" t="str">
        <f>IFERROR(__xludf.DUMMYFUNCTION("""COMPUTED_VALUE"""),"")</f>
        <v/>
      </c>
      <c r="F23" s="2" t="str">
        <f>IFERROR(__xludf.DUMMYFUNCTION("""COMPUTED_VALUE"""),"")</f>
        <v/>
      </c>
      <c r="G23" s="2" t="str">
        <f>IFERROR(__xludf.DUMMYFUNCTION("""COMPUTED_VALUE"""),"")</f>
        <v/>
      </c>
      <c r="H23" s="2" t="str">
        <f>IFERROR(__xludf.DUMMYFUNCTION("""COMPUTED_VALUE"""),"")</f>
        <v/>
      </c>
      <c r="I23" s="2" t="str">
        <f>IFERROR(__xludf.DUMMYFUNCTION("""COMPUTED_VALUE"""),"")</f>
        <v/>
      </c>
      <c r="J23" s="2" t="str">
        <f>IFERROR(__xludf.DUMMYFUNCTION("""COMPUTED_VALUE"""),"")</f>
        <v/>
      </c>
      <c r="K23" s="2" t="str">
        <f>IFERROR(__xludf.DUMMYFUNCTION("""COMPUTED_VALUE"""),"")</f>
        <v/>
      </c>
      <c r="L23" s="2" t="str">
        <f>IFERROR(__xludf.DUMMYFUNCTION("""COMPUTED_VALUE"""),"")</f>
        <v/>
      </c>
      <c r="M23" s="2" t="str">
        <f>IFERROR(__xludf.DUMMYFUNCTION("""COMPUTED_VALUE"""),"")</f>
        <v/>
      </c>
      <c r="N23" s="2" t="str">
        <f>IFERROR(__xludf.DUMMYFUNCTION("""COMPUTED_VALUE"""),"")</f>
        <v/>
      </c>
      <c r="O23" s="2" t="str">
        <f>IFERROR(__xludf.DUMMYFUNCTION("""COMPUTED_VALUE"""),"")</f>
        <v/>
      </c>
      <c r="P23" s="2" t="str">
        <f>IFERROR(__xludf.DUMMYFUNCTION("""COMPUTED_VALUE"""),"")</f>
        <v/>
      </c>
      <c r="Q23" s="2" t="str">
        <f>IFERROR(__xludf.DUMMYFUNCTION("""COMPUTED_VALUE"""),"")</f>
        <v/>
      </c>
      <c r="R23" s="2" t="str">
        <f>IFERROR(__xludf.DUMMYFUNCTION("""COMPUTED_VALUE"""),"")</f>
        <v/>
      </c>
      <c r="S23" s="2" t="str">
        <f>IFERROR(__xludf.DUMMYFUNCTION("""COMPUTED_VALUE"""),"")</f>
        <v/>
      </c>
      <c r="T23" s="2" t="str">
        <f>IFERROR(__xludf.DUMMYFUNCTION("""COMPUTED_VALUE"""),"")</f>
        <v/>
      </c>
      <c r="U23" s="2" t="str">
        <f>IFERROR(__xludf.DUMMYFUNCTION("""COMPUTED_VALUE"""),"")</f>
        <v/>
      </c>
      <c r="V23" s="2" t="str">
        <f>IFERROR(__xludf.DUMMYFUNCTION("""COMPUTED_VALUE"""),"")</f>
        <v/>
      </c>
      <c r="W23" s="2" t="str">
        <f>IFERROR(__xludf.DUMMYFUNCTION("""COMPUTED_VALUE"""),"")</f>
        <v/>
      </c>
      <c r="X23" s="2" t="str">
        <f>IFERROR(__xludf.DUMMYFUNCTION("""COMPUTED_VALUE"""),"")</f>
        <v/>
      </c>
      <c r="Y23" s="2" t="str">
        <f>IFERROR(__xludf.DUMMYFUNCTION("""COMPUTED_VALUE"""),"")</f>
        <v/>
      </c>
      <c r="Z23" s="2" t="str">
        <f>IFERROR(__xludf.DUMMYFUNCTION("""COMPUTED_VALUE"""),"")</f>
        <v/>
      </c>
      <c r="AA23" s="2" t="str">
        <f>IFERROR(__xludf.DUMMYFUNCTION("""COMPUTED_VALUE"""),"")</f>
        <v/>
      </c>
      <c r="AB23" s="2" t="str">
        <f>IFERROR(__xludf.DUMMYFUNCTION("""COMPUTED_VALUE"""),"")</f>
        <v/>
      </c>
      <c r="AC23" s="2" t="str">
        <f>IFERROR(__xludf.DUMMYFUNCTION("""COMPUTED_VALUE"""),"")</f>
        <v/>
      </c>
      <c r="AD23" s="2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57"/>
  </cols>
  <sheetData>
    <row r="1">
      <c r="A1" s="5" t="s">
        <v>1</v>
      </c>
    </row>
  </sheetData>
  <drawing r:id="rId1"/>
</worksheet>
</file>