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Electives-9credits/Finance for Technical Managers Specialization - 3 credits/Product Cost and Investment Cash Flow Analysis /wk5/"/>
    </mc:Choice>
  </mc:AlternateContent>
  <xr:revisionPtr revIDLastSave="0" documentId="13_ncr:1_{8E9DDB2C-BD70-BC45-A128-3094FDF0140F}" xr6:coauthVersionLast="47" xr6:coauthVersionMax="47" xr10:uidLastSave="{00000000-0000-0000-0000-000000000000}"/>
  <bookViews>
    <workbookView xWindow="13840" yWindow="500" windowWidth="19760" windowHeight="205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FPT9/gl+a96TKNj2+/bGjFFVD4Q=="/>
    </ext>
  </extLst>
</workbook>
</file>

<file path=xl/calcChain.xml><?xml version="1.0" encoding="utf-8"?>
<calcChain xmlns="http://schemas.openxmlformats.org/spreadsheetml/2006/main">
  <c r="G18" i="2" l="1"/>
  <c r="F19" i="2" s="1"/>
  <c r="G19" i="2" s="1"/>
  <c r="F20" i="2" s="1"/>
  <c r="F18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G17" i="2"/>
  <c r="E17" i="2"/>
  <c r="D17" i="2"/>
  <c r="C17" i="2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B17" i="2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G20" i="2" l="1"/>
  <c r="F21" i="2" s="1"/>
  <c r="G21" i="2" s="1"/>
  <c r="F22" i="2" s="1"/>
  <c r="G22" i="2" l="1"/>
  <c r="F23" i="2" s="1"/>
  <c r="G23" i="2" l="1"/>
  <c r="F24" i="2" s="1"/>
  <c r="G24" i="2" l="1"/>
  <c r="F25" i="2" s="1"/>
  <c r="G25" i="2" l="1"/>
  <c r="F26" i="2" s="1"/>
  <c r="F27" i="2" l="1"/>
  <c r="G26" i="2"/>
  <c r="G27" i="2" l="1"/>
  <c r="F28" i="2" s="1"/>
  <c r="G28" i="2" l="1"/>
  <c r="F29" i="2" s="1"/>
  <c r="G29" i="2" l="1"/>
  <c r="F30" i="2" s="1"/>
  <c r="G30" i="2" l="1"/>
  <c r="F31" i="2" s="1"/>
  <c r="G31" i="2" l="1"/>
  <c r="F32" i="2" s="1"/>
  <c r="G32" i="2" l="1"/>
  <c r="F33" i="2" s="1"/>
  <c r="G33" i="2" l="1"/>
  <c r="F34" i="2" s="1"/>
  <c r="G34" i="2" l="1"/>
  <c r="F35" i="2" s="1"/>
  <c r="G35" i="2" l="1"/>
  <c r="F36" i="2" s="1"/>
  <c r="G36" i="2" l="1"/>
  <c r="F37" i="2" s="1"/>
  <c r="G37" i="2" l="1"/>
  <c r="F38" i="2" s="1"/>
  <c r="G38" i="2" l="1"/>
  <c r="F39" i="2" s="1"/>
  <c r="G39" i="2" l="1"/>
  <c r="F40" i="2" s="1"/>
  <c r="G40" i="2" l="1"/>
  <c r="F41" i="2" s="1"/>
  <c r="G41" i="2" l="1"/>
  <c r="F42" i="2" s="1"/>
  <c r="G42" i="2" l="1"/>
  <c r="F43" i="2" s="1"/>
  <c r="G43" i="2" l="1"/>
  <c r="F44" i="2" s="1"/>
  <c r="G44" i="2" l="1"/>
  <c r="F45" i="2" s="1"/>
  <c r="G45" i="2" l="1"/>
  <c r="F46" i="2" s="1"/>
  <c r="G46" i="2" l="1"/>
  <c r="F47" i="2" s="1"/>
  <c r="G47" i="2" l="1"/>
  <c r="F48" i="2" s="1"/>
  <c r="G48" i="2" l="1"/>
  <c r="F49" i="2" s="1"/>
  <c r="G49" i="2" l="1"/>
  <c r="F50" i="2" s="1"/>
  <c r="G50" i="2" l="1"/>
  <c r="F51" i="2" s="1"/>
  <c r="G51" i="2" s="1"/>
</calcChain>
</file>

<file path=xl/sharedStrings.xml><?xml version="1.0" encoding="utf-8"?>
<sst xmlns="http://schemas.openxmlformats.org/spreadsheetml/2006/main" count="30" uniqueCount="28">
  <si>
    <t>Personal Financial Analysis</t>
  </si>
  <si>
    <t>Your Name Here…</t>
  </si>
  <si>
    <t>The Date Here…</t>
  </si>
  <si>
    <t>Starting Salary:</t>
  </si>
  <si>
    <t xml:space="preserve"> this is your starting salary</t>
  </si>
  <si>
    <t>Your Contribution per month:</t>
  </si>
  <si>
    <t xml:space="preserve"> this is a pre-tax contribution as a % of your salary</t>
  </si>
  <si>
    <t>Company Match of Your Contribution:</t>
  </si>
  <si>
    <t xml:space="preserve"> this is your company's matching contribution (as a % of your salary)</t>
  </si>
  <si>
    <t>Annual Salary Increase:</t>
  </si>
  <si>
    <t xml:space="preserve"> this is how much your salary grows each year</t>
  </si>
  <si>
    <t>Anticipated Annual Rate of Return:</t>
  </si>
  <si>
    <t xml:space="preserve"> this is your expected annual rate of return</t>
  </si>
  <si>
    <t>Portfolio Value Today:</t>
  </si>
  <si>
    <t xml:space="preserve"> this is what you have in your retirement fund today</t>
  </si>
  <si>
    <t>PLAN</t>
  </si>
  <si>
    <t>Beginning Year Salary</t>
  </si>
  <si>
    <t>Monthly Personal</t>
  </si>
  <si>
    <t>Monthly Company</t>
  </si>
  <si>
    <t xml:space="preserve">EOY Value from </t>
  </si>
  <si>
    <t>EOY Value</t>
  </si>
  <si>
    <t>Year</t>
  </si>
  <si>
    <t>($/year)</t>
  </si>
  <si>
    <t>Contribution</t>
  </si>
  <si>
    <t>Monthly Contributions</t>
  </si>
  <si>
    <t>from Previous Year</t>
  </si>
  <si>
    <t>of Total Portfolio</t>
  </si>
  <si>
    <t>401K Retirement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</si>
</sst>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7">
    <font>
      <sz val="12"/>
      <color theme="1"/>
      <name val="Calibri"/>
      <scheme val="minor"/>
    </font>
    <font>
      <b/>
      <sz val="12"/>
      <color theme="1"/>
      <name val="Avenir"/>
      <family val="2"/>
    </font>
    <font>
      <sz val="12"/>
      <color theme="1"/>
      <name val="Avenir"/>
      <family val="2"/>
    </font>
    <font>
      <i/>
      <sz val="12"/>
      <color rgb="FF0070C0"/>
      <name val="Avenir"/>
      <family val="2"/>
    </font>
    <font>
      <b/>
      <i/>
      <sz val="12"/>
      <color rgb="FF0070C0"/>
      <name val="Avenir"/>
      <family val="2"/>
    </font>
    <font>
      <b/>
      <sz val="12"/>
      <color rgb="FF0070C0"/>
      <name val="Avenir"/>
      <family val="2"/>
    </font>
    <font>
      <i/>
      <sz val="12"/>
      <color theme="1"/>
      <name val="Avenir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980000"/>
      </left>
      <right style="thin">
        <color rgb="FF000000"/>
      </right>
      <top style="medium">
        <color rgb="FF98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980000"/>
      </top>
      <bottom style="thin">
        <color rgb="FF000000"/>
      </bottom>
      <diagonal/>
    </border>
    <border>
      <left style="thin">
        <color rgb="FF000000"/>
      </left>
      <right style="medium">
        <color rgb="FF980000"/>
      </right>
      <top style="medium">
        <color rgb="FF98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64" fontId="5" fillId="0" borderId="0" xfId="0" applyNumberFormat="1" applyFont="1"/>
    <xf numFmtId="165" fontId="5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H20" sqref="H20"/>
    </sheetView>
  </sheetViews>
  <sheetFormatPr baseColWidth="10" defaultColWidth="11.1640625" defaultRowHeight="15" customHeight="1"/>
  <cols>
    <col min="1" max="1" width="10.83203125" customWidth="1"/>
    <col min="2" max="2" width="25.6640625" customWidth="1"/>
    <col min="3" max="4" width="20.83203125" customWidth="1"/>
    <col min="5" max="5" width="23" customWidth="1"/>
    <col min="6" max="6" width="22.5" customWidth="1"/>
    <col min="7" max="7" width="19.1640625" customWidth="1"/>
    <col min="8" max="26" width="10.5" customWidth="1"/>
  </cols>
  <sheetData>
    <row r="1" spans="1:26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4" t="s">
        <v>27</v>
      </c>
      <c r="B5" s="2"/>
      <c r="C5" s="2"/>
      <c r="D5" s="22"/>
      <c r="E5" s="20"/>
      <c r="F5" s="2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1" t="s">
        <v>3</v>
      </c>
      <c r="B7" s="20"/>
      <c r="C7" s="5">
        <v>100000</v>
      </c>
      <c r="D7" s="19" t="s">
        <v>4</v>
      </c>
      <c r="E7" s="20"/>
      <c r="F7" s="2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1" t="s">
        <v>5</v>
      </c>
      <c r="B8" s="20"/>
      <c r="C8" s="6">
        <v>0.08</v>
      </c>
      <c r="D8" s="19" t="s">
        <v>6</v>
      </c>
      <c r="E8" s="20"/>
      <c r="F8" s="2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1" t="s">
        <v>7</v>
      </c>
      <c r="B9" s="20"/>
      <c r="C9" s="6">
        <v>0.04</v>
      </c>
      <c r="D9" s="19" t="s">
        <v>8</v>
      </c>
      <c r="E9" s="20"/>
      <c r="F9" s="2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21" t="s">
        <v>9</v>
      </c>
      <c r="B10" s="20"/>
      <c r="C10" s="6">
        <v>0.03</v>
      </c>
      <c r="D10" s="19" t="s">
        <v>10</v>
      </c>
      <c r="E10" s="20"/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21" t="s">
        <v>11</v>
      </c>
      <c r="B11" s="20"/>
      <c r="C11" s="6">
        <v>0.08</v>
      </c>
      <c r="D11" s="19" t="s">
        <v>12</v>
      </c>
      <c r="E11" s="20"/>
      <c r="F11" s="2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21" t="s">
        <v>13</v>
      </c>
      <c r="B12" s="20"/>
      <c r="C12" s="5">
        <v>25000</v>
      </c>
      <c r="D12" s="19" t="s">
        <v>14</v>
      </c>
      <c r="E12" s="20"/>
      <c r="F12" s="2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"/>
      <c r="B14" s="2"/>
      <c r="C14" s="2"/>
      <c r="D14" s="2"/>
      <c r="E14" s="2"/>
      <c r="F14" s="2"/>
      <c r="G14" s="7" t="s">
        <v>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8"/>
      <c r="B15" s="9" t="s">
        <v>16</v>
      </c>
      <c r="C15" s="9" t="s">
        <v>17</v>
      </c>
      <c r="D15" s="9" t="s">
        <v>18</v>
      </c>
      <c r="E15" s="9" t="s">
        <v>19</v>
      </c>
      <c r="F15" s="10" t="s">
        <v>20</v>
      </c>
      <c r="G15" s="7" t="s">
        <v>20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9" t="s">
        <v>21</v>
      </c>
      <c r="B16" s="9" t="s">
        <v>22</v>
      </c>
      <c r="C16" s="12" t="s">
        <v>23</v>
      </c>
      <c r="D16" s="12" t="s">
        <v>23</v>
      </c>
      <c r="E16" s="12" t="s">
        <v>24</v>
      </c>
      <c r="F16" s="13" t="s">
        <v>25</v>
      </c>
      <c r="G16" s="14" t="s">
        <v>26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thickBot="1">
      <c r="A17" s="11">
        <v>1</v>
      </c>
      <c r="B17" s="15">
        <f>+C7</f>
        <v>100000</v>
      </c>
      <c r="C17" s="16">
        <f>+(B17/12)*$C$8</f>
        <v>666.66666666666674</v>
      </c>
      <c r="D17" s="17">
        <f>+(B17/12)*$C$9</f>
        <v>333.33333333333337</v>
      </c>
      <c r="E17" s="17">
        <f>FV($C$11/12,12,-(C17+D17),0,0)</f>
        <v>12449.926021126501</v>
      </c>
      <c r="F17" s="17">
        <v>0</v>
      </c>
      <c r="G17" s="18">
        <f>+E17+F17</f>
        <v>12449.926021126501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thickBot="1">
      <c r="A18" s="11">
        <f t="shared" ref="A18:A51" si="0">+A17+1</f>
        <v>2</v>
      </c>
      <c r="B18" s="15">
        <f t="shared" ref="B18:B51" si="1">+B17*(1+$C$10)</f>
        <v>103000</v>
      </c>
      <c r="C18" s="16">
        <f t="shared" ref="C18:C51" si="2">+(B18/12)*$C$8</f>
        <v>686.66666666666674</v>
      </c>
      <c r="D18" s="17">
        <f t="shared" ref="D18:D51" si="3">+(B18/12)*$C$9</f>
        <v>343.33333333333337</v>
      </c>
      <c r="E18" s="17">
        <f t="shared" ref="E18:E51" si="4">FV($C$11/12,12,-(C18+D18),0,0)</f>
        <v>12823.423801760295</v>
      </c>
      <c r="F18" s="17">
        <f>FV($C$11,1,0,-G17,0)</f>
        <v>13445.920102816623</v>
      </c>
      <c r="G18" s="18" t="e">
        <f>#REF!</f>
        <v>#REF!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thickBot="1">
      <c r="A19" s="11">
        <f t="shared" si="0"/>
        <v>3</v>
      </c>
      <c r="B19" s="15">
        <f t="shared" si="1"/>
        <v>106090</v>
      </c>
      <c r="C19" s="16">
        <f t="shared" si="2"/>
        <v>707.26666666666677</v>
      </c>
      <c r="D19" s="17">
        <f t="shared" si="3"/>
        <v>353.63333333333338</v>
      </c>
      <c r="E19" s="17">
        <f t="shared" si="4"/>
        <v>13208.126515813105</v>
      </c>
      <c r="F19" s="17" t="e">
        <f t="shared" ref="F19:F51" si="5">FV($C$11,1,0,-G18,0)</f>
        <v>#REF!</v>
      </c>
      <c r="G19" s="18" t="e">
        <f>E19+F19</f>
        <v>#REF!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thickBot="1">
      <c r="A20" s="11">
        <f t="shared" si="0"/>
        <v>4</v>
      </c>
      <c r="B20" s="15">
        <f t="shared" si="1"/>
        <v>109272.7</v>
      </c>
      <c r="C20" s="16">
        <f t="shared" si="2"/>
        <v>728.48466666666661</v>
      </c>
      <c r="D20" s="17">
        <f t="shared" si="3"/>
        <v>364.24233333333331</v>
      </c>
      <c r="E20" s="17">
        <f t="shared" si="4"/>
        <v>13604.370311287494</v>
      </c>
      <c r="F20" s="17" t="e">
        <f t="shared" si="5"/>
        <v>#REF!</v>
      </c>
      <c r="G20" s="18" t="e">
        <f t="shared" ref="G20:G51" si="6">E20+F20</f>
        <v>#REF!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thickBot="1">
      <c r="A21" s="11">
        <f t="shared" si="0"/>
        <v>5</v>
      </c>
      <c r="B21" s="15">
        <f t="shared" si="1"/>
        <v>112550.88099999999</v>
      </c>
      <c r="C21" s="16">
        <f t="shared" si="2"/>
        <v>750.33920666666654</v>
      </c>
      <c r="D21" s="17">
        <f t="shared" si="3"/>
        <v>375.16960333333327</v>
      </c>
      <c r="E21" s="17">
        <f t="shared" si="4"/>
        <v>14012.501420626118</v>
      </c>
      <c r="F21" s="17" t="e">
        <f t="shared" si="5"/>
        <v>#REF!</v>
      </c>
      <c r="G21" s="18" t="e">
        <f t="shared" si="6"/>
        <v>#REF!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thickBot="1">
      <c r="A22" s="11">
        <f t="shared" si="0"/>
        <v>6</v>
      </c>
      <c r="B22" s="15">
        <f t="shared" si="1"/>
        <v>115927.40742999999</v>
      </c>
      <c r="C22" s="16">
        <f t="shared" si="2"/>
        <v>772.84938286666659</v>
      </c>
      <c r="D22" s="17">
        <f t="shared" si="3"/>
        <v>386.42469143333329</v>
      </c>
      <c r="E22" s="17">
        <f t="shared" si="4"/>
        <v>14432.876463244904</v>
      </c>
      <c r="F22" s="17" t="e">
        <f t="shared" si="5"/>
        <v>#REF!</v>
      </c>
      <c r="G22" s="18" t="e">
        <f t="shared" si="6"/>
        <v>#REF!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 thickBot="1">
      <c r="A23" s="11">
        <f t="shared" si="0"/>
        <v>7</v>
      </c>
      <c r="B23" s="15">
        <f t="shared" si="1"/>
        <v>119405.2296529</v>
      </c>
      <c r="C23" s="16">
        <f t="shared" si="2"/>
        <v>796.03486435266666</v>
      </c>
      <c r="D23" s="17">
        <f t="shared" si="3"/>
        <v>398.01743217633333</v>
      </c>
      <c r="E23" s="17">
        <f t="shared" si="4"/>
        <v>14865.862757142251</v>
      </c>
      <c r="F23" s="17" t="e">
        <f t="shared" si="5"/>
        <v>#REF!</v>
      </c>
      <c r="G23" s="18" t="e">
        <f t="shared" si="6"/>
        <v>#REF!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 thickBot="1">
      <c r="A24" s="11">
        <f t="shared" si="0"/>
        <v>8</v>
      </c>
      <c r="B24" s="15">
        <f t="shared" si="1"/>
        <v>122987.386542487</v>
      </c>
      <c r="C24" s="16">
        <f t="shared" si="2"/>
        <v>819.9159102832466</v>
      </c>
      <c r="D24" s="17">
        <f t="shared" si="3"/>
        <v>409.9579551416233</v>
      </c>
      <c r="E24" s="17">
        <f t="shared" si="4"/>
        <v>15311.83863985652</v>
      </c>
      <c r="F24" s="17" t="e">
        <f t="shared" si="5"/>
        <v>#REF!</v>
      </c>
      <c r="G24" s="18" t="e">
        <f t="shared" si="6"/>
        <v>#REF!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 thickBot="1">
      <c r="A25" s="11">
        <f t="shared" si="0"/>
        <v>9</v>
      </c>
      <c r="B25" s="15">
        <f t="shared" si="1"/>
        <v>126677.00813876161</v>
      </c>
      <c r="C25" s="16">
        <f t="shared" si="2"/>
        <v>844.51338759174416</v>
      </c>
      <c r="D25" s="17">
        <f t="shared" si="3"/>
        <v>422.25669379587208</v>
      </c>
      <c r="E25" s="17">
        <f t="shared" si="4"/>
        <v>15771.193799052218</v>
      </c>
      <c r="F25" s="17" t="e">
        <f t="shared" si="5"/>
        <v>#REF!</v>
      </c>
      <c r="G25" s="18" t="e">
        <f t="shared" si="6"/>
        <v>#REF!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 thickBot="1">
      <c r="A26" s="11">
        <f t="shared" si="0"/>
        <v>10</v>
      </c>
      <c r="B26" s="15">
        <f t="shared" si="1"/>
        <v>130477.31838292447</v>
      </c>
      <c r="C26" s="16">
        <f t="shared" si="2"/>
        <v>869.84878921949644</v>
      </c>
      <c r="D26" s="17">
        <f t="shared" si="3"/>
        <v>434.92439460974822</v>
      </c>
      <c r="E26" s="17">
        <f t="shared" si="4"/>
        <v>16244.329613023783</v>
      </c>
      <c r="F26" s="17" t="e">
        <f t="shared" si="5"/>
        <v>#REF!</v>
      </c>
      <c r="G26" s="18" t="e">
        <f t="shared" si="6"/>
        <v>#REF!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 thickBot="1">
      <c r="A27" s="11">
        <f t="shared" si="0"/>
        <v>11</v>
      </c>
      <c r="B27" s="15">
        <f t="shared" si="1"/>
        <v>134391.6379344122</v>
      </c>
      <c r="C27" s="16">
        <f t="shared" si="2"/>
        <v>895.94425289608137</v>
      </c>
      <c r="D27" s="17">
        <f t="shared" si="3"/>
        <v>447.97212644804068</v>
      </c>
      <c r="E27" s="17">
        <f t="shared" si="4"/>
        <v>16731.659501414499</v>
      </c>
      <c r="F27" s="17" t="e">
        <f t="shared" si="5"/>
        <v>#REF!</v>
      </c>
      <c r="G27" s="18" t="e">
        <f t="shared" si="6"/>
        <v>#REF!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 thickBot="1">
      <c r="A28" s="11">
        <f t="shared" si="0"/>
        <v>12</v>
      </c>
      <c r="B28" s="15">
        <f t="shared" si="1"/>
        <v>138423.38707244457</v>
      </c>
      <c r="C28" s="16">
        <f t="shared" si="2"/>
        <v>922.82258048296387</v>
      </c>
      <c r="D28" s="17">
        <f t="shared" si="3"/>
        <v>461.41129024148194</v>
      </c>
      <c r="E28" s="17">
        <f t="shared" si="4"/>
        <v>17233.609286456933</v>
      </c>
      <c r="F28" s="17" t="e">
        <f t="shared" si="5"/>
        <v>#REF!</v>
      </c>
      <c r="G28" s="18" t="e">
        <f t="shared" si="6"/>
        <v>#REF!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thickBot="1">
      <c r="A29" s="11">
        <f t="shared" si="0"/>
        <v>13</v>
      </c>
      <c r="B29" s="15">
        <f t="shared" si="1"/>
        <v>142576.08868461792</v>
      </c>
      <c r="C29" s="16">
        <f t="shared" si="2"/>
        <v>950.50725789745286</v>
      </c>
      <c r="D29" s="17">
        <f t="shared" si="3"/>
        <v>475.25362894872643</v>
      </c>
      <c r="E29" s="17">
        <f t="shared" si="4"/>
        <v>17750.617565050641</v>
      </c>
      <c r="F29" s="17" t="e">
        <f t="shared" si="5"/>
        <v>#REF!</v>
      </c>
      <c r="G29" s="18" t="e">
        <f t="shared" si="6"/>
        <v>#REF!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 thickBot="1">
      <c r="A30" s="11">
        <f t="shared" si="0"/>
        <v>14</v>
      </c>
      <c r="B30" s="15">
        <f t="shared" si="1"/>
        <v>146853.37134515645</v>
      </c>
      <c r="C30" s="16">
        <f t="shared" si="2"/>
        <v>979.02247563437629</v>
      </c>
      <c r="D30" s="17">
        <f t="shared" si="3"/>
        <v>489.51123781718815</v>
      </c>
      <c r="E30" s="17">
        <f t="shared" si="4"/>
        <v>18283.136092002158</v>
      </c>
      <c r="F30" s="17" t="e">
        <f t="shared" si="5"/>
        <v>#REF!</v>
      </c>
      <c r="G30" s="18" t="e">
        <f t="shared" si="6"/>
        <v>#REF!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 thickBot="1">
      <c r="A31" s="11">
        <f t="shared" si="0"/>
        <v>15</v>
      </c>
      <c r="B31" s="15">
        <f t="shared" si="1"/>
        <v>151258.97248551116</v>
      </c>
      <c r="C31" s="16">
        <f t="shared" si="2"/>
        <v>1008.3931499034078</v>
      </c>
      <c r="D31" s="17">
        <f t="shared" si="3"/>
        <v>504.19657495170389</v>
      </c>
      <c r="E31" s="17">
        <f t="shared" si="4"/>
        <v>18831.630174762227</v>
      </c>
      <c r="F31" s="17" t="e">
        <f t="shared" si="5"/>
        <v>#REF!</v>
      </c>
      <c r="G31" s="18" t="e">
        <f t="shared" si="6"/>
        <v>#REF!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 thickBot="1">
      <c r="A32" s="11">
        <f t="shared" si="0"/>
        <v>16</v>
      </c>
      <c r="B32" s="15">
        <f t="shared" si="1"/>
        <v>155796.74166007648</v>
      </c>
      <c r="C32" s="16">
        <f t="shared" si="2"/>
        <v>1038.6449444005098</v>
      </c>
      <c r="D32" s="17">
        <f t="shared" si="3"/>
        <v>519.32247220025488</v>
      </c>
      <c r="E32" s="17">
        <f t="shared" si="4"/>
        <v>19396.579080005089</v>
      </c>
      <c r="F32" s="17" t="e">
        <f t="shared" si="5"/>
        <v>#REF!</v>
      </c>
      <c r="G32" s="18" t="e">
        <f t="shared" si="6"/>
        <v>#REF!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 thickBot="1">
      <c r="A33" s="11">
        <f t="shared" si="0"/>
        <v>17</v>
      </c>
      <c r="B33" s="15">
        <f t="shared" si="1"/>
        <v>160470.6439098788</v>
      </c>
      <c r="C33" s="16">
        <f t="shared" si="2"/>
        <v>1069.8042927325255</v>
      </c>
      <c r="D33" s="17">
        <f t="shared" si="3"/>
        <v>534.90214636626274</v>
      </c>
      <c r="E33" s="17">
        <f t="shared" si="4"/>
        <v>19978.476452405248</v>
      </c>
      <c r="F33" s="17" t="e">
        <f t="shared" si="5"/>
        <v>#REF!</v>
      </c>
      <c r="G33" s="18" t="e">
        <f t="shared" si="6"/>
        <v>#REF!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thickBot="1">
      <c r="A34" s="11">
        <f t="shared" si="0"/>
        <v>18</v>
      </c>
      <c r="B34" s="15">
        <f t="shared" si="1"/>
        <v>165284.76322717516</v>
      </c>
      <c r="C34" s="16">
        <f t="shared" si="2"/>
        <v>1101.898421514501</v>
      </c>
      <c r="D34" s="17">
        <f t="shared" si="3"/>
        <v>550.94921075725051</v>
      </c>
      <c r="E34" s="17">
        <f t="shared" si="4"/>
        <v>20577.830745977404</v>
      </c>
      <c r="F34" s="17" t="e">
        <f t="shared" si="5"/>
        <v>#REF!</v>
      </c>
      <c r="G34" s="18" t="e">
        <f t="shared" si="6"/>
        <v>#REF!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thickBot="1">
      <c r="A35" s="11">
        <f t="shared" si="0"/>
        <v>19</v>
      </c>
      <c r="B35" s="15">
        <f t="shared" si="1"/>
        <v>170243.30612399042</v>
      </c>
      <c r="C35" s="16">
        <f t="shared" si="2"/>
        <v>1134.9553741599361</v>
      </c>
      <c r="D35" s="17">
        <f t="shared" si="3"/>
        <v>567.47768707996806</v>
      </c>
      <c r="E35" s="17">
        <f t="shared" si="4"/>
        <v>21195.165668356727</v>
      </c>
      <c r="F35" s="17" t="e">
        <f t="shared" si="5"/>
        <v>#REF!</v>
      </c>
      <c r="G35" s="18" t="e">
        <f t="shared" si="6"/>
        <v>#REF!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 thickBot="1">
      <c r="A36" s="11">
        <f t="shared" si="0"/>
        <v>20</v>
      </c>
      <c r="B36" s="15">
        <f t="shared" si="1"/>
        <v>175350.60530771012</v>
      </c>
      <c r="C36" s="16">
        <f t="shared" si="2"/>
        <v>1169.0040353847342</v>
      </c>
      <c r="D36" s="17">
        <f t="shared" si="3"/>
        <v>584.50201769236708</v>
      </c>
      <c r="E36" s="17">
        <f t="shared" si="4"/>
        <v>21831.020638407426</v>
      </c>
      <c r="F36" s="17" t="e">
        <f t="shared" si="5"/>
        <v>#REF!</v>
      </c>
      <c r="G36" s="18" t="e">
        <f t="shared" si="6"/>
        <v>#REF!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 thickBot="1">
      <c r="A37" s="11">
        <f t="shared" si="0"/>
        <v>21</v>
      </c>
      <c r="B37" s="15">
        <f t="shared" si="1"/>
        <v>180611.12346694144</v>
      </c>
      <c r="C37" s="16">
        <f t="shared" si="2"/>
        <v>1204.0741564462764</v>
      </c>
      <c r="D37" s="17">
        <f t="shared" si="3"/>
        <v>602.03707822313822</v>
      </c>
      <c r="E37" s="17">
        <f t="shared" si="4"/>
        <v>22485.951257559656</v>
      </c>
      <c r="F37" s="17" t="e">
        <f t="shared" si="5"/>
        <v>#REF!</v>
      </c>
      <c r="G37" s="18" t="e">
        <f t="shared" si="6"/>
        <v>#REF!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 thickBot="1">
      <c r="A38" s="11">
        <f t="shared" si="0"/>
        <v>22</v>
      </c>
      <c r="B38" s="15">
        <f t="shared" si="1"/>
        <v>186029.4571709497</v>
      </c>
      <c r="C38" s="16">
        <f t="shared" si="2"/>
        <v>1240.1963811396647</v>
      </c>
      <c r="D38" s="17">
        <f t="shared" si="3"/>
        <v>620.09819056983235</v>
      </c>
      <c r="E38" s="17">
        <f t="shared" si="4"/>
        <v>23160.529795286446</v>
      </c>
      <c r="F38" s="17" t="e">
        <f t="shared" si="5"/>
        <v>#REF!</v>
      </c>
      <c r="G38" s="18" t="e">
        <f t="shared" si="6"/>
        <v>#REF!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 thickBot="1">
      <c r="A39" s="11">
        <f t="shared" si="0"/>
        <v>23</v>
      </c>
      <c r="B39" s="15">
        <f t="shared" si="1"/>
        <v>191610.34088607819</v>
      </c>
      <c r="C39" s="16">
        <f t="shared" si="2"/>
        <v>1277.4022725738546</v>
      </c>
      <c r="D39" s="17">
        <f t="shared" si="3"/>
        <v>638.70113628692729</v>
      </c>
      <c r="E39" s="17">
        <f t="shared" si="4"/>
        <v>23855.345689145037</v>
      </c>
      <c r="F39" s="17" t="e">
        <f t="shared" si="5"/>
        <v>#REF!</v>
      </c>
      <c r="G39" s="18" t="e">
        <f t="shared" si="6"/>
        <v>#REF!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thickBot="1">
      <c r="A40" s="11">
        <f t="shared" si="0"/>
        <v>24</v>
      </c>
      <c r="B40" s="15">
        <f t="shared" si="1"/>
        <v>197358.65111266053</v>
      </c>
      <c r="C40" s="16">
        <f t="shared" si="2"/>
        <v>1315.7243407510703</v>
      </c>
      <c r="D40" s="17">
        <f t="shared" si="3"/>
        <v>657.86217037553513</v>
      </c>
      <c r="E40" s="17">
        <f t="shared" si="4"/>
        <v>24571.006059819385</v>
      </c>
      <c r="F40" s="17" t="e">
        <f t="shared" si="5"/>
        <v>#REF!</v>
      </c>
      <c r="G40" s="18" t="e">
        <f t="shared" si="6"/>
        <v>#REF!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 thickBot="1">
      <c r="A41" s="11">
        <f t="shared" si="0"/>
        <v>25</v>
      </c>
      <c r="B41" s="15">
        <f t="shared" si="1"/>
        <v>203279.41064604034</v>
      </c>
      <c r="C41" s="16">
        <f t="shared" si="2"/>
        <v>1355.1960709736022</v>
      </c>
      <c r="D41" s="17">
        <f t="shared" si="3"/>
        <v>677.59803548680111</v>
      </c>
      <c r="E41" s="17">
        <f t="shared" si="4"/>
        <v>25308.136241613967</v>
      </c>
      <c r="F41" s="17" t="e">
        <f t="shared" si="5"/>
        <v>#REF!</v>
      </c>
      <c r="G41" s="18" t="e">
        <f t="shared" si="6"/>
        <v>#REF!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 thickBot="1">
      <c r="A42" s="11">
        <f t="shared" si="0"/>
        <v>26</v>
      </c>
      <c r="B42" s="15">
        <f t="shared" si="1"/>
        <v>209377.79296542157</v>
      </c>
      <c r="C42" s="16">
        <f t="shared" si="2"/>
        <v>1395.8519531028103</v>
      </c>
      <c r="D42" s="17">
        <f t="shared" si="3"/>
        <v>697.92597655140514</v>
      </c>
      <c r="E42" s="17">
        <f t="shared" si="4"/>
        <v>26067.380328862386</v>
      </c>
      <c r="F42" s="17" t="e">
        <f t="shared" si="5"/>
        <v>#REF!</v>
      </c>
      <c r="G42" s="18" t="e">
        <f t="shared" si="6"/>
        <v>#REF!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 thickBot="1">
      <c r="A43" s="11">
        <f t="shared" si="0"/>
        <v>27</v>
      </c>
      <c r="B43" s="15">
        <f t="shared" si="1"/>
        <v>215659.12675438423</v>
      </c>
      <c r="C43" s="16">
        <f t="shared" si="2"/>
        <v>1437.7275116958949</v>
      </c>
      <c r="D43" s="17">
        <f t="shared" si="3"/>
        <v>718.86375584794746</v>
      </c>
      <c r="E43" s="17">
        <f t="shared" si="4"/>
        <v>26849.401738728262</v>
      </c>
      <c r="F43" s="17" t="e">
        <f t="shared" si="5"/>
        <v>#REF!</v>
      </c>
      <c r="G43" s="18" t="e">
        <f t="shared" si="6"/>
        <v>#REF!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 thickBot="1">
      <c r="A44" s="11">
        <f t="shared" si="0"/>
        <v>28</v>
      </c>
      <c r="B44" s="15">
        <f t="shared" si="1"/>
        <v>222128.90055701576</v>
      </c>
      <c r="C44" s="16">
        <f t="shared" si="2"/>
        <v>1480.8593370467718</v>
      </c>
      <c r="D44" s="17">
        <f t="shared" si="3"/>
        <v>740.42966852338589</v>
      </c>
      <c r="E44" s="17">
        <f t="shared" si="4"/>
        <v>27654.883790890111</v>
      </c>
      <c r="F44" s="17" t="e">
        <f t="shared" si="5"/>
        <v>#REF!</v>
      </c>
      <c r="G44" s="18" t="e">
        <f t="shared" si="6"/>
        <v>#REF!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 thickBot="1">
      <c r="A45" s="11">
        <f t="shared" si="0"/>
        <v>29</v>
      </c>
      <c r="B45" s="15">
        <f t="shared" si="1"/>
        <v>228792.76757372625</v>
      </c>
      <c r="C45" s="16">
        <f t="shared" si="2"/>
        <v>1525.2851171581749</v>
      </c>
      <c r="D45" s="17">
        <f t="shared" si="3"/>
        <v>762.64255857908745</v>
      </c>
      <c r="E45" s="17">
        <f t="shared" si="4"/>
        <v>28484.530304616812</v>
      </c>
      <c r="F45" s="17" t="e">
        <f t="shared" si="5"/>
        <v>#REF!</v>
      </c>
      <c r="G45" s="18" t="e">
        <f t="shared" si="6"/>
        <v>#REF!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 thickBot="1">
      <c r="A46" s="11">
        <f t="shared" si="0"/>
        <v>30</v>
      </c>
      <c r="B46" s="15">
        <f t="shared" si="1"/>
        <v>235656.55060093803</v>
      </c>
      <c r="C46" s="16">
        <f t="shared" si="2"/>
        <v>1571.0436706729201</v>
      </c>
      <c r="D46" s="17">
        <f t="shared" si="3"/>
        <v>785.52183533646007</v>
      </c>
      <c r="E46" s="17">
        <f t="shared" si="4"/>
        <v>29339.066213755323</v>
      </c>
      <c r="F46" s="17" t="e">
        <f t="shared" si="5"/>
        <v>#REF!</v>
      </c>
      <c r="G46" s="18" t="e">
        <f t="shared" si="6"/>
        <v>#REF!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 thickBot="1">
      <c r="A47" s="11">
        <f t="shared" si="0"/>
        <v>31</v>
      </c>
      <c r="B47" s="15">
        <f t="shared" si="1"/>
        <v>242726.24711896619</v>
      </c>
      <c r="C47" s="16">
        <f t="shared" si="2"/>
        <v>1618.1749807931078</v>
      </c>
      <c r="D47" s="17">
        <f t="shared" si="3"/>
        <v>809.0874903965539</v>
      </c>
      <c r="E47" s="17">
        <f t="shared" si="4"/>
        <v>30219.238200167976</v>
      </c>
      <c r="F47" s="17" t="e">
        <f t="shared" si="5"/>
        <v>#REF!</v>
      </c>
      <c r="G47" s="18" t="e">
        <f t="shared" si="6"/>
        <v>#REF!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 thickBot="1">
      <c r="A48" s="11">
        <f t="shared" si="0"/>
        <v>32</v>
      </c>
      <c r="B48" s="15">
        <f t="shared" si="1"/>
        <v>250008.03453253518</v>
      </c>
      <c r="C48" s="16">
        <f t="shared" si="2"/>
        <v>1666.7202302169012</v>
      </c>
      <c r="D48" s="17">
        <f t="shared" si="3"/>
        <v>833.3601151084506</v>
      </c>
      <c r="E48" s="17">
        <f t="shared" si="4"/>
        <v>31125.815346173025</v>
      </c>
      <c r="F48" s="17" t="e">
        <f t="shared" si="5"/>
        <v>#REF!</v>
      </c>
      <c r="G48" s="18" t="e">
        <f t="shared" si="6"/>
        <v>#REF!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 thickBot="1">
      <c r="A49" s="11">
        <f t="shared" si="0"/>
        <v>33</v>
      </c>
      <c r="B49" s="15">
        <f t="shared" si="1"/>
        <v>257508.27556851125</v>
      </c>
      <c r="C49" s="16">
        <f t="shared" si="2"/>
        <v>1716.7218371234085</v>
      </c>
      <c r="D49" s="17">
        <f t="shared" si="3"/>
        <v>858.36091856170424</v>
      </c>
      <c r="E49" s="17">
        <f t="shared" si="4"/>
        <v>32059.589806558215</v>
      </c>
      <c r="F49" s="17" t="e">
        <f t="shared" si="5"/>
        <v>#REF!</v>
      </c>
      <c r="G49" s="18" t="e">
        <f t="shared" si="6"/>
        <v>#REF!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 thickBot="1">
      <c r="A50" s="11">
        <f t="shared" si="0"/>
        <v>34</v>
      </c>
      <c r="B50" s="15">
        <f t="shared" si="1"/>
        <v>265233.52383556659</v>
      </c>
      <c r="C50" s="16">
        <f t="shared" si="2"/>
        <v>1768.2234922371106</v>
      </c>
      <c r="D50" s="17">
        <f t="shared" si="3"/>
        <v>884.11174611855529</v>
      </c>
      <c r="E50" s="17">
        <f t="shared" si="4"/>
        <v>33021.377500754956</v>
      </c>
      <c r="F50" s="17" t="e">
        <f t="shared" si="5"/>
        <v>#REF!</v>
      </c>
      <c r="G50" s="18" t="e">
        <f t="shared" si="6"/>
        <v>#REF!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11">
        <f t="shared" si="0"/>
        <v>35</v>
      </c>
      <c r="B51" s="15">
        <f t="shared" si="1"/>
        <v>273190.52955063363</v>
      </c>
      <c r="C51" s="16">
        <f t="shared" si="2"/>
        <v>1821.2701970042242</v>
      </c>
      <c r="D51" s="17">
        <f t="shared" si="3"/>
        <v>910.6350985021121</v>
      </c>
      <c r="E51" s="17">
        <f t="shared" si="4"/>
        <v>34012.01882577761</v>
      </c>
      <c r="F51" s="17" t="e">
        <f t="shared" si="5"/>
        <v>#REF!</v>
      </c>
      <c r="G51" s="18" t="e">
        <f t="shared" si="6"/>
        <v>#REF!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D5:F5"/>
    <mergeCell ref="A7:B7"/>
    <mergeCell ref="D7:F7"/>
    <mergeCell ref="A8:B8"/>
    <mergeCell ref="D8:F8"/>
    <mergeCell ref="D9:F9"/>
    <mergeCell ref="D10:F10"/>
    <mergeCell ref="A11:B11"/>
    <mergeCell ref="D11:F11"/>
    <mergeCell ref="A12:B12"/>
    <mergeCell ref="D12:F12"/>
    <mergeCell ref="A9:B9"/>
    <mergeCell ref="A10:B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Talbot</cp:lastModifiedBy>
  <dcterms:created xsi:type="dcterms:W3CDTF">2017-10-10T21:21:29Z</dcterms:created>
  <dcterms:modified xsi:type="dcterms:W3CDTF">2023-06-28T00:26:43Z</dcterms:modified>
</cp:coreProperties>
</file>