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tabRatio="798"/>
  </bookViews>
  <sheets>
    <sheet name="Phase - I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0" i="2" l="1"/>
  <c r="I80" i="2"/>
  <c r="H80" i="2"/>
  <c r="G80" i="2"/>
  <c r="F80" i="2"/>
  <c r="G79" i="2"/>
  <c r="H79" i="2"/>
  <c r="I79" i="2"/>
  <c r="J79" i="2"/>
  <c r="F79" i="2"/>
  <c r="J70" i="2"/>
  <c r="G69" i="2"/>
  <c r="H69" i="2"/>
  <c r="I69" i="2"/>
  <c r="J69" i="2"/>
  <c r="F69" i="2"/>
  <c r="I70" i="2"/>
  <c r="H70" i="2"/>
  <c r="G70" i="2"/>
  <c r="F70" i="2"/>
  <c r="I38" i="2" l="1"/>
  <c r="J38" i="2"/>
  <c r="H38" i="2"/>
  <c r="G38" i="2"/>
  <c r="F38" i="2"/>
  <c r="F41" i="2" l="1"/>
  <c r="G42" i="2"/>
  <c r="H42" i="2"/>
  <c r="I42" i="2"/>
  <c r="J42" i="2"/>
  <c r="G43" i="2"/>
  <c r="H43" i="2"/>
  <c r="I43" i="2"/>
  <c r="J43" i="2"/>
  <c r="F43" i="2"/>
  <c r="F42" i="2"/>
  <c r="G41" i="2"/>
  <c r="H41" i="2"/>
  <c r="I41" i="2"/>
  <c r="J41" i="2"/>
  <c r="J46" i="2" l="1"/>
  <c r="I46" i="2" l="1"/>
  <c r="H46" i="2"/>
  <c r="G46" i="2"/>
  <c r="F46" i="2"/>
</calcChain>
</file>

<file path=xl/sharedStrings.xml><?xml version="1.0" encoding="utf-8"?>
<sst xmlns="http://schemas.openxmlformats.org/spreadsheetml/2006/main" count="101" uniqueCount="83">
  <si>
    <t>Compound Evaluation Report</t>
  </si>
  <si>
    <t>Compound Code:</t>
  </si>
  <si>
    <t>Compound Formulation:</t>
  </si>
  <si>
    <t>SAP Code</t>
  </si>
  <si>
    <t>Raw Material Name</t>
  </si>
  <si>
    <t>Price
(Chennai Qtr.2-2021-22)</t>
  </si>
  <si>
    <t>Sp. Gravity</t>
  </si>
  <si>
    <t>LM</t>
  </si>
  <si>
    <t>PM</t>
  </si>
  <si>
    <t>121003A</t>
  </si>
  <si>
    <t>RSS3 local</t>
  </si>
  <si>
    <t>SSBR 3402</t>
  </si>
  <si>
    <t>SBR1502</t>
  </si>
  <si>
    <t>TSR 10</t>
  </si>
  <si>
    <t>PBD - Ni/Co</t>
  </si>
  <si>
    <t>PBD - Nd</t>
  </si>
  <si>
    <t>CD2109</t>
  </si>
  <si>
    <t>N134</t>
  </si>
  <si>
    <t>N234</t>
  </si>
  <si>
    <t>N330</t>
  </si>
  <si>
    <t>Active Silica Granular 175 sq.m/g</t>
  </si>
  <si>
    <t>X50S (Si-69 Solid)</t>
  </si>
  <si>
    <t>DC02</t>
  </si>
  <si>
    <t>VP1454</t>
  </si>
  <si>
    <t>Zinc Oxide</t>
  </si>
  <si>
    <t xml:space="preserve">Stearic Acid </t>
  </si>
  <si>
    <t>162502A</t>
  </si>
  <si>
    <t>Ozone protecting wax</t>
  </si>
  <si>
    <t>Antioxident - 6PPD</t>
  </si>
  <si>
    <t>TMQ</t>
  </si>
  <si>
    <t>Rubber Peptiser 40% DBD</t>
  </si>
  <si>
    <t>DCPD resin</t>
  </si>
  <si>
    <t>PF resin</t>
  </si>
  <si>
    <t>Struktol 40MS (Homogenising resing)</t>
  </si>
  <si>
    <t>Sulphur Soluble Fg No.1 0.5% Oil Based</t>
  </si>
  <si>
    <t>TBBS</t>
  </si>
  <si>
    <t>CBS</t>
  </si>
  <si>
    <t>DPG</t>
  </si>
  <si>
    <t>TBz TD</t>
  </si>
  <si>
    <t>Retarder - PVI</t>
  </si>
  <si>
    <t>Total</t>
  </si>
  <si>
    <t>Mixing sequence</t>
  </si>
  <si>
    <t>M1-M2-F</t>
  </si>
  <si>
    <t>M1-M2-Y-F</t>
  </si>
  <si>
    <t>Compound Cost /kg</t>
  </si>
  <si>
    <t>Compound Cost/Vol</t>
  </si>
  <si>
    <t>Specific Gravity</t>
  </si>
  <si>
    <t>Test Parameters</t>
  </si>
  <si>
    <t>Mooney properties at 135°C</t>
  </si>
  <si>
    <t>ML(1+1.5)</t>
  </si>
  <si>
    <t>Mooney Scorch</t>
  </si>
  <si>
    <t>Rheometer properties cure@160°C/15 minutes</t>
  </si>
  <si>
    <t>Min Torque (dNm)</t>
  </si>
  <si>
    <t>Max Torque (dNm)</t>
  </si>
  <si>
    <t>TS2(Mins)</t>
  </si>
  <si>
    <t>TC10 (mins)</t>
  </si>
  <si>
    <t>TC15 (Mins)</t>
  </si>
  <si>
    <t>TC25(Mins)</t>
  </si>
  <si>
    <t>TC40(Mins)</t>
  </si>
  <si>
    <t>TC50(Mins)</t>
  </si>
  <si>
    <t>TC90(Mins)</t>
  </si>
  <si>
    <t>Physical Properties (Unaged)-160 deg, 15 min</t>
  </si>
  <si>
    <t>Hardness(Shore A)</t>
  </si>
  <si>
    <t>100% Modulus(MPa)</t>
  </si>
  <si>
    <t>200% Modulus(MPa)</t>
  </si>
  <si>
    <t>300% Modulus(MPa)</t>
  </si>
  <si>
    <t xml:space="preserve">Tensile strength(MPa) </t>
  </si>
  <si>
    <t xml:space="preserve">Elongation at break (% ) </t>
  </si>
  <si>
    <t xml:space="preserve">Tear strength (N/mm) </t>
  </si>
  <si>
    <t>*</t>
  </si>
  <si>
    <t>Bulk tear strength(N)-unaged</t>
  </si>
  <si>
    <t>TS * EB</t>
  </si>
  <si>
    <t>Energy @ break / thickness (J/mm)</t>
  </si>
  <si>
    <r>
      <t>Physical Properties (</t>
    </r>
    <r>
      <rPr>
        <sz val="10"/>
        <color rgb="FF7030A0"/>
        <rFont val="Cambria"/>
        <family val="1"/>
      </rPr>
      <t>Aged-100</t>
    </r>
    <r>
      <rPr>
        <vertAlign val="superscript"/>
        <sz val="10"/>
        <color rgb="FF7030A0"/>
        <rFont val="Cambria"/>
        <family val="1"/>
      </rPr>
      <t>0</t>
    </r>
    <r>
      <rPr>
        <sz val="10"/>
        <color rgb="FF7030A0"/>
        <rFont val="Cambria"/>
        <family val="1"/>
      </rPr>
      <t>C-48Hrs</t>
    </r>
    <r>
      <rPr>
        <b/>
        <sz val="10"/>
        <color rgb="FF7030A0"/>
        <rFont val="Cambria"/>
        <family val="1"/>
      </rPr>
      <t>)</t>
    </r>
  </si>
  <si>
    <t>Cut &amp; chip(),Abrasion(), RR() &amp; HBU()  properties</t>
  </si>
  <si>
    <r>
      <t>HBU (DT at Base)(</t>
    </r>
    <r>
      <rPr>
        <vertAlign val="superscript"/>
        <sz val="10"/>
        <color indexed="8"/>
        <rFont val="Cambria"/>
        <family val="1"/>
      </rPr>
      <t>0</t>
    </r>
    <r>
      <rPr>
        <sz val="10"/>
        <color indexed="8"/>
        <rFont val="Cambria"/>
        <family val="1"/>
      </rPr>
      <t>C)</t>
    </r>
  </si>
  <si>
    <r>
      <t>HBU (DT at centre)(</t>
    </r>
    <r>
      <rPr>
        <vertAlign val="superscript"/>
        <sz val="10"/>
        <color indexed="8"/>
        <rFont val="Cambria"/>
        <family val="1"/>
      </rPr>
      <t>0</t>
    </r>
    <r>
      <rPr>
        <sz val="10"/>
        <color indexed="8"/>
        <rFont val="Cambria"/>
        <family val="1"/>
      </rPr>
      <t>C)</t>
    </r>
  </si>
  <si>
    <t>75*</t>
  </si>
  <si>
    <r>
      <t>Dynamic Properties(</t>
    </r>
    <r>
      <rPr>
        <sz val="10"/>
        <color rgb="FF7030A0"/>
        <rFont val="Cambria"/>
        <family val="1"/>
      </rPr>
      <t>@70</t>
    </r>
    <r>
      <rPr>
        <vertAlign val="superscript"/>
        <sz val="10"/>
        <color rgb="FF7030A0"/>
        <rFont val="Cambria"/>
        <family val="1"/>
      </rPr>
      <t>0</t>
    </r>
    <r>
      <rPr>
        <sz val="10"/>
        <color rgb="FF7030A0"/>
        <rFont val="Cambria"/>
        <family val="1"/>
      </rPr>
      <t>C,Static strain:0.05%&amp;Dyn.strain:0.02%</t>
    </r>
    <r>
      <rPr>
        <b/>
        <sz val="10"/>
        <color rgb="FF7030A0"/>
        <rFont val="Cambria"/>
        <family val="1"/>
      </rPr>
      <t>)</t>
    </r>
  </si>
  <si>
    <t>E' (MPa)</t>
  </si>
  <si>
    <t>E" (MPa)</t>
  </si>
  <si>
    <t>Tan delta</t>
  </si>
  <si>
    <t>Loss Complience ( MPa-1)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</si>
</sst>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 &quot;₹&quot;\ * #,##0.00_ ;_ &quot;₹&quot;\ * \-#,##0.00_ ;_ &quot;₹&quot;\ * &quot;-&quot;??_ ;_ @_ "/>
    <numFmt numFmtId="164" formatCode="0.00_ "/>
    <numFmt numFmtId="165" formatCode="0.0"/>
    <numFmt numFmtId="166" formatCode="0.0000"/>
    <numFmt numFmtId="167" formatCode="0.0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34"/>
    </font>
    <font>
      <b/>
      <sz val="10"/>
      <name val="Cambria"/>
      <family val="1"/>
    </font>
    <font>
      <sz val="12"/>
      <color indexed="8"/>
      <name val="Cambria"/>
      <family val="1"/>
    </font>
    <font>
      <sz val="11"/>
      <color indexed="8"/>
      <name val="Cambria"/>
      <family val="1"/>
    </font>
    <font>
      <sz val="10"/>
      <name val="Cambria"/>
      <family val="1"/>
    </font>
    <font>
      <b/>
      <sz val="12"/>
      <name val="Cambria"/>
      <family val="1"/>
    </font>
    <font>
      <b/>
      <sz val="12"/>
      <color indexed="8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0"/>
      <color indexed="8"/>
      <name val="Cambria"/>
      <family val="1"/>
    </font>
    <font>
      <sz val="10"/>
      <color rgb="FFFF0000"/>
      <name val="Cambria"/>
      <family val="1"/>
    </font>
    <font>
      <sz val="16"/>
      <color theme="1"/>
      <name val="Cambria"/>
      <family val="1"/>
    </font>
    <font>
      <vertAlign val="superscript"/>
      <sz val="10"/>
      <color indexed="8"/>
      <name val="Cambria"/>
      <family val="1"/>
    </font>
    <font>
      <sz val="12"/>
      <color rgb="FF7030A0"/>
      <name val="Cambria"/>
      <family val="1"/>
    </font>
    <font>
      <sz val="10"/>
      <color rgb="FF7030A0"/>
      <name val="Cambria"/>
      <family val="1"/>
    </font>
    <font>
      <vertAlign val="superscript"/>
      <sz val="10"/>
      <color rgb="FF7030A0"/>
      <name val="Cambria"/>
      <family val="1"/>
    </font>
    <font>
      <b/>
      <sz val="10"/>
      <color rgb="FF7030A0"/>
      <name val="Cambria"/>
      <family val="1"/>
    </font>
    <font>
      <sz val="10"/>
      <color theme="0"/>
      <name val="Cambria"/>
      <family val="1"/>
    </font>
    <font>
      <b/>
      <sz val="10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/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</borders>
  <cellStyleXfs count="7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8">
    <xf numFmtId="0" fontId="0" fillId="0" borderId="0" xfId="0"/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0" fontId="12" fillId="0" borderId="1" xfId="4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11" fillId="2" borderId="1" xfId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2" fontId="12" fillId="0" borderId="1" xfId="4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44" fontId="7" fillId="0" borderId="1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4" fontId="7" fillId="0" borderId="7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167" fontId="7" fillId="0" borderId="8" xfId="0" applyNumberFormat="1" applyFont="1" applyBorder="1" applyAlignment="1">
      <alignment horizontal="right" vertical="center"/>
    </xf>
    <xf numFmtId="0" fontId="9" fillId="2" borderId="5" xfId="0" applyFont="1" applyFill="1" applyBorder="1" applyAlignment="1">
      <alignment vertical="center"/>
    </xf>
    <xf numFmtId="0" fontId="7" fillId="0" borderId="5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12" fillId="0" borderId="1" xfId="3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167" fontId="11" fillId="0" borderId="0" xfId="0" applyNumberFormat="1" applyFont="1" applyAlignment="1">
      <alignment horizontal="center" vertical="center"/>
    </xf>
    <xf numFmtId="166" fontId="11" fillId="0" borderId="0" xfId="0" applyNumberFormat="1" applyFont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 vertical="center"/>
    </xf>
    <xf numFmtId="165" fontId="11" fillId="3" borderId="1" xfId="0" applyNumberFormat="1" applyFont="1" applyFill="1" applyBorder="1" applyAlignment="1">
      <alignment horizontal="center" vertical="center"/>
    </xf>
    <xf numFmtId="1" fontId="7" fillId="3" borderId="1" xfId="1" applyNumberFormat="1" applyFont="1" applyFill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1" xfId="1" applyFont="1" applyBorder="1">
      <alignment vertical="center"/>
    </xf>
    <xf numFmtId="0" fontId="7" fillId="0" borderId="3" xfId="1" applyFont="1" applyBorder="1">
      <alignment vertical="center"/>
    </xf>
    <xf numFmtId="0" fontId="11" fillId="2" borderId="14" xfId="1" applyFont="1" applyFill="1" applyBorder="1" applyAlignment="1">
      <alignment horizontal="center" vertical="center"/>
    </xf>
    <xf numFmtId="0" fontId="7" fillId="0" borderId="5" xfId="1" applyFont="1" applyBorder="1">
      <alignment vertical="center"/>
    </xf>
    <xf numFmtId="0" fontId="11" fillId="0" borderId="14" xfId="0" applyFont="1" applyBorder="1" applyAlignment="1">
      <alignment horizontal="center" vertical="center"/>
    </xf>
    <xf numFmtId="2" fontId="11" fillId="0" borderId="14" xfId="0" applyNumberFormat="1" applyFont="1" applyBorder="1" applyAlignment="1">
      <alignment horizontal="center" vertical="center"/>
    </xf>
    <xf numFmtId="2" fontId="11" fillId="3" borderId="14" xfId="0" applyNumberFormat="1" applyFont="1" applyFill="1" applyBorder="1" applyAlignment="1">
      <alignment horizontal="center" vertical="center"/>
    </xf>
    <xf numFmtId="1" fontId="11" fillId="3" borderId="14" xfId="0" applyNumberFormat="1" applyFont="1" applyFill="1" applyBorder="1" applyAlignment="1">
      <alignment horizontal="center" vertical="center"/>
    </xf>
    <xf numFmtId="165" fontId="11" fillId="0" borderId="14" xfId="0" applyNumberFormat="1" applyFont="1" applyBorder="1" applyAlignment="1">
      <alignment horizontal="center" vertical="center"/>
    </xf>
    <xf numFmtId="165" fontId="11" fillId="3" borderId="14" xfId="0" applyNumberFormat="1" applyFont="1" applyFill="1" applyBorder="1" applyAlignment="1">
      <alignment horizontal="center" vertical="center"/>
    </xf>
    <xf numFmtId="1" fontId="7" fillId="3" borderId="14" xfId="0" applyNumberFormat="1" applyFont="1" applyFill="1" applyBorder="1" applyAlignment="1">
      <alignment horizontal="center" vertical="center"/>
    </xf>
    <xf numFmtId="1" fontId="7" fillId="0" borderId="14" xfId="0" applyNumberFormat="1" applyFont="1" applyBorder="1" applyAlignment="1">
      <alignment horizontal="center" vertical="center"/>
    </xf>
    <xf numFmtId="165" fontId="7" fillId="0" borderId="14" xfId="1" applyNumberFormat="1" applyFont="1" applyBorder="1" applyAlignment="1">
      <alignment horizontal="center" vertical="center"/>
    </xf>
    <xf numFmtId="0" fontId="12" fillId="0" borderId="14" xfId="4" applyFont="1" applyBorder="1" applyAlignment="1">
      <alignment horizontal="center" vertical="center"/>
    </xf>
    <xf numFmtId="0" fontId="7" fillId="0" borderId="9" xfId="1" applyFont="1" applyBorder="1">
      <alignment vertical="center"/>
    </xf>
    <xf numFmtId="0" fontId="16" fillId="0" borderId="9" xfId="1" applyFont="1" applyBorder="1">
      <alignment vertical="center"/>
    </xf>
    <xf numFmtId="0" fontId="16" fillId="0" borderId="2" xfId="1" applyFont="1" applyBorder="1">
      <alignment vertical="center"/>
    </xf>
    <xf numFmtId="0" fontId="16" fillId="0" borderId="16" xfId="1" applyFont="1" applyBorder="1">
      <alignment vertical="center"/>
    </xf>
    <xf numFmtId="0" fontId="5" fillId="2" borderId="11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left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2" fontId="11" fillId="5" borderId="1" xfId="0" applyNumberFormat="1" applyFont="1" applyFill="1" applyBorder="1" applyAlignment="1">
      <alignment horizontal="center" vertical="center"/>
    </xf>
    <xf numFmtId="0" fontId="7" fillId="5" borderId="5" xfId="4" applyFont="1" applyFill="1" applyBorder="1" applyAlignment="1">
      <alignment horizontal="center" vertical="center"/>
    </xf>
    <xf numFmtId="0" fontId="7" fillId="5" borderId="1" xfId="4" applyFont="1" applyFill="1" applyBorder="1" applyAlignment="1">
      <alignment horizontal="left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vertical="center"/>
    </xf>
    <xf numFmtId="2" fontId="11" fillId="4" borderId="1" xfId="0" applyNumberFormat="1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vertical="center"/>
    </xf>
    <xf numFmtId="2" fontId="7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2" fontId="11" fillId="6" borderId="1" xfId="0" applyNumberFormat="1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left" vertical="center"/>
    </xf>
    <xf numFmtId="2" fontId="7" fillId="6" borderId="12" xfId="0" applyNumberFormat="1" applyFont="1" applyFill="1" applyBorder="1" applyAlignment="1">
      <alignment horizontal="center" vertical="center"/>
    </xf>
    <xf numFmtId="2" fontId="11" fillId="6" borderId="14" xfId="0" applyNumberFormat="1" applyFont="1" applyFill="1" applyBorder="1" applyAlignment="1">
      <alignment horizontal="center" vertical="center"/>
    </xf>
    <xf numFmtId="2" fontId="11" fillId="6" borderId="12" xfId="0" applyNumberFormat="1" applyFont="1" applyFill="1" applyBorder="1" applyAlignment="1">
      <alignment horizontal="center" vertical="center"/>
    </xf>
    <xf numFmtId="2" fontId="11" fillId="6" borderId="19" xfId="0" applyNumberFormat="1" applyFont="1" applyFill="1" applyBorder="1" applyAlignment="1">
      <alignment horizontal="center" vertical="center"/>
    </xf>
    <xf numFmtId="2" fontId="11" fillId="4" borderId="14" xfId="0" applyNumberFormat="1" applyFont="1" applyFill="1" applyBorder="1" applyAlignment="1">
      <alignment horizontal="center" vertical="center"/>
    </xf>
    <xf numFmtId="2" fontId="11" fillId="5" borderId="14" xfId="0" applyNumberFormat="1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left" vertical="center"/>
    </xf>
    <xf numFmtId="2" fontId="11" fillId="5" borderId="24" xfId="0" applyNumberFormat="1" applyFont="1" applyFill="1" applyBorder="1" applyAlignment="1">
      <alignment horizontal="center" vertical="center"/>
    </xf>
    <xf numFmtId="2" fontId="11" fillId="5" borderId="25" xfId="0" applyNumberFormat="1" applyFont="1" applyFill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7" fillId="0" borderId="5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0" borderId="5" xfId="3" applyFont="1" applyBorder="1" applyAlignment="1">
      <alignment horizontal="left" vertical="center"/>
    </xf>
    <xf numFmtId="0" fontId="12" fillId="0" borderId="1" xfId="3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left" vertical="center"/>
    </xf>
    <xf numFmtId="0" fontId="10" fillId="2" borderId="20" xfId="0" applyFont="1" applyFill="1" applyBorder="1" applyAlignment="1">
      <alignment horizontal="left" vertical="center"/>
    </xf>
    <xf numFmtId="0" fontId="10" fillId="2" borderId="21" xfId="0" applyFont="1" applyFill="1" applyBorder="1" applyAlignment="1">
      <alignment horizontal="left" vertical="center"/>
    </xf>
    <xf numFmtId="0" fontId="10" fillId="2" borderId="22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</cellXfs>
  <cellStyles count="7">
    <cellStyle name="Normal" xfId="0" builtinId="0"/>
    <cellStyle name="Normal 2 14" xfId="1"/>
    <cellStyle name="Normal 2 14 2" xfId="6"/>
    <cellStyle name="Normal 2 2" xfId="4"/>
    <cellStyle name="Normal 2 2 10" xfId="2"/>
    <cellStyle name="Normal 3 2" xfId="5"/>
    <cellStyle name="Normal 7" xfId="3"/>
  </cellStyles>
  <dxfs count="0"/>
  <tableStyles count="0" defaultTableStyle="TableStyleMedium2" defaultPivotStyle="PivotStyleLight16"/>
  <colors>
    <mruColors>
      <color rgb="FFF0E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reekanth.c\Desktop\Desktop\RMCD\Projects\Steer\Disper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C3">
            <v>2.9</v>
          </cell>
          <cell r="D3">
            <v>260</v>
          </cell>
          <cell r="H3">
            <v>275</v>
          </cell>
        </row>
        <row r="4">
          <cell r="C4">
            <v>5.7</v>
          </cell>
          <cell r="D4">
            <v>242</v>
          </cell>
          <cell r="H4">
            <v>257</v>
          </cell>
        </row>
        <row r="5">
          <cell r="C5">
            <v>8.6</v>
          </cell>
          <cell r="D5">
            <v>237</v>
          </cell>
          <cell r="H5">
            <v>254</v>
          </cell>
        </row>
        <row r="6">
          <cell r="C6">
            <v>11.5</v>
          </cell>
          <cell r="D6">
            <v>125</v>
          </cell>
          <cell r="H6">
            <v>131</v>
          </cell>
        </row>
        <row r="7">
          <cell r="C7">
            <v>14.4</v>
          </cell>
          <cell r="D7">
            <v>76</v>
          </cell>
          <cell r="H7">
            <v>80</v>
          </cell>
        </row>
        <row r="8">
          <cell r="C8">
            <v>17.2</v>
          </cell>
          <cell r="D8">
            <v>24</v>
          </cell>
          <cell r="H8">
            <v>40</v>
          </cell>
        </row>
        <row r="9">
          <cell r="C9">
            <v>20.100000000000001</v>
          </cell>
          <cell r="D9">
            <v>12</v>
          </cell>
          <cell r="H9">
            <v>24</v>
          </cell>
        </row>
        <row r="10">
          <cell r="C10">
            <v>23</v>
          </cell>
          <cell r="D10">
            <v>5</v>
          </cell>
          <cell r="H10">
            <v>8</v>
          </cell>
        </row>
        <row r="11">
          <cell r="C11">
            <v>25.8</v>
          </cell>
          <cell r="D11">
            <v>4</v>
          </cell>
          <cell r="H11">
            <v>6</v>
          </cell>
        </row>
        <row r="12">
          <cell r="C12">
            <v>28.7</v>
          </cell>
          <cell r="D12">
            <v>1</v>
          </cell>
          <cell r="H12">
            <v>4</v>
          </cell>
        </row>
        <row r="13">
          <cell r="C13">
            <v>31.6</v>
          </cell>
          <cell r="D13">
            <v>1</v>
          </cell>
          <cell r="H13">
            <v>1</v>
          </cell>
        </row>
        <row r="14">
          <cell r="C14">
            <v>34.4</v>
          </cell>
          <cell r="D14">
            <v>0</v>
          </cell>
          <cell r="H14">
            <v>1</v>
          </cell>
        </row>
        <row r="15">
          <cell r="C15">
            <v>37.299999999999997</v>
          </cell>
          <cell r="D15">
            <v>0</v>
          </cell>
          <cell r="H15">
            <v>0</v>
          </cell>
        </row>
        <row r="16">
          <cell r="C16">
            <v>40.200000000000003</v>
          </cell>
          <cell r="D16">
            <v>0</v>
          </cell>
          <cell r="H1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1"/>
  <sheetViews>
    <sheetView showGridLines="0" tabSelected="1" topLeftCell="A79" zoomScaleNormal="100" workbookViewId="0">
      <selection activeCell="F7" sqref="F7:G7"/>
    </sheetView>
  </sheetViews>
  <sheetFormatPr defaultRowHeight="12.75"/>
  <cols>
    <col min="1" max="1" width="0.7109375" style="9" customWidth="1"/>
    <col min="2" max="2" width="12.28515625" style="9" customWidth="1"/>
    <col min="3" max="3" width="36.140625" style="9" bestFit="1" customWidth="1"/>
    <col min="4" max="4" width="10.140625" style="9" hidden="1" customWidth="1"/>
    <col min="5" max="5" width="9.5703125" style="9" hidden="1" customWidth="1"/>
    <col min="6" max="10" width="10.28515625" style="9" customWidth="1"/>
    <col min="11" max="24" width="9.140625" style="9"/>
    <col min="25" max="25" width="3.5703125" style="9" bestFit="1" customWidth="1"/>
    <col min="26" max="236" width="9.140625" style="9"/>
    <col min="237" max="237" width="38.140625" style="9" bestFit="1" customWidth="1"/>
    <col min="238" max="239" width="9.140625" style="9"/>
    <col min="240" max="240" width="10.85546875" style="9" bestFit="1" customWidth="1"/>
    <col min="241" max="492" width="9.140625" style="9"/>
    <col min="493" max="493" width="38.140625" style="9" bestFit="1" customWidth="1"/>
    <col min="494" max="495" width="9.140625" style="9"/>
    <col min="496" max="496" width="10.85546875" style="9" bestFit="1" customWidth="1"/>
    <col min="497" max="748" width="9.140625" style="9"/>
    <col min="749" max="749" width="38.140625" style="9" bestFit="1" customWidth="1"/>
    <col min="750" max="751" width="9.140625" style="9"/>
    <col min="752" max="752" width="10.85546875" style="9" bestFit="1" customWidth="1"/>
    <col min="753" max="1004" width="9.140625" style="9"/>
    <col min="1005" max="1005" width="38.140625" style="9" bestFit="1" customWidth="1"/>
    <col min="1006" max="1007" width="9.140625" style="9"/>
    <col min="1008" max="1008" width="10.85546875" style="9" bestFit="1" customWidth="1"/>
    <col min="1009" max="1260" width="9.140625" style="9"/>
    <col min="1261" max="1261" width="38.140625" style="9" bestFit="1" customWidth="1"/>
    <col min="1262" max="1263" width="9.140625" style="9"/>
    <col min="1264" max="1264" width="10.85546875" style="9" bestFit="1" customWidth="1"/>
    <col min="1265" max="1516" width="9.140625" style="9"/>
    <col min="1517" max="1517" width="38.140625" style="9" bestFit="1" customWidth="1"/>
    <col min="1518" max="1519" width="9.140625" style="9"/>
    <col min="1520" max="1520" width="10.85546875" style="9" bestFit="1" customWidth="1"/>
    <col min="1521" max="1772" width="9.140625" style="9"/>
    <col min="1773" max="1773" width="38.140625" style="9" bestFit="1" customWidth="1"/>
    <col min="1774" max="1775" width="9.140625" style="9"/>
    <col min="1776" max="1776" width="10.85546875" style="9" bestFit="1" customWidth="1"/>
    <col min="1777" max="2028" width="9.140625" style="9"/>
    <col min="2029" max="2029" width="38.140625" style="9" bestFit="1" customWidth="1"/>
    <col min="2030" max="2031" width="9.140625" style="9"/>
    <col min="2032" max="2032" width="10.85546875" style="9" bestFit="1" customWidth="1"/>
    <col min="2033" max="2284" width="9.140625" style="9"/>
    <col min="2285" max="2285" width="38.140625" style="9" bestFit="1" customWidth="1"/>
    <col min="2286" max="2287" width="9.140625" style="9"/>
    <col min="2288" max="2288" width="10.85546875" style="9" bestFit="1" customWidth="1"/>
    <col min="2289" max="2540" width="9.140625" style="9"/>
    <col min="2541" max="2541" width="38.140625" style="9" bestFit="1" customWidth="1"/>
    <col min="2542" max="2543" width="9.140625" style="9"/>
    <col min="2544" max="2544" width="10.85546875" style="9" bestFit="1" customWidth="1"/>
    <col min="2545" max="2796" width="9.140625" style="9"/>
    <col min="2797" max="2797" width="38.140625" style="9" bestFit="1" customWidth="1"/>
    <col min="2798" max="2799" width="9.140625" style="9"/>
    <col min="2800" max="2800" width="10.85546875" style="9" bestFit="1" customWidth="1"/>
    <col min="2801" max="3052" width="9.140625" style="9"/>
    <col min="3053" max="3053" width="38.140625" style="9" bestFit="1" customWidth="1"/>
    <col min="3054" max="3055" width="9.140625" style="9"/>
    <col min="3056" max="3056" width="10.85546875" style="9" bestFit="1" customWidth="1"/>
    <col min="3057" max="3308" width="9.140625" style="9"/>
    <col min="3309" max="3309" width="38.140625" style="9" bestFit="1" customWidth="1"/>
    <col min="3310" max="3311" width="9.140625" style="9"/>
    <col min="3312" max="3312" width="10.85546875" style="9" bestFit="1" customWidth="1"/>
    <col min="3313" max="3564" width="9.140625" style="9"/>
    <col min="3565" max="3565" width="38.140625" style="9" bestFit="1" customWidth="1"/>
    <col min="3566" max="3567" width="9.140625" style="9"/>
    <col min="3568" max="3568" width="10.85546875" style="9" bestFit="1" customWidth="1"/>
    <col min="3569" max="3820" width="9.140625" style="9"/>
    <col min="3821" max="3821" width="38.140625" style="9" bestFit="1" customWidth="1"/>
    <col min="3822" max="3823" width="9.140625" style="9"/>
    <col min="3824" max="3824" width="10.85546875" style="9" bestFit="1" customWidth="1"/>
    <col min="3825" max="4076" width="9.140625" style="9"/>
    <col min="4077" max="4077" width="38.140625" style="9" bestFit="1" customWidth="1"/>
    <col min="4078" max="4079" width="9.140625" style="9"/>
    <col min="4080" max="4080" width="10.85546875" style="9" bestFit="1" customWidth="1"/>
    <col min="4081" max="4332" width="9.140625" style="9"/>
    <col min="4333" max="4333" width="38.140625" style="9" bestFit="1" customWidth="1"/>
    <col min="4334" max="4335" width="9.140625" style="9"/>
    <col min="4336" max="4336" width="10.85546875" style="9" bestFit="1" customWidth="1"/>
    <col min="4337" max="4588" width="9.140625" style="9"/>
    <col min="4589" max="4589" width="38.140625" style="9" bestFit="1" customWidth="1"/>
    <col min="4590" max="4591" width="9.140625" style="9"/>
    <col min="4592" max="4592" width="10.85546875" style="9" bestFit="1" customWidth="1"/>
    <col min="4593" max="4844" width="9.140625" style="9"/>
    <col min="4845" max="4845" width="38.140625" style="9" bestFit="1" customWidth="1"/>
    <col min="4846" max="4847" width="9.140625" style="9"/>
    <col min="4848" max="4848" width="10.85546875" style="9" bestFit="1" customWidth="1"/>
    <col min="4849" max="5100" width="9.140625" style="9"/>
    <col min="5101" max="5101" width="38.140625" style="9" bestFit="1" customWidth="1"/>
    <col min="5102" max="5103" width="9.140625" style="9"/>
    <col min="5104" max="5104" width="10.85546875" style="9" bestFit="1" customWidth="1"/>
    <col min="5105" max="5356" width="9.140625" style="9"/>
    <col min="5357" max="5357" width="38.140625" style="9" bestFit="1" customWidth="1"/>
    <col min="5358" max="5359" width="9.140625" style="9"/>
    <col min="5360" max="5360" width="10.85546875" style="9" bestFit="1" customWidth="1"/>
    <col min="5361" max="5612" width="9.140625" style="9"/>
    <col min="5613" max="5613" width="38.140625" style="9" bestFit="1" customWidth="1"/>
    <col min="5614" max="5615" width="9.140625" style="9"/>
    <col min="5616" max="5616" width="10.85546875" style="9" bestFit="1" customWidth="1"/>
    <col min="5617" max="5868" width="9.140625" style="9"/>
    <col min="5869" max="5869" width="38.140625" style="9" bestFit="1" customWidth="1"/>
    <col min="5870" max="5871" width="9.140625" style="9"/>
    <col min="5872" max="5872" width="10.85546875" style="9" bestFit="1" customWidth="1"/>
    <col min="5873" max="6124" width="9.140625" style="9"/>
    <col min="6125" max="6125" width="38.140625" style="9" bestFit="1" customWidth="1"/>
    <col min="6126" max="6127" width="9.140625" style="9"/>
    <col min="6128" max="6128" width="10.85546875" style="9" bestFit="1" customWidth="1"/>
    <col min="6129" max="6380" width="9.140625" style="9"/>
    <col min="6381" max="6381" width="38.140625" style="9" bestFit="1" customWidth="1"/>
    <col min="6382" max="6383" width="9.140625" style="9"/>
    <col min="6384" max="6384" width="10.85546875" style="9" bestFit="1" customWidth="1"/>
    <col min="6385" max="6636" width="9.140625" style="9"/>
    <col min="6637" max="6637" width="38.140625" style="9" bestFit="1" customWidth="1"/>
    <col min="6638" max="6639" width="9.140625" style="9"/>
    <col min="6640" max="6640" width="10.85546875" style="9" bestFit="1" customWidth="1"/>
    <col min="6641" max="6892" width="9.140625" style="9"/>
    <col min="6893" max="6893" width="38.140625" style="9" bestFit="1" customWidth="1"/>
    <col min="6894" max="6895" width="9.140625" style="9"/>
    <col min="6896" max="6896" width="10.85546875" style="9" bestFit="1" customWidth="1"/>
    <col min="6897" max="7148" width="9.140625" style="9"/>
    <col min="7149" max="7149" width="38.140625" style="9" bestFit="1" customWidth="1"/>
    <col min="7150" max="7151" width="9.140625" style="9"/>
    <col min="7152" max="7152" width="10.85546875" style="9" bestFit="1" customWidth="1"/>
    <col min="7153" max="7404" width="9.140625" style="9"/>
    <col min="7405" max="7405" width="38.140625" style="9" bestFit="1" customWidth="1"/>
    <col min="7406" max="7407" width="9.140625" style="9"/>
    <col min="7408" max="7408" width="10.85546875" style="9" bestFit="1" customWidth="1"/>
    <col min="7409" max="7660" width="9.140625" style="9"/>
    <col min="7661" max="7661" width="38.140625" style="9" bestFit="1" customWidth="1"/>
    <col min="7662" max="7663" width="9.140625" style="9"/>
    <col min="7664" max="7664" width="10.85546875" style="9" bestFit="1" customWidth="1"/>
    <col min="7665" max="7916" width="9.140625" style="9"/>
    <col min="7917" max="7917" width="38.140625" style="9" bestFit="1" customWidth="1"/>
    <col min="7918" max="7919" width="9.140625" style="9"/>
    <col min="7920" max="7920" width="10.85546875" style="9" bestFit="1" customWidth="1"/>
    <col min="7921" max="8172" width="9.140625" style="9"/>
    <col min="8173" max="8173" width="38.140625" style="9" bestFit="1" customWidth="1"/>
    <col min="8174" max="8175" width="9.140625" style="9"/>
    <col min="8176" max="8176" width="10.85546875" style="9" bestFit="1" customWidth="1"/>
    <col min="8177" max="8428" width="9.140625" style="9"/>
    <col min="8429" max="8429" width="38.140625" style="9" bestFit="1" customWidth="1"/>
    <col min="8430" max="8431" width="9.140625" style="9"/>
    <col min="8432" max="8432" width="10.85546875" style="9" bestFit="1" customWidth="1"/>
    <col min="8433" max="8684" width="9.140625" style="9"/>
    <col min="8685" max="8685" width="38.140625" style="9" bestFit="1" customWidth="1"/>
    <col min="8686" max="8687" width="9.140625" style="9"/>
    <col min="8688" max="8688" width="10.85546875" style="9" bestFit="1" customWidth="1"/>
    <col min="8689" max="8940" width="9.140625" style="9"/>
    <col min="8941" max="8941" width="38.140625" style="9" bestFit="1" customWidth="1"/>
    <col min="8942" max="8943" width="9.140625" style="9"/>
    <col min="8944" max="8944" width="10.85546875" style="9" bestFit="1" customWidth="1"/>
    <col min="8945" max="9196" width="9.140625" style="9"/>
    <col min="9197" max="9197" width="38.140625" style="9" bestFit="1" customWidth="1"/>
    <col min="9198" max="9199" width="9.140625" style="9"/>
    <col min="9200" max="9200" width="10.85546875" style="9" bestFit="1" customWidth="1"/>
    <col min="9201" max="9452" width="9.140625" style="9"/>
    <col min="9453" max="9453" width="38.140625" style="9" bestFit="1" customWidth="1"/>
    <col min="9454" max="9455" width="9.140625" style="9"/>
    <col min="9456" max="9456" width="10.85546875" style="9" bestFit="1" customWidth="1"/>
    <col min="9457" max="9708" width="9.140625" style="9"/>
    <col min="9709" max="9709" width="38.140625" style="9" bestFit="1" customWidth="1"/>
    <col min="9710" max="9711" width="9.140625" style="9"/>
    <col min="9712" max="9712" width="10.85546875" style="9" bestFit="1" customWidth="1"/>
    <col min="9713" max="9964" width="9.140625" style="9"/>
    <col min="9965" max="9965" width="38.140625" style="9" bestFit="1" customWidth="1"/>
    <col min="9966" max="9967" width="9.140625" style="9"/>
    <col min="9968" max="9968" width="10.85546875" style="9" bestFit="1" customWidth="1"/>
    <col min="9969" max="10220" width="9.140625" style="9"/>
    <col min="10221" max="10221" width="38.140625" style="9" bestFit="1" customWidth="1"/>
    <col min="10222" max="10223" width="9.140625" style="9"/>
    <col min="10224" max="10224" width="10.85546875" style="9" bestFit="1" customWidth="1"/>
    <col min="10225" max="10476" width="9.140625" style="9"/>
    <col min="10477" max="10477" width="38.140625" style="9" bestFit="1" customWidth="1"/>
    <col min="10478" max="10479" width="9.140625" style="9"/>
    <col min="10480" max="10480" width="10.85546875" style="9" bestFit="1" customWidth="1"/>
    <col min="10481" max="10732" width="9.140625" style="9"/>
    <col min="10733" max="10733" width="38.140625" style="9" bestFit="1" customWidth="1"/>
    <col min="10734" max="10735" width="9.140625" style="9"/>
    <col min="10736" max="10736" width="10.85546875" style="9" bestFit="1" customWidth="1"/>
    <col min="10737" max="10988" width="9.140625" style="9"/>
    <col min="10989" max="10989" width="38.140625" style="9" bestFit="1" customWidth="1"/>
    <col min="10990" max="10991" width="9.140625" style="9"/>
    <col min="10992" max="10992" width="10.85546875" style="9" bestFit="1" customWidth="1"/>
    <col min="10993" max="11244" width="9.140625" style="9"/>
    <col min="11245" max="11245" width="38.140625" style="9" bestFit="1" customWidth="1"/>
    <col min="11246" max="11247" width="9.140625" style="9"/>
    <col min="11248" max="11248" width="10.85546875" style="9" bestFit="1" customWidth="1"/>
    <col min="11249" max="11500" width="9.140625" style="9"/>
    <col min="11501" max="11501" width="38.140625" style="9" bestFit="1" customWidth="1"/>
    <col min="11502" max="11503" width="9.140625" style="9"/>
    <col min="11504" max="11504" width="10.85546875" style="9" bestFit="1" customWidth="1"/>
    <col min="11505" max="11756" width="9.140625" style="9"/>
    <col min="11757" max="11757" width="38.140625" style="9" bestFit="1" customWidth="1"/>
    <col min="11758" max="11759" width="9.140625" style="9"/>
    <col min="11760" max="11760" width="10.85546875" style="9" bestFit="1" customWidth="1"/>
    <col min="11761" max="12012" width="9.140625" style="9"/>
    <col min="12013" max="12013" width="38.140625" style="9" bestFit="1" customWidth="1"/>
    <col min="12014" max="12015" width="9.140625" style="9"/>
    <col min="12016" max="12016" width="10.85546875" style="9" bestFit="1" customWidth="1"/>
    <col min="12017" max="12268" width="9.140625" style="9"/>
    <col min="12269" max="12269" width="38.140625" style="9" bestFit="1" customWidth="1"/>
    <col min="12270" max="12271" width="9.140625" style="9"/>
    <col min="12272" max="12272" width="10.85546875" style="9" bestFit="1" customWidth="1"/>
    <col min="12273" max="12524" width="9.140625" style="9"/>
    <col min="12525" max="12525" width="38.140625" style="9" bestFit="1" customWidth="1"/>
    <col min="12526" max="12527" width="9.140625" style="9"/>
    <col min="12528" max="12528" width="10.85546875" style="9" bestFit="1" customWidth="1"/>
    <col min="12529" max="12780" width="9.140625" style="9"/>
    <col min="12781" max="12781" width="38.140625" style="9" bestFit="1" customWidth="1"/>
    <col min="12782" max="12783" width="9.140625" style="9"/>
    <col min="12784" max="12784" width="10.85546875" style="9" bestFit="1" customWidth="1"/>
    <col min="12785" max="13036" width="9.140625" style="9"/>
    <col min="13037" max="13037" width="38.140625" style="9" bestFit="1" customWidth="1"/>
    <col min="13038" max="13039" width="9.140625" style="9"/>
    <col min="13040" max="13040" width="10.85546875" style="9" bestFit="1" customWidth="1"/>
    <col min="13041" max="13292" width="9.140625" style="9"/>
    <col min="13293" max="13293" width="38.140625" style="9" bestFit="1" customWidth="1"/>
    <col min="13294" max="13295" width="9.140625" style="9"/>
    <col min="13296" max="13296" width="10.85546875" style="9" bestFit="1" customWidth="1"/>
    <col min="13297" max="13548" width="9.140625" style="9"/>
    <col min="13549" max="13549" width="38.140625" style="9" bestFit="1" customWidth="1"/>
    <col min="13550" max="13551" width="9.140625" style="9"/>
    <col min="13552" max="13552" width="10.85546875" style="9" bestFit="1" customWidth="1"/>
    <col min="13553" max="13804" width="9.140625" style="9"/>
    <col min="13805" max="13805" width="38.140625" style="9" bestFit="1" customWidth="1"/>
    <col min="13806" max="13807" width="9.140625" style="9"/>
    <col min="13808" max="13808" width="10.85546875" style="9" bestFit="1" customWidth="1"/>
    <col min="13809" max="14060" width="9.140625" style="9"/>
    <col min="14061" max="14061" width="38.140625" style="9" bestFit="1" customWidth="1"/>
    <col min="14062" max="14063" width="9.140625" style="9"/>
    <col min="14064" max="14064" width="10.85546875" style="9" bestFit="1" customWidth="1"/>
    <col min="14065" max="14316" width="9.140625" style="9"/>
    <col min="14317" max="14317" width="38.140625" style="9" bestFit="1" customWidth="1"/>
    <col min="14318" max="14319" width="9.140625" style="9"/>
    <col min="14320" max="14320" width="10.85546875" style="9" bestFit="1" customWidth="1"/>
    <col min="14321" max="14572" width="9.140625" style="9"/>
    <col min="14573" max="14573" width="38.140625" style="9" bestFit="1" customWidth="1"/>
    <col min="14574" max="14575" width="9.140625" style="9"/>
    <col min="14576" max="14576" width="10.85546875" style="9" bestFit="1" customWidth="1"/>
    <col min="14577" max="14828" width="9.140625" style="9"/>
    <col min="14829" max="14829" width="38.140625" style="9" bestFit="1" customWidth="1"/>
    <col min="14830" max="14831" width="9.140625" style="9"/>
    <col min="14832" max="14832" width="10.85546875" style="9" bestFit="1" customWidth="1"/>
    <col min="14833" max="15084" width="9.140625" style="9"/>
    <col min="15085" max="15085" width="38.140625" style="9" bestFit="1" customWidth="1"/>
    <col min="15086" max="15087" width="9.140625" style="9"/>
    <col min="15088" max="15088" width="10.85546875" style="9" bestFit="1" customWidth="1"/>
    <col min="15089" max="15340" width="9.140625" style="9"/>
    <col min="15341" max="15341" width="38.140625" style="9" bestFit="1" customWidth="1"/>
    <col min="15342" max="15343" width="9.140625" style="9"/>
    <col min="15344" max="15344" width="10.85546875" style="9" bestFit="1" customWidth="1"/>
    <col min="15345" max="15596" width="9.140625" style="9"/>
    <col min="15597" max="15597" width="38.140625" style="9" bestFit="1" customWidth="1"/>
    <col min="15598" max="15599" width="9.140625" style="9"/>
    <col min="15600" max="15600" width="10.85546875" style="9" bestFit="1" customWidth="1"/>
    <col min="15601" max="15852" width="9.140625" style="9"/>
    <col min="15853" max="15853" width="38.140625" style="9" bestFit="1" customWidth="1"/>
    <col min="15854" max="15855" width="9.140625" style="9"/>
    <col min="15856" max="15856" width="10.85546875" style="9" bestFit="1" customWidth="1"/>
    <col min="15857" max="16108" width="9.140625" style="9"/>
    <col min="16109" max="16109" width="38.140625" style="9" bestFit="1" customWidth="1"/>
    <col min="16110" max="16111" width="9.140625" style="9"/>
    <col min="16112" max="16112" width="10.85546875" style="9" bestFit="1" customWidth="1"/>
    <col min="16113" max="16384" width="9.140625" style="9"/>
  </cols>
  <sheetData>
    <row r="1" spans="2:25" ht="3.75" customHeight="1" thickBot="1">
      <c r="B1" s="12"/>
      <c r="C1" s="12"/>
      <c r="D1" s="12"/>
      <c r="E1" s="12"/>
      <c r="F1" s="12"/>
      <c r="G1" s="12"/>
      <c r="H1" s="12"/>
      <c r="I1" s="12"/>
      <c r="J1" s="12"/>
    </row>
    <row r="2" spans="2:25" ht="22.5" customHeight="1">
      <c r="B2" s="121" t="s">
        <v>0</v>
      </c>
      <c r="C2" s="122"/>
      <c r="D2" s="122"/>
      <c r="E2" s="122"/>
      <c r="F2" s="122"/>
      <c r="G2" s="122"/>
      <c r="H2" s="122"/>
      <c r="I2" s="122"/>
      <c r="J2" s="123"/>
    </row>
    <row r="3" spans="2:25" ht="22.5" customHeight="1">
      <c r="B3" s="110"/>
      <c r="C3" s="111"/>
      <c r="D3" s="111"/>
      <c r="E3" s="111"/>
      <c r="F3" s="111"/>
      <c r="G3" s="111"/>
      <c r="H3" s="111"/>
      <c r="I3" s="111"/>
      <c r="J3" s="112"/>
    </row>
    <row r="4" spans="2:25" ht="22.5" customHeight="1" thickBot="1">
      <c r="B4" s="113" t="s">
        <v>1</v>
      </c>
      <c r="C4" s="114"/>
      <c r="D4" s="114"/>
      <c r="E4" s="114"/>
      <c r="F4" s="114"/>
      <c r="G4" s="114"/>
      <c r="H4" s="114"/>
      <c r="I4" s="114"/>
      <c r="J4" s="115"/>
    </row>
    <row r="5" spans="2:25" ht="24.75" customHeight="1" thickBot="1">
      <c r="B5" s="127" t="s">
        <v>2</v>
      </c>
      <c r="C5" s="128"/>
      <c r="D5" s="128"/>
      <c r="E5" s="128"/>
      <c r="F5" s="128"/>
      <c r="G5" s="128"/>
      <c r="H5" s="128"/>
      <c r="I5" s="128"/>
      <c r="J5" s="129"/>
    </row>
    <row r="6" spans="2:25" ht="15.75" customHeight="1">
      <c r="B6" s="130" t="s">
        <v>3</v>
      </c>
      <c r="C6" s="133" t="s">
        <v>4</v>
      </c>
      <c r="D6" s="116" t="s">
        <v>5</v>
      </c>
      <c r="E6" s="116" t="s">
        <v>6</v>
      </c>
      <c r="F6" s="104">
        <v>15.1</v>
      </c>
      <c r="G6" s="104">
        <v>15.2</v>
      </c>
      <c r="H6" s="104">
        <v>15.3</v>
      </c>
      <c r="I6" s="104">
        <v>15.4</v>
      </c>
      <c r="J6" s="105">
        <v>15.5</v>
      </c>
      <c r="K6" s="11"/>
    </row>
    <row r="7" spans="2:25" ht="15.75" customHeight="1">
      <c r="B7" s="131"/>
      <c r="C7" s="134"/>
      <c r="D7" s="117"/>
      <c r="E7" s="117"/>
      <c r="F7" s="33"/>
      <c r="G7" s="33"/>
      <c r="H7" s="33"/>
      <c r="I7" s="33"/>
      <c r="J7" s="103"/>
      <c r="K7" s="11"/>
      <c r="Y7" s="16" t="s">
        <v>7</v>
      </c>
    </row>
    <row r="8" spans="2:25" ht="15.75" customHeight="1" thickBot="1">
      <c r="B8" s="132"/>
      <c r="C8" s="135"/>
      <c r="D8" s="118"/>
      <c r="E8" s="118"/>
      <c r="F8" s="106" t="s">
        <v>7</v>
      </c>
      <c r="G8" s="106" t="s">
        <v>7</v>
      </c>
      <c r="H8" s="106" t="s">
        <v>7</v>
      </c>
      <c r="I8" s="106" t="s">
        <v>7</v>
      </c>
      <c r="J8" s="107" t="s">
        <v>7</v>
      </c>
      <c r="K8" s="11"/>
      <c r="Y8" s="16" t="s">
        <v>8</v>
      </c>
    </row>
    <row r="9" spans="2:25" ht="17.25" customHeight="1">
      <c r="B9" s="99" t="s">
        <v>9</v>
      </c>
      <c r="C9" s="100" t="s">
        <v>10</v>
      </c>
      <c r="D9" s="101"/>
      <c r="E9" s="101"/>
      <c r="F9" s="101">
        <v>53</v>
      </c>
      <c r="G9" s="101">
        <v>70</v>
      </c>
      <c r="H9" s="101">
        <v>70</v>
      </c>
      <c r="I9" s="101">
        <v>70</v>
      </c>
      <c r="J9" s="102">
        <v>70</v>
      </c>
    </row>
    <row r="10" spans="2:25" ht="17.25" customHeight="1">
      <c r="B10" s="76">
        <v>139035</v>
      </c>
      <c r="C10" s="77" t="s">
        <v>11</v>
      </c>
      <c r="D10" s="78"/>
      <c r="E10" s="78"/>
      <c r="F10" s="78"/>
      <c r="G10" s="78"/>
      <c r="H10" s="78">
        <v>15</v>
      </c>
      <c r="I10" s="78"/>
      <c r="J10" s="98">
        <v>15</v>
      </c>
    </row>
    <row r="11" spans="2:25" ht="17.25" customHeight="1">
      <c r="B11" s="79">
        <v>131502</v>
      </c>
      <c r="C11" s="80" t="s">
        <v>12</v>
      </c>
      <c r="D11" s="78"/>
      <c r="E11" s="78"/>
      <c r="F11" s="78"/>
      <c r="G11" s="78">
        <v>30</v>
      </c>
      <c r="H11" s="78"/>
      <c r="I11" s="78">
        <v>15</v>
      </c>
      <c r="J11" s="98">
        <v>15</v>
      </c>
    </row>
    <row r="12" spans="2:25" ht="17.25" customHeight="1">
      <c r="B12" s="81">
        <v>121030</v>
      </c>
      <c r="C12" s="80" t="s">
        <v>13</v>
      </c>
      <c r="D12" s="78"/>
      <c r="E12" s="78"/>
      <c r="F12" s="78">
        <v>32</v>
      </c>
      <c r="G12" s="78"/>
      <c r="H12" s="78"/>
      <c r="I12" s="78"/>
      <c r="J12" s="98"/>
    </row>
    <row r="13" spans="2:25" ht="17.25" customHeight="1">
      <c r="B13" s="81">
        <v>131247</v>
      </c>
      <c r="C13" s="82" t="s">
        <v>14</v>
      </c>
      <c r="D13" s="78"/>
      <c r="E13" s="78"/>
      <c r="F13" s="78">
        <v>15</v>
      </c>
      <c r="G13" s="78"/>
      <c r="H13" s="78"/>
      <c r="I13" s="78"/>
      <c r="J13" s="98"/>
    </row>
    <row r="14" spans="2:25" ht="17.25" customHeight="1">
      <c r="B14" s="81">
        <v>131411</v>
      </c>
      <c r="C14" s="82" t="s">
        <v>15</v>
      </c>
      <c r="D14" s="78"/>
      <c r="E14" s="78"/>
      <c r="F14" s="78"/>
      <c r="G14" s="78"/>
      <c r="H14" s="78">
        <v>15</v>
      </c>
      <c r="I14" s="78">
        <v>15</v>
      </c>
      <c r="J14" s="98"/>
    </row>
    <row r="15" spans="2:25" ht="17.25" customHeight="1">
      <c r="B15" s="83">
        <v>150109</v>
      </c>
      <c r="C15" s="84" t="s">
        <v>16</v>
      </c>
      <c r="D15" s="85"/>
      <c r="E15" s="85"/>
      <c r="F15" s="85">
        <v>47</v>
      </c>
      <c r="G15" s="85"/>
      <c r="H15" s="85"/>
      <c r="I15" s="85"/>
      <c r="J15" s="97"/>
    </row>
    <row r="16" spans="2:25" ht="17.25" customHeight="1">
      <c r="B16" s="83">
        <v>150134</v>
      </c>
      <c r="C16" s="84" t="s">
        <v>17</v>
      </c>
      <c r="D16" s="85"/>
      <c r="E16" s="85"/>
      <c r="F16" s="85"/>
      <c r="G16" s="85">
        <v>50</v>
      </c>
      <c r="H16" s="85">
        <v>20</v>
      </c>
      <c r="I16" s="85">
        <v>20</v>
      </c>
      <c r="J16" s="97">
        <v>20</v>
      </c>
    </row>
    <row r="17" spans="2:10" ht="17.25" customHeight="1">
      <c r="B17" s="83">
        <v>150234</v>
      </c>
      <c r="C17" s="84" t="s">
        <v>18</v>
      </c>
      <c r="D17" s="85"/>
      <c r="E17" s="85"/>
      <c r="F17" s="85"/>
      <c r="G17" s="85"/>
      <c r="H17" s="85">
        <v>17</v>
      </c>
      <c r="I17" s="85">
        <v>27</v>
      </c>
      <c r="J17" s="97"/>
    </row>
    <row r="18" spans="2:10" ht="17.25" customHeight="1">
      <c r="B18" s="83">
        <v>150445</v>
      </c>
      <c r="C18" s="84" t="s">
        <v>19</v>
      </c>
      <c r="D18" s="85"/>
      <c r="E18" s="85"/>
      <c r="F18" s="85"/>
      <c r="G18" s="85"/>
      <c r="H18" s="85"/>
      <c r="I18" s="85"/>
      <c r="J18" s="97">
        <v>22</v>
      </c>
    </row>
    <row r="19" spans="2:10" ht="17.25" customHeight="1">
      <c r="B19" s="83">
        <v>160007</v>
      </c>
      <c r="C19" s="84" t="s">
        <v>20</v>
      </c>
      <c r="D19" s="85"/>
      <c r="E19" s="85"/>
      <c r="F19" s="85">
        <v>0.25</v>
      </c>
      <c r="G19" s="85"/>
      <c r="H19" s="85">
        <v>15</v>
      </c>
      <c r="I19" s="85">
        <v>5</v>
      </c>
      <c r="J19" s="97">
        <v>10</v>
      </c>
    </row>
    <row r="20" spans="2:10" ht="17.25" customHeight="1">
      <c r="B20" s="83">
        <v>161938</v>
      </c>
      <c r="C20" s="84" t="s">
        <v>21</v>
      </c>
      <c r="D20" s="85"/>
      <c r="E20" s="85"/>
      <c r="F20" s="85"/>
      <c r="G20" s="85"/>
      <c r="H20" s="85">
        <v>3</v>
      </c>
      <c r="I20" s="85"/>
      <c r="J20" s="97">
        <v>2</v>
      </c>
    </row>
    <row r="21" spans="2:10" ht="17.25" customHeight="1">
      <c r="B21" s="83"/>
      <c r="C21" s="84" t="s">
        <v>22</v>
      </c>
      <c r="D21" s="85"/>
      <c r="E21" s="85"/>
      <c r="F21" s="85"/>
      <c r="G21" s="85"/>
      <c r="H21" s="85"/>
      <c r="I21" s="85">
        <v>1</v>
      </c>
      <c r="J21" s="97"/>
    </row>
    <row r="22" spans="2:10" ht="17.25" customHeight="1">
      <c r="B22" s="69">
        <v>161939</v>
      </c>
      <c r="C22" s="71" t="s">
        <v>23</v>
      </c>
      <c r="D22" s="4"/>
      <c r="E22" s="4"/>
      <c r="F22" s="4"/>
      <c r="G22" s="4"/>
      <c r="H22" s="4">
        <v>1</v>
      </c>
      <c r="I22" s="4"/>
      <c r="J22" s="53"/>
    </row>
    <row r="23" spans="2:10" ht="17.25" customHeight="1">
      <c r="B23" s="69">
        <v>160514</v>
      </c>
      <c r="C23" s="70" t="s">
        <v>24</v>
      </c>
      <c r="D23" s="4"/>
      <c r="E23" s="4"/>
      <c r="F23" s="4">
        <v>4</v>
      </c>
      <c r="G23" s="4">
        <v>4.5</v>
      </c>
      <c r="H23" s="4">
        <v>4.5</v>
      </c>
      <c r="I23" s="4">
        <v>4.5</v>
      </c>
      <c r="J23" s="53">
        <v>4.5</v>
      </c>
    </row>
    <row r="24" spans="2:10" ht="17.25" customHeight="1">
      <c r="B24" s="69">
        <v>160224</v>
      </c>
      <c r="C24" s="70" t="s">
        <v>25</v>
      </c>
      <c r="D24" s="4"/>
      <c r="E24" s="4"/>
      <c r="F24" s="4">
        <v>3</v>
      </c>
      <c r="G24" s="4">
        <v>2</v>
      </c>
      <c r="H24" s="4">
        <v>2.5</v>
      </c>
      <c r="I24" s="4">
        <v>2</v>
      </c>
      <c r="J24" s="53">
        <v>2</v>
      </c>
    </row>
    <row r="25" spans="2:10" ht="17.25" customHeight="1">
      <c r="B25" s="69" t="s">
        <v>26</v>
      </c>
      <c r="C25" s="70" t="s">
        <v>27</v>
      </c>
      <c r="D25" s="4"/>
      <c r="E25" s="4"/>
      <c r="F25" s="4">
        <v>1.8</v>
      </c>
      <c r="G25" s="4">
        <v>1.5</v>
      </c>
      <c r="H25" s="4">
        <v>1.5</v>
      </c>
      <c r="I25" s="4">
        <v>1.5</v>
      </c>
      <c r="J25" s="53">
        <v>1.5</v>
      </c>
    </row>
    <row r="26" spans="2:10" ht="17.25" customHeight="1">
      <c r="B26" s="69">
        <v>160727</v>
      </c>
      <c r="C26" s="70" t="s">
        <v>28</v>
      </c>
      <c r="D26" s="4"/>
      <c r="E26" s="4"/>
      <c r="F26" s="4">
        <v>2.5</v>
      </c>
      <c r="G26" s="4">
        <v>2</v>
      </c>
      <c r="H26" s="4">
        <v>2.5</v>
      </c>
      <c r="I26" s="4">
        <v>2.5</v>
      </c>
      <c r="J26" s="53">
        <v>2.5</v>
      </c>
    </row>
    <row r="27" spans="2:10" ht="17.25" customHeight="1">
      <c r="B27" s="69">
        <v>160280</v>
      </c>
      <c r="C27" s="70" t="s">
        <v>29</v>
      </c>
      <c r="D27" s="4"/>
      <c r="E27" s="4"/>
      <c r="F27" s="4">
        <v>1.5</v>
      </c>
      <c r="G27" s="4">
        <v>0.5</v>
      </c>
      <c r="H27" s="4">
        <v>1.5</v>
      </c>
      <c r="I27" s="4">
        <v>1.5</v>
      </c>
      <c r="J27" s="53">
        <v>1.5</v>
      </c>
    </row>
    <row r="28" spans="2:10" ht="17.25" customHeight="1">
      <c r="B28" s="31">
        <v>161218</v>
      </c>
      <c r="C28" s="71" t="s">
        <v>30</v>
      </c>
      <c r="D28" s="4"/>
      <c r="E28" s="4"/>
      <c r="F28" s="4"/>
      <c r="G28" s="4">
        <v>0.1</v>
      </c>
      <c r="H28" s="4">
        <v>0.1</v>
      </c>
      <c r="I28" s="4">
        <v>0.1</v>
      </c>
      <c r="J28" s="53">
        <v>0.1</v>
      </c>
    </row>
    <row r="29" spans="2:10" ht="17.25" customHeight="1">
      <c r="B29" s="31"/>
      <c r="C29" s="71" t="s">
        <v>31</v>
      </c>
      <c r="D29" s="4"/>
      <c r="E29" s="4"/>
      <c r="F29" s="4"/>
      <c r="G29" s="46">
        <v>1.5</v>
      </c>
      <c r="H29" s="4"/>
      <c r="I29" s="4"/>
      <c r="J29" s="53"/>
    </row>
    <row r="30" spans="2:10" ht="17.25" customHeight="1">
      <c r="B30" s="31">
        <v>160775</v>
      </c>
      <c r="C30" s="71" t="s">
        <v>32</v>
      </c>
      <c r="D30" s="4"/>
      <c r="E30" s="4"/>
      <c r="F30" s="4"/>
      <c r="G30" s="4">
        <v>1</v>
      </c>
      <c r="H30" s="4"/>
      <c r="I30" s="4"/>
      <c r="J30" s="53"/>
    </row>
    <row r="31" spans="2:10" ht="17.25" customHeight="1">
      <c r="B31" s="69">
        <v>160326</v>
      </c>
      <c r="C31" s="70" t="s">
        <v>33</v>
      </c>
      <c r="D31" s="4"/>
      <c r="E31" s="4"/>
      <c r="F31" s="4"/>
      <c r="G31" s="4"/>
      <c r="H31" s="4">
        <v>1.5</v>
      </c>
      <c r="I31" s="4">
        <v>1.5</v>
      </c>
      <c r="J31" s="53">
        <v>1.5</v>
      </c>
    </row>
    <row r="32" spans="2:10" ht="17.25" customHeight="1">
      <c r="B32" s="86">
        <v>160108</v>
      </c>
      <c r="C32" s="87" t="s">
        <v>34</v>
      </c>
      <c r="D32" s="88"/>
      <c r="E32" s="88"/>
      <c r="F32" s="88">
        <v>1.2</v>
      </c>
      <c r="G32" s="88">
        <v>1</v>
      </c>
      <c r="H32" s="90">
        <v>1.4</v>
      </c>
      <c r="I32" s="90">
        <v>1.5</v>
      </c>
      <c r="J32" s="94">
        <v>1.3</v>
      </c>
    </row>
    <row r="33" spans="2:10" ht="17.25" customHeight="1">
      <c r="B33" s="86">
        <v>160732</v>
      </c>
      <c r="C33" s="89" t="s">
        <v>35</v>
      </c>
      <c r="D33" s="90"/>
      <c r="E33" s="90"/>
      <c r="F33" s="90">
        <v>1.4</v>
      </c>
      <c r="G33" s="90"/>
      <c r="H33" s="90"/>
      <c r="I33" s="90"/>
      <c r="J33" s="94"/>
    </row>
    <row r="34" spans="2:10" ht="17.25" customHeight="1">
      <c r="B34" s="86">
        <v>160327</v>
      </c>
      <c r="C34" s="89" t="s">
        <v>36</v>
      </c>
      <c r="D34" s="90"/>
      <c r="E34" s="90"/>
      <c r="F34" s="90"/>
      <c r="G34" s="90">
        <v>0.7</v>
      </c>
      <c r="H34" s="90">
        <v>1.3</v>
      </c>
      <c r="I34" s="90">
        <v>1.2</v>
      </c>
      <c r="J34" s="94">
        <v>1.3</v>
      </c>
    </row>
    <row r="35" spans="2:10" ht="17.25" customHeight="1">
      <c r="B35" s="86">
        <v>160146</v>
      </c>
      <c r="C35" s="89" t="s">
        <v>37</v>
      </c>
      <c r="D35" s="90"/>
      <c r="E35" s="90"/>
      <c r="F35" s="90"/>
      <c r="G35" s="90">
        <v>0.4</v>
      </c>
      <c r="H35" s="90">
        <v>0.15</v>
      </c>
      <c r="I35" s="90">
        <v>0.15</v>
      </c>
      <c r="J35" s="94">
        <v>0.15</v>
      </c>
    </row>
    <row r="36" spans="2:10" ht="17.25" customHeight="1">
      <c r="B36" s="86">
        <v>161832</v>
      </c>
      <c r="C36" s="89" t="s">
        <v>38</v>
      </c>
      <c r="D36" s="90"/>
      <c r="E36" s="90"/>
      <c r="F36" s="90"/>
      <c r="G36" s="90"/>
      <c r="H36" s="90">
        <v>0.15</v>
      </c>
      <c r="I36" s="90">
        <v>0.15</v>
      </c>
      <c r="J36" s="94">
        <v>0.25</v>
      </c>
    </row>
    <row r="37" spans="2:10" ht="17.25" customHeight="1" thickBot="1">
      <c r="B37" s="91">
        <v>160774</v>
      </c>
      <c r="C37" s="92" t="s">
        <v>39</v>
      </c>
      <c r="D37" s="93"/>
      <c r="E37" s="93"/>
      <c r="F37" s="93">
        <v>0.2</v>
      </c>
      <c r="G37" s="93">
        <v>0.3</v>
      </c>
      <c r="H37" s="95">
        <v>0.1</v>
      </c>
      <c r="I37" s="95">
        <v>0.1</v>
      </c>
      <c r="J37" s="96">
        <v>0.1</v>
      </c>
    </row>
    <row r="38" spans="2:10" ht="21" customHeight="1" thickBot="1">
      <c r="B38" s="72"/>
      <c r="C38" s="73" t="s">
        <v>40</v>
      </c>
      <c r="D38" s="74"/>
      <c r="E38" s="74"/>
      <c r="F38" s="74">
        <f>SUM(F9:F37)</f>
        <v>162.85</v>
      </c>
      <c r="G38" s="74">
        <f>SUM(G9:G37)</f>
        <v>165.5</v>
      </c>
      <c r="H38" s="74">
        <f>SUM(H9:H37)</f>
        <v>173.20000000000002</v>
      </c>
      <c r="I38" s="74">
        <f>SUM(I9:I37)</f>
        <v>169.7</v>
      </c>
      <c r="J38" s="75">
        <f>SUM(J9:J37)</f>
        <v>170.70000000000002</v>
      </c>
    </row>
    <row r="39" spans="2:10" ht="21" customHeight="1" thickBot="1">
      <c r="B39" s="136" t="s">
        <v>41</v>
      </c>
      <c r="C39" s="137"/>
      <c r="D39" s="66"/>
      <c r="E39" s="66"/>
      <c r="F39" s="67" t="s">
        <v>42</v>
      </c>
      <c r="G39" s="67" t="s">
        <v>42</v>
      </c>
      <c r="H39" s="67" t="s">
        <v>43</v>
      </c>
      <c r="I39" s="67" t="s">
        <v>43</v>
      </c>
      <c r="J39" s="68" t="s">
        <v>43</v>
      </c>
    </row>
    <row r="40" spans="2:10" ht="5.25" customHeight="1" thickBot="1">
      <c r="C40" s="47"/>
      <c r="D40" s="47"/>
      <c r="E40" s="47"/>
      <c r="F40" s="47"/>
      <c r="G40" s="47"/>
      <c r="H40" s="47"/>
      <c r="I40" s="47"/>
      <c r="J40" s="47"/>
    </row>
    <row r="41" spans="2:10" ht="21" customHeight="1">
      <c r="B41" s="20" t="s">
        <v>44</v>
      </c>
      <c r="C41" s="21"/>
      <c r="D41" s="21"/>
      <c r="E41" s="21"/>
      <c r="F41" s="22">
        <f>SUMPRODUCT(F9:F37,$D9:$D37)/SUM(F9:F37)</f>
        <v>0</v>
      </c>
      <c r="G41" s="22">
        <f>SUMPRODUCT(G9:G37,$D9:$D37)/SUM(G9:G37)</f>
        <v>0</v>
      </c>
      <c r="H41" s="22">
        <f>SUMPRODUCT(H9:H37,$D9:$D37)/SUM(H9:H37)</f>
        <v>0</v>
      </c>
      <c r="I41" s="22">
        <f>SUMPRODUCT(I9:I37,$D9:$D37)/SUM(I9:I37)</f>
        <v>0</v>
      </c>
      <c r="J41" s="22">
        <f>SUMPRODUCT(J9:J37,$D9:$D37)/SUM(J9:J37)</f>
        <v>0</v>
      </c>
    </row>
    <row r="42" spans="2:10" ht="21" customHeight="1">
      <c r="B42" s="23" t="s">
        <v>45</v>
      </c>
      <c r="C42" s="18"/>
      <c r="D42" s="18"/>
      <c r="E42" s="18"/>
      <c r="F42" s="19" t="e">
        <f>SUMPRODUCT(F9:F37,$D9:$D37)/SUMPRODUCT(F9:F37,1/$E9:$E37)</f>
        <v>#DIV/0!</v>
      </c>
      <c r="G42" s="19" t="e">
        <f>SUMPRODUCT(G9:G37,$D9:$D37)/SUMPRODUCT(G9:G37,1/$E9:$E37)</f>
        <v>#DIV/0!</v>
      </c>
      <c r="H42" s="19" t="e">
        <f>SUMPRODUCT(H9:H37,$D9:$D37)/SUMPRODUCT(H9:H37,1/$E9:$E37)</f>
        <v>#DIV/0!</v>
      </c>
      <c r="I42" s="19" t="e">
        <f>SUMPRODUCT(I9:I37,$D9:$D37)/SUMPRODUCT(I9:I37,1/$E9:$E37)</f>
        <v>#DIV/0!</v>
      </c>
      <c r="J42" s="19" t="e">
        <f>SUMPRODUCT(J9:J37,$D9:$D37)/SUMPRODUCT(J9:J37,1/$E9:$E37)</f>
        <v>#DIV/0!</v>
      </c>
    </row>
    <row r="43" spans="2:10" ht="21" customHeight="1" thickBot="1">
      <c r="B43" s="24" t="s">
        <v>46</v>
      </c>
      <c r="C43" s="25"/>
      <c r="D43" s="25"/>
      <c r="E43" s="25"/>
      <c r="F43" s="26" t="e">
        <f>SUM(F9:F37)/SUMPRODUCT(F9:F37,1/$E9:$E37)</f>
        <v>#DIV/0!</v>
      </c>
      <c r="G43" s="26" t="e">
        <f>SUM(G9:G37)/SUMPRODUCT(G9:G37,1/$E9:$E37)</f>
        <v>#DIV/0!</v>
      </c>
      <c r="H43" s="26" t="e">
        <f>SUM(H9:H37)/SUMPRODUCT(H9:H37,1/$E9:$E37)</f>
        <v>#DIV/0!</v>
      </c>
      <c r="I43" s="26" t="e">
        <f>SUM(I9:I37)/SUMPRODUCT(I9:I37,1/$E9:$E37)</f>
        <v>#DIV/0!</v>
      </c>
      <c r="J43" s="26" t="e">
        <f>SUM(J9:J37)/SUMPRODUCT(J9:J37,1/$E9:$E37)</f>
        <v>#DIV/0!</v>
      </c>
    </row>
    <row r="44" spans="2:10" ht="6.75" customHeight="1" thickBot="1"/>
    <row r="45" spans="2:10" ht="23.25" customHeight="1">
      <c r="B45" s="124" t="s">
        <v>0</v>
      </c>
      <c r="C45" s="125"/>
      <c r="D45" s="125"/>
      <c r="E45" s="125"/>
      <c r="F45" s="125"/>
      <c r="G45" s="125"/>
      <c r="H45" s="125"/>
      <c r="I45" s="125"/>
      <c r="J45" s="126"/>
    </row>
    <row r="46" spans="2:10" ht="23.25" customHeight="1">
      <c r="B46" s="27" t="s">
        <v>47</v>
      </c>
      <c r="C46" s="13"/>
      <c r="D46" s="13"/>
      <c r="E46" s="13"/>
      <c r="F46" s="14">
        <f>F6</f>
        <v>15.1</v>
      </c>
      <c r="G46" s="14">
        <f>G6</f>
        <v>15.2</v>
      </c>
      <c r="H46" s="14">
        <f>H6</f>
        <v>15.3</v>
      </c>
      <c r="I46" s="14">
        <f>I6</f>
        <v>15.4</v>
      </c>
      <c r="J46" s="50">
        <f>J6</f>
        <v>15.5</v>
      </c>
    </row>
    <row r="47" spans="2:10" s="15" customFormat="1" ht="21" customHeight="1">
      <c r="B47" s="63" t="s">
        <v>48</v>
      </c>
      <c r="C47" s="64"/>
      <c r="D47" s="64"/>
      <c r="E47" s="64"/>
      <c r="F47" s="64"/>
      <c r="G47" s="64"/>
      <c r="H47" s="64"/>
      <c r="I47" s="64"/>
      <c r="J47" s="65"/>
    </row>
    <row r="48" spans="2:10" ht="21" customHeight="1">
      <c r="B48" s="62" t="s">
        <v>49</v>
      </c>
      <c r="C48" s="49"/>
      <c r="D48" s="48"/>
      <c r="E48" s="48"/>
      <c r="F48" s="2">
        <v>66.41</v>
      </c>
      <c r="G48" s="1">
        <v>68.77</v>
      </c>
      <c r="H48" s="3">
        <v>65.489999999999995</v>
      </c>
      <c r="I48" s="32">
        <v>56.31</v>
      </c>
      <c r="J48" s="52">
        <v>56.31</v>
      </c>
    </row>
    <row r="49" spans="2:10" ht="21" customHeight="1">
      <c r="B49" s="51" t="s">
        <v>50</v>
      </c>
      <c r="C49" s="48"/>
      <c r="D49" s="48"/>
      <c r="E49" s="48"/>
      <c r="F49" s="1">
        <v>11.64</v>
      </c>
      <c r="G49" s="1">
        <v>11.24</v>
      </c>
      <c r="H49" s="1">
        <v>11.62</v>
      </c>
      <c r="I49" s="32">
        <v>13.06</v>
      </c>
      <c r="J49" s="52">
        <v>13.06</v>
      </c>
    </row>
    <row r="50" spans="2:10" s="15" customFormat="1" ht="21" customHeight="1">
      <c r="B50" s="63" t="s">
        <v>51</v>
      </c>
      <c r="C50" s="64"/>
      <c r="D50" s="64"/>
      <c r="E50" s="64"/>
      <c r="F50" s="64"/>
      <c r="G50" s="64"/>
      <c r="H50" s="64"/>
      <c r="I50" s="64"/>
      <c r="J50" s="65"/>
    </row>
    <row r="51" spans="2:10" ht="21" customHeight="1">
      <c r="B51" s="108" t="s">
        <v>52</v>
      </c>
      <c r="C51" s="109"/>
      <c r="D51" s="29"/>
      <c r="E51" s="29"/>
      <c r="F51" s="3"/>
      <c r="G51" s="3">
        <v>2.5299999999999998</v>
      </c>
      <c r="H51" s="3">
        <v>2.23</v>
      </c>
      <c r="I51" s="4">
        <v>2.67</v>
      </c>
      <c r="J51" s="53">
        <v>1.83</v>
      </c>
    </row>
    <row r="52" spans="2:10" ht="21" customHeight="1">
      <c r="B52" s="108" t="s">
        <v>53</v>
      </c>
      <c r="C52" s="109"/>
      <c r="D52" s="29"/>
      <c r="E52" s="29"/>
      <c r="F52" s="45">
        <v>15.78</v>
      </c>
      <c r="G52" s="45">
        <v>11.82</v>
      </c>
      <c r="H52" s="45">
        <v>19.16</v>
      </c>
      <c r="I52" s="46">
        <v>16.989999999999998</v>
      </c>
      <c r="J52" s="54">
        <v>17.100000000000001</v>
      </c>
    </row>
    <row r="53" spans="2:10" ht="21" customHeight="1">
      <c r="B53" s="108" t="s">
        <v>54</v>
      </c>
      <c r="C53" s="109"/>
      <c r="D53" s="29"/>
      <c r="E53" s="29"/>
      <c r="F53" s="45">
        <v>3.1</v>
      </c>
      <c r="G53" s="45">
        <v>3.53</v>
      </c>
      <c r="H53" s="45">
        <v>2.68</v>
      </c>
      <c r="I53" s="46">
        <v>2.25</v>
      </c>
      <c r="J53" s="54">
        <v>2.44</v>
      </c>
    </row>
    <row r="54" spans="2:10" ht="21" customHeight="1">
      <c r="B54" s="108" t="s">
        <v>55</v>
      </c>
      <c r="C54" s="109"/>
      <c r="D54" s="29"/>
      <c r="E54" s="29"/>
      <c r="F54" s="3">
        <v>2.86</v>
      </c>
      <c r="G54" s="3">
        <v>2.76</v>
      </c>
      <c r="H54" s="3">
        <v>2.62</v>
      </c>
      <c r="I54" s="4">
        <v>2.17</v>
      </c>
      <c r="J54" s="53">
        <v>2.38</v>
      </c>
    </row>
    <row r="55" spans="2:10" ht="21" customHeight="1">
      <c r="B55" s="108" t="s">
        <v>56</v>
      </c>
      <c r="C55" s="109"/>
      <c r="D55" s="29"/>
      <c r="E55" s="29"/>
      <c r="F55" s="3">
        <v>3.11</v>
      </c>
      <c r="G55" s="3">
        <v>3.2</v>
      </c>
      <c r="H55" s="3">
        <v>2.75</v>
      </c>
      <c r="I55" s="4">
        <v>2.27</v>
      </c>
      <c r="J55" s="53">
        <v>2.48</v>
      </c>
    </row>
    <row r="56" spans="2:10" ht="21" customHeight="1">
      <c r="B56" s="108" t="s">
        <v>57</v>
      </c>
      <c r="C56" s="109"/>
      <c r="D56" s="29"/>
      <c r="E56" s="29"/>
      <c r="F56" s="3">
        <v>3.39</v>
      </c>
      <c r="G56" s="3">
        <v>3.67</v>
      </c>
      <c r="H56" s="3">
        <v>2.92</v>
      </c>
      <c r="I56" s="4">
        <v>2.41</v>
      </c>
      <c r="J56" s="53">
        <v>2.62</v>
      </c>
    </row>
    <row r="57" spans="2:10" ht="21" customHeight="1">
      <c r="B57" s="108" t="s">
        <v>58</v>
      </c>
      <c r="C57" s="109"/>
      <c r="D57" s="29"/>
      <c r="E57" s="29"/>
      <c r="F57" s="3">
        <v>3.69</v>
      </c>
      <c r="G57" s="3">
        <v>4.17</v>
      </c>
      <c r="H57" s="3">
        <v>3.14</v>
      </c>
      <c r="I57" s="4">
        <v>2.59</v>
      </c>
      <c r="J57" s="53">
        <v>2.81</v>
      </c>
    </row>
    <row r="58" spans="2:10" ht="21" customHeight="1">
      <c r="B58" s="108" t="s">
        <v>59</v>
      </c>
      <c r="C58" s="109"/>
      <c r="D58" s="29"/>
      <c r="E58" s="29"/>
      <c r="F58" s="3">
        <v>3.88</v>
      </c>
      <c r="G58" s="3">
        <v>4.49</v>
      </c>
      <c r="H58" s="3">
        <v>3.3</v>
      </c>
      <c r="I58" s="4">
        <v>2.73</v>
      </c>
      <c r="J58" s="53">
        <v>2.95</v>
      </c>
    </row>
    <row r="59" spans="2:10" ht="21" customHeight="1">
      <c r="B59" s="108" t="s">
        <v>60</v>
      </c>
      <c r="C59" s="109"/>
      <c r="D59" s="29"/>
      <c r="E59" s="29"/>
      <c r="F59" s="45">
        <v>5.73</v>
      </c>
      <c r="G59" s="45">
        <v>7.28</v>
      </c>
      <c r="H59" s="45">
        <v>5.3</v>
      </c>
      <c r="I59" s="46">
        <v>4.13</v>
      </c>
      <c r="J59" s="54">
        <v>5.03</v>
      </c>
    </row>
    <row r="60" spans="2:10" s="15" customFormat="1" ht="21" customHeight="1">
      <c r="B60" s="63" t="s">
        <v>61</v>
      </c>
      <c r="C60" s="64"/>
      <c r="D60" s="64"/>
      <c r="E60" s="64"/>
      <c r="F60" s="64"/>
      <c r="G60" s="64"/>
      <c r="H60" s="64"/>
      <c r="I60" s="64"/>
      <c r="J60" s="65"/>
    </row>
    <row r="61" spans="2:10" ht="21" customHeight="1">
      <c r="B61" s="108" t="s">
        <v>62</v>
      </c>
      <c r="C61" s="109"/>
      <c r="D61" s="29"/>
      <c r="E61" s="29"/>
      <c r="F61" s="41">
        <v>64</v>
      </c>
      <c r="G61" s="41">
        <v>62.7</v>
      </c>
      <c r="H61" s="41">
        <v>67.3</v>
      </c>
      <c r="I61" s="42">
        <v>65.400000000000006</v>
      </c>
      <c r="J61" s="55">
        <v>66.3</v>
      </c>
    </row>
    <row r="62" spans="2:10" ht="21" customHeight="1">
      <c r="B62" s="108" t="s">
        <v>63</v>
      </c>
      <c r="C62" s="109"/>
      <c r="D62" s="29"/>
      <c r="E62" s="29"/>
      <c r="F62" s="6">
        <v>2.4500000000000002</v>
      </c>
      <c r="G62" s="6">
        <v>1.61</v>
      </c>
      <c r="H62" s="6">
        <v>2.77</v>
      </c>
      <c r="I62" s="7">
        <v>2.57</v>
      </c>
      <c r="J62" s="56">
        <v>2.94</v>
      </c>
    </row>
    <row r="63" spans="2:10" ht="21" customHeight="1">
      <c r="B63" s="108" t="s">
        <v>64</v>
      </c>
      <c r="C63" s="109"/>
      <c r="D63" s="29"/>
      <c r="E63" s="29"/>
      <c r="F63" s="6">
        <v>7.04</v>
      </c>
      <c r="G63" s="6">
        <v>3.47</v>
      </c>
      <c r="H63" s="6">
        <v>7.32</v>
      </c>
      <c r="I63" s="7">
        <v>7.12</v>
      </c>
      <c r="J63" s="56">
        <v>8.1</v>
      </c>
    </row>
    <row r="64" spans="2:10" ht="21" customHeight="1">
      <c r="B64" s="108" t="s">
        <v>65</v>
      </c>
      <c r="C64" s="109"/>
      <c r="D64" s="29"/>
      <c r="E64" s="29"/>
      <c r="F64" s="39">
        <v>13.47</v>
      </c>
      <c r="G64" s="39">
        <v>7.35</v>
      </c>
      <c r="H64" s="39">
        <v>13.82</v>
      </c>
      <c r="I64" s="40">
        <v>14.11</v>
      </c>
      <c r="J64" s="57">
        <v>15.08</v>
      </c>
    </row>
    <row r="65" spans="2:16" ht="21" customHeight="1">
      <c r="B65" s="108" t="s">
        <v>66</v>
      </c>
      <c r="C65" s="109"/>
      <c r="D65" s="29"/>
      <c r="E65" s="29"/>
      <c r="F65" s="6">
        <v>26.44</v>
      </c>
      <c r="G65" s="6">
        <v>24.13</v>
      </c>
      <c r="H65" s="6">
        <v>26.8</v>
      </c>
      <c r="I65" s="7">
        <v>26.7</v>
      </c>
      <c r="J65" s="56">
        <v>26.69</v>
      </c>
    </row>
    <row r="66" spans="2:16" ht="21" customHeight="1">
      <c r="B66" s="108" t="s">
        <v>67</v>
      </c>
      <c r="C66" s="109"/>
      <c r="D66" s="29"/>
      <c r="E66" s="29"/>
      <c r="F66" s="1">
        <v>502</v>
      </c>
      <c r="G66" s="1">
        <v>632</v>
      </c>
      <c r="H66" s="1">
        <v>491</v>
      </c>
      <c r="I66" s="32">
        <v>481</v>
      </c>
      <c r="J66" s="52">
        <v>467</v>
      </c>
    </row>
    <row r="67" spans="2:16" ht="21" customHeight="1">
      <c r="B67" s="108" t="s">
        <v>68</v>
      </c>
      <c r="C67" s="109"/>
      <c r="D67" s="29"/>
      <c r="E67" s="29"/>
      <c r="F67" s="35">
        <v>100</v>
      </c>
      <c r="G67" s="35" t="s">
        <v>69</v>
      </c>
      <c r="H67" s="35">
        <v>90</v>
      </c>
      <c r="I67" s="42">
        <v>86</v>
      </c>
      <c r="J67" s="55">
        <v>96</v>
      </c>
    </row>
    <row r="68" spans="2:16" ht="21" customHeight="1">
      <c r="B68" s="108" t="s">
        <v>70</v>
      </c>
      <c r="C68" s="109">
        <v>70</v>
      </c>
      <c r="D68" s="29"/>
      <c r="E68" s="29"/>
      <c r="F68" s="35">
        <v>60</v>
      </c>
      <c r="G68" s="35">
        <v>81.099999999999994</v>
      </c>
      <c r="H68" s="35">
        <v>43</v>
      </c>
      <c r="I68" s="35">
        <v>52</v>
      </c>
      <c r="J68" s="58">
        <v>46.4</v>
      </c>
    </row>
    <row r="69" spans="2:16" ht="21" customHeight="1">
      <c r="B69" s="108" t="s">
        <v>71</v>
      </c>
      <c r="C69" s="109"/>
      <c r="D69" s="29"/>
      <c r="E69" s="29"/>
      <c r="F69" s="35">
        <f>F65*F66</f>
        <v>13272.880000000001</v>
      </c>
      <c r="G69" s="35">
        <f>G65*G66</f>
        <v>15250.16</v>
      </c>
      <c r="H69" s="35">
        <f>H65*H66</f>
        <v>13158.800000000001</v>
      </c>
      <c r="I69" s="35">
        <f>I65*I66</f>
        <v>12842.699999999999</v>
      </c>
      <c r="J69" s="58">
        <f>J65*J66</f>
        <v>12464.230000000001</v>
      </c>
      <c r="L69" s="43"/>
    </row>
    <row r="70" spans="2:16" ht="21" customHeight="1">
      <c r="B70" s="28" t="s">
        <v>72</v>
      </c>
      <c r="C70" s="29"/>
      <c r="D70" s="29"/>
      <c r="E70" s="29"/>
      <c r="F70" s="5">
        <f>19.47/2.36</f>
        <v>8.25</v>
      </c>
      <c r="G70" s="5">
        <f>21.09/2.41</f>
        <v>8.7510373443983394</v>
      </c>
      <c r="H70" s="5">
        <f>19.24/2.38</f>
        <v>8.0840336134453779</v>
      </c>
      <c r="I70" s="5">
        <f>20.41/2.62</f>
        <v>7.7900763358778624</v>
      </c>
      <c r="J70" s="59">
        <f>17.51/2.17</f>
        <v>8.0691244239631352</v>
      </c>
      <c r="M70" s="34"/>
      <c r="N70" s="34"/>
      <c r="P70" s="34"/>
    </row>
    <row r="71" spans="2:16" s="15" customFormat="1" ht="21" customHeight="1">
      <c r="B71" s="63" t="s">
        <v>73</v>
      </c>
      <c r="C71" s="64"/>
      <c r="D71" s="64"/>
      <c r="E71" s="64"/>
      <c r="F71" s="64"/>
      <c r="G71" s="64"/>
      <c r="H71" s="64"/>
      <c r="I71" s="64"/>
      <c r="J71" s="65"/>
    </row>
    <row r="72" spans="2:16" ht="21" customHeight="1">
      <c r="B72" s="108" t="s">
        <v>62</v>
      </c>
      <c r="C72" s="109"/>
      <c r="D72" s="29"/>
      <c r="E72" s="29"/>
      <c r="F72" s="41">
        <v>68.900000000000006</v>
      </c>
      <c r="G72" s="41">
        <v>68.5</v>
      </c>
      <c r="H72" s="41">
        <v>71.8</v>
      </c>
      <c r="I72" s="42">
        <v>70.599999999999994</v>
      </c>
      <c r="J72" s="55">
        <v>71.3</v>
      </c>
      <c r="O72" s="34"/>
    </row>
    <row r="73" spans="2:16" ht="21" customHeight="1">
      <c r="B73" s="108" t="s">
        <v>63</v>
      </c>
      <c r="C73" s="109"/>
      <c r="D73" s="29"/>
      <c r="E73" s="29"/>
      <c r="F73" s="6">
        <v>3.46</v>
      </c>
      <c r="G73" s="6">
        <v>2.57</v>
      </c>
      <c r="H73" s="6">
        <v>3.86</v>
      </c>
      <c r="I73" s="7">
        <v>3.6</v>
      </c>
      <c r="J73" s="56">
        <v>3.82</v>
      </c>
    </row>
    <row r="74" spans="2:16" ht="21" customHeight="1">
      <c r="B74" s="108" t="s">
        <v>64</v>
      </c>
      <c r="C74" s="109"/>
      <c r="D74" s="29"/>
      <c r="E74" s="29"/>
      <c r="F74" s="6">
        <v>9.41</v>
      </c>
      <c r="G74" s="6">
        <v>6.14</v>
      </c>
      <c r="H74" s="6">
        <v>9.75</v>
      </c>
      <c r="I74" s="7">
        <v>9.69</v>
      </c>
      <c r="J74" s="56">
        <v>10.41</v>
      </c>
    </row>
    <row r="75" spans="2:16" ht="21" customHeight="1">
      <c r="B75" s="108" t="s">
        <v>65</v>
      </c>
      <c r="C75" s="109"/>
      <c r="D75" s="29"/>
      <c r="E75" s="29"/>
      <c r="F75" s="39">
        <v>16.489999999999998</v>
      </c>
      <c r="G75" s="39">
        <v>11.58</v>
      </c>
      <c r="H75" s="39">
        <v>16.989999999999998</v>
      </c>
      <c r="I75" s="40">
        <v>17.54</v>
      </c>
      <c r="J75" s="57">
        <v>18.27</v>
      </c>
    </row>
    <row r="76" spans="2:16" ht="21" customHeight="1">
      <c r="B76" s="108" t="s">
        <v>66</v>
      </c>
      <c r="C76" s="109"/>
      <c r="D76" s="29"/>
      <c r="E76" s="29"/>
      <c r="F76" s="6">
        <v>25.32</v>
      </c>
      <c r="G76" s="6">
        <v>23.2</v>
      </c>
      <c r="H76" s="6">
        <v>23.58</v>
      </c>
      <c r="I76" s="7">
        <v>24.83</v>
      </c>
      <c r="J76" s="56">
        <v>23.57</v>
      </c>
    </row>
    <row r="77" spans="2:16" ht="21" customHeight="1">
      <c r="B77" s="108" t="s">
        <v>67</v>
      </c>
      <c r="C77" s="109"/>
      <c r="D77" s="29"/>
      <c r="E77" s="29"/>
      <c r="F77" s="1">
        <v>438</v>
      </c>
      <c r="G77" s="1">
        <v>520</v>
      </c>
      <c r="H77" s="1">
        <v>396</v>
      </c>
      <c r="I77" s="32">
        <v>403</v>
      </c>
      <c r="J77" s="52">
        <v>377</v>
      </c>
    </row>
    <row r="78" spans="2:16" ht="21" customHeight="1">
      <c r="B78" s="108" t="s">
        <v>68</v>
      </c>
      <c r="C78" s="109"/>
      <c r="D78" s="29"/>
      <c r="E78" s="29"/>
      <c r="F78" s="35">
        <v>69.459999999999994</v>
      </c>
      <c r="G78" s="35">
        <v>57.9</v>
      </c>
      <c r="H78" s="35">
        <v>72.790000000000006</v>
      </c>
      <c r="I78" s="42">
        <v>68</v>
      </c>
      <c r="J78" s="55">
        <v>71</v>
      </c>
    </row>
    <row r="79" spans="2:16" ht="21" customHeight="1">
      <c r="B79" s="108" t="s">
        <v>71</v>
      </c>
      <c r="C79" s="109"/>
      <c r="D79" s="29"/>
      <c r="E79" s="29"/>
      <c r="F79" s="35">
        <f>F76*F77</f>
        <v>11090.16</v>
      </c>
      <c r="G79" s="35">
        <f>G76*G77</f>
        <v>12064</v>
      </c>
      <c r="H79" s="35">
        <f>H76*H77</f>
        <v>9337.6799999999985</v>
      </c>
      <c r="I79" s="35">
        <f>I76*I77</f>
        <v>10006.49</v>
      </c>
      <c r="J79" s="58">
        <f>J76*J77</f>
        <v>8885.89</v>
      </c>
      <c r="L79" s="43"/>
    </row>
    <row r="80" spans="2:16" ht="21" customHeight="1">
      <c r="B80" s="28" t="s">
        <v>72</v>
      </c>
      <c r="C80" s="29"/>
      <c r="D80" s="29"/>
      <c r="E80" s="29"/>
      <c r="F80" s="5">
        <f>16.72/2.31</f>
        <v>7.2380952380952372</v>
      </c>
      <c r="G80" s="5">
        <f>18.31/2.39</f>
        <v>7.6610878661087858</v>
      </c>
      <c r="H80" s="5">
        <f>14.22/2.38</f>
        <v>5.9747899159663875</v>
      </c>
      <c r="I80" s="5">
        <f>16.07/2.56</f>
        <v>6.27734375</v>
      </c>
      <c r="J80" s="59">
        <f>12.79/2.24</f>
        <v>5.7098214285714279</v>
      </c>
    </row>
    <row r="81" spans="2:14" s="15" customFormat="1" ht="21" customHeight="1">
      <c r="B81" s="63" t="s">
        <v>74</v>
      </c>
      <c r="C81" s="64"/>
      <c r="D81" s="64"/>
      <c r="E81" s="64"/>
      <c r="F81" s="64"/>
      <c r="G81" s="64"/>
      <c r="H81" s="64"/>
      <c r="I81" s="64"/>
      <c r="J81" s="65"/>
    </row>
    <row r="82" spans="2:14" ht="21" customHeight="1">
      <c r="B82" s="119" t="s">
        <v>75</v>
      </c>
      <c r="C82" s="120"/>
      <c r="D82" s="30"/>
      <c r="E82" s="30"/>
      <c r="F82" s="10">
        <v>18</v>
      </c>
      <c r="G82" s="10">
        <v>53</v>
      </c>
      <c r="H82" s="10">
        <v>17</v>
      </c>
      <c r="I82" s="10">
        <v>17</v>
      </c>
      <c r="J82" s="60">
        <v>17</v>
      </c>
    </row>
    <row r="83" spans="2:14" ht="21" customHeight="1">
      <c r="B83" s="119" t="s">
        <v>76</v>
      </c>
      <c r="C83" s="120"/>
      <c r="D83" s="30"/>
      <c r="E83" s="30"/>
      <c r="F83" s="10">
        <v>42</v>
      </c>
      <c r="G83" s="44" t="s">
        <v>77</v>
      </c>
      <c r="H83" s="10">
        <v>41</v>
      </c>
      <c r="I83" s="10">
        <v>42</v>
      </c>
      <c r="J83" s="60">
        <v>42</v>
      </c>
    </row>
    <row r="84" spans="2:14" s="15" customFormat="1" ht="21" customHeight="1">
      <c r="B84" s="63" t="s">
        <v>78</v>
      </c>
      <c r="C84" s="64"/>
      <c r="D84" s="64"/>
      <c r="E84" s="64"/>
      <c r="F84" s="64"/>
      <c r="G84" s="64"/>
      <c r="H84" s="64"/>
      <c r="I84" s="64"/>
      <c r="J84" s="65"/>
    </row>
    <row r="85" spans="2:14" ht="21" customHeight="1">
      <c r="B85" s="119" t="s">
        <v>79</v>
      </c>
      <c r="C85" s="120"/>
      <c r="D85" s="30"/>
      <c r="E85" s="30"/>
      <c r="F85" s="17">
        <v>6.06</v>
      </c>
      <c r="G85" s="8">
        <v>6.06</v>
      </c>
      <c r="H85" s="8">
        <v>6.92</v>
      </c>
      <c r="I85" s="8">
        <v>6.32</v>
      </c>
      <c r="J85" s="61">
        <v>6.12</v>
      </c>
    </row>
    <row r="86" spans="2:14" ht="21" customHeight="1">
      <c r="B86" s="119" t="s">
        <v>80</v>
      </c>
      <c r="C86" s="120"/>
      <c r="D86" s="30"/>
      <c r="E86" s="30"/>
      <c r="F86" s="17">
        <v>1.24</v>
      </c>
      <c r="G86" s="8">
        <v>1.85</v>
      </c>
      <c r="H86" s="8">
        <v>1.07</v>
      </c>
      <c r="I86" s="8">
        <v>0.98</v>
      </c>
      <c r="J86" s="61">
        <v>0.94</v>
      </c>
    </row>
    <row r="87" spans="2:14" ht="21" customHeight="1">
      <c r="B87" s="119" t="s">
        <v>81</v>
      </c>
      <c r="C87" s="120"/>
      <c r="D87" s="30"/>
      <c r="E87" s="30"/>
      <c r="F87" s="8">
        <v>0.20399999999999999</v>
      </c>
      <c r="G87" s="8">
        <v>0.30399999999999999</v>
      </c>
      <c r="H87" s="8">
        <v>0.154</v>
      </c>
      <c r="I87" s="8">
        <v>0.155</v>
      </c>
      <c r="J87" s="61">
        <v>0.154</v>
      </c>
      <c r="K87" s="36"/>
      <c r="L87" s="36"/>
      <c r="M87" s="37"/>
      <c r="N87" s="38"/>
    </row>
    <row r="88" spans="2:14" ht="21" customHeight="1">
      <c r="B88" s="119" t="s">
        <v>82</v>
      </c>
      <c r="C88" s="120"/>
      <c r="D88" s="30"/>
      <c r="E88" s="30"/>
      <c r="F88" s="8">
        <v>3.2300000000000002E-2</v>
      </c>
      <c r="G88" s="8">
        <v>4.5900000000000003E-2</v>
      </c>
      <c r="H88" s="8">
        <v>3.2300000000000002E-2</v>
      </c>
      <c r="I88" s="8">
        <v>2.3900000000000001E-2</v>
      </c>
      <c r="J88" s="61">
        <v>2.46E-2</v>
      </c>
    </row>
    <row r="91" spans="2:14">
      <c r="G91" s="43"/>
      <c r="H91" s="43"/>
    </row>
  </sheetData>
  <mergeCells count="42">
    <mergeCell ref="B87:C87"/>
    <mergeCell ref="B88:C88"/>
    <mergeCell ref="B79:C79"/>
    <mergeCell ref="B2:J2"/>
    <mergeCell ref="B45:J45"/>
    <mergeCell ref="B5:J5"/>
    <mergeCell ref="B6:B8"/>
    <mergeCell ref="C6:C8"/>
    <mergeCell ref="B39:C39"/>
    <mergeCell ref="D6:D8"/>
    <mergeCell ref="B82:C82"/>
    <mergeCell ref="B83:C83"/>
    <mergeCell ref="B85:C85"/>
    <mergeCell ref="B86:C86"/>
    <mergeCell ref="B75:C75"/>
    <mergeCell ref="B77:C77"/>
    <mergeCell ref="B78:C78"/>
    <mergeCell ref="B67:C67"/>
    <mergeCell ref="B72:C72"/>
    <mergeCell ref="B73:C73"/>
    <mergeCell ref="B74:C74"/>
    <mergeCell ref="B62:C62"/>
    <mergeCell ref="B63:C63"/>
    <mergeCell ref="B64:C64"/>
    <mergeCell ref="B65:C65"/>
    <mergeCell ref="B76:C76"/>
    <mergeCell ref="B66:C66"/>
    <mergeCell ref="B68:C68"/>
    <mergeCell ref="B69:C69"/>
    <mergeCell ref="B61:C61"/>
    <mergeCell ref="B3:J3"/>
    <mergeCell ref="B4:J4"/>
    <mergeCell ref="B57:C57"/>
    <mergeCell ref="B58:C58"/>
    <mergeCell ref="B59:C59"/>
    <mergeCell ref="B51:C51"/>
    <mergeCell ref="B52:C52"/>
    <mergeCell ref="B53:C53"/>
    <mergeCell ref="B54:C54"/>
    <mergeCell ref="B55:C55"/>
    <mergeCell ref="B56:C56"/>
    <mergeCell ref="E6:E8"/>
  </mergeCells>
  <dataValidations count="1">
    <dataValidation type="list" allowBlank="1" showInputMessage="1" showErrorMessage="1" sqref="F8:J8">
      <formula1>$Y$7:$Y$8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DA726ABF2D145B9DE8E413C5AAFDE" ma:contentTypeVersion="11" ma:contentTypeDescription="Create a new document." ma:contentTypeScope="" ma:versionID="d5ca59b3719ab3bc07da904e9a1ab5ff">
  <xsd:schema xmlns:xsd="http://www.w3.org/2001/XMLSchema" xmlns:xs="http://www.w3.org/2001/XMLSchema" xmlns:p="http://schemas.microsoft.com/office/2006/metadata/properties" xmlns:ns2="f30e598d-6275-417f-9208-0dee634d7e55" xmlns:ns3="867d5d38-a312-4372-b954-05e1cf722958" targetNamespace="http://schemas.microsoft.com/office/2006/metadata/properties" ma:root="true" ma:fieldsID="2f8884bf2432d8fce7287fb5b2ec8c7e" ns2:_="" ns3:_="">
    <xsd:import namespace="f30e598d-6275-417f-9208-0dee634d7e55"/>
    <xsd:import namespace="867d5d38-a312-4372-b954-05e1cf7229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e598d-6275-417f-9208-0dee634d7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d5d38-a312-4372-b954-05e1cf72295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08A95-18D6-4BBA-A1BC-AC3231A956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599544-B748-4FB1-832F-2D1C164E12F9}">
  <ds:schemaRefs>
    <ds:schemaRef ds:uri="http://purl.org/dc/elements/1.1/"/>
    <ds:schemaRef ds:uri="867d5d38-a312-4372-b954-05e1cf722958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f30e598d-6275-417f-9208-0dee634d7e55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15EF621-0C73-46F6-ABE9-6473EF47C1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0e598d-6275-417f-9208-0dee634d7e55"/>
    <ds:schemaRef ds:uri="867d5d38-a312-4372-b954-05e1cf7229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- 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2023-02-22T10:39:13Z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0x010100DF3DA726ABF2D145B9DE8E413C5AAFDE</vt:lpwstr>
  </property>
</Properties>
</file>