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reekanth.c\OneDrive - Apollo Tyres Limited\Desktop\Results - Sreekanth\"/>
    </mc:Choice>
  </mc:AlternateContent>
  <bookViews>
    <workbookView xWindow="0" yWindow="0" windowWidth="20490" windowHeight="7650"/>
  </bookViews>
  <sheets>
    <sheet name="Formulation (4)" sheetId="5" r:id="rId1"/>
    <sheet name="weighment" sheetId="2" state="hidden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5" l="1"/>
  <c r="H76" i="5"/>
  <c r="G76" i="5"/>
  <c r="E76" i="5"/>
  <c r="H75" i="5"/>
  <c r="G75" i="5"/>
  <c r="F73" i="5"/>
  <c r="F76" i="5" s="1"/>
  <c r="H51" i="5"/>
  <c r="G51" i="5"/>
  <c r="F51" i="5"/>
  <c r="G50" i="5"/>
  <c r="F50" i="5"/>
  <c r="E50" i="5"/>
  <c r="H48" i="5"/>
  <c r="H50" i="5" s="1"/>
  <c r="H46" i="5"/>
  <c r="G46" i="5"/>
  <c r="G45" i="5"/>
  <c r="H25" i="5"/>
  <c r="G25" i="5"/>
  <c r="F25" i="5"/>
  <c r="E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H77" i="5" l="1"/>
  <c r="F75" i="5"/>
  <c r="G77" i="5"/>
  <c r="E27" i="5"/>
  <c r="E28" i="5" s="1"/>
  <c r="E26" i="5"/>
  <c r="F27" i="5"/>
  <c r="F28" i="5" s="1"/>
  <c r="F26" i="5"/>
  <c r="G27" i="5"/>
  <c r="G28" i="5" s="1"/>
  <c r="G26" i="5"/>
  <c r="H27" i="5"/>
  <c r="H28" i="5" s="1"/>
  <c r="E77" i="5"/>
  <c r="H26" i="5"/>
  <c r="F77" i="5"/>
  <c r="H29" i="5" l="1"/>
  <c r="G29" i="5"/>
  <c r="F29" i="5"/>
  <c r="E29" i="5"/>
  <c r="L5" i="2" l="1"/>
  <c r="L6" i="2"/>
  <c r="L7" i="2"/>
  <c r="L8" i="2"/>
  <c r="L9" i="2"/>
  <c r="L10" i="2"/>
  <c r="L11" i="2"/>
  <c r="L12" i="2"/>
  <c r="L13" i="2"/>
  <c r="L16" i="2"/>
  <c r="L17" i="2"/>
  <c r="L18" i="2"/>
  <c r="L19" i="2"/>
  <c r="L20" i="2"/>
  <c r="L21" i="2"/>
  <c r="L22" i="2"/>
  <c r="L23" i="2"/>
  <c r="L24" i="2"/>
  <c r="L25" i="2"/>
  <c r="L28" i="2"/>
  <c r="L29" i="2"/>
  <c r="L30" i="2"/>
  <c r="L31" i="2"/>
  <c r="L32" i="2"/>
  <c r="G14" i="2"/>
  <c r="G16" i="2" s="1"/>
  <c r="G26" i="2" s="1"/>
  <c r="G28" i="2" s="1"/>
  <c r="G33" i="2" s="1"/>
  <c r="F14" i="2" l="1"/>
  <c r="E14" i="2"/>
  <c r="E16" i="2" s="1"/>
  <c r="D14" i="2"/>
  <c r="D16" i="2" s="1"/>
  <c r="C14" i="2"/>
  <c r="C16" i="2" s="1"/>
  <c r="F16" i="2" l="1"/>
  <c r="F26" i="2" s="1"/>
  <c r="H6" i="2"/>
  <c r="I5" i="2"/>
  <c r="I6" i="2"/>
  <c r="I7" i="2"/>
  <c r="I9" i="2"/>
  <c r="J8" i="2"/>
  <c r="J9" i="2"/>
  <c r="J10" i="2"/>
  <c r="H11" i="2"/>
  <c r="J5" i="2"/>
  <c r="J12" i="2"/>
  <c r="J6" i="2"/>
  <c r="J7" i="2"/>
  <c r="J13" i="2"/>
  <c r="I8" i="2"/>
  <c r="I10" i="2"/>
  <c r="I11" i="2"/>
  <c r="J11" i="2"/>
  <c r="K13" i="2"/>
  <c r="H10" i="2"/>
  <c r="K5" i="2"/>
  <c r="K9" i="2"/>
  <c r="K7" i="2"/>
  <c r="K12" i="2"/>
  <c r="K6" i="2"/>
  <c r="K10" i="2"/>
  <c r="H9" i="2"/>
  <c r="H8" i="2"/>
  <c r="H7" i="2"/>
  <c r="K11" i="2"/>
  <c r="H5" i="2"/>
  <c r="K8" i="2"/>
  <c r="C26" i="2"/>
  <c r="E26" i="2"/>
  <c r="D26" i="2"/>
  <c r="H12" i="2"/>
  <c r="I13" i="2"/>
  <c r="H13" i="2"/>
  <c r="I12" i="2"/>
  <c r="H16" i="2" l="1"/>
  <c r="H21" i="2"/>
  <c r="I16" i="2"/>
  <c r="I21" i="2"/>
  <c r="K16" i="2"/>
  <c r="K21" i="2"/>
  <c r="J16" i="2"/>
  <c r="J21" i="2"/>
  <c r="F28" i="2"/>
  <c r="K25" i="2"/>
  <c r="K24" i="2"/>
  <c r="K23" i="2"/>
  <c r="K22" i="2"/>
  <c r="K20" i="2"/>
  <c r="K19" i="2"/>
  <c r="K18" i="2"/>
  <c r="K17" i="2"/>
  <c r="H25" i="2"/>
  <c r="H23" i="2"/>
  <c r="H20" i="2"/>
  <c r="H17" i="2"/>
  <c r="H18" i="2"/>
  <c r="C28" i="2"/>
  <c r="H24" i="2"/>
  <c r="H22" i="2"/>
  <c r="H19" i="2"/>
  <c r="I24" i="2"/>
  <c r="I20" i="2"/>
  <c r="I17" i="2"/>
  <c r="I23" i="2"/>
  <c r="I19" i="2"/>
  <c r="D28" i="2"/>
  <c r="I25" i="2"/>
  <c r="I22" i="2"/>
  <c r="I18" i="2"/>
  <c r="E28" i="2"/>
  <c r="J25" i="2"/>
  <c r="J24" i="2"/>
  <c r="J23" i="2"/>
  <c r="J22" i="2"/>
  <c r="J20" i="2"/>
  <c r="J19" i="2"/>
  <c r="J18" i="2"/>
  <c r="J17" i="2"/>
  <c r="C33" i="2" l="1"/>
  <c r="H28" i="2" s="1"/>
  <c r="E33" i="2"/>
  <c r="D33" i="2"/>
  <c r="F33" i="2"/>
  <c r="K28" i="2" s="1"/>
  <c r="J32" i="2" l="1"/>
  <c r="J31" i="2"/>
  <c r="J30" i="2"/>
  <c r="J29" i="2"/>
  <c r="I31" i="2"/>
  <c r="I32" i="2"/>
  <c r="I30" i="2"/>
  <c r="I29" i="2"/>
  <c r="I28" i="2"/>
  <c r="K32" i="2"/>
  <c r="K31" i="2"/>
  <c r="K30" i="2"/>
  <c r="K29" i="2"/>
  <c r="J28" i="2"/>
  <c r="H31" i="2"/>
  <c r="H32" i="2"/>
  <c r="H30" i="2"/>
  <c r="H29" i="2"/>
</calcChain>
</file>

<file path=xl/sharedStrings.xml><?xml version="1.0" encoding="utf-8"?>
<sst xmlns="http://schemas.openxmlformats.org/spreadsheetml/2006/main" count="147" uniqueCount="81">
  <si>
    <t>Ingredients</t>
  </si>
  <si>
    <t>T906</t>
  </si>
  <si>
    <t>RSS 3</t>
  </si>
  <si>
    <t>TSR 10</t>
  </si>
  <si>
    <t>CD2109</t>
  </si>
  <si>
    <t xml:space="preserve">N220 </t>
  </si>
  <si>
    <t>N134</t>
  </si>
  <si>
    <t>N330</t>
  </si>
  <si>
    <t xml:space="preserve">Silica </t>
  </si>
  <si>
    <t>Silane X266</t>
  </si>
  <si>
    <t>Zinc Oxide -Indirect</t>
  </si>
  <si>
    <t>Stearic acid</t>
  </si>
  <si>
    <t>Ozone Protecting Wax PE</t>
  </si>
  <si>
    <t>Antioxidant 6PPD</t>
  </si>
  <si>
    <t>Antioxidant TMQ</t>
  </si>
  <si>
    <t>Sulphur Soluble</t>
  </si>
  <si>
    <t>Accelerator TBBS</t>
  </si>
  <si>
    <t>Accelerator CBS</t>
  </si>
  <si>
    <t xml:space="preserve">PVI - Retarder </t>
  </si>
  <si>
    <t>Total</t>
  </si>
  <si>
    <t>Test Parameters</t>
  </si>
  <si>
    <t>Rheometer properties cure@160°C/30 minutes</t>
  </si>
  <si>
    <t>Min Torque (dNm)</t>
  </si>
  <si>
    <t>Max Torque (dNm)</t>
  </si>
  <si>
    <r>
      <rPr>
        <sz val="10"/>
        <rFont val="Symbol"/>
        <family val="1"/>
        <charset val="2"/>
      </rPr>
      <t>D</t>
    </r>
    <r>
      <rPr>
        <sz val="10"/>
        <rFont val="Cambria"/>
        <family val="1"/>
      </rPr>
      <t xml:space="preserve"> torque (dNm)</t>
    </r>
  </si>
  <si>
    <t>TS2(Mins)</t>
  </si>
  <si>
    <t>TC10 (mins)</t>
  </si>
  <si>
    <t>TC15 (Mins)</t>
  </si>
  <si>
    <t>TC25(Mins)</t>
  </si>
  <si>
    <t>TC40(Mins)</t>
  </si>
  <si>
    <t>TC50(Mins)</t>
  </si>
  <si>
    <t>TC90(Mins)</t>
  </si>
  <si>
    <t>Physical Properties (Unaged)-160 deg, 15 min</t>
  </si>
  <si>
    <t>Hardness(Shore A)</t>
  </si>
  <si>
    <t>100% Modulus(MPa)</t>
  </si>
  <si>
    <t>200% Modulus(MPa)</t>
  </si>
  <si>
    <t>300% Modulus(MPa)</t>
  </si>
  <si>
    <t xml:space="preserve">Tensile strength(MPa) </t>
  </si>
  <si>
    <t xml:space="preserve">Elongation at break (% ) </t>
  </si>
  <si>
    <t xml:space="preserve">Tear strength (N/mm) </t>
  </si>
  <si>
    <t>TS*EB</t>
  </si>
  <si>
    <t>Energy @ break / thickness (J/mm)</t>
  </si>
  <si>
    <t>Bulk Tear,  (N)</t>
  </si>
  <si>
    <t xml:space="preserve"> HBU()  properties</t>
  </si>
  <si>
    <r>
      <t>HBU (</t>
    </r>
    <r>
      <rPr>
        <sz val="10"/>
        <color indexed="8"/>
        <rFont val="Symbol"/>
        <family val="1"/>
        <charset val="2"/>
      </rPr>
      <t>D</t>
    </r>
    <r>
      <rPr>
        <sz val="10"/>
        <color indexed="8"/>
        <rFont val="Cambria"/>
        <family val="1"/>
      </rPr>
      <t>T at Base)(</t>
    </r>
    <r>
      <rPr>
        <vertAlign val="superscript"/>
        <sz val="10"/>
        <color indexed="8"/>
        <rFont val="Cambria"/>
        <family val="1"/>
      </rPr>
      <t>0</t>
    </r>
    <r>
      <rPr>
        <sz val="10"/>
        <color indexed="8"/>
        <rFont val="Cambria"/>
        <family val="1"/>
      </rPr>
      <t>C)</t>
    </r>
  </si>
  <si>
    <r>
      <t>HBU (</t>
    </r>
    <r>
      <rPr>
        <sz val="10"/>
        <color indexed="8"/>
        <rFont val="Symbol"/>
        <family val="1"/>
        <charset val="2"/>
      </rPr>
      <t>D</t>
    </r>
    <r>
      <rPr>
        <sz val="10"/>
        <color indexed="8"/>
        <rFont val="Cambria"/>
        <family val="1"/>
      </rPr>
      <t>T at centre)(</t>
    </r>
    <r>
      <rPr>
        <vertAlign val="superscript"/>
        <sz val="10"/>
        <color indexed="8"/>
        <rFont val="Cambria"/>
        <family val="1"/>
      </rPr>
      <t>0</t>
    </r>
    <r>
      <rPr>
        <sz val="10"/>
        <color indexed="8"/>
        <rFont val="Cambria"/>
        <family val="1"/>
      </rPr>
      <t>C)</t>
    </r>
  </si>
  <si>
    <t xml:space="preserve">LAT100 abrasion properties </t>
  </si>
  <si>
    <t>Abrasion Loss Index</t>
  </si>
  <si>
    <r>
      <t>Dynamic Properties(@70</t>
    </r>
    <r>
      <rPr>
        <vertAlign val="superscript"/>
        <sz val="12"/>
        <color rgb="FF7030A0"/>
        <rFont val="Cambria"/>
        <family val="1"/>
      </rPr>
      <t>0</t>
    </r>
    <r>
      <rPr>
        <sz val="12"/>
        <color rgb="FF7030A0"/>
        <rFont val="Cambria"/>
        <family val="1"/>
      </rPr>
      <t>C,Static strain:0.05%&amp;Dyn.strain:0.02%</t>
    </r>
    <r>
      <rPr>
        <b/>
        <sz val="12"/>
        <color rgb="FF7030A0"/>
        <rFont val="Cambria"/>
        <family val="1"/>
      </rPr>
      <t>)</t>
    </r>
  </si>
  <si>
    <t>E' (MPa)</t>
  </si>
  <si>
    <t>E" (MPa)</t>
  </si>
  <si>
    <t>Tan delta</t>
  </si>
  <si>
    <t>Loss Complience ( MPa-1)</t>
  </si>
  <si>
    <t>Tan Delta Index</t>
  </si>
  <si>
    <t>120010A</t>
  </si>
  <si>
    <t>Master 2</t>
  </si>
  <si>
    <t>MB</t>
  </si>
  <si>
    <t>162502A</t>
  </si>
  <si>
    <t>Final</t>
  </si>
  <si>
    <t>Physical Properties (Aged)-160 deg, 15 min</t>
  </si>
  <si>
    <t>Tan Delta/E' Index</t>
  </si>
  <si>
    <t xml:space="preserve">Tan Delta/E' </t>
  </si>
  <si>
    <t>22LP 2B2</t>
  </si>
  <si>
    <t>22LP 2B3</t>
  </si>
  <si>
    <t>N234</t>
  </si>
  <si>
    <t>N339</t>
  </si>
  <si>
    <t>22LP2B 1</t>
  </si>
  <si>
    <t>22LP2B 2</t>
  </si>
  <si>
    <t>22LP2B 3</t>
  </si>
  <si>
    <t>22LP2B 4</t>
  </si>
  <si>
    <t>Sp grav</t>
  </si>
  <si>
    <t>Cost/kg</t>
  </si>
  <si>
    <t>Volume</t>
  </si>
  <si>
    <t>Sp Gravity</t>
  </si>
  <si>
    <t>Volume cost</t>
  </si>
  <si>
    <t>DPG</t>
  </si>
  <si>
    <t>22LP 2B5</t>
  </si>
  <si>
    <t>22LP2B 5</t>
  </si>
  <si>
    <t xml:space="preserve">22LP 2B1  </t>
  </si>
  <si>
    <t>RRC index</t>
  </si>
  <si>
    <t xml:space="preserve">22LP 2B1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</si>
</sst>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34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indexed="8"/>
      <name val="Cambria"/>
      <family val="1"/>
    </font>
    <font>
      <sz val="10"/>
      <name val="Arial"/>
      <family val="2"/>
    </font>
    <font>
      <sz val="12"/>
      <color rgb="FF7030A0"/>
      <name val="Cambria"/>
      <family val="1"/>
    </font>
    <font>
      <b/>
      <sz val="10"/>
      <color theme="1"/>
      <name val="Cambria"/>
      <family val="1"/>
    </font>
    <font>
      <sz val="10"/>
      <name val="Cambria"/>
      <family val="1"/>
    </font>
    <font>
      <sz val="10"/>
      <name val="Symbol"/>
      <family val="1"/>
      <charset val="2"/>
    </font>
    <font>
      <sz val="11"/>
      <name val="Cambria"/>
      <family val="1"/>
    </font>
    <font>
      <b/>
      <sz val="10"/>
      <name val="Cambria"/>
      <family val="1"/>
    </font>
    <font>
      <sz val="10"/>
      <color indexed="8"/>
      <name val="Cambria"/>
      <family val="1"/>
    </font>
    <font>
      <sz val="10"/>
      <color indexed="8"/>
      <name val="Symbol"/>
      <family val="1"/>
      <charset val="2"/>
    </font>
    <font>
      <vertAlign val="superscript"/>
      <sz val="10"/>
      <color indexed="8"/>
      <name val="Cambria"/>
      <family val="1"/>
    </font>
    <font>
      <b/>
      <sz val="10"/>
      <color rgb="FFFF0000"/>
      <name val="Cambria"/>
      <family val="1"/>
    </font>
    <font>
      <vertAlign val="superscript"/>
      <sz val="12"/>
      <color rgb="FF7030A0"/>
      <name val="Cambria"/>
      <family val="1"/>
    </font>
    <font>
      <b/>
      <sz val="12"/>
      <color rgb="FF7030A0"/>
      <name val="Cambria"/>
      <family val="1"/>
    </font>
    <font>
      <b/>
      <sz val="10"/>
      <color indexed="8"/>
      <name val="Cambria"/>
      <family val="1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/>
    <xf numFmtId="0" fontId="21" fillId="0" borderId="0">
      <alignment vertical="center"/>
    </xf>
  </cellStyleXfs>
  <cellXfs count="91">
    <xf numFmtId="0" fontId="0" fillId="0" borderId="0" xfId="0"/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2" fontId="5" fillId="0" borderId="1" xfId="1" applyNumberFormat="1" applyFont="1" applyBorder="1" applyAlignment="1">
      <alignment horizontal="center" vertical="center"/>
    </xf>
    <xf numFmtId="2" fontId="5" fillId="2" borderId="1" xfId="1" applyNumberFormat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1" fontId="10" fillId="0" borderId="1" xfId="2" applyNumberFormat="1" applyFont="1" applyBorder="1" applyAlignment="1">
      <alignment horizontal="center" vertical="center"/>
    </xf>
    <xf numFmtId="164" fontId="10" fillId="0" borderId="1" xfId="2" applyNumberFormat="1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4" fillId="0" borderId="1" xfId="4" applyFont="1" applyBorder="1" applyAlignment="1">
      <alignment horizontal="center" vertical="center"/>
    </xf>
    <xf numFmtId="1" fontId="20" fillId="0" borderId="1" xfId="4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0" fontId="4" fillId="4" borderId="1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center"/>
    </xf>
    <xf numFmtId="2" fontId="5" fillId="0" borderId="0" xfId="1" applyNumberFormat="1" applyFont="1" applyBorder="1" applyAlignment="1">
      <alignment horizontal="center" vertical="center"/>
    </xf>
    <xf numFmtId="2" fontId="5" fillId="0" borderId="2" xfId="1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4" fillId="0" borderId="1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4" fillId="0" borderId="0" xfId="1" applyNumberFormat="1" applyFont="1" applyBorder="1" applyAlignment="1">
      <alignment horizontal="center" vertical="center"/>
    </xf>
    <xf numFmtId="2" fontId="4" fillId="0" borderId="7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2" fontId="4" fillId="0" borderId="3" xfId="1" applyNumberFormat="1" applyFont="1" applyBorder="1" applyAlignment="1">
      <alignment horizontal="center" vertical="center"/>
    </xf>
    <xf numFmtId="2" fontId="5" fillId="0" borderId="3" xfId="1" applyNumberFormat="1" applyFont="1" applyBorder="1" applyAlignment="1">
      <alignment horizontal="center" vertical="center"/>
    </xf>
    <xf numFmtId="2" fontId="5" fillId="0" borderId="8" xfId="1" applyNumberFormat="1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5" fillId="0" borderId="10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5" fillId="0" borderId="1" xfId="1" applyNumberFormat="1" applyFont="1" applyFill="1" applyBorder="1" applyAlignment="1">
      <alignment horizontal="center" vertical="center"/>
    </xf>
    <xf numFmtId="2" fontId="5" fillId="0" borderId="0" xfId="1" applyNumberFormat="1" applyFont="1" applyFill="1" applyBorder="1" applyAlignment="1">
      <alignment horizontal="center" vertical="center"/>
    </xf>
    <xf numFmtId="2" fontId="5" fillId="0" borderId="2" xfId="1" applyNumberFormat="1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 vertical="center"/>
    </xf>
    <xf numFmtId="1" fontId="10" fillId="0" borderId="1" xfId="2" applyNumberFormat="1" applyFont="1" applyFill="1" applyBorder="1" applyAlignment="1">
      <alignment horizontal="center" vertical="center"/>
    </xf>
    <xf numFmtId="1" fontId="10" fillId="0" borderId="1" xfId="3" applyNumberFormat="1" applyFont="1" applyFill="1" applyBorder="1" applyAlignment="1">
      <alignment horizontal="center" vertical="center"/>
    </xf>
    <xf numFmtId="164" fontId="10" fillId="0" borderId="1" xfId="2" applyNumberFormat="1" applyFont="1" applyFill="1" applyBorder="1" applyAlignment="1">
      <alignment horizontal="center" vertical="center"/>
    </xf>
    <xf numFmtId="164" fontId="10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0" fontId="14" fillId="0" borderId="1" xfId="4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6" fontId="20" fillId="0" borderId="1" xfId="4" applyNumberFormat="1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5" fontId="17" fillId="0" borderId="1" xfId="4" applyNumberFormat="1" applyFont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14" fillId="0" borderId="1" xfId="4" applyNumberFormat="1" applyFont="1" applyFill="1" applyBorder="1" applyAlignment="1">
      <alignment horizontal="center" vertical="center"/>
    </xf>
    <xf numFmtId="0" fontId="10" fillId="2" borderId="1" xfId="2" applyFont="1" applyFill="1" applyBorder="1" applyAlignment="1">
      <alignment horizontal="center" vertical="center"/>
    </xf>
    <xf numFmtId="164" fontId="10" fillId="2" borderId="1" xfId="2" applyNumberFormat="1" applyFont="1" applyFill="1" applyBorder="1" applyAlignment="1">
      <alignment horizontal="center" vertical="center"/>
    </xf>
    <xf numFmtId="1" fontId="10" fillId="2" borderId="1" xfId="2" applyNumberFormat="1" applyFont="1" applyFill="1" applyBorder="1" applyAlignment="1">
      <alignment horizontal="center" vertical="center"/>
    </xf>
    <xf numFmtId="1" fontId="13" fillId="2" borderId="1" xfId="2" applyNumberFormat="1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1" xfId="0" applyNumberFormat="1" applyFill="1" applyBorder="1" applyAlignment="1">
      <alignment horizontal="center" vertical="center"/>
    </xf>
    <xf numFmtId="2" fontId="0" fillId="7" borderId="3" xfId="0" applyNumberFormat="1" applyFill="1" applyBorder="1" applyAlignment="1">
      <alignment horizontal="center" vertical="center"/>
    </xf>
    <xf numFmtId="2" fontId="5" fillId="6" borderId="1" xfId="1" applyNumberFormat="1" applyFont="1" applyFill="1" applyBorder="1" applyAlignment="1">
      <alignment horizontal="center" vertical="center"/>
    </xf>
    <xf numFmtId="2" fontId="0" fillId="7" borderId="11" xfId="0" applyNumberFormat="1" applyFill="1" applyBorder="1" applyAlignment="1">
      <alignment horizontal="center" vertical="center"/>
    </xf>
    <xf numFmtId="2" fontId="5" fillId="7" borderId="2" xfId="1" applyNumberFormat="1" applyFont="1" applyFill="1" applyBorder="1" applyAlignment="1">
      <alignment horizontal="center" vertical="center"/>
    </xf>
    <xf numFmtId="2" fontId="5" fillId="7" borderId="0" xfId="1" applyNumberFormat="1" applyFon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164" fontId="10" fillId="6" borderId="1" xfId="2" applyNumberFormat="1" applyFont="1" applyFill="1" applyBorder="1" applyAlignment="1">
      <alignment horizontal="center" vertical="center"/>
    </xf>
    <xf numFmtId="165" fontId="17" fillId="6" borderId="1" xfId="4" applyNumberFormat="1" applyFon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4" fontId="10" fillId="7" borderId="1" xfId="2" applyNumberFormat="1" applyFont="1" applyFill="1" applyBorder="1" applyAlignment="1">
      <alignment horizontal="center" vertical="center"/>
    </xf>
    <xf numFmtId="165" fontId="17" fillId="7" borderId="1" xfId="4" applyNumberFormat="1" applyFont="1" applyFill="1" applyBorder="1" applyAlignment="1">
      <alignment horizontal="center" vertical="center"/>
    </xf>
  </cellXfs>
  <cellStyles count="6">
    <cellStyle name="Normal" xfId="0" builtinId="0"/>
    <cellStyle name="Normal 2 14" xfId="2"/>
    <cellStyle name="Normal 2 14 2" xfId="3"/>
    <cellStyle name="Normal 3" xfId="5"/>
    <cellStyle name="Normal 3 2" xfId="1"/>
    <cellStyle name="Normal 7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pollotyres-my.sharepoint.com/Users/sreekanth.c/Desktop/Desktop/RMCD/Cost/active%2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-23"/>
      <sheetName val="All"/>
      <sheetName val="(Halo) Butyl"/>
      <sheetName val="Accelerator"/>
      <sheetName val="Activators"/>
      <sheetName val="Antidegradants"/>
      <sheetName val="Auxiliary raw materials"/>
      <sheetName val="BR"/>
      <sheetName val="Bead wire"/>
      <sheetName val="Bonding agents"/>
      <sheetName val="Carbon Black"/>
      <sheetName val="E-SBR"/>
      <sheetName val="EPDM"/>
      <sheetName val="Fabric"/>
      <sheetName val="Hybrids"/>
      <sheetName val="IR (Poly Isoprene)"/>
      <sheetName val="Natural Rubber"/>
      <sheetName val="Peptizers"/>
      <sheetName val="Polyamide N6"/>
      <sheetName val="Polyamide N66"/>
      <sheetName val="Polyester"/>
      <sheetName val="Polymer"/>
      <sheetName val="Rayon"/>
      <sheetName val="Recycled materials"/>
      <sheetName val="Resins &amp; Processing aids"/>
      <sheetName val="Retarders"/>
      <sheetName val="Rubber chemicals"/>
      <sheetName val="S-SBR"/>
      <sheetName val="Silane coupling agents"/>
      <sheetName val="Silica"/>
      <sheetName val="Softener"/>
      <sheetName val="Specialty chemicals"/>
      <sheetName val="Square Woven"/>
      <sheetName val="Steelcord"/>
      <sheetName val="Sulphur donor"/>
      <sheetName val="Vulcanizing Agent"/>
      <sheetName val="Waxes"/>
      <sheetName val="White filler"/>
    </sheetNames>
    <sheetDataSet>
      <sheetData sheetId="0"/>
      <sheetData sheetId="1">
        <row r="3">
          <cell r="B3">
            <v>130043</v>
          </cell>
          <cell r="C3" t="str">
            <v>IIR - Butyl rubber, 1.4 % - 2.0 % unsaturation</v>
          </cell>
          <cell r="D3">
            <v>0.92</v>
          </cell>
          <cell r="E3">
            <v>0</v>
          </cell>
        </row>
        <row r="4">
          <cell r="B4">
            <v>130842</v>
          </cell>
          <cell r="C4" t="str">
            <v>CIIR - Chlorobutyl Rubber (Medium Viscosity)</v>
          </cell>
          <cell r="D4">
            <v>0.92</v>
          </cell>
          <cell r="E4">
            <v>233.08</v>
          </cell>
        </row>
        <row r="5">
          <cell r="B5">
            <v>131406</v>
          </cell>
          <cell r="C5" t="str">
            <v>BIIR Bromobutyl (High viscosity)</v>
          </cell>
          <cell r="D5">
            <v>0.93</v>
          </cell>
          <cell r="E5">
            <v>237.4</v>
          </cell>
        </row>
        <row r="6">
          <cell r="B6" t="str">
            <v>131406A</v>
          </cell>
          <cell r="C6" t="str">
            <v>BIIR Bromobutyl (High viscosity)</v>
          </cell>
          <cell r="D6">
            <v>0.93</v>
          </cell>
          <cell r="E6" t="e">
            <v>#N/A</v>
          </cell>
        </row>
        <row r="7">
          <cell r="B7">
            <v>137739</v>
          </cell>
          <cell r="C7" t="str">
            <v>BIIR - Bromobutyl Rubber (Low viscosity)</v>
          </cell>
          <cell r="D7">
            <v>0.93</v>
          </cell>
          <cell r="E7">
            <v>0</v>
          </cell>
        </row>
        <row r="8">
          <cell r="B8">
            <v>160146</v>
          </cell>
          <cell r="C8" t="str">
            <v>DPG ( Diphenyl Guanidine )</v>
          </cell>
          <cell r="D8">
            <v>1.2</v>
          </cell>
          <cell r="E8">
            <v>378</v>
          </cell>
        </row>
        <row r="9">
          <cell r="B9">
            <v>160148</v>
          </cell>
          <cell r="C9" t="str">
            <v>TMTD ( Tetra Methyl Thiuram Disulfide )</v>
          </cell>
          <cell r="D9">
            <v>1.41</v>
          </cell>
          <cell r="E9">
            <v>205</v>
          </cell>
        </row>
        <row r="10">
          <cell r="B10">
            <v>160162</v>
          </cell>
          <cell r="C10" t="str">
            <v>MBT ( 2-Mercapto Benzo Thiazole )</v>
          </cell>
          <cell r="D10">
            <v>1.51</v>
          </cell>
          <cell r="E10">
            <v>355</v>
          </cell>
        </row>
        <row r="11">
          <cell r="B11">
            <v>160192</v>
          </cell>
          <cell r="C11" t="str">
            <v>Accelerator BT ( 1 : 1 Blend of MBTS &amp; TMTD )</v>
          </cell>
          <cell r="D11">
            <v>1.4750000000000001</v>
          </cell>
          <cell r="E11">
            <v>0</v>
          </cell>
        </row>
        <row r="12">
          <cell r="B12">
            <v>160200</v>
          </cell>
          <cell r="C12" t="str">
            <v>DCBS ( N,N'-Dicyclohexyl-2-Benzothiazyl Sulphenamide )</v>
          </cell>
          <cell r="D12">
            <v>1.2</v>
          </cell>
          <cell r="E12">
            <v>491</v>
          </cell>
        </row>
        <row r="13">
          <cell r="B13">
            <v>160210</v>
          </cell>
          <cell r="C13" t="str">
            <v>CBBS N-Cyclohexyl-bis(2-Benzothiazyl) Sulphenamide</v>
          </cell>
          <cell r="D13">
            <v>1.2</v>
          </cell>
          <cell r="E13" t="e">
            <v>#N/A</v>
          </cell>
        </row>
        <row r="14">
          <cell r="B14">
            <v>160235</v>
          </cell>
          <cell r="C14" t="str">
            <v>MBTS (Mercaptobezothiazyl di Sulfide)</v>
          </cell>
          <cell r="D14">
            <v>1.54</v>
          </cell>
          <cell r="E14">
            <v>277</v>
          </cell>
        </row>
        <row r="15">
          <cell r="B15">
            <v>160240</v>
          </cell>
          <cell r="C15" t="str">
            <v>Titanium Dioxide - Rutile</v>
          </cell>
          <cell r="D15">
            <v>4</v>
          </cell>
          <cell r="E15" t="e">
            <v>#N/A</v>
          </cell>
        </row>
        <row r="16">
          <cell r="B16">
            <v>160267</v>
          </cell>
          <cell r="C16" t="str">
            <v>TMTM ( Tetra Methyl Thiuram Monosulfide )</v>
          </cell>
          <cell r="D16">
            <v>1.41</v>
          </cell>
          <cell r="E16">
            <v>0</v>
          </cell>
        </row>
        <row r="17">
          <cell r="B17">
            <v>160327</v>
          </cell>
          <cell r="C17" t="str">
            <v>CBS (N-Cyclohexyl-2-Benzothiazole Sulphenamide)</v>
          </cell>
          <cell r="D17">
            <v>1.3</v>
          </cell>
          <cell r="E17">
            <v>309</v>
          </cell>
        </row>
        <row r="18">
          <cell r="B18">
            <v>160732</v>
          </cell>
          <cell r="C18" t="str">
            <v>TBBS ( N-Tert-Butyl-2-Benzo-Thiazole Sulfenamide )</v>
          </cell>
          <cell r="D18">
            <v>1.28</v>
          </cell>
          <cell r="E18">
            <v>327</v>
          </cell>
        </row>
        <row r="19">
          <cell r="B19">
            <v>161035</v>
          </cell>
          <cell r="C19" t="str">
            <v>ZnDEC ( Zinc Di Ethyl Dithio Carbamate )</v>
          </cell>
          <cell r="D19">
            <v>1.48</v>
          </cell>
          <cell r="E19">
            <v>270</v>
          </cell>
        </row>
        <row r="20">
          <cell r="B20">
            <v>161832</v>
          </cell>
          <cell r="C20" t="str">
            <v>TBzTD (Tetra Benzyl Thiuram Disulfide)</v>
          </cell>
          <cell r="D20">
            <v>1.51</v>
          </cell>
          <cell r="E20">
            <v>460</v>
          </cell>
        </row>
        <row r="21">
          <cell r="B21">
            <v>161833</v>
          </cell>
          <cell r="C21" t="str">
            <v>DTDM ( Di Thio Di Morpholine )</v>
          </cell>
          <cell r="D21">
            <v>1.35</v>
          </cell>
          <cell r="E21">
            <v>0</v>
          </cell>
        </row>
        <row r="22">
          <cell r="B22">
            <v>161848</v>
          </cell>
          <cell r="C22" t="str">
            <v>ZnDBzC ( Zinc Di Benzyl Di Thio Carbamate )</v>
          </cell>
          <cell r="D22">
            <v>1.42</v>
          </cell>
          <cell r="E22">
            <v>0</v>
          </cell>
        </row>
        <row r="23">
          <cell r="B23">
            <v>164215</v>
          </cell>
          <cell r="C23" t="str">
            <v>TBSI (N-tert-Butyl-2-benzothiazolesulfenamide), Oil coated</v>
          </cell>
          <cell r="D23">
            <v>1.35</v>
          </cell>
          <cell r="E23">
            <v>920</v>
          </cell>
        </row>
        <row r="24">
          <cell r="B24">
            <v>164261</v>
          </cell>
          <cell r="C24" t="str">
            <v>Zinc dialkyldithiophosphate, Dispersed in Elastomer</v>
          </cell>
          <cell r="D24">
            <v>1.18</v>
          </cell>
          <cell r="E24" t="e">
            <v>#N/A</v>
          </cell>
        </row>
        <row r="25">
          <cell r="B25">
            <v>160183</v>
          </cell>
          <cell r="C25" t="str">
            <v>Oleic acid</v>
          </cell>
          <cell r="D25">
            <v>1.0669999999999999</v>
          </cell>
          <cell r="E25">
            <v>0</v>
          </cell>
        </row>
        <row r="26">
          <cell r="B26">
            <v>160224</v>
          </cell>
          <cell r="C26" t="str">
            <v>Stearic acid, Rubber grade</v>
          </cell>
          <cell r="D26">
            <v>0.93</v>
          </cell>
          <cell r="E26">
            <v>102.33</v>
          </cell>
        </row>
        <row r="27">
          <cell r="B27">
            <v>160514</v>
          </cell>
          <cell r="C27" t="str">
            <v>Zinc Oxide - Indirect process</v>
          </cell>
          <cell r="D27">
            <v>5.6</v>
          </cell>
          <cell r="E27">
            <v>227.68</v>
          </cell>
        </row>
        <row r="28">
          <cell r="B28">
            <v>164311</v>
          </cell>
          <cell r="C28" t="str">
            <v>Zinc Oxide - Direct process E</v>
          </cell>
          <cell r="D28">
            <v>5.6</v>
          </cell>
          <cell r="E28">
            <v>0</v>
          </cell>
        </row>
        <row r="29">
          <cell r="B29">
            <v>164312</v>
          </cell>
          <cell r="C29" t="str">
            <v>Zinc Oxide -Indirect process E</v>
          </cell>
          <cell r="D29">
            <v>5.63</v>
          </cell>
          <cell r="E29">
            <v>0</v>
          </cell>
        </row>
        <row r="30">
          <cell r="B30">
            <v>160280</v>
          </cell>
          <cell r="C30" t="str">
            <v>TMQ ( Polymerised 2,2,4 Tri Methyl 1,2 Di HydroQuinoline )</v>
          </cell>
          <cell r="D30">
            <v>1.1000000000000001</v>
          </cell>
          <cell r="E30">
            <v>223</v>
          </cell>
        </row>
        <row r="31">
          <cell r="B31">
            <v>160626</v>
          </cell>
          <cell r="C31" t="str">
            <v>DTPD [ N'N-diaryl-p-phenylene diamine ( Mixture ) ]</v>
          </cell>
          <cell r="D31">
            <v>1.2</v>
          </cell>
          <cell r="E31">
            <v>0</v>
          </cell>
        </row>
        <row r="32">
          <cell r="B32">
            <v>160727</v>
          </cell>
          <cell r="C32" t="str">
            <v>6PPD,N-(1,3-dimethyl butyl)-N'-phenyl para phenylene diamine</v>
          </cell>
          <cell r="D32">
            <v>1</v>
          </cell>
          <cell r="E32">
            <v>384</v>
          </cell>
        </row>
        <row r="33">
          <cell r="B33">
            <v>162011</v>
          </cell>
          <cell r="C33" t="str">
            <v>DPA / Acetone reaction products with C-black as carrier</v>
          </cell>
          <cell r="D33">
            <v>1.34</v>
          </cell>
          <cell r="E33">
            <v>0</v>
          </cell>
        </row>
        <row r="34">
          <cell r="B34">
            <v>162012</v>
          </cell>
          <cell r="C34" t="str">
            <v>DPA / Acetone reaction products (50%) with silica (50%)</v>
          </cell>
          <cell r="D34">
            <v>1.28</v>
          </cell>
          <cell r="E34" t="e">
            <v>#N/A</v>
          </cell>
        </row>
        <row r="35">
          <cell r="B35">
            <v>162014</v>
          </cell>
          <cell r="C35" t="str">
            <v>DPA / Acetone reaction products (75%) with silica (25%)</v>
          </cell>
          <cell r="D35">
            <v>1.25</v>
          </cell>
          <cell r="E35">
            <v>0</v>
          </cell>
        </row>
        <row r="36">
          <cell r="B36">
            <v>162015</v>
          </cell>
          <cell r="C36" t="str">
            <v>Anti Ozonant Cyclic Acetal ( Non-Staining )</v>
          </cell>
          <cell r="D36">
            <v>1.25</v>
          </cell>
          <cell r="E36">
            <v>0</v>
          </cell>
        </row>
        <row r="37">
          <cell r="B37">
            <v>162016</v>
          </cell>
          <cell r="C37" t="str">
            <v>Sterically Hindered Poly Nuclear Phenol (Non-Staining)</v>
          </cell>
          <cell r="D37">
            <v>1.25</v>
          </cell>
          <cell r="E37">
            <v>0</v>
          </cell>
        </row>
        <row r="38">
          <cell r="B38">
            <v>162020</v>
          </cell>
          <cell r="C38" t="str">
            <v>DPA / Acetone reaction products (75%) with silica (25%)</v>
          </cell>
          <cell r="D38">
            <v>1.25</v>
          </cell>
          <cell r="E38" t="e">
            <v>#N/A</v>
          </cell>
        </row>
        <row r="39">
          <cell r="B39" t="str">
            <v>X161080</v>
          </cell>
          <cell r="C39" t="str">
            <v>Blend of Hydrocarbon Waxes</v>
          </cell>
          <cell r="D39">
            <v>0.91500000000000004</v>
          </cell>
          <cell r="E39">
            <v>0</v>
          </cell>
        </row>
        <row r="40">
          <cell r="B40">
            <v>130050</v>
          </cell>
          <cell r="C40" t="str">
            <v>Low cis BR ( alkyl Li catalyst )</v>
          </cell>
          <cell r="D40">
            <v>0.89</v>
          </cell>
          <cell r="E40" t="e">
            <v>#N/A</v>
          </cell>
        </row>
        <row r="41">
          <cell r="B41">
            <v>130376</v>
          </cell>
          <cell r="C41" t="str">
            <v>BR-High cis, 1,4 polybutadiene (catalyst type Cobalt)</v>
          </cell>
          <cell r="D41">
            <v>0.91</v>
          </cell>
          <cell r="E41">
            <v>0</v>
          </cell>
        </row>
        <row r="42">
          <cell r="B42" t="str">
            <v>130376A</v>
          </cell>
          <cell r="C42" t="str">
            <v>BR-High cis, 1,4 polybutadiene (catalyst type Cobalt)</v>
          </cell>
          <cell r="D42">
            <v>0.91</v>
          </cell>
          <cell r="E42">
            <v>0</v>
          </cell>
        </row>
        <row r="43">
          <cell r="B43">
            <v>131247</v>
          </cell>
          <cell r="C43" t="str">
            <v>BR (Ni catalyst, High Cis)</v>
          </cell>
          <cell r="D43">
            <v>0.91</v>
          </cell>
          <cell r="E43">
            <v>151.35618440658845</v>
          </cell>
        </row>
        <row r="44">
          <cell r="B44">
            <v>131250</v>
          </cell>
          <cell r="C44" t="str">
            <v>BR  (LI Butadiene, lowCis, functionalized)</v>
          </cell>
          <cell r="D44">
            <v>0.9</v>
          </cell>
          <cell r="E44">
            <v>0</v>
          </cell>
        </row>
        <row r="45">
          <cell r="B45">
            <v>131305</v>
          </cell>
          <cell r="C45" t="str">
            <v>Syndiotactic Polybutadiene Pre dispersed in High Cis BR</v>
          </cell>
          <cell r="D45">
            <v>0.91</v>
          </cell>
          <cell r="E45">
            <v>0</v>
          </cell>
        </row>
        <row r="46">
          <cell r="B46">
            <v>131411</v>
          </cell>
          <cell r="C46" t="str">
            <v>BR-High Cis (Minimum 96%), 1,4 polybutadine-Nd catalyst</v>
          </cell>
          <cell r="D46">
            <v>0.91</v>
          </cell>
          <cell r="E46">
            <v>189.08578695368951</v>
          </cell>
        </row>
        <row r="47">
          <cell r="B47">
            <v>131424</v>
          </cell>
          <cell r="C47" t="str">
            <v>BR-High Cis (Minimum 97%), 1,4 polybutadine-Nd catalyst</v>
          </cell>
          <cell r="D47">
            <v>0.91</v>
          </cell>
          <cell r="E47">
            <v>0</v>
          </cell>
        </row>
        <row r="48">
          <cell r="B48">
            <v>131429</v>
          </cell>
          <cell r="C48" t="str">
            <v>BR- High Cis (Min 96%),1,4 PB-Nd, OE with 37.5 phr TDAE Oil</v>
          </cell>
          <cell r="D48">
            <v>0.91</v>
          </cell>
          <cell r="E48" t="e">
            <v>#N/A</v>
          </cell>
        </row>
        <row r="49">
          <cell r="B49">
            <v>138830</v>
          </cell>
          <cell r="C49" t="str">
            <v>BR - Medium cis 1,4 polybutadine (catalyst type Alkyl Li) MV</v>
          </cell>
          <cell r="D49">
            <v>0.91</v>
          </cell>
          <cell r="E49">
            <v>0</v>
          </cell>
        </row>
        <row r="50">
          <cell r="B50">
            <v>139031</v>
          </cell>
          <cell r="C50" t="str">
            <v>BR - [ High Vinyl (80% vinyl) (catalyst type Alkyl Lithium)</v>
          </cell>
          <cell r="D50">
            <v>0.91</v>
          </cell>
          <cell r="E50">
            <v>0</v>
          </cell>
        </row>
        <row r="51">
          <cell r="B51">
            <v>160223</v>
          </cell>
          <cell r="C51" t="str">
            <v>HMT (Hexamethylene tetramine)</v>
          </cell>
          <cell r="D51">
            <v>1.3</v>
          </cell>
          <cell r="E51" t="e">
            <v>#N/A</v>
          </cell>
        </row>
        <row r="52">
          <cell r="B52">
            <v>160243</v>
          </cell>
          <cell r="C52" t="str">
            <v>Resorcinol-Stearic Acid Melt - 66/33</v>
          </cell>
          <cell r="D52">
            <v>1.2</v>
          </cell>
          <cell r="E52">
            <v>521.1</v>
          </cell>
        </row>
        <row r="53">
          <cell r="B53">
            <v>160261</v>
          </cell>
          <cell r="C53" t="str">
            <v>HMT (80%), Dispersed in Elastomer</v>
          </cell>
          <cell r="D53">
            <v>1.24</v>
          </cell>
          <cell r="E53">
            <v>420</v>
          </cell>
        </row>
        <row r="54">
          <cell r="B54">
            <v>160426</v>
          </cell>
          <cell r="C54" t="str">
            <v>Resorcinol</v>
          </cell>
          <cell r="D54">
            <v>1.27</v>
          </cell>
          <cell r="E54">
            <v>0</v>
          </cell>
        </row>
        <row r="55">
          <cell r="B55" t="str">
            <v>160838A</v>
          </cell>
          <cell r="C55" t="str">
            <v>HMMM (72%) on Calcium Silicate carrier</v>
          </cell>
          <cell r="D55">
            <v>1.42</v>
          </cell>
          <cell r="E55">
            <v>0</v>
          </cell>
        </row>
        <row r="56">
          <cell r="B56">
            <v>160972</v>
          </cell>
          <cell r="C56" t="str">
            <v>Cobalt adhesion promotor</v>
          </cell>
          <cell r="D56">
            <v>1.4</v>
          </cell>
          <cell r="E56">
            <v>2333.6862913650002</v>
          </cell>
        </row>
        <row r="57">
          <cell r="B57" t="str">
            <v>160972A</v>
          </cell>
          <cell r="C57" t="str">
            <v>Cobalt adhesion promotor</v>
          </cell>
          <cell r="D57">
            <v>1.4</v>
          </cell>
          <cell r="E57">
            <v>2089.0768181250005</v>
          </cell>
        </row>
        <row r="58">
          <cell r="B58" t="str">
            <v>160972B</v>
          </cell>
          <cell r="C58" t="str">
            <v>Cobalt Adhesion Promotor</v>
          </cell>
          <cell r="D58">
            <v>1.39</v>
          </cell>
          <cell r="E58">
            <v>0</v>
          </cell>
        </row>
        <row r="59">
          <cell r="B59">
            <v>162132</v>
          </cell>
          <cell r="C59" t="str">
            <v>Homogeneous mixture of 65 Parts HMMM and 35 parts Silica</v>
          </cell>
          <cell r="D59">
            <v>1.43</v>
          </cell>
          <cell r="E59">
            <v>0</v>
          </cell>
        </row>
        <row r="60">
          <cell r="B60">
            <v>162138</v>
          </cell>
          <cell r="C60" t="str">
            <v>Cobalt stearate</v>
          </cell>
          <cell r="D60">
            <v>1.28</v>
          </cell>
          <cell r="E60">
            <v>776.57</v>
          </cell>
        </row>
        <row r="61">
          <cell r="B61">
            <v>163189</v>
          </cell>
          <cell r="C61" t="str">
            <v>Phenolic Resin</v>
          </cell>
          <cell r="D61">
            <v>1.1499999999999999</v>
          </cell>
          <cell r="E61" t="e">
            <v>#N/A</v>
          </cell>
        </row>
        <row r="62">
          <cell r="B62">
            <v>165421</v>
          </cell>
          <cell r="C62" t="str">
            <v>Homogeneous mixture of 72 Parts HMMM and 28 parts Silica</v>
          </cell>
          <cell r="D62">
            <v>1.4</v>
          </cell>
          <cell r="E62">
            <v>171.25</v>
          </cell>
        </row>
        <row r="63">
          <cell r="B63">
            <v>150003</v>
          </cell>
          <cell r="C63" t="str">
            <v>Conductive Carbon Black - High Iodine Number</v>
          </cell>
          <cell r="D63">
            <v>1.8</v>
          </cell>
          <cell r="E63">
            <v>0</v>
          </cell>
        </row>
        <row r="64">
          <cell r="B64">
            <v>150109</v>
          </cell>
          <cell r="C64" t="str">
            <v>Carbon Black - High Abrasion tread grade</v>
          </cell>
          <cell r="D64">
            <v>1.8</v>
          </cell>
          <cell r="E64">
            <v>140.70548284883387</v>
          </cell>
        </row>
        <row r="65">
          <cell r="B65">
            <v>150110</v>
          </cell>
          <cell r="C65" t="str">
            <v>N-110 Carbon black</v>
          </cell>
          <cell r="D65">
            <v>1.8</v>
          </cell>
          <cell r="E65" t="e">
            <v>#N/A</v>
          </cell>
        </row>
        <row r="66">
          <cell r="B66">
            <v>150115</v>
          </cell>
          <cell r="C66" t="str">
            <v>N-115 ( SAF - High Iodine Number ) Carbon black</v>
          </cell>
          <cell r="D66">
            <v>1.8</v>
          </cell>
          <cell r="E66">
            <v>0</v>
          </cell>
        </row>
        <row r="67">
          <cell r="B67">
            <v>150121</v>
          </cell>
          <cell r="C67" t="str">
            <v>N-121 ( SAF - HS -Low Iodine Number ) Carbon black</v>
          </cell>
          <cell r="D67">
            <v>1.8</v>
          </cell>
          <cell r="E67">
            <v>0</v>
          </cell>
        </row>
        <row r="68">
          <cell r="B68">
            <v>150134</v>
          </cell>
          <cell r="C68" t="str">
            <v>N-134 ( SAF - High Structure ) Carbon black</v>
          </cell>
          <cell r="D68">
            <v>1.8</v>
          </cell>
          <cell r="E68">
            <v>152.87425474023709</v>
          </cell>
        </row>
        <row r="69">
          <cell r="B69" t="str">
            <v>150134A</v>
          </cell>
          <cell r="C69" t="str">
            <v>N-134 ( SAF - High Structure ) Carbon black</v>
          </cell>
          <cell r="D69">
            <v>1.8</v>
          </cell>
          <cell r="E69">
            <v>0</v>
          </cell>
        </row>
        <row r="70">
          <cell r="B70">
            <v>150234</v>
          </cell>
          <cell r="C70" t="str">
            <v>N-234 ( ISAF -HS ) Carbon black</v>
          </cell>
          <cell r="D70">
            <v>1.8</v>
          </cell>
          <cell r="E70">
            <v>125.91744203919718</v>
          </cell>
        </row>
        <row r="71">
          <cell r="B71">
            <v>150347</v>
          </cell>
          <cell r="C71" t="str">
            <v>N-347 ( HAF -HS ) Carbon black</v>
          </cell>
          <cell r="D71">
            <v>1.8</v>
          </cell>
          <cell r="E71">
            <v>0</v>
          </cell>
        </row>
        <row r="72">
          <cell r="B72">
            <v>150360</v>
          </cell>
          <cell r="C72" t="str">
            <v>N-550( FEF) Carbon black</v>
          </cell>
          <cell r="D72">
            <v>1.8</v>
          </cell>
          <cell r="E72">
            <v>98.778094659516498</v>
          </cell>
        </row>
        <row r="73">
          <cell r="B73">
            <v>150445</v>
          </cell>
          <cell r="C73" t="str">
            <v>N 330 (HAF)</v>
          </cell>
          <cell r="D73">
            <v>1.8</v>
          </cell>
          <cell r="E73">
            <v>102.05266024808117</v>
          </cell>
        </row>
        <row r="74">
          <cell r="B74">
            <v>150500</v>
          </cell>
          <cell r="C74" t="str">
            <v>N-375 ( HAF- HS ) Carbon black</v>
          </cell>
          <cell r="D74">
            <v>1.8</v>
          </cell>
          <cell r="E74">
            <v>0</v>
          </cell>
        </row>
        <row r="75">
          <cell r="B75">
            <v>150505</v>
          </cell>
          <cell r="C75" t="str">
            <v>N-220( ISAF ) Carbon black</v>
          </cell>
          <cell r="D75">
            <v>1.8</v>
          </cell>
          <cell r="E75">
            <v>114.03288254447479</v>
          </cell>
        </row>
        <row r="76">
          <cell r="B76">
            <v>150630</v>
          </cell>
          <cell r="C76" t="str">
            <v>N-110 ( SAF ) Carbon black</v>
          </cell>
          <cell r="D76">
            <v>1.8</v>
          </cell>
          <cell r="E76">
            <v>0</v>
          </cell>
        </row>
        <row r="77">
          <cell r="B77">
            <v>150650</v>
          </cell>
          <cell r="C77" t="str">
            <v>N-650 ( GPF -HS ) Carbon black</v>
          </cell>
          <cell r="D77">
            <v>1.8</v>
          </cell>
          <cell r="E77">
            <v>0</v>
          </cell>
        </row>
        <row r="78">
          <cell r="B78">
            <v>150655</v>
          </cell>
          <cell r="C78" t="str">
            <v>N-326 ( HAF- LS ) Carbon black</v>
          </cell>
          <cell r="D78">
            <v>1.8</v>
          </cell>
          <cell r="E78">
            <v>105.37271100864747</v>
          </cell>
        </row>
        <row r="79">
          <cell r="B79" t="str">
            <v>150655C</v>
          </cell>
          <cell r="C79" t="str">
            <v>N-326 ( HAF- LS ) Carbon black</v>
          </cell>
          <cell r="D79">
            <v>1.8</v>
          </cell>
          <cell r="E79" t="e">
            <v>#N/A</v>
          </cell>
        </row>
        <row r="80">
          <cell r="B80">
            <v>150691</v>
          </cell>
          <cell r="C80" t="str">
            <v>N-660 (GPF) Carbon black</v>
          </cell>
          <cell r="D80">
            <v>1.8</v>
          </cell>
          <cell r="E80">
            <v>96.778624161798646</v>
          </cell>
        </row>
        <row r="81">
          <cell r="B81" t="str">
            <v>150691A</v>
          </cell>
          <cell r="C81" t="str">
            <v>N-660 ( GPF ) Carbon black - Inner Tube Grade</v>
          </cell>
          <cell r="D81">
            <v>1.8</v>
          </cell>
          <cell r="E81">
            <v>0</v>
          </cell>
        </row>
        <row r="82">
          <cell r="B82">
            <v>150708</v>
          </cell>
          <cell r="C82" t="str">
            <v>N-339 ( HAF-HS ) Carbon black</v>
          </cell>
          <cell r="D82">
            <v>1.8</v>
          </cell>
          <cell r="E82">
            <v>113.89336759826728</v>
          </cell>
        </row>
        <row r="83">
          <cell r="B83" t="str">
            <v>150708C</v>
          </cell>
          <cell r="C83" t="str">
            <v>N-339 ( HAF-HS ) Carbon black</v>
          </cell>
          <cell r="D83">
            <v>1.8</v>
          </cell>
          <cell r="E83">
            <v>0</v>
          </cell>
        </row>
        <row r="84">
          <cell r="B84">
            <v>150776</v>
          </cell>
          <cell r="C84" t="str">
            <v>N-774 ( SRF ) Carbon black</v>
          </cell>
          <cell r="D84">
            <v>1.8</v>
          </cell>
          <cell r="E84">
            <v>0</v>
          </cell>
        </row>
        <row r="85">
          <cell r="B85">
            <v>150781</v>
          </cell>
          <cell r="C85" t="str">
            <v>N-231 ( ISAF- LM ) Carbon black</v>
          </cell>
          <cell r="D85">
            <v>1.8</v>
          </cell>
          <cell r="E85">
            <v>0</v>
          </cell>
        </row>
        <row r="86">
          <cell r="B86" t="str">
            <v>GR_2111</v>
          </cell>
          <cell r="C86" t="str">
            <v>N 134 SAF Carbon Black</v>
          </cell>
          <cell r="D86">
            <v>1.8</v>
          </cell>
          <cell r="E86" t="e">
            <v>#N/A</v>
          </cell>
        </row>
        <row r="87">
          <cell r="B87" t="str">
            <v>X150056</v>
          </cell>
          <cell r="C87" t="str">
            <v>High Abrasion Grade Carbon black</v>
          </cell>
          <cell r="D87">
            <v>1.8</v>
          </cell>
          <cell r="E87">
            <v>115.68328175626239</v>
          </cell>
        </row>
        <row r="88">
          <cell r="B88" t="str">
            <v>X150593</v>
          </cell>
          <cell r="C88" t="str">
            <v>Industry Reference Black No 8 ( IRB # 8 ) Carbon Black</v>
          </cell>
          <cell r="D88">
            <v>1.8</v>
          </cell>
          <cell r="E88">
            <v>0</v>
          </cell>
        </row>
        <row r="89">
          <cell r="B89">
            <v>131500</v>
          </cell>
          <cell r="C89" t="str">
            <v>SBR 1500 (Cold emulsion Styrene Butadiene Rubber23.5% bound)</v>
          </cell>
          <cell r="D89">
            <v>0.94</v>
          </cell>
          <cell r="E89">
            <v>0</v>
          </cell>
        </row>
        <row r="90">
          <cell r="B90">
            <v>131502</v>
          </cell>
          <cell r="C90" t="str">
            <v>SBR 1502 (Cold Emulsion SBR with 23.5% bound styrene)</v>
          </cell>
          <cell r="D90">
            <v>0.94</v>
          </cell>
          <cell r="E90">
            <v>144.86500000000001</v>
          </cell>
        </row>
        <row r="91">
          <cell r="B91">
            <v>131507</v>
          </cell>
          <cell r="C91" t="str">
            <v>SBR 1507 (Cold ESBR with 23.5% Bound styrene, Low mooney)</v>
          </cell>
          <cell r="D91">
            <v>0.93</v>
          </cell>
          <cell r="E91">
            <v>0</v>
          </cell>
        </row>
        <row r="92">
          <cell r="B92">
            <v>131712</v>
          </cell>
          <cell r="C92" t="str">
            <v>SBR 1712 (ESBR- 23.5% bound styrene, 37.5 phr aromatic oil)</v>
          </cell>
          <cell r="D92">
            <v>0.95</v>
          </cell>
          <cell r="E92">
            <v>132.86099999999999</v>
          </cell>
        </row>
        <row r="93">
          <cell r="B93">
            <v>131723</v>
          </cell>
          <cell r="C93" t="str">
            <v>SBR 1723 (Cold E-SBR 23.5% bound styrene, OE TDAE (37.5 phr)</v>
          </cell>
          <cell r="D93">
            <v>0.93</v>
          </cell>
          <cell r="E93">
            <v>134.05000000000001</v>
          </cell>
        </row>
        <row r="94">
          <cell r="B94">
            <v>131739</v>
          </cell>
          <cell r="C94" t="str">
            <v>SBR 1739 (ESBR with 40% Bound styrene,OE with 37.5 phr TDAE)</v>
          </cell>
          <cell r="D94">
            <v>0.96</v>
          </cell>
          <cell r="E94">
            <v>137.85</v>
          </cell>
        </row>
        <row r="95">
          <cell r="B95">
            <v>131783</v>
          </cell>
          <cell r="C95" t="str">
            <v>SBR 1783 (ESBR with 23.5% bound styrene, 37.5 phr RAE oil)</v>
          </cell>
          <cell r="D95">
            <v>0.94499999999999995</v>
          </cell>
          <cell r="E95">
            <v>134.05000000000001</v>
          </cell>
        </row>
        <row r="96">
          <cell r="B96">
            <v>131789</v>
          </cell>
          <cell r="C96" t="str">
            <v>SBR 1789 (ESBR with 40% bound styrene, 37.5 phr RAE oil)</v>
          </cell>
          <cell r="D96">
            <v>0.97</v>
          </cell>
          <cell r="E96">
            <v>137.85</v>
          </cell>
        </row>
        <row r="97">
          <cell r="B97">
            <v>135025</v>
          </cell>
          <cell r="C97" t="str">
            <v>SBR 1502 ST (Cold Emulsion SBR with 23.5% bound styrene)</v>
          </cell>
          <cell r="D97">
            <v>0.94</v>
          </cell>
          <cell r="E97" t="e">
            <v>#N/A</v>
          </cell>
        </row>
        <row r="98">
          <cell r="B98" t="str">
            <v>X133917</v>
          </cell>
          <cell r="C98" t="str">
            <v>Functionalized  SBR 1739 (ESBR with 38% Bound Styrene)</v>
          </cell>
          <cell r="D98">
            <v>0.96</v>
          </cell>
          <cell r="E98" t="e">
            <v>#N/A</v>
          </cell>
        </row>
        <row r="99">
          <cell r="B99" t="str">
            <v>130053B</v>
          </cell>
          <cell r="C99" t="str">
            <v>EPDM polymer, 55% ethylene, 1.8% ENB, (metallocene catalyst)</v>
          </cell>
          <cell r="D99">
            <v>0.86</v>
          </cell>
          <cell r="E99">
            <v>0</v>
          </cell>
        </row>
        <row r="100">
          <cell r="B100" t="str">
            <v>130053C</v>
          </cell>
          <cell r="C100" t="str">
            <v>EPDM Polymer, 57% Ethylene, 2.5% ENB, HV</v>
          </cell>
          <cell r="D100">
            <v>0.86</v>
          </cell>
          <cell r="E100">
            <v>0</v>
          </cell>
        </row>
        <row r="101">
          <cell r="B101">
            <v>130056</v>
          </cell>
          <cell r="C101" t="str">
            <v>EPDM polymer, 56% Ethylene, 11.5% ENB,Low Mooney, Fast Cure</v>
          </cell>
          <cell r="D101">
            <v>0.86</v>
          </cell>
          <cell r="E101">
            <v>353.97</v>
          </cell>
        </row>
        <row r="102">
          <cell r="B102" t="str">
            <v>X130056</v>
          </cell>
          <cell r="C102" t="str">
            <v>EPDM polymer, 56% Ethylene, 11.5% ENB,Low Mooney, Fast Cure</v>
          </cell>
          <cell r="D102">
            <v>0.86</v>
          </cell>
          <cell r="E102" t="e">
            <v>#N/A</v>
          </cell>
        </row>
        <row r="103">
          <cell r="B103">
            <v>131201</v>
          </cell>
          <cell r="C103" t="str">
            <v>High Cis Polyisoprene, (Catalyst type Titanium)</v>
          </cell>
          <cell r="D103">
            <v>0.92</v>
          </cell>
          <cell r="E103">
            <v>0</v>
          </cell>
        </row>
        <row r="104">
          <cell r="B104">
            <v>120002</v>
          </cell>
          <cell r="C104" t="str">
            <v>No.1 Ribbed smoked Sheet ( RSS I )</v>
          </cell>
          <cell r="D104">
            <v>0.92</v>
          </cell>
          <cell r="E104">
            <v>199.83623016832601</v>
          </cell>
        </row>
        <row r="105">
          <cell r="B105">
            <v>120010</v>
          </cell>
          <cell r="C105" t="str">
            <v>Ribbed Smoked Sheet RSS-III - Imported</v>
          </cell>
          <cell r="D105">
            <v>0.92</v>
          </cell>
          <cell r="E105">
            <v>195.84181251471134</v>
          </cell>
        </row>
        <row r="106">
          <cell r="B106" t="str">
            <v>120010A</v>
          </cell>
          <cell r="C106" t="str">
            <v>Ribbed Smoked Sheet RSS-IV - Indigenous</v>
          </cell>
          <cell r="D106">
            <v>0.92</v>
          </cell>
          <cell r="E106">
            <v>174.84895930325737</v>
          </cell>
        </row>
        <row r="107">
          <cell r="B107" t="str">
            <v>120010BC</v>
          </cell>
          <cell r="C107" t="str">
            <v>Ribbed Smoked Sheet RSS-III - CUT</v>
          </cell>
          <cell r="D107">
            <v>0.92</v>
          </cell>
          <cell r="E107" t="e">
            <v>#N/A</v>
          </cell>
        </row>
        <row r="108">
          <cell r="B108" t="str">
            <v>120010S</v>
          </cell>
          <cell r="C108" t="str">
            <v>RSS-IV - Indigenous (supplied in loose bound bundle)</v>
          </cell>
          <cell r="D108">
            <v>0.92</v>
          </cell>
          <cell r="E108" t="e">
            <v>#N/A</v>
          </cell>
        </row>
        <row r="109">
          <cell r="B109">
            <v>120015</v>
          </cell>
          <cell r="C109" t="str">
            <v>Ribbed Smoked Sheet RSS-V - Indigenous</v>
          </cell>
          <cell r="D109">
            <v>0.92</v>
          </cell>
          <cell r="E109">
            <v>0</v>
          </cell>
        </row>
        <row r="110">
          <cell r="B110">
            <v>120020</v>
          </cell>
          <cell r="C110" t="str">
            <v>Technically Specified Natural Rubber (TSR-20)</v>
          </cell>
          <cell r="D110">
            <v>0.92</v>
          </cell>
          <cell r="E110">
            <v>190.64576550072414</v>
          </cell>
        </row>
        <row r="111">
          <cell r="B111" t="str">
            <v>120020A</v>
          </cell>
          <cell r="C111" t="str">
            <v>Indian Standard Natural Rubber - 20 ( ISNR - 20 )</v>
          </cell>
          <cell r="D111">
            <v>0.92</v>
          </cell>
          <cell r="E111">
            <v>169.84219652746049</v>
          </cell>
        </row>
        <row r="112">
          <cell r="B112">
            <v>120030</v>
          </cell>
          <cell r="C112" t="str">
            <v>Compounded Rubber -- Unvulcanised</v>
          </cell>
          <cell r="D112">
            <v>0.92</v>
          </cell>
          <cell r="E112">
            <v>0</v>
          </cell>
        </row>
        <row r="113">
          <cell r="B113">
            <v>120040</v>
          </cell>
          <cell r="C113" t="str">
            <v>Technically Specified Natural Rubber ( 100% USS Based)</v>
          </cell>
          <cell r="D113">
            <v>0.92</v>
          </cell>
          <cell r="E113" t="e">
            <v>#N/A</v>
          </cell>
        </row>
        <row r="114">
          <cell r="B114">
            <v>121003</v>
          </cell>
          <cell r="C114" t="str">
            <v>RSS-IV (special grade dirt free)</v>
          </cell>
          <cell r="D114">
            <v>0.92</v>
          </cell>
          <cell r="E114">
            <v>177.76214688459248</v>
          </cell>
        </row>
        <row r="115">
          <cell r="B115" t="str">
            <v>121003A</v>
          </cell>
          <cell r="C115" t="str">
            <v>RSS - III ( Indigenous )</v>
          </cell>
          <cell r="D115">
            <v>0.92</v>
          </cell>
          <cell r="E115">
            <v>177.12012098458717</v>
          </cell>
        </row>
        <row r="116">
          <cell r="B116">
            <v>121011</v>
          </cell>
          <cell r="C116" t="str">
            <v>Technically Specified Natural Rubber - 5 (TSR - 5)</v>
          </cell>
          <cell r="D116">
            <v>0.92</v>
          </cell>
          <cell r="E116">
            <v>0</v>
          </cell>
        </row>
        <row r="117">
          <cell r="B117" t="str">
            <v>121011A</v>
          </cell>
          <cell r="C117" t="str">
            <v>Indian Standard Natural Rubber - 5 (ISNR - 5)</v>
          </cell>
          <cell r="D117">
            <v>0.92</v>
          </cell>
          <cell r="E117">
            <v>0</v>
          </cell>
        </row>
        <row r="118">
          <cell r="B118">
            <v>121012</v>
          </cell>
          <cell r="C118" t="str">
            <v>No. 2 Ribbed smoked Sheet (RSS II-Indigenous)</v>
          </cell>
          <cell r="D118">
            <v>0.92</v>
          </cell>
          <cell r="E118">
            <v>0</v>
          </cell>
        </row>
        <row r="119">
          <cell r="B119">
            <v>121013</v>
          </cell>
          <cell r="C119" t="str">
            <v>Technically Specified Natural Rubber - 3L (TSR - 3L)</v>
          </cell>
          <cell r="D119">
            <v>0.92</v>
          </cell>
          <cell r="E119">
            <v>171.92383936035071</v>
          </cell>
        </row>
        <row r="120">
          <cell r="B120">
            <v>121030</v>
          </cell>
          <cell r="C120" t="str">
            <v>Technically Specified Natural rubber, Special grade TSR-10</v>
          </cell>
          <cell r="D120">
            <v>0.92</v>
          </cell>
          <cell r="E120">
            <v>196.22516007305748</v>
          </cell>
        </row>
        <row r="121">
          <cell r="B121">
            <v>121040</v>
          </cell>
          <cell r="C121" t="str">
            <v>Ribbed Smoked Sheet RSS-III (Imported - Special grade)</v>
          </cell>
          <cell r="D121">
            <v>0.92</v>
          </cell>
          <cell r="E121" t="e">
            <v>#N/A</v>
          </cell>
        </row>
        <row r="122">
          <cell r="B122">
            <v>129710</v>
          </cell>
          <cell r="C122" t="str">
            <v>Technically Specified Natural rubber - 10 (TSR-10)</v>
          </cell>
          <cell r="D122">
            <v>0.92</v>
          </cell>
          <cell r="E122">
            <v>0</v>
          </cell>
        </row>
        <row r="123">
          <cell r="B123">
            <v>129711</v>
          </cell>
          <cell r="C123" t="str">
            <v>Crumb rubber</v>
          </cell>
          <cell r="D123">
            <v>0.92</v>
          </cell>
          <cell r="E123">
            <v>0</v>
          </cell>
        </row>
        <row r="124">
          <cell r="B124" t="str">
            <v>GA_120010BC</v>
          </cell>
          <cell r="C124" t="str">
            <v>Ribbed Smoked Sheet RSS-III - CUT</v>
          </cell>
          <cell r="D124">
            <v>0.92</v>
          </cell>
          <cell r="E124" t="e">
            <v>#N/A</v>
          </cell>
        </row>
        <row r="125">
          <cell r="B125" t="str">
            <v>GR_1151</v>
          </cell>
          <cell r="C125" t="str">
            <v>NR (TSR 20, mooney 80)</v>
          </cell>
          <cell r="D125">
            <v>0.92</v>
          </cell>
          <cell r="E125" t="e">
            <v>#N/A</v>
          </cell>
        </row>
        <row r="126">
          <cell r="B126">
            <v>160764</v>
          </cell>
          <cell r="C126" t="str">
            <v>45 % Activated pentachlorothiophenol peptizer on carrier</v>
          </cell>
          <cell r="D126">
            <v>2.2000000000000002</v>
          </cell>
          <cell r="E126">
            <v>0</v>
          </cell>
        </row>
        <row r="127">
          <cell r="B127">
            <v>161218</v>
          </cell>
          <cell r="C127" t="str">
            <v>40 % DBD, Adsorbed on Clay, Oil Coated</v>
          </cell>
          <cell r="D127">
            <v>1.8</v>
          </cell>
          <cell r="E127">
            <v>302</v>
          </cell>
        </row>
        <row r="128">
          <cell r="B128" t="str">
            <v>161218A</v>
          </cell>
          <cell r="C128" t="str">
            <v>40 % DBD, Activating Additive and binder</v>
          </cell>
          <cell r="D128">
            <v>1.4</v>
          </cell>
          <cell r="E128" t="e">
            <v>#N/A</v>
          </cell>
        </row>
        <row r="129">
          <cell r="B129">
            <v>161250</v>
          </cell>
          <cell r="C129" t="str">
            <v>Peptiser - Activated DBD (Type 66)</v>
          </cell>
          <cell r="D129">
            <v>1.8</v>
          </cell>
          <cell r="E129" t="e">
            <v>#N/A</v>
          </cell>
        </row>
        <row r="130">
          <cell r="B130">
            <v>120002</v>
          </cell>
          <cell r="C130" t="str">
            <v>No.1 Ribbed smoked Sheet ( RSS I )</v>
          </cell>
          <cell r="D130">
            <v>0.92</v>
          </cell>
          <cell r="E130">
            <v>199.83623016832601</v>
          </cell>
        </row>
        <row r="131">
          <cell r="B131">
            <v>120010</v>
          </cell>
          <cell r="C131" t="str">
            <v>Ribbed Smoked Sheet RSS-III - Imported</v>
          </cell>
          <cell r="D131">
            <v>0.92</v>
          </cell>
          <cell r="E131">
            <v>195.84181251471134</v>
          </cell>
        </row>
        <row r="132">
          <cell r="B132" t="str">
            <v>120010A</v>
          </cell>
          <cell r="C132" t="str">
            <v>Ribbed Smoked Sheet RSS-IV - Indigenous</v>
          </cell>
          <cell r="D132">
            <v>0.92</v>
          </cell>
          <cell r="E132">
            <v>174.84895930325737</v>
          </cell>
        </row>
        <row r="133">
          <cell r="B133" t="str">
            <v>120010BC</v>
          </cell>
          <cell r="C133" t="str">
            <v>Ribbed Smoked Sheet RSS-III - CUT</v>
          </cell>
          <cell r="D133">
            <v>0.92</v>
          </cell>
          <cell r="E133" t="e">
            <v>#N/A</v>
          </cell>
        </row>
        <row r="134">
          <cell r="B134" t="str">
            <v>120010S</v>
          </cell>
          <cell r="C134" t="str">
            <v>RSS-IV - Indigenous (supplied in loose bound bundle)</v>
          </cell>
          <cell r="D134">
            <v>0.92</v>
          </cell>
          <cell r="E134" t="e">
            <v>#N/A</v>
          </cell>
        </row>
        <row r="135">
          <cell r="B135">
            <v>120015</v>
          </cell>
          <cell r="C135" t="str">
            <v>Ribbed Smoked Sheet RSS-V - Indigenous</v>
          </cell>
          <cell r="D135">
            <v>0.92</v>
          </cell>
          <cell r="E135">
            <v>0</v>
          </cell>
        </row>
        <row r="136">
          <cell r="B136">
            <v>120020</v>
          </cell>
          <cell r="C136" t="str">
            <v>Technically Specified Natural Rubber (TSR-20)</v>
          </cell>
          <cell r="D136">
            <v>0.92</v>
          </cell>
          <cell r="E136">
            <v>190.64576550072414</v>
          </cell>
        </row>
        <row r="137">
          <cell r="B137" t="str">
            <v>120020A</v>
          </cell>
          <cell r="C137" t="str">
            <v>Indian Standard Natural Rubber - 20 ( ISNR - 20 )</v>
          </cell>
          <cell r="D137">
            <v>0.92</v>
          </cell>
          <cell r="E137">
            <v>169.84219652746049</v>
          </cell>
        </row>
        <row r="138">
          <cell r="B138">
            <v>120030</v>
          </cell>
          <cell r="C138" t="str">
            <v>Compounded Rubber -- Unvulcanised</v>
          </cell>
          <cell r="D138">
            <v>0.92</v>
          </cell>
          <cell r="E138">
            <v>0</v>
          </cell>
        </row>
        <row r="139">
          <cell r="B139">
            <v>120040</v>
          </cell>
          <cell r="C139" t="str">
            <v>Technically Specified Natural Rubber ( 100% USS Based)</v>
          </cell>
          <cell r="D139">
            <v>0.92</v>
          </cell>
          <cell r="E139" t="e">
            <v>#N/A</v>
          </cell>
        </row>
        <row r="140">
          <cell r="B140">
            <v>121003</v>
          </cell>
          <cell r="C140" t="str">
            <v>RSS-IV (special grade dirt free)</v>
          </cell>
          <cell r="D140">
            <v>0.92</v>
          </cell>
          <cell r="E140">
            <v>177.76214688459248</v>
          </cell>
        </row>
        <row r="141">
          <cell r="B141" t="str">
            <v>121003A</v>
          </cell>
          <cell r="C141" t="str">
            <v>RSS - III ( Indigenous )</v>
          </cell>
          <cell r="D141">
            <v>0.92</v>
          </cell>
          <cell r="E141">
            <v>177.12012098458717</v>
          </cell>
        </row>
        <row r="142">
          <cell r="B142">
            <v>121011</v>
          </cell>
          <cell r="C142" t="str">
            <v>Technically Specified Natural Rubber - 5 (TSR - 5)</v>
          </cell>
          <cell r="D142">
            <v>0.92</v>
          </cell>
          <cell r="E142">
            <v>0</v>
          </cell>
        </row>
        <row r="143">
          <cell r="B143" t="str">
            <v>121011A</v>
          </cell>
          <cell r="C143" t="str">
            <v>Indian Standard Natural Rubber - 5 (ISNR - 5)</v>
          </cell>
          <cell r="D143">
            <v>0.92</v>
          </cell>
          <cell r="E143">
            <v>0</v>
          </cell>
        </row>
        <row r="144">
          <cell r="B144">
            <v>121012</v>
          </cell>
          <cell r="C144" t="str">
            <v>No. 2 Ribbed smoked Sheet (RSS II-Indigenous)</v>
          </cell>
          <cell r="D144">
            <v>0.92</v>
          </cell>
          <cell r="E144">
            <v>0</v>
          </cell>
        </row>
        <row r="145">
          <cell r="B145">
            <v>121013</v>
          </cell>
          <cell r="C145" t="str">
            <v>Technically Specified Natural Rubber - 3L (TSR - 3L)</v>
          </cell>
          <cell r="D145">
            <v>0.92</v>
          </cell>
          <cell r="E145">
            <v>171.92383936035071</v>
          </cell>
        </row>
        <row r="146">
          <cell r="B146">
            <v>121030</v>
          </cell>
          <cell r="C146" t="str">
            <v>Technically Specified Natural rubber, Special grade TSR-10</v>
          </cell>
          <cell r="D146">
            <v>0.92</v>
          </cell>
          <cell r="E146">
            <v>196.22516007305748</v>
          </cell>
        </row>
        <row r="147">
          <cell r="B147">
            <v>121040</v>
          </cell>
          <cell r="C147" t="str">
            <v>Ribbed Smoked Sheet RSS-III (Imported - Special grade)</v>
          </cell>
          <cell r="D147">
            <v>0.92</v>
          </cell>
          <cell r="E147" t="e">
            <v>#N/A</v>
          </cell>
        </row>
        <row r="148">
          <cell r="B148">
            <v>129710</v>
          </cell>
          <cell r="C148" t="str">
            <v>Technically Specified Natural rubber - 10 (TSR-10)</v>
          </cell>
          <cell r="D148">
            <v>0.92</v>
          </cell>
          <cell r="E148">
            <v>0</v>
          </cell>
        </row>
        <row r="149">
          <cell r="B149">
            <v>129711</v>
          </cell>
          <cell r="C149" t="str">
            <v>Crumb rubber</v>
          </cell>
          <cell r="D149">
            <v>0.92</v>
          </cell>
          <cell r="E149">
            <v>0</v>
          </cell>
        </row>
        <row r="150">
          <cell r="B150">
            <v>130043</v>
          </cell>
          <cell r="C150" t="str">
            <v>IIR - Butyl rubber, 1.4 % - 2.0 % unsaturation</v>
          </cell>
          <cell r="D150">
            <v>0.92</v>
          </cell>
          <cell r="E150">
            <v>0</v>
          </cell>
        </row>
        <row r="151">
          <cell r="B151">
            <v>130050</v>
          </cell>
          <cell r="C151" t="str">
            <v>Low cis BR ( alkyl Li catalyst )</v>
          </cell>
          <cell r="D151">
            <v>0.89</v>
          </cell>
          <cell r="E151" t="e">
            <v>#N/A</v>
          </cell>
        </row>
        <row r="152">
          <cell r="B152" t="str">
            <v>130053B</v>
          </cell>
          <cell r="C152" t="str">
            <v>EPDM polymer, 55% ethylene, 1.8% ENB, (metallocene catalyst)</v>
          </cell>
          <cell r="D152">
            <v>0.86</v>
          </cell>
          <cell r="E152">
            <v>0</v>
          </cell>
        </row>
        <row r="153">
          <cell r="B153" t="str">
            <v>130053C</v>
          </cell>
          <cell r="C153" t="str">
            <v>EPDM Polymer, 57% Ethylene, 2.5% ENB, HV</v>
          </cell>
          <cell r="D153">
            <v>0.86</v>
          </cell>
          <cell r="E153">
            <v>0</v>
          </cell>
        </row>
        <row r="154">
          <cell r="B154">
            <v>130055</v>
          </cell>
          <cell r="C154" t="str">
            <v>Chlorobutyl reclaim</v>
          </cell>
          <cell r="D154">
            <v>1.1399999999999999</v>
          </cell>
          <cell r="E154">
            <v>71.400000000000006</v>
          </cell>
        </row>
        <row r="155">
          <cell r="B155">
            <v>130056</v>
          </cell>
          <cell r="C155" t="str">
            <v>EPDM polymer, 56% Ethylene, 11.5% ENB,Low Mooney, Fast Cure</v>
          </cell>
          <cell r="D155">
            <v>0.86</v>
          </cell>
          <cell r="E155">
            <v>353.97</v>
          </cell>
        </row>
        <row r="156">
          <cell r="B156">
            <v>130090</v>
          </cell>
          <cell r="C156" t="str">
            <v>High tensile reclaim</v>
          </cell>
          <cell r="D156">
            <v>1.1499999999999999</v>
          </cell>
          <cell r="E156">
            <v>46.75</v>
          </cell>
        </row>
        <row r="157">
          <cell r="B157">
            <v>130306</v>
          </cell>
          <cell r="C157" t="str">
            <v>Butyl rubber reclaim- slightly staining</v>
          </cell>
          <cell r="D157">
            <v>1.1599999999999999</v>
          </cell>
          <cell r="E157">
            <v>0</v>
          </cell>
        </row>
        <row r="158">
          <cell r="B158">
            <v>130376</v>
          </cell>
          <cell r="C158" t="str">
            <v>BR-High cis, 1,4 polybutadiene (catalyst type Cobalt)</v>
          </cell>
          <cell r="D158">
            <v>0.91</v>
          </cell>
          <cell r="E158">
            <v>0</v>
          </cell>
        </row>
        <row r="159">
          <cell r="B159" t="str">
            <v>130376A</v>
          </cell>
          <cell r="C159" t="str">
            <v>BR-High cis, 1,4 polybutadiene (catalyst type Cobalt)</v>
          </cell>
          <cell r="D159">
            <v>0.91</v>
          </cell>
          <cell r="E159">
            <v>0</v>
          </cell>
        </row>
        <row r="160">
          <cell r="B160">
            <v>130759</v>
          </cell>
          <cell r="C160" t="str">
            <v>Polychloroprene</v>
          </cell>
          <cell r="D160">
            <v>1.23</v>
          </cell>
          <cell r="E160">
            <v>0</v>
          </cell>
        </row>
        <row r="161">
          <cell r="B161">
            <v>130842</v>
          </cell>
          <cell r="C161" t="str">
            <v>CIIR - Chlorobutyl Rubber (Medium Viscosity)</v>
          </cell>
          <cell r="D161">
            <v>0.92</v>
          </cell>
          <cell r="E161">
            <v>233.08</v>
          </cell>
        </row>
        <row r="162">
          <cell r="B162">
            <v>130879</v>
          </cell>
          <cell r="C162" t="str">
            <v>Whole Tyre Reclaim ( UltraFine )</v>
          </cell>
          <cell r="D162">
            <v>1.1499999999999999</v>
          </cell>
          <cell r="E162" t="e">
            <v>#N/A</v>
          </cell>
        </row>
        <row r="163">
          <cell r="B163">
            <v>130901</v>
          </cell>
          <cell r="C163" t="str">
            <v>SSBR- 35.5% Bound styrene, 40% Vinyl on BD, 25 phr TDAE oil</v>
          </cell>
          <cell r="D163">
            <v>0.95</v>
          </cell>
          <cell r="E163">
            <v>220.78878749999998</v>
          </cell>
        </row>
        <row r="164">
          <cell r="B164">
            <v>130903</v>
          </cell>
          <cell r="C164" t="str">
            <v>SSBR- 26 % Bound styrene, 55 % vinyl on butadiene</v>
          </cell>
          <cell r="D164">
            <v>0.94</v>
          </cell>
          <cell r="E164">
            <v>244.85874749999996</v>
          </cell>
        </row>
        <row r="165">
          <cell r="B165" t="str">
            <v>130962B</v>
          </cell>
          <cell r="C165" t="str">
            <v>Whole Tyre Reclaim ( UltraFine )</v>
          </cell>
          <cell r="D165">
            <v>1.1499999999999999</v>
          </cell>
          <cell r="E165">
            <v>42.25</v>
          </cell>
        </row>
        <row r="166">
          <cell r="B166">
            <v>131099</v>
          </cell>
          <cell r="C166" t="str">
            <v>SSBR- 35 % Bound styrene, 56 % vinyl on butadiene</v>
          </cell>
          <cell r="D166">
            <v>0.94</v>
          </cell>
          <cell r="E166" t="e">
            <v>#N/A</v>
          </cell>
        </row>
        <row r="167">
          <cell r="B167">
            <v>131201</v>
          </cell>
          <cell r="C167" t="str">
            <v>High Cis Polyisoprene, (Catalyst type Titanium)</v>
          </cell>
          <cell r="D167">
            <v>0.92</v>
          </cell>
          <cell r="E167">
            <v>0</v>
          </cell>
        </row>
        <row r="168">
          <cell r="B168">
            <v>131247</v>
          </cell>
          <cell r="C168" t="str">
            <v>BR (Ni catalyst, High Cis)</v>
          </cell>
          <cell r="D168">
            <v>0.91</v>
          </cell>
          <cell r="E168">
            <v>151.35618440658845</v>
          </cell>
        </row>
        <row r="169">
          <cell r="B169">
            <v>131250</v>
          </cell>
          <cell r="C169" t="str">
            <v>BR  (LI Butadiene, lowCis, functionalized)</v>
          </cell>
          <cell r="D169">
            <v>0.9</v>
          </cell>
          <cell r="E169">
            <v>0</v>
          </cell>
        </row>
        <row r="170">
          <cell r="B170">
            <v>131305</v>
          </cell>
          <cell r="C170" t="str">
            <v>Syndiotactic Polybutadiene Pre dispersed in High Cis BR</v>
          </cell>
          <cell r="D170">
            <v>0.91</v>
          </cell>
          <cell r="E170">
            <v>0</v>
          </cell>
        </row>
        <row r="171">
          <cell r="B171">
            <v>131406</v>
          </cell>
          <cell r="C171" t="str">
            <v>BIIR Bromobutyl (High viscosity)</v>
          </cell>
          <cell r="D171">
            <v>0.93</v>
          </cell>
          <cell r="E171">
            <v>237.4</v>
          </cell>
        </row>
        <row r="172">
          <cell r="B172" t="str">
            <v>131406A</v>
          </cell>
          <cell r="C172" t="str">
            <v>BIIR Bromobutyl (High viscosity)</v>
          </cell>
          <cell r="D172">
            <v>0.93</v>
          </cell>
          <cell r="E172" t="e">
            <v>#N/A</v>
          </cell>
        </row>
        <row r="173">
          <cell r="B173">
            <v>131411</v>
          </cell>
          <cell r="C173" t="str">
            <v>BR-High Cis (Minimum 96%), 1,4 polybutadine-Nd catalyst</v>
          </cell>
          <cell r="D173">
            <v>0.91</v>
          </cell>
          <cell r="E173">
            <v>189.08578695368951</v>
          </cell>
        </row>
        <row r="174">
          <cell r="B174">
            <v>131424</v>
          </cell>
          <cell r="C174" t="str">
            <v>BR-High Cis (Minimum 97%), 1,4 polybutadine-Nd catalyst</v>
          </cell>
          <cell r="D174">
            <v>0.91</v>
          </cell>
          <cell r="E174">
            <v>0</v>
          </cell>
        </row>
        <row r="175">
          <cell r="B175">
            <v>131429</v>
          </cell>
          <cell r="C175" t="str">
            <v>BR- High Cis (Min 96%),1,4 PB-Nd, OE with 37.5 phr TDAE Oil</v>
          </cell>
          <cell r="D175">
            <v>0.91</v>
          </cell>
          <cell r="E175" t="e">
            <v>#N/A</v>
          </cell>
        </row>
        <row r="176">
          <cell r="B176">
            <v>131500</v>
          </cell>
          <cell r="C176" t="str">
            <v>SBR 1500 (Cold emulsion Styrene Butadiene Rubber23.5% bound)</v>
          </cell>
          <cell r="D176">
            <v>0.94</v>
          </cell>
          <cell r="E176">
            <v>0</v>
          </cell>
        </row>
        <row r="177">
          <cell r="B177">
            <v>131502</v>
          </cell>
          <cell r="C177" t="str">
            <v>SBR 1502 (Cold Emulsion SBR with 23.5% bound styrene)</v>
          </cell>
          <cell r="D177">
            <v>0.94</v>
          </cell>
          <cell r="E177">
            <v>144.86500000000001</v>
          </cell>
        </row>
        <row r="178">
          <cell r="B178">
            <v>131507</v>
          </cell>
          <cell r="C178" t="str">
            <v>SBR 1507 (Cold ESBR with 23.5% Bound styrene, Low mooney)</v>
          </cell>
          <cell r="D178">
            <v>0.93</v>
          </cell>
          <cell r="E178">
            <v>0</v>
          </cell>
        </row>
        <row r="179">
          <cell r="B179">
            <v>131511</v>
          </cell>
          <cell r="C179" t="str">
            <v>SSBR- 25% Bound styrene, 37.5% Vinyl content</v>
          </cell>
          <cell r="D179">
            <v>0.94</v>
          </cell>
          <cell r="E179">
            <v>0</v>
          </cell>
        </row>
        <row r="180">
          <cell r="B180">
            <v>131556</v>
          </cell>
          <cell r="C180" t="str">
            <v>SSBR (44.5% vinyl, 26% bound styrene, OE with TDAE oil)</v>
          </cell>
          <cell r="D180">
            <v>0.96</v>
          </cell>
          <cell r="E180">
            <v>254.99733322499998</v>
          </cell>
        </row>
        <row r="181">
          <cell r="B181" t="str">
            <v>131556A</v>
          </cell>
          <cell r="C181" t="str">
            <v>SSBR (47.25 % vinyl, 25 % bound styrene, OE with TDAE oil)</v>
          </cell>
          <cell r="D181">
            <v>0.96</v>
          </cell>
          <cell r="E181" t="e">
            <v>#N/A</v>
          </cell>
        </row>
        <row r="182">
          <cell r="B182">
            <v>131711</v>
          </cell>
          <cell r="C182" t="str">
            <v>Natural rubber reclaim</v>
          </cell>
          <cell r="D182">
            <v>1.1299999999999999</v>
          </cell>
          <cell r="E182" t="e">
            <v>#N/A</v>
          </cell>
        </row>
        <row r="183">
          <cell r="B183">
            <v>131712</v>
          </cell>
          <cell r="C183" t="str">
            <v>SBR 1712 (ESBR- 23.5% bound styrene, 37.5 phr aromatic oil)</v>
          </cell>
          <cell r="D183">
            <v>0.95</v>
          </cell>
          <cell r="E183">
            <v>132.86099999999999</v>
          </cell>
        </row>
        <row r="184">
          <cell r="B184">
            <v>131723</v>
          </cell>
          <cell r="C184" t="str">
            <v>SBR 1723 (Cold E-SBR 23.5% bound styrene, OE TDAE (37.5 phr)</v>
          </cell>
          <cell r="D184">
            <v>0.93</v>
          </cell>
          <cell r="E184">
            <v>134.05000000000001</v>
          </cell>
        </row>
        <row r="185">
          <cell r="B185">
            <v>131739</v>
          </cell>
          <cell r="C185" t="str">
            <v>SBR 1739 (ESBR with 40% Bound styrene,OE with 37.5 phr TDAE)</v>
          </cell>
          <cell r="D185">
            <v>0.96</v>
          </cell>
          <cell r="E185">
            <v>137.85</v>
          </cell>
        </row>
        <row r="186">
          <cell r="B186">
            <v>131783</v>
          </cell>
          <cell r="C186" t="str">
            <v>SBR 1783 (ESBR with 23.5% bound styrene, 37.5 phr RAE oil)</v>
          </cell>
          <cell r="D186">
            <v>0.94499999999999995</v>
          </cell>
          <cell r="E186">
            <v>134.05000000000001</v>
          </cell>
        </row>
        <row r="187">
          <cell r="B187">
            <v>131789</v>
          </cell>
          <cell r="C187" t="str">
            <v>SBR 1789 (ESBR with 40% bound styrene, 37.5 phr RAE oil)</v>
          </cell>
          <cell r="D187">
            <v>0.97</v>
          </cell>
          <cell r="E187">
            <v>137.85</v>
          </cell>
        </row>
        <row r="188">
          <cell r="B188">
            <v>131901</v>
          </cell>
          <cell r="C188" t="str">
            <v>SSBR- 35.5% Bound styrene, 40% vinyl on BD, 25 phr TDAE oil</v>
          </cell>
          <cell r="D188">
            <v>0.95</v>
          </cell>
          <cell r="E188" t="e">
            <v>#N/A</v>
          </cell>
        </row>
        <row r="189">
          <cell r="B189">
            <v>132614</v>
          </cell>
          <cell r="C189" t="str">
            <v>SSBR (65% vinyl on BR, 26% bound styrene, OE with TDAE oil)</v>
          </cell>
          <cell r="D189">
            <v>0.95</v>
          </cell>
          <cell r="E189" t="e">
            <v>#N/A</v>
          </cell>
        </row>
        <row r="190">
          <cell r="B190">
            <v>132850</v>
          </cell>
          <cell r="C190" t="str">
            <v>Solution polymerized SBR 27.5% Bound Styrene &amp; 59% vinyl</v>
          </cell>
          <cell r="D190">
            <v>0.94</v>
          </cell>
          <cell r="E190">
            <v>217.82428874999997</v>
          </cell>
        </row>
        <row r="191">
          <cell r="B191">
            <v>133737</v>
          </cell>
          <cell r="C191" t="str">
            <v>SSBR- 36.5% Bound styrene, 43% Vinyl, 37.5 phr TDAE oil</v>
          </cell>
          <cell r="D191">
            <v>0.96</v>
          </cell>
          <cell r="E191">
            <v>0</v>
          </cell>
        </row>
        <row r="192">
          <cell r="B192">
            <v>134850</v>
          </cell>
          <cell r="C192" t="str">
            <v>SSBR- 40% Bound styrene, 46% Vinyl on BD, 50 phr TDAE oil</v>
          </cell>
          <cell r="D192">
            <v>0.96</v>
          </cell>
          <cell r="E192" t="e">
            <v>#N/A</v>
          </cell>
        </row>
        <row r="193">
          <cell r="B193">
            <v>135025</v>
          </cell>
          <cell r="C193" t="str">
            <v>SBR 1502 ST (Cold Emulsion SBR with 23.5% bound styrene)</v>
          </cell>
          <cell r="D193">
            <v>0.94</v>
          </cell>
          <cell r="E193" t="e">
            <v>#N/A</v>
          </cell>
        </row>
        <row r="194">
          <cell r="B194">
            <v>135961</v>
          </cell>
          <cell r="C194" t="str">
            <v>SSBR, 25% Bound styrene, 37.5 phr RAE. Low cis polymer</v>
          </cell>
          <cell r="D194">
            <v>0.96</v>
          </cell>
          <cell r="E194" t="e">
            <v>#N/A</v>
          </cell>
        </row>
        <row r="195">
          <cell r="B195">
            <v>136430</v>
          </cell>
          <cell r="C195" t="str">
            <v>SSBR- 40% bound styrene, 24% vinyl, 37.5 phr TDAE oil</v>
          </cell>
          <cell r="D195">
            <v>0.95</v>
          </cell>
          <cell r="E195">
            <v>284.75736097499993</v>
          </cell>
        </row>
        <row r="196">
          <cell r="B196">
            <v>137739</v>
          </cell>
          <cell r="C196" t="str">
            <v>BIIR - Bromobutyl Rubber (Low viscosity)</v>
          </cell>
          <cell r="D196">
            <v>0.93</v>
          </cell>
          <cell r="E196">
            <v>0</v>
          </cell>
        </row>
        <row r="197">
          <cell r="B197">
            <v>138830</v>
          </cell>
          <cell r="C197" t="str">
            <v>BR - Medium cis 1,4 polybutadine (catalyst type Alkyl Li) MV</v>
          </cell>
          <cell r="D197">
            <v>0.91</v>
          </cell>
          <cell r="E197">
            <v>0</v>
          </cell>
        </row>
        <row r="198">
          <cell r="B198">
            <v>139031</v>
          </cell>
          <cell r="C198" t="str">
            <v>BR - [ High Vinyl (80% vinyl) (catalyst type Alkyl Lithium)</v>
          </cell>
          <cell r="D198">
            <v>0.91</v>
          </cell>
          <cell r="E198">
            <v>0</v>
          </cell>
        </row>
        <row r="199">
          <cell r="B199">
            <v>139032</v>
          </cell>
          <cell r="C199" t="str">
            <v>SSBR-21% styrene, 50%vinyl, Tin coupled, chemically modified</v>
          </cell>
          <cell r="D199">
            <v>0.93</v>
          </cell>
          <cell r="E199">
            <v>236.90508584624996</v>
          </cell>
        </row>
        <row r="200">
          <cell r="B200">
            <v>139033</v>
          </cell>
          <cell r="C200" t="str">
            <v>SSBR, 25% styrene, 47.3% vinyl, 37.5 phr TDAE oil</v>
          </cell>
          <cell r="D200">
            <v>0.95</v>
          </cell>
          <cell r="E200">
            <v>0</v>
          </cell>
        </row>
        <row r="201">
          <cell r="B201">
            <v>139034</v>
          </cell>
          <cell r="C201" t="str">
            <v>SSBR- 21% Bound styrene, 50% Vinyl, functionalized.</v>
          </cell>
          <cell r="D201">
            <v>0.95</v>
          </cell>
          <cell r="E201">
            <v>0</v>
          </cell>
        </row>
        <row r="202">
          <cell r="B202">
            <v>139035</v>
          </cell>
          <cell r="C202" t="str">
            <v>SSBR-15% Bound styrene, 30% Vinyl content</v>
          </cell>
          <cell r="D202">
            <v>0.95</v>
          </cell>
          <cell r="E202">
            <v>315.47576249999992</v>
          </cell>
        </row>
        <row r="203">
          <cell r="B203" t="str">
            <v>161238A</v>
          </cell>
          <cell r="C203" t="str">
            <v>Tread rubber crumb - 80 mesh</v>
          </cell>
          <cell r="D203">
            <v>1.1499999999999999</v>
          </cell>
          <cell r="E203">
            <v>44.4</v>
          </cell>
        </row>
        <row r="204">
          <cell r="B204" t="str">
            <v>161238B</v>
          </cell>
          <cell r="C204" t="str">
            <v>Tread rubber crumb - 80 mesh</v>
          </cell>
          <cell r="D204">
            <v>1.1499999999999999</v>
          </cell>
          <cell r="E204">
            <v>47.75</v>
          </cell>
        </row>
        <row r="205">
          <cell r="B205" t="str">
            <v>GA_120010BC</v>
          </cell>
          <cell r="C205" t="str">
            <v>Ribbed Smoked Sheet RSS-III - CUT</v>
          </cell>
          <cell r="D205">
            <v>0.92</v>
          </cell>
          <cell r="E205" t="e">
            <v>#N/A</v>
          </cell>
        </row>
        <row r="206">
          <cell r="B206" t="str">
            <v>GR_1151</v>
          </cell>
          <cell r="C206" t="str">
            <v>NR (TSR 20, mooney 80)</v>
          </cell>
          <cell r="D206">
            <v>0.92</v>
          </cell>
          <cell r="E206" t="e">
            <v>#N/A</v>
          </cell>
        </row>
        <row r="207">
          <cell r="B207" t="str">
            <v>GR_1931</v>
          </cell>
          <cell r="C207" t="str">
            <v>SIS Block Copolymer with vinyl bonds (Unhydrogenated)</v>
          </cell>
          <cell r="D207">
            <v>0.94</v>
          </cell>
          <cell r="E207" t="e">
            <v>#N/A</v>
          </cell>
        </row>
        <row r="208">
          <cell r="B208" t="str">
            <v>TPL-A_RM_Polymer v</v>
          </cell>
          <cell r="C208" t="str">
            <v>Template Autofill for polymer</v>
          </cell>
          <cell r="D208">
            <v>0.91</v>
          </cell>
          <cell r="E208" t="e">
            <v>#N/A</v>
          </cell>
        </row>
        <row r="209">
          <cell r="B209" t="str">
            <v>X130056</v>
          </cell>
          <cell r="C209" t="str">
            <v>EPDM polymer, 56% Ethylene, 11.5% ENB,Low Mooney, Fast Cure</v>
          </cell>
          <cell r="D209">
            <v>0.86</v>
          </cell>
          <cell r="E209" t="e">
            <v>#N/A</v>
          </cell>
        </row>
        <row r="210">
          <cell r="B210" t="str">
            <v>X133917</v>
          </cell>
          <cell r="C210" t="str">
            <v>Functionalized  SBR 1739 (ESBR with 38% Bound Styrene)</v>
          </cell>
          <cell r="D210">
            <v>0.96</v>
          </cell>
          <cell r="E210" t="e">
            <v>#N/A</v>
          </cell>
        </row>
        <row r="211">
          <cell r="B211">
            <v>130055</v>
          </cell>
          <cell r="C211" t="str">
            <v>Chlorobutyl reclaim</v>
          </cell>
          <cell r="D211">
            <v>1.1399999999999999</v>
          </cell>
          <cell r="E211">
            <v>71.400000000000006</v>
          </cell>
        </row>
        <row r="212">
          <cell r="B212">
            <v>130090</v>
          </cell>
          <cell r="C212" t="str">
            <v>High tensile reclaim</v>
          </cell>
          <cell r="D212">
            <v>1.1499999999999999</v>
          </cell>
          <cell r="E212">
            <v>46.75</v>
          </cell>
        </row>
        <row r="213">
          <cell r="B213">
            <v>130306</v>
          </cell>
          <cell r="C213" t="str">
            <v>Butyl rubber reclaim- slightly staining</v>
          </cell>
          <cell r="D213">
            <v>1.1599999999999999</v>
          </cell>
          <cell r="E213">
            <v>0</v>
          </cell>
        </row>
        <row r="214">
          <cell r="B214">
            <v>130879</v>
          </cell>
          <cell r="C214" t="str">
            <v>Whole Tyre Reclaim ( UltraFine )</v>
          </cell>
          <cell r="D214">
            <v>1.1499999999999999</v>
          </cell>
          <cell r="E214" t="e">
            <v>#N/A</v>
          </cell>
        </row>
        <row r="215">
          <cell r="B215" t="str">
            <v>130962B</v>
          </cell>
          <cell r="C215" t="str">
            <v>Whole Tyre Reclaim ( UltraFine )</v>
          </cell>
          <cell r="D215">
            <v>1.1499999999999999</v>
          </cell>
          <cell r="E215">
            <v>42.25</v>
          </cell>
        </row>
        <row r="216">
          <cell r="B216">
            <v>131711</v>
          </cell>
          <cell r="C216" t="str">
            <v>Natural rubber reclaim</v>
          </cell>
          <cell r="D216">
            <v>1.1299999999999999</v>
          </cell>
          <cell r="E216" t="e">
            <v>#N/A</v>
          </cell>
        </row>
        <row r="217">
          <cell r="B217" t="str">
            <v>161238A</v>
          </cell>
          <cell r="C217" t="str">
            <v>Tread rubber crumb - 80 mesh</v>
          </cell>
          <cell r="D217">
            <v>1.1499999999999999</v>
          </cell>
          <cell r="E217">
            <v>44.4</v>
          </cell>
        </row>
        <row r="218">
          <cell r="B218" t="str">
            <v>161238B</v>
          </cell>
          <cell r="C218" t="str">
            <v>Tread rubber crumb - 80 mesh</v>
          </cell>
          <cell r="D218">
            <v>1.1499999999999999</v>
          </cell>
          <cell r="E218">
            <v>47.75</v>
          </cell>
        </row>
        <row r="219">
          <cell r="B219">
            <v>160047</v>
          </cell>
          <cell r="C219" t="str">
            <v>Processing Additive</v>
          </cell>
          <cell r="D219">
            <v>1.0669999999999999</v>
          </cell>
          <cell r="E219" t="e">
            <v>#N/A</v>
          </cell>
        </row>
        <row r="220">
          <cell r="B220">
            <v>160120</v>
          </cell>
          <cell r="C220" t="str">
            <v>Polymeric Dicyclopentadiene Rosin</v>
          </cell>
          <cell r="D220">
            <v>1.07</v>
          </cell>
          <cell r="E220">
            <v>300</v>
          </cell>
        </row>
        <row r="221">
          <cell r="B221">
            <v>160163</v>
          </cell>
          <cell r="C221" t="str">
            <v>Zinc Stearate</v>
          </cell>
          <cell r="D221">
            <v>1.05</v>
          </cell>
          <cell r="E221">
            <v>0</v>
          </cell>
        </row>
        <row r="222">
          <cell r="B222">
            <v>160326</v>
          </cell>
          <cell r="C222" t="str">
            <v>Hydrocarbon Homogenizing Resin</v>
          </cell>
          <cell r="D222">
            <v>1.1000000000000001</v>
          </cell>
          <cell r="E222">
            <v>88.2</v>
          </cell>
        </row>
        <row r="223">
          <cell r="B223">
            <v>160400</v>
          </cell>
          <cell r="C223" t="str">
            <v>Homogenising Agent 400 (A blend of hydrocarbon resins)</v>
          </cell>
          <cell r="D223">
            <v>1.06</v>
          </cell>
          <cell r="E223">
            <v>0</v>
          </cell>
        </row>
        <row r="224">
          <cell r="B224">
            <v>160552</v>
          </cell>
          <cell r="C224" t="str">
            <v>Tall oil modified phenolic resin with 7.5% HMT</v>
          </cell>
          <cell r="D224">
            <v>1.18</v>
          </cell>
          <cell r="E224">
            <v>143.77000000000001</v>
          </cell>
        </row>
        <row r="225">
          <cell r="B225" t="str">
            <v>160552A</v>
          </cell>
          <cell r="C225" t="str">
            <v>Tall oil modified phenolic resin with 7.5% HMT</v>
          </cell>
          <cell r="D225">
            <v>1.18</v>
          </cell>
          <cell r="E225">
            <v>143.77000000000001</v>
          </cell>
        </row>
        <row r="226">
          <cell r="B226">
            <v>160599</v>
          </cell>
          <cell r="C226" t="str">
            <v>Methylol Phenol Resin</v>
          </cell>
          <cell r="D226">
            <v>1.0349999999999999</v>
          </cell>
          <cell r="E226">
            <v>0</v>
          </cell>
        </row>
        <row r="227">
          <cell r="B227">
            <v>160775</v>
          </cell>
          <cell r="C227" t="str">
            <v>p-Octyl phenol formaldehyde resin</v>
          </cell>
          <cell r="D227">
            <v>1.03</v>
          </cell>
          <cell r="E227">
            <v>167.87</v>
          </cell>
        </row>
        <row r="228">
          <cell r="B228">
            <v>160825</v>
          </cell>
          <cell r="C228" t="str">
            <v>Aliphatic Resin</v>
          </cell>
          <cell r="D228">
            <v>0.97</v>
          </cell>
          <cell r="E228">
            <v>174.49</v>
          </cell>
        </row>
        <row r="229">
          <cell r="B229">
            <v>160903</v>
          </cell>
          <cell r="C229" t="str">
            <v>Modified Hydrocarbon Resin</v>
          </cell>
          <cell r="D229">
            <v>1.1000000000000001</v>
          </cell>
          <cell r="E229" t="e">
            <v>#N/A</v>
          </cell>
        </row>
        <row r="230">
          <cell r="B230">
            <v>160904</v>
          </cell>
          <cell r="C230" t="str">
            <v>Hydrocarbon Resin (Alpha-Methyl Styrene Type)</v>
          </cell>
          <cell r="D230">
            <v>1.06</v>
          </cell>
          <cell r="E230">
            <v>377.73188970000012</v>
          </cell>
        </row>
        <row r="231">
          <cell r="B231">
            <v>160910</v>
          </cell>
          <cell r="C231" t="str">
            <v>Resorcinol Formaldehyde resin</v>
          </cell>
          <cell r="D231">
            <v>1.36</v>
          </cell>
          <cell r="E231">
            <v>766</v>
          </cell>
        </row>
        <row r="232">
          <cell r="B232">
            <v>160911</v>
          </cell>
          <cell r="C232" t="str">
            <v>Resorcinol-Formaldehyde resin, low free resorcinol</v>
          </cell>
          <cell r="D232">
            <v>1.24</v>
          </cell>
          <cell r="E232">
            <v>520</v>
          </cell>
        </row>
        <row r="233">
          <cell r="B233">
            <v>160924</v>
          </cell>
          <cell r="C233" t="str">
            <v>Phenol Formaldehyde Resin TMOD</v>
          </cell>
          <cell r="D233">
            <v>1.23</v>
          </cell>
          <cell r="E233">
            <v>180</v>
          </cell>
        </row>
        <row r="234">
          <cell r="B234" t="str">
            <v>160924A</v>
          </cell>
          <cell r="C234" t="str">
            <v>Phenol Formaldehyde Resin TMOD</v>
          </cell>
          <cell r="D234">
            <v>1.23</v>
          </cell>
          <cell r="E234">
            <v>287</v>
          </cell>
        </row>
        <row r="235">
          <cell r="B235">
            <v>161088</v>
          </cell>
          <cell r="C235" t="str">
            <v>Polyethylene Resin</v>
          </cell>
          <cell r="D235">
            <v>0.94</v>
          </cell>
          <cell r="E235" t="e">
            <v>#N/A</v>
          </cell>
        </row>
        <row r="236">
          <cell r="B236">
            <v>161105</v>
          </cell>
          <cell r="C236" t="str">
            <v>Dispersing Aid</v>
          </cell>
          <cell r="D236">
            <v>1.0669999999999999</v>
          </cell>
          <cell r="E236">
            <v>350</v>
          </cell>
        </row>
        <row r="237">
          <cell r="B237">
            <v>161223</v>
          </cell>
          <cell r="C237" t="str">
            <v>Fatty acid derivatives</v>
          </cell>
          <cell r="D237">
            <v>0.9</v>
          </cell>
          <cell r="E237">
            <v>0</v>
          </cell>
        </row>
        <row r="238">
          <cell r="B238">
            <v>161939</v>
          </cell>
          <cell r="C238" t="str">
            <v>Dispersing Aid</v>
          </cell>
          <cell r="D238">
            <v>1.01</v>
          </cell>
          <cell r="E238">
            <v>200</v>
          </cell>
        </row>
        <row r="239">
          <cell r="B239" t="str">
            <v>161939A</v>
          </cell>
          <cell r="C239" t="str">
            <v>Dispersing Aid</v>
          </cell>
          <cell r="D239">
            <v>1.01</v>
          </cell>
          <cell r="E239">
            <v>200</v>
          </cell>
        </row>
        <row r="240">
          <cell r="B240">
            <v>162701</v>
          </cell>
          <cell r="C240" t="str">
            <v>Butyl Rubber Curing Resin Masterbatch</v>
          </cell>
          <cell r="D240">
            <v>1.25</v>
          </cell>
          <cell r="E240">
            <v>0</v>
          </cell>
        </row>
        <row r="241">
          <cell r="B241">
            <v>162712</v>
          </cell>
          <cell r="C241" t="str">
            <v>Gum rosin -Hydrocarbon blend</v>
          </cell>
          <cell r="D241">
            <v>1.04</v>
          </cell>
          <cell r="E241">
            <v>0</v>
          </cell>
        </row>
        <row r="242">
          <cell r="B242">
            <v>162713</v>
          </cell>
          <cell r="C242" t="str">
            <v>Gum rosin C</v>
          </cell>
          <cell r="D242">
            <v>1.08</v>
          </cell>
          <cell r="E242">
            <v>256</v>
          </cell>
        </row>
        <row r="243">
          <cell r="B243">
            <v>162788</v>
          </cell>
          <cell r="C243" t="str">
            <v>Tackifying Resin - K</v>
          </cell>
          <cell r="D243">
            <v>1.03</v>
          </cell>
          <cell r="E243">
            <v>340</v>
          </cell>
        </row>
        <row r="244">
          <cell r="B244" t="str">
            <v>162788A</v>
          </cell>
          <cell r="C244" t="str">
            <v>Tackifying Resin - K</v>
          </cell>
          <cell r="D244">
            <v>1.04</v>
          </cell>
          <cell r="E244">
            <v>340</v>
          </cell>
        </row>
        <row r="245">
          <cell r="B245">
            <v>162859</v>
          </cell>
          <cell r="C245" t="str">
            <v>Petroleum Tackifying Resin</v>
          </cell>
          <cell r="D245">
            <v>1.1000000000000001</v>
          </cell>
          <cell r="E245" t="e">
            <v>#N/A</v>
          </cell>
        </row>
        <row r="246">
          <cell r="B246">
            <v>163032</v>
          </cell>
          <cell r="C246" t="str">
            <v>Polyethylene glycol wax, 1450/1500</v>
          </cell>
          <cell r="D246">
            <v>1.21</v>
          </cell>
          <cell r="E246">
            <v>0</v>
          </cell>
        </row>
        <row r="247">
          <cell r="B247">
            <v>164125</v>
          </cell>
          <cell r="C247" t="str">
            <v>Polyterpene Resin</v>
          </cell>
          <cell r="D247">
            <v>0.99</v>
          </cell>
          <cell r="E247">
            <v>630</v>
          </cell>
        </row>
        <row r="248">
          <cell r="B248">
            <v>165111</v>
          </cell>
          <cell r="C248" t="str">
            <v>P-Octyl Phenol Formaldehyde Resin</v>
          </cell>
          <cell r="D248">
            <v>1.1000000000000001</v>
          </cell>
          <cell r="E248">
            <v>0</v>
          </cell>
        </row>
        <row r="249">
          <cell r="B249">
            <v>165141</v>
          </cell>
          <cell r="C249" t="str">
            <v>Cashew nut shell liquid modified phenolic resin</v>
          </cell>
          <cell r="D249">
            <v>1.26</v>
          </cell>
          <cell r="E249">
            <v>0</v>
          </cell>
        </row>
        <row r="250">
          <cell r="B250">
            <v>165151</v>
          </cell>
          <cell r="C250" t="str">
            <v>Terpene - Phenolic resin</v>
          </cell>
          <cell r="D250">
            <v>1.018</v>
          </cell>
          <cell r="E250">
            <v>425</v>
          </cell>
        </row>
        <row r="251">
          <cell r="B251">
            <v>165211</v>
          </cell>
          <cell r="C251" t="str">
            <v>Zinc Stearate, Rubber grade</v>
          </cell>
          <cell r="D251">
            <v>1</v>
          </cell>
          <cell r="E251">
            <v>0</v>
          </cell>
        </row>
        <row r="252">
          <cell r="B252">
            <v>165213</v>
          </cell>
          <cell r="C252" t="str">
            <v>Zinc soap-M (Activated)</v>
          </cell>
          <cell r="D252">
            <v>1.1000000000000001</v>
          </cell>
          <cell r="E252">
            <v>0</v>
          </cell>
        </row>
        <row r="253">
          <cell r="B253">
            <v>165215</v>
          </cell>
          <cell r="C253" t="str">
            <v>Zinc salt of fatty acids - Type P</v>
          </cell>
          <cell r="D253">
            <v>1.08</v>
          </cell>
          <cell r="E253">
            <v>180</v>
          </cell>
        </row>
        <row r="254">
          <cell r="B254">
            <v>165217</v>
          </cell>
          <cell r="C254" t="str">
            <v>Blend of fatty acid dervatives - E</v>
          </cell>
          <cell r="D254">
            <v>1.1000000000000001</v>
          </cell>
          <cell r="E254">
            <v>0</v>
          </cell>
        </row>
        <row r="255">
          <cell r="B255">
            <v>165222</v>
          </cell>
          <cell r="C255" t="str">
            <v>Processing Promoter</v>
          </cell>
          <cell r="D255">
            <v>1</v>
          </cell>
          <cell r="E255">
            <v>0</v>
          </cell>
        </row>
        <row r="256">
          <cell r="B256" t="str">
            <v>X160408</v>
          </cell>
          <cell r="C256" t="str">
            <v>Polyethylene Resin</v>
          </cell>
          <cell r="D256">
            <v>0.86</v>
          </cell>
          <cell r="E256" t="e">
            <v>#N/A</v>
          </cell>
        </row>
        <row r="257">
          <cell r="B257" t="str">
            <v>X160708</v>
          </cell>
          <cell r="C257" t="str">
            <v>Polyethylene Resin</v>
          </cell>
          <cell r="D257">
            <v>0.86</v>
          </cell>
          <cell r="E257" t="e">
            <v>#N/A</v>
          </cell>
        </row>
        <row r="258">
          <cell r="B258" t="str">
            <v>X160913</v>
          </cell>
          <cell r="C258" t="str">
            <v>Modified phenolic resin</v>
          </cell>
          <cell r="D258">
            <v>1.25</v>
          </cell>
          <cell r="E258" t="e">
            <v>#N/A</v>
          </cell>
        </row>
        <row r="259">
          <cell r="B259" t="str">
            <v>X160914</v>
          </cell>
          <cell r="C259" t="str">
            <v>Modified Phenolic resin polymer</v>
          </cell>
          <cell r="D259">
            <v>1.23</v>
          </cell>
          <cell r="E259" t="e">
            <v>#N/A</v>
          </cell>
        </row>
        <row r="260">
          <cell r="B260" t="str">
            <v>X160915</v>
          </cell>
          <cell r="C260" t="str">
            <v>Phenolic Resin</v>
          </cell>
          <cell r="D260">
            <v>1.25</v>
          </cell>
          <cell r="E260" t="e">
            <v>#N/A</v>
          </cell>
        </row>
        <row r="261">
          <cell r="B261" t="str">
            <v>X161088</v>
          </cell>
          <cell r="C261" t="str">
            <v>Polyethylene Resin</v>
          </cell>
          <cell r="D261">
            <v>1.06</v>
          </cell>
          <cell r="E261" t="e">
            <v>#N/A</v>
          </cell>
        </row>
        <row r="262">
          <cell r="B262" t="str">
            <v>X161134</v>
          </cell>
          <cell r="C262" t="str">
            <v>Rosin based process additive</v>
          </cell>
          <cell r="D262">
            <v>1.06</v>
          </cell>
          <cell r="E262" t="e">
            <v>#N/A</v>
          </cell>
        </row>
        <row r="263">
          <cell r="B263" t="str">
            <v>X163410</v>
          </cell>
          <cell r="C263" t="str">
            <v>Ethylene Acrylic Ester Maleic Anhydride Terpolymer</v>
          </cell>
          <cell r="D263">
            <v>0.94</v>
          </cell>
          <cell r="E263" t="e">
            <v>#N/A</v>
          </cell>
        </row>
        <row r="264">
          <cell r="B264" t="str">
            <v>X164000</v>
          </cell>
          <cell r="C264" t="str">
            <v>Polyethylene glycol</v>
          </cell>
          <cell r="D264">
            <v>1.1000000000000001</v>
          </cell>
          <cell r="E264" t="e">
            <v>#N/A</v>
          </cell>
        </row>
        <row r="265">
          <cell r="B265" t="str">
            <v>X169130</v>
          </cell>
          <cell r="C265" t="str">
            <v>Coumarone Indene Resin</v>
          </cell>
          <cell r="D265">
            <v>1.06</v>
          </cell>
          <cell r="E265" t="e">
            <v>#N/A</v>
          </cell>
        </row>
        <row r="266">
          <cell r="B266" t="str">
            <v>X169300</v>
          </cell>
          <cell r="C266" t="str">
            <v>Processing aid</v>
          </cell>
          <cell r="D266">
            <v>1.1000000000000001</v>
          </cell>
          <cell r="E266" t="e">
            <v>#N/A</v>
          </cell>
        </row>
        <row r="267">
          <cell r="B267">
            <v>160272</v>
          </cell>
          <cell r="C267" t="str">
            <v>Light Calcined Magnesia (High activity)</v>
          </cell>
          <cell r="D267">
            <v>3.2</v>
          </cell>
          <cell r="E267">
            <v>0</v>
          </cell>
        </row>
        <row r="268">
          <cell r="B268">
            <v>160774</v>
          </cell>
          <cell r="C268" t="str">
            <v>CTP [ N - ( Cyclohexyl Thio ) Phthalimide ]</v>
          </cell>
          <cell r="D268">
            <v>1.3</v>
          </cell>
          <cell r="E268">
            <v>555.88</v>
          </cell>
        </row>
        <row r="269">
          <cell r="B269">
            <v>161113</v>
          </cell>
          <cell r="C269" t="str">
            <v>Salicylic Acid (Retarder)</v>
          </cell>
          <cell r="D269">
            <v>1.0669999999999999</v>
          </cell>
          <cell r="E269" t="e">
            <v>#N/A</v>
          </cell>
        </row>
        <row r="270">
          <cell r="B270">
            <v>160108</v>
          </cell>
          <cell r="C270" t="str">
            <v>Soluble Sulphur, semi-coarse, 0.5% Oil Treated</v>
          </cell>
          <cell r="D270">
            <v>2.0499999999999998</v>
          </cell>
          <cell r="E270">
            <v>38.4</v>
          </cell>
        </row>
        <row r="271">
          <cell r="B271">
            <v>160146</v>
          </cell>
          <cell r="C271" t="str">
            <v>DPG ( Diphenyl Guanidine )</v>
          </cell>
          <cell r="D271">
            <v>1.2</v>
          </cell>
          <cell r="E271">
            <v>378</v>
          </cell>
        </row>
        <row r="272">
          <cell r="B272">
            <v>160148</v>
          </cell>
          <cell r="C272" t="str">
            <v>TMTD ( Tetra Methyl Thiuram Disulfide )</v>
          </cell>
          <cell r="D272">
            <v>1.41</v>
          </cell>
          <cell r="E272">
            <v>205</v>
          </cell>
        </row>
        <row r="273">
          <cell r="B273">
            <v>160162</v>
          </cell>
          <cell r="C273" t="str">
            <v>MBT ( 2-Mercapto Benzo Thiazole )</v>
          </cell>
          <cell r="D273">
            <v>1.51</v>
          </cell>
          <cell r="E273">
            <v>355</v>
          </cell>
        </row>
        <row r="274">
          <cell r="B274">
            <v>160183</v>
          </cell>
          <cell r="C274" t="str">
            <v>Oleic acid</v>
          </cell>
          <cell r="D274">
            <v>1.0669999999999999</v>
          </cell>
          <cell r="E274">
            <v>0</v>
          </cell>
        </row>
        <row r="275">
          <cell r="B275">
            <v>160192</v>
          </cell>
          <cell r="C275" t="str">
            <v>Accelerator BT ( 1 : 1 Blend of MBTS &amp; TMTD )</v>
          </cell>
          <cell r="D275">
            <v>1.4750000000000001</v>
          </cell>
          <cell r="E275">
            <v>0</v>
          </cell>
        </row>
        <row r="276">
          <cell r="B276">
            <v>160200</v>
          </cell>
          <cell r="C276" t="str">
            <v>DCBS ( N,N'-Dicyclohexyl-2-Benzothiazyl Sulphenamide )</v>
          </cell>
          <cell r="D276">
            <v>1.2</v>
          </cell>
          <cell r="E276">
            <v>491</v>
          </cell>
        </row>
        <row r="277">
          <cell r="B277">
            <v>160210</v>
          </cell>
          <cell r="C277" t="str">
            <v>CBBS N-Cyclohexyl-bis(2-Benzothiazyl) Sulphenamide</v>
          </cell>
          <cell r="D277">
            <v>1.2</v>
          </cell>
          <cell r="E277" t="e">
            <v>#N/A</v>
          </cell>
        </row>
        <row r="278">
          <cell r="B278">
            <v>160224</v>
          </cell>
          <cell r="C278" t="str">
            <v>Stearic acid, Rubber grade</v>
          </cell>
          <cell r="D278">
            <v>0.93</v>
          </cell>
          <cell r="E278">
            <v>102.33</v>
          </cell>
        </row>
        <row r="279">
          <cell r="B279">
            <v>160235</v>
          </cell>
          <cell r="C279" t="str">
            <v>MBTS (Mercaptobezothiazyl di Sulfide)</v>
          </cell>
          <cell r="D279">
            <v>1.54</v>
          </cell>
          <cell r="E279">
            <v>277</v>
          </cell>
        </row>
        <row r="280">
          <cell r="B280">
            <v>160240</v>
          </cell>
          <cell r="C280" t="str">
            <v>Titanium Dioxide - Rutile</v>
          </cell>
          <cell r="D280">
            <v>4</v>
          </cell>
          <cell r="E280" t="e">
            <v>#N/A</v>
          </cell>
        </row>
        <row r="281">
          <cell r="B281">
            <v>160267</v>
          </cell>
          <cell r="C281" t="str">
            <v>TMTM ( Tetra Methyl Thiuram Monosulfide )</v>
          </cell>
          <cell r="D281">
            <v>1.41</v>
          </cell>
          <cell r="E281">
            <v>0</v>
          </cell>
        </row>
        <row r="282">
          <cell r="B282">
            <v>160272</v>
          </cell>
          <cell r="C282" t="str">
            <v>Light Calcined Magnesia (High activity)</v>
          </cell>
          <cell r="D282">
            <v>3.2</v>
          </cell>
          <cell r="E282">
            <v>0</v>
          </cell>
        </row>
        <row r="283">
          <cell r="B283">
            <v>160280</v>
          </cell>
          <cell r="C283" t="str">
            <v>TMQ ( Polymerised 2,2,4 Tri Methyl 1,2 Di HydroQuinoline )</v>
          </cell>
          <cell r="D283">
            <v>1.1000000000000001</v>
          </cell>
          <cell r="E283">
            <v>223</v>
          </cell>
        </row>
        <row r="284">
          <cell r="B284">
            <v>160327</v>
          </cell>
          <cell r="C284" t="str">
            <v>CBS (N-Cyclohexyl-2-Benzothiazole Sulphenamide)</v>
          </cell>
          <cell r="D284">
            <v>1.3</v>
          </cell>
          <cell r="E284">
            <v>309</v>
          </cell>
        </row>
        <row r="285">
          <cell r="B285">
            <v>160363</v>
          </cell>
          <cell r="C285" t="str">
            <v>Bifunctional Organosilane</v>
          </cell>
          <cell r="D285">
            <v>0.99</v>
          </cell>
          <cell r="E285">
            <v>1362.8269862474999</v>
          </cell>
        </row>
        <row r="286">
          <cell r="B286" t="str">
            <v>160363A</v>
          </cell>
          <cell r="C286" t="str">
            <v>Bifunctional Organosilane</v>
          </cell>
          <cell r="D286">
            <v>0.99</v>
          </cell>
          <cell r="E286">
            <v>1362.8269862474999</v>
          </cell>
        </row>
        <row r="287">
          <cell r="B287">
            <v>160514</v>
          </cell>
          <cell r="C287" t="str">
            <v>Zinc Oxide - Indirect process</v>
          </cell>
          <cell r="D287">
            <v>5.6</v>
          </cell>
          <cell r="E287">
            <v>227.68</v>
          </cell>
        </row>
        <row r="288">
          <cell r="B288">
            <v>160612</v>
          </cell>
          <cell r="C288" t="str">
            <v>20 % Oil Treated Insoluble Sulphur</v>
          </cell>
          <cell r="D288">
            <v>1.58</v>
          </cell>
          <cell r="E288">
            <v>132.05117090702021</v>
          </cell>
        </row>
        <row r="289">
          <cell r="B289" t="str">
            <v>160612A</v>
          </cell>
          <cell r="C289" t="str">
            <v>20 % Oil Treated Insoluble Sulphur</v>
          </cell>
          <cell r="D289">
            <v>1.58</v>
          </cell>
          <cell r="E289">
            <v>0</v>
          </cell>
        </row>
        <row r="290">
          <cell r="B290">
            <v>160626</v>
          </cell>
          <cell r="C290" t="str">
            <v>DTPD [ N'N-diaryl-p-phenylene diamine ( Mixture ) ]</v>
          </cell>
          <cell r="D290">
            <v>1.2</v>
          </cell>
          <cell r="E290">
            <v>0</v>
          </cell>
        </row>
        <row r="291">
          <cell r="B291">
            <v>160727</v>
          </cell>
          <cell r="C291" t="str">
            <v>6PPD,N-(1,3-dimethyl butyl)-N'-phenyl para phenylene diamine</v>
          </cell>
          <cell r="D291">
            <v>1</v>
          </cell>
          <cell r="E291">
            <v>384</v>
          </cell>
        </row>
        <row r="292">
          <cell r="B292">
            <v>160732</v>
          </cell>
          <cell r="C292" t="str">
            <v>TBBS ( N-Tert-Butyl-2-Benzo-Thiazole Sulfenamide )</v>
          </cell>
          <cell r="D292">
            <v>1.28</v>
          </cell>
          <cell r="E292">
            <v>327</v>
          </cell>
        </row>
        <row r="293">
          <cell r="B293">
            <v>160764</v>
          </cell>
          <cell r="C293" t="str">
            <v>45 % Activated pentachlorothiophenol peptizer on carrier</v>
          </cell>
          <cell r="D293">
            <v>2.2000000000000002</v>
          </cell>
          <cell r="E293">
            <v>0</v>
          </cell>
        </row>
        <row r="294">
          <cell r="B294">
            <v>160774</v>
          </cell>
          <cell r="C294" t="str">
            <v>CTP [ N - ( Cyclohexyl Thio ) Phthalimide ]</v>
          </cell>
          <cell r="D294">
            <v>1.3</v>
          </cell>
          <cell r="E294">
            <v>555.88</v>
          </cell>
        </row>
        <row r="295">
          <cell r="B295">
            <v>160927</v>
          </cell>
          <cell r="C295" t="str">
            <v>Highly Dispersible Super Thermal Stability Insoluble S, OT20</v>
          </cell>
          <cell r="D295">
            <v>1.607</v>
          </cell>
          <cell r="E295">
            <v>131.84642419558966</v>
          </cell>
        </row>
        <row r="296">
          <cell r="B296" t="str">
            <v>160927D</v>
          </cell>
          <cell r="C296" t="str">
            <v>Highly Dispersible Super Thermal Stability Insoluble S, OT20</v>
          </cell>
          <cell r="D296">
            <v>1.607</v>
          </cell>
          <cell r="E296" t="e">
            <v>#N/A</v>
          </cell>
        </row>
        <row r="297">
          <cell r="B297" t="str">
            <v>160927M</v>
          </cell>
          <cell r="C297" t="str">
            <v>Highly Dispersible Super Thermal Stability Insoluble S, OT20</v>
          </cell>
          <cell r="D297">
            <v>1.607</v>
          </cell>
          <cell r="E297" t="e">
            <v>#N/A</v>
          </cell>
        </row>
        <row r="298">
          <cell r="B298">
            <v>161035</v>
          </cell>
          <cell r="C298" t="str">
            <v>ZnDEC ( Zinc Di Ethyl Dithio Carbamate )</v>
          </cell>
          <cell r="D298">
            <v>1.48</v>
          </cell>
          <cell r="E298">
            <v>270</v>
          </cell>
        </row>
        <row r="299">
          <cell r="B299">
            <v>161113</v>
          </cell>
          <cell r="C299" t="str">
            <v>Salicylic Acid (Retarder)</v>
          </cell>
          <cell r="D299">
            <v>1.0669999999999999</v>
          </cell>
          <cell r="E299" t="e">
            <v>#N/A</v>
          </cell>
        </row>
        <row r="300">
          <cell r="B300">
            <v>161218</v>
          </cell>
          <cell r="C300" t="str">
            <v>40 % DBD, Adsorbed on Clay, Oil Coated</v>
          </cell>
          <cell r="D300">
            <v>1.8</v>
          </cell>
          <cell r="E300">
            <v>302</v>
          </cell>
        </row>
        <row r="301">
          <cell r="B301" t="str">
            <v>161218A</v>
          </cell>
          <cell r="C301" t="str">
            <v>40 % DBD, Activating Additive and binder</v>
          </cell>
          <cell r="D301">
            <v>1.4</v>
          </cell>
          <cell r="E301" t="e">
            <v>#N/A</v>
          </cell>
        </row>
        <row r="302">
          <cell r="B302">
            <v>161250</v>
          </cell>
          <cell r="C302" t="str">
            <v>Peptiser - Activated DBD (Type 66)</v>
          </cell>
          <cell r="D302">
            <v>1.8</v>
          </cell>
          <cell r="E302" t="e">
            <v>#N/A</v>
          </cell>
        </row>
        <row r="303">
          <cell r="B303">
            <v>161832</v>
          </cell>
          <cell r="C303" t="str">
            <v>TBzTD (Tetra Benzyl Thiuram Disulfide)</v>
          </cell>
          <cell r="D303">
            <v>1.51</v>
          </cell>
          <cell r="E303">
            <v>460</v>
          </cell>
        </row>
        <row r="304">
          <cell r="B304">
            <v>161833</v>
          </cell>
          <cell r="C304" t="str">
            <v>DTDM ( Di Thio Di Morpholine )</v>
          </cell>
          <cell r="D304">
            <v>1.35</v>
          </cell>
          <cell r="E304">
            <v>0</v>
          </cell>
        </row>
        <row r="305">
          <cell r="B305">
            <v>161834</v>
          </cell>
          <cell r="C305" t="str">
            <v>Vulcanising Agent - Butylphenoldisulfide</v>
          </cell>
          <cell r="D305">
            <v>1.2</v>
          </cell>
          <cell r="E305">
            <v>1270</v>
          </cell>
        </row>
        <row r="306">
          <cell r="B306">
            <v>161848</v>
          </cell>
          <cell r="C306" t="str">
            <v>ZnDBzC ( Zinc Di Benzyl Di Thio Carbamate )</v>
          </cell>
          <cell r="D306">
            <v>1.42</v>
          </cell>
          <cell r="E306">
            <v>0</v>
          </cell>
        </row>
        <row r="307">
          <cell r="B307">
            <v>161871</v>
          </cell>
          <cell r="C307" t="str">
            <v>Insoluble Sulphur Oil Treated 33%</v>
          </cell>
          <cell r="D307">
            <v>1.4</v>
          </cell>
          <cell r="E307">
            <v>122.36106101746087</v>
          </cell>
        </row>
        <row r="308">
          <cell r="B308">
            <v>161938</v>
          </cell>
          <cell r="C308" t="str">
            <v>Silane Coupling Agent, TESPT - C50</v>
          </cell>
          <cell r="D308">
            <v>1.37</v>
          </cell>
          <cell r="E308">
            <v>0</v>
          </cell>
        </row>
        <row r="309">
          <cell r="B309">
            <v>161943</v>
          </cell>
          <cell r="C309" t="str">
            <v>Silane Coupling Agent, TESPD - C 50</v>
          </cell>
          <cell r="D309">
            <v>1.31</v>
          </cell>
          <cell r="E309">
            <v>370</v>
          </cell>
        </row>
        <row r="310">
          <cell r="B310">
            <v>161946</v>
          </cell>
          <cell r="C310" t="str">
            <v>Mercapto &amp; Blocked Mercapto Groups of Silane</v>
          </cell>
          <cell r="D310">
            <v>1</v>
          </cell>
          <cell r="E310" t="e">
            <v>#N/A</v>
          </cell>
        </row>
        <row r="311">
          <cell r="B311">
            <v>162011</v>
          </cell>
          <cell r="C311" t="str">
            <v>DPA / Acetone reaction products with C-black as carrier</v>
          </cell>
          <cell r="D311">
            <v>1.34</v>
          </cell>
          <cell r="E311">
            <v>0</v>
          </cell>
        </row>
        <row r="312">
          <cell r="B312">
            <v>162012</v>
          </cell>
          <cell r="C312" t="str">
            <v>DPA / Acetone reaction products (50%) with silica (50%)</v>
          </cell>
          <cell r="D312">
            <v>1.28</v>
          </cell>
          <cell r="E312" t="e">
            <v>#N/A</v>
          </cell>
        </row>
        <row r="313">
          <cell r="B313">
            <v>162014</v>
          </cell>
          <cell r="C313" t="str">
            <v>DPA / Acetone reaction products (75%) with silica (25%)</v>
          </cell>
          <cell r="D313">
            <v>1.25</v>
          </cell>
          <cell r="E313">
            <v>0</v>
          </cell>
        </row>
        <row r="314">
          <cell r="B314">
            <v>162015</v>
          </cell>
          <cell r="C314" t="str">
            <v>Anti Ozonant Cyclic Acetal ( Non-Staining )</v>
          </cell>
          <cell r="D314">
            <v>1.25</v>
          </cell>
          <cell r="E314">
            <v>0</v>
          </cell>
        </row>
        <row r="315">
          <cell r="B315">
            <v>162016</v>
          </cell>
          <cell r="C315" t="str">
            <v>Sterically Hindered Poly Nuclear Phenol (Non-Staining)</v>
          </cell>
          <cell r="D315">
            <v>1.25</v>
          </cell>
          <cell r="E315">
            <v>0</v>
          </cell>
        </row>
        <row r="316">
          <cell r="B316">
            <v>162020</v>
          </cell>
          <cell r="C316" t="str">
            <v>DPA / Acetone reaction products (75%) with silica (25%)</v>
          </cell>
          <cell r="D316">
            <v>1.25</v>
          </cell>
          <cell r="E316" t="e">
            <v>#N/A</v>
          </cell>
        </row>
        <row r="317">
          <cell r="B317">
            <v>162611</v>
          </cell>
          <cell r="C317" t="str">
            <v>Silane Coupling Agent, TESPT</v>
          </cell>
          <cell r="D317">
            <v>1.1000000000000001</v>
          </cell>
          <cell r="E317">
            <v>0</v>
          </cell>
        </row>
        <row r="318">
          <cell r="B318">
            <v>162621</v>
          </cell>
          <cell r="C318" t="str">
            <v>Silane Coupling Agent, TESPD</v>
          </cell>
          <cell r="D318">
            <v>1.03</v>
          </cell>
          <cell r="E318">
            <v>570</v>
          </cell>
        </row>
        <row r="319">
          <cell r="B319">
            <v>162631</v>
          </cell>
          <cell r="C319" t="str">
            <v>Bifunctional Organosilane ( Silane Coupling Agent )</v>
          </cell>
          <cell r="D319">
            <v>0.96860000000000002</v>
          </cell>
          <cell r="E319">
            <v>0</v>
          </cell>
        </row>
        <row r="320">
          <cell r="B320">
            <v>162877</v>
          </cell>
          <cell r="C320" t="str">
            <v>Bifunctional Organosilane with CarbonBlack (50/50)</v>
          </cell>
          <cell r="D320">
            <v>1.8</v>
          </cell>
          <cell r="E320" t="e">
            <v>#N/A</v>
          </cell>
        </row>
        <row r="321">
          <cell r="B321">
            <v>164111</v>
          </cell>
          <cell r="C321" t="str">
            <v>Sulphur (Soluble, 1% Oil Treated)</v>
          </cell>
          <cell r="D321">
            <v>1.99</v>
          </cell>
          <cell r="E321">
            <v>0</v>
          </cell>
        </row>
        <row r="322">
          <cell r="B322">
            <v>164215</v>
          </cell>
          <cell r="C322" t="str">
            <v>TBSI (N-tert-Butyl-2-benzothiazolesulfenamide), Oil coated</v>
          </cell>
          <cell r="D322">
            <v>1.35</v>
          </cell>
          <cell r="E322">
            <v>920</v>
          </cell>
        </row>
        <row r="323">
          <cell r="B323">
            <v>164261</v>
          </cell>
          <cell r="C323" t="str">
            <v>Zinc dialkyldithiophosphate, Dispersed in Elastomer</v>
          </cell>
          <cell r="D323">
            <v>1.18</v>
          </cell>
          <cell r="E323" t="e">
            <v>#N/A</v>
          </cell>
        </row>
        <row r="324">
          <cell r="B324">
            <v>164311</v>
          </cell>
          <cell r="C324" t="str">
            <v>Zinc Oxide - Direct process E</v>
          </cell>
          <cell r="D324">
            <v>5.6</v>
          </cell>
          <cell r="E324">
            <v>0</v>
          </cell>
        </row>
        <row r="325">
          <cell r="B325">
            <v>164312</v>
          </cell>
          <cell r="C325" t="str">
            <v>Zinc Oxide -Indirect process E</v>
          </cell>
          <cell r="D325">
            <v>5.63</v>
          </cell>
          <cell r="E325">
            <v>0</v>
          </cell>
        </row>
        <row r="326">
          <cell r="B326" t="str">
            <v>GR_2611</v>
          </cell>
          <cell r="C326" t="str">
            <v>TESPT (Tetrasulphide silane)</v>
          </cell>
          <cell r="D326">
            <v>1.1000000000000001</v>
          </cell>
          <cell r="E326" t="e">
            <v>#N/A</v>
          </cell>
        </row>
        <row r="327">
          <cell r="B327" t="str">
            <v>X161080</v>
          </cell>
          <cell r="C327" t="str">
            <v>Blend of Hydrocarbon Waxes</v>
          </cell>
          <cell r="D327">
            <v>0.91500000000000004</v>
          </cell>
          <cell r="E327">
            <v>0</v>
          </cell>
        </row>
        <row r="328">
          <cell r="B328" t="str">
            <v>X161940</v>
          </cell>
          <cell r="C328" t="str">
            <v>mercapto silane</v>
          </cell>
          <cell r="D328">
            <v>1.02</v>
          </cell>
          <cell r="E328" t="e">
            <v>#N/A</v>
          </cell>
        </row>
        <row r="329">
          <cell r="B329" t="str">
            <v>X161949</v>
          </cell>
          <cell r="C329" t="str">
            <v>Mercapto Silane XNT</v>
          </cell>
          <cell r="D329">
            <v>0.97</v>
          </cell>
          <cell r="E329" t="e">
            <v>#N/A</v>
          </cell>
        </row>
        <row r="330">
          <cell r="B330" t="str">
            <v>X162645</v>
          </cell>
          <cell r="C330" t="str">
            <v>Silane Coupling Agent ( Mercapto-thiocaboxylate oligomer)</v>
          </cell>
          <cell r="D330">
            <v>0.96</v>
          </cell>
          <cell r="E330" t="e">
            <v>#N/A</v>
          </cell>
        </row>
        <row r="331">
          <cell r="B331" t="str">
            <v>X162877</v>
          </cell>
          <cell r="C331" t="str">
            <v>Bifunctional Organosilane with CarbonBlack (50/50)</v>
          </cell>
          <cell r="D331">
            <v>1.8</v>
          </cell>
          <cell r="E331" t="e">
            <v>#N/A</v>
          </cell>
        </row>
        <row r="332">
          <cell r="B332" t="str">
            <v>X166010</v>
          </cell>
          <cell r="C332" t="str">
            <v>Insoluble Sulphur OT 10</v>
          </cell>
          <cell r="D332">
            <v>1.78</v>
          </cell>
          <cell r="E332" t="e">
            <v>#N/A</v>
          </cell>
        </row>
        <row r="333">
          <cell r="B333" t="str">
            <v>X169065</v>
          </cell>
          <cell r="C333" t="str">
            <v>Insoluble Sulphur 65 - Pre dispersed in Rubber</v>
          </cell>
          <cell r="D333">
            <v>1.49</v>
          </cell>
          <cell r="E333" t="e">
            <v>#N/A</v>
          </cell>
        </row>
        <row r="334">
          <cell r="B334">
            <v>130901</v>
          </cell>
          <cell r="C334" t="str">
            <v>SSBR- 35.5% Bound styrene, 40% Vinyl on BD, 25 phr TDAE oil</v>
          </cell>
          <cell r="D334">
            <v>0.95</v>
          </cell>
          <cell r="E334">
            <v>220.78878749999998</v>
          </cell>
        </row>
        <row r="335">
          <cell r="B335">
            <v>130903</v>
          </cell>
          <cell r="C335" t="str">
            <v>SSBR- 26 % Bound styrene, 55 % vinyl on butadiene</v>
          </cell>
          <cell r="D335">
            <v>0.94</v>
          </cell>
          <cell r="E335">
            <v>244.85874749999996</v>
          </cell>
        </row>
        <row r="336">
          <cell r="B336">
            <v>131099</v>
          </cell>
          <cell r="C336" t="str">
            <v>SSBR- 35 % Bound styrene, 56 % vinyl on butadiene</v>
          </cell>
          <cell r="D336">
            <v>0.94</v>
          </cell>
          <cell r="E336" t="e">
            <v>#N/A</v>
          </cell>
        </row>
        <row r="337">
          <cell r="B337">
            <v>131511</v>
          </cell>
          <cell r="C337" t="str">
            <v>SSBR- 25% Bound styrene, 37.5% Vinyl content</v>
          </cell>
          <cell r="D337">
            <v>0.94</v>
          </cell>
          <cell r="E337">
            <v>0</v>
          </cell>
        </row>
        <row r="338">
          <cell r="B338">
            <v>131556</v>
          </cell>
          <cell r="C338" t="str">
            <v>SSBR (44.5% vinyl, 26% bound styrene, OE with TDAE oil)</v>
          </cell>
          <cell r="D338">
            <v>0.96</v>
          </cell>
          <cell r="E338">
            <v>254.99733322499998</v>
          </cell>
        </row>
        <row r="339">
          <cell r="B339" t="str">
            <v>131556A</v>
          </cell>
          <cell r="C339" t="str">
            <v>SSBR (47.25 % vinyl, 25 % bound styrene, OE with TDAE oil)</v>
          </cell>
          <cell r="D339">
            <v>0.96</v>
          </cell>
          <cell r="E339" t="e">
            <v>#N/A</v>
          </cell>
        </row>
        <row r="340">
          <cell r="B340">
            <v>131901</v>
          </cell>
          <cell r="C340" t="str">
            <v>SSBR- 35.5% Bound styrene, 40% vinyl on BD, 25 phr TDAE oil</v>
          </cell>
          <cell r="D340">
            <v>0.95</v>
          </cell>
          <cell r="E340" t="e">
            <v>#N/A</v>
          </cell>
        </row>
        <row r="341">
          <cell r="B341">
            <v>132614</v>
          </cell>
          <cell r="C341" t="str">
            <v>SSBR (65% vinyl on BR, 26% bound styrene, OE with TDAE oil)</v>
          </cell>
          <cell r="D341">
            <v>0.95</v>
          </cell>
          <cell r="E341" t="e">
            <v>#N/A</v>
          </cell>
        </row>
        <row r="342">
          <cell r="B342">
            <v>132850</v>
          </cell>
          <cell r="C342" t="str">
            <v>Solution polymerized SBR 27.5% Bound Styrene &amp; 59% vinyl</v>
          </cell>
          <cell r="D342">
            <v>0.94</v>
          </cell>
          <cell r="E342">
            <v>217.82428874999997</v>
          </cell>
        </row>
        <row r="343">
          <cell r="B343">
            <v>133737</v>
          </cell>
          <cell r="C343" t="str">
            <v>SSBR- 36.5% Bound styrene, 43% Vinyl, 37.5 phr TDAE oil</v>
          </cell>
          <cell r="D343">
            <v>0.96</v>
          </cell>
          <cell r="E343">
            <v>0</v>
          </cell>
        </row>
        <row r="344">
          <cell r="B344">
            <v>134850</v>
          </cell>
          <cell r="C344" t="str">
            <v>SSBR- 40% Bound styrene, 46% Vinyl on BD, 50 phr TDAE oil</v>
          </cell>
          <cell r="D344">
            <v>0.96</v>
          </cell>
          <cell r="E344" t="e">
            <v>#N/A</v>
          </cell>
        </row>
        <row r="345">
          <cell r="B345">
            <v>135961</v>
          </cell>
          <cell r="C345" t="str">
            <v>SSBR, 25% Bound styrene, 37.5 phr RAE. Low cis polymer</v>
          </cell>
          <cell r="D345">
            <v>0.96</v>
          </cell>
          <cell r="E345" t="e">
            <v>#N/A</v>
          </cell>
        </row>
        <row r="346">
          <cell r="B346">
            <v>136430</v>
          </cell>
          <cell r="C346" t="str">
            <v>SSBR- 40% bound styrene, 24% vinyl, 37.5 phr TDAE oil</v>
          </cell>
          <cell r="D346">
            <v>0.95</v>
          </cell>
          <cell r="E346">
            <v>284.75736097499993</v>
          </cell>
        </row>
        <row r="347">
          <cell r="B347">
            <v>139032</v>
          </cell>
          <cell r="C347" t="str">
            <v>SSBR-21% styrene, 50%vinyl, Tin coupled, chemically modified</v>
          </cell>
          <cell r="D347">
            <v>0.93</v>
          </cell>
          <cell r="E347">
            <v>236.90508584624996</v>
          </cell>
        </row>
        <row r="348">
          <cell r="B348">
            <v>139033</v>
          </cell>
          <cell r="C348" t="str">
            <v>SSBR, 25% styrene, 47.3% vinyl, 37.5 phr TDAE oil</v>
          </cell>
          <cell r="D348">
            <v>0.95</v>
          </cell>
          <cell r="E348">
            <v>0</v>
          </cell>
        </row>
        <row r="349">
          <cell r="B349">
            <v>139034</v>
          </cell>
          <cell r="C349" t="str">
            <v>SSBR- 21% Bound styrene, 50% Vinyl, functionalized.</v>
          </cell>
          <cell r="D349">
            <v>0.95</v>
          </cell>
          <cell r="E349">
            <v>0</v>
          </cell>
        </row>
        <row r="350">
          <cell r="B350">
            <v>139035</v>
          </cell>
          <cell r="C350" t="str">
            <v>SSBR-15% Bound styrene, 30% Vinyl content</v>
          </cell>
          <cell r="D350">
            <v>0.95</v>
          </cell>
          <cell r="E350">
            <v>315.47576249999992</v>
          </cell>
        </row>
        <row r="351">
          <cell r="B351" t="str">
            <v>GR_1931</v>
          </cell>
          <cell r="C351" t="str">
            <v>SIS Block Copolymer with vinyl bonds (Unhydrogenated)</v>
          </cell>
          <cell r="D351">
            <v>0.94</v>
          </cell>
          <cell r="E351" t="e">
            <v>#N/A</v>
          </cell>
        </row>
        <row r="352">
          <cell r="B352">
            <v>160363</v>
          </cell>
          <cell r="C352" t="str">
            <v>Bifunctional Organosilane</v>
          </cell>
          <cell r="D352">
            <v>0.99</v>
          </cell>
          <cell r="E352">
            <v>1362.8269862474999</v>
          </cell>
        </row>
        <row r="353">
          <cell r="B353" t="str">
            <v>160363A</v>
          </cell>
          <cell r="C353" t="str">
            <v>Bifunctional Organosilane</v>
          </cell>
          <cell r="D353">
            <v>0.99</v>
          </cell>
          <cell r="E353">
            <v>1362.8269862474999</v>
          </cell>
        </row>
        <row r="354">
          <cell r="B354">
            <v>161938</v>
          </cell>
          <cell r="C354" t="str">
            <v>Silane Coupling Agent, TESPT - C50</v>
          </cell>
          <cell r="D354">
            <v>1.37</v>
          </cell>
          <cell r="E354">
            <v>0</v>
          </cell>
        </row>
        <row r="355">
          <cell r="B355">
            <v>161943</v>
          </cell>
          <cell r="C355" t="str">
            <v>Silane Coupling Agent, TESPD - C 50</v>
          </cell>
          <cell r="D355">
            <v>1.31</v>
          </cell>
          <cell r="E355">
            <v>370</v>
          </cell>
        </row>
        <row r="356">
          <cell r="B356">
            <v>161946</v>
          </cell>
          <cell r="C356" t="str">
            <v>Mercapto &amp; Blocked Mercapto Groups of Silane</v>
          </cell>
          <cell r="D356">
            <v>1</v>
          </cell>
          <cell r="E356" t="e">
            <v>#N/A</v>
          </cell>
        </row>
        <row r="357">
          <cell r="B357">
            <v>162611</v>
          </cell>
          <cell r="C357" t="str">
            <v>Silane Coupling Agent, TESPT</v>
          </cell>
          <cell r="D357">
            <v>1.1000000000000001</v>
          </cell>
          <cell r="E357">
            <v>0</v>
          </cell>
        </row>
        <row r="358">
          <cell r="B358">
            <v>162621</v>
          </cell>
          <cell r="C358" t="str">
            <v>Silane Coupling Agent, TESPD</v>
          </cell>
          <cell r="D358">
            <v>1.03</v>
          </cell>
          <cell r="E358">
            <v>570</v>
          </cell>
        </row>
        <row r="359">
          <cell r="B359">
            <v>162631</v>
          </cell>
          <cell r="C359" t="str">
            <v>Bifunctional Organosilane ( Silane Coupling Agent )</v>
          </cell>
          <cell r="D359">
            <v>0.96860000000000002</v>
          </cell>
          <cell r="E359">
            <v>0</v>
          </cell>
        </row>
        <row r="360">
          <cell r="B360">
            <v>162877</v>
          </cell>
          <cell r="C360" t="str">
            <v>Bifunctional Organosilane with CarbonBlack (50/50)</v>
          </cell>
          <cell r="D360">
            <v>1.8</v>
          </cell>
          <cell r="E360" t="e">
            <v>#N/A</v>
          </cell>
        </row>
        <row r="361">
          <cell r="B361" t="str">
            <v>GR_2611</v>
          </cell>
          <cell r="C361" t="str">
            <v>TESPT (Tetrasulphide silane)</v>
          </cell>
          <cell r="D361">
            <v>1.1000000000000001</v>
          </cell>
          <cell r="E361" t="e">
            <v>#N/A</v>
          </cell>
        </row>
        <row r="362">
          <cell r="B362" t="str">
            <v>X161940</v>
          </cell>
          <cell r="C362" t="str">
            <v>mercapto silane</v>
          </cell>
          <cell r="D362">
            <v>1.02</v>
          </cell>
          <cell r="E362" t="e">
            <v>#N/A</v>
          </cell>
        </row>
        <row r="363">
          <cell r="B363" t="str">
            <v>X161949</v>
          </cell>
          <cell r="C363" t="str">
            <v>Mercapto Silane XNT</v>
          </cell>
          <cell r="D363">
            <v>0.97</v>
          </cell>
          <cell r="E363" t="e">
            <v>#N/A</v>
          </cell>
        </row>
        <row r="364">
          <cell r="B364" t="str">
            <v>X162645</v>
          </cell>
          <cell r="C364" t="str">
            <v>Silane Coupling Agent ( Mercapto-thiocaboxylate oligomer)</v>
          </cell>
          <cell r="D364">
            <v>0.96</v>
          </cell>
          <cell r="E364" t="e">
            <v>#N/A</v>
          </cell>
        </row>
        <row r="365">
          <cell r="B365" t="str">
            <v>X162877</v>
          </cell>
          <cell r="C365" t="str">
            <v>Bifunctional Organosilane with CarbonBlack (50/50)</v>
          </cell>
          <cell r="D365">
            <v>1.8</v>
          </cell>
          <cell r="E365" t="e">
            <v>#N/A</v>
          </cell>
        </row>
        <row r="366">
          <cell r="B366">
            <v>160007</v>
          </cell>
          <cell r="C366" t="str">
            <v>Active silica, granular</v>
          </cell>
          <cell r="D366">
            <v>2</v>
          </cell>
          <cell r="E366">
            <v>68.75</v>
          </cell>
        </row>
        <row r="367">
          <cell r="B367" t="str">
            <v>160007A</v>
          </cell>
          <cell r="C367" t="str">
            <v>Active silica, granular</v>
          </cell>
          <cell r="D367">
            <v>2</v>
          </cell>
          <cell r="E367">
            <v>69.75</v>
          </cell>
        </row>
        <row r="368">
          <cell r="B368" t="str">
            <v>160007E</v>
          </cell>
          <cell r="C368" t="str">
            <v>Active silica, granular</v>
          </cell>
          <cell r="D368">
            <v>2</v>
          </cell>
          <cell r="E368" t="e">
            <v>#N/A</v>
          </cell>
        </row>
        <row r="369">
          <cell r="B369" t="str">
            <v>160007G</v>
          </cell>
          <cell r="C369" t="str">
            <v>Active silica, granular</v>
          </cell>
          <cell r="D369">
            <v>2</v>
          </cell>
          <cell r="E369" t="e">
            <v>#N/A</v>
          </cell>
        </row>
        <row r="370">
          <cell r="B370">
            <v>162213</v>
          </cell>
          <cell r="C370" t="str">
            <v>Silica, Highly Dispersible. R - Type</v>
          </cell>
          <cell r="D370">
            <v>2</v>
          </cell>
          <cell r="E370">
            <v>0</v>
          </cell>
        </row>
        <row r="371">
          <cell r="B371">
            <v>162214</v>
          </cell>
          <cell r="C371" t="str">
            <v>Silica, Highly Dispersible. P - Type</v>
          </cell>
          <cell r="D371">
            <v>2</v>
          </cell>
          <cell r="E371" t="e">
            <v>#N/A</v>
          </cell>
        </row>
        <row r="372">
          <cell r="B372">
            <v>162400</v>
          </cell>
          <cell r="C372" t="str">
            <v>Silica, Silane treated highly dispersible silica</v>
          </cell>
          <cell r="D372">
            <v>2</v>
          </cell>
          <cell r="E372" t="e">
            <v>#N/A</v>
          </cell>
        </row>
        <row r="373">
          <cell r="B373">
            <v>162803</v>
          </cell>
          <cell r="C373" t="str">
            <v>Silica, highly dispersible</v>
          </cell>
          <cell r="D373">
            <v>2</v>
          </cell>
          <cell r="E373">
            <v>79.010000000000005</v>
          </cell>
        </row>
        <row r="374">
          <cell r="B374" t="str">
            <v>162803E</v>
          </cell>
          <cell r="C374" t="str">
            <v>Silica, highly dispersible</v>
          </cell>
          <cell r="D374">
            <v>2</v>
          </cell>
          <cell r="E374" t="e">
            <v>#N/A</v>
          </cell>
        </row>
        <row r="375">
          <cell r="B375" t="str">
            <v>X160104</v>
          </cell>
          <cell r="C375" t="str">
            <v>Precipated aluminium hydroxide</v>
          </cell>
          <cell r="D375">
            <v>2</v>
          </cell>
          <cell r="E375" t="e">
            <v>#N/A</v>
          </cell>
        </row>
        <row r="376">
          <cell r="B376" t="str">
            <v>X160105</v>
          </cell>
          <cell r="C376" t="str">
            <v>Magnesium Hydroxide</v>
          </cell>
          <cell r="D376">
            <v>2.4</v>
          </cell>
          <cell r="E376" t="e">
            <v>#N/A</v>
          </cell>
        </row>
        <row r="377">
          <cell r="B377" t="str">
            <v>X160107</v>
          </cell>
          <cell r="C377" t="str">
            <v>Precipated aluminium hydroxide</v>
          </cell>
          <cell r="D377">
            <v>2.4</v>
          </cell>
          <cell r="E377" t="e">
            <v>#N/A</v>
          </cell>
        </row>
        <row r="378">
          <cell r="B378" t="str">
            <v>X160117</v>
          </cell>
          <cell r="C378" t="str">
            <v>High purity magnesium hydroxide</v>
          </cell>
          <cell r="D378">
            <v>2.4</v>
          </cell>
          <cell r="E378" t="e">
            <v>#N/A</v>
          </cell>
        </row>
        <row r="379">
          <cell r="B379" t="str">
            <v>X160121</v>
          </cell>
          <cell r="C379" t="str">
            <v>Magnesium Oxide</v>
          </cell>
          <cell r="D379">
            <v>2.4</v>
          </cell>
          <cell r="E379" t="e">
            <v>#N/A</v>
          </cell>
        </row>
        <row r="380">
          <cell r="B380" t="str">
            <v>X160947</v>
          </cell>
          <cell r="C380" t="str">
            <v>Aluminium Oxide</v>
          </cell>
          <cell r="D380">
            <v>2.4</v>
          </cell>
          <cell r="E380" t="e">
            <v>#N/A</v>
          </cell>
        </row>
        <row r="381">
          <cell r="B381" t="str">
            <v>X161010</v>
          </cell>
          <cell r="C381" t="str">
            <v>Olivine sand_10</v>
          </cell>
          <cell r="D381">
            <v>2</v>
          </cell>
          <cell r="E381" t="e">
            <v>#N/A</v>
          </cell>
        </row>
        <row r="382">
          <cell r="B382" t="str">
            <v>X161055</v>
          </cell>
          <cell r="C382" t="str">
            <v>Olivine sand_55</v>
          </cell>
          <cell r="D382">
            <v>3.3</v>
          </cell>
          <cell r="E382" t="e">
            <v>#N/A</v>
          </cell>
        </row>
        <row r="383">
          <cell r="B383" t="str">
            <v>X162200</v>
          </cell>
          <cell r="C383" t="str">
            <v>Silica- Highly dispersible &amp; high surface area</v>
          </cell>
          <cell r="D383">
            <v>2</v>
          </cell>
          <cell r="E383" t="e">
            <v>#N/A</v>
          </cell>
        </row>
        <row r="384">
          <cell r="B384">
            <v>140038</v>
          </cell>
          <cell r="C384" t="str">
            <v>Paraffinic process oil</v>
          </cell>
          <cell r="D384">
            <v>0.90800000000000003</v>
          </cell>
          <cell r="E384" t="e">
            <v>#N/A</v>
          </cell>
        </row>
        <row r="385">
          <cell r="B385">
            <v>140201</v>
          </cell>
          <cell r="C385" t="str">
            <v>MES Process oil</v>
          </cell>
          <cell r="D385">
            <v>0.90800000000000003</v>
          </cell>
          <cell r="E385">
            <v>0</v>
          </cell>
        </row>
        <row r="386">
          <cell r="B386">
            <v>140202</v>
          </cell>
          <cell r="C386" t="str">
            <v>TDAE Process oil</v>
          </cell>
          <cell r="D386">
            <v>0.94399999999999995</v>
          </cell>
          <cell r="E386">
            <v>0</v>
          </cell>
        </row>
        <row r="387">
          <cell r="B387">
            <v>140203</v>
          </cell>
          <cell r="C387" t="str">
            <v>RAE Process oil, Free of labeling</v>
          </cell>
          <cell r="D387">
            <v>0.96799999999999997</v>
          </cell>
          <cell r="E387">
            <v>62.56</v>
          </cell>
        </row>
        <row r="388">
          <cell r="B388" t="str">
            <v>140388D</v>
          </cell>
          <cell r="C388" t="str">
            <v>Naphthenic Oil (ASTM type 103)</v>
          </cell>
          <cell r="D388">
            <v>0.90800000000000003</v>
          </cell>
          <cell r="E388">
            <v>0</v>
          </cell>
        </row>
        <row r="389">
          <cell r="B389" t="str">
            <v>140388F</v>
          </cell>
          <cell r="C389" t="str">
            <v>Naphthenic Oil (ASTM type 103)</v>
          </cell>
          <cell r="D389">
            <v>0.90800000000000003</v>
          </cell>
          <cell r="E389">
            <v>0</v>
          </cell>
        </row>
        <row r="390">
          <cell r="B390" t="str">
            <v>140455H</v>
          </cell>
          <cell r="C390" t="str">
            <v>Paraffinic Oil, ASTM Type 104</v>
          </cell>
          <cell r="D390">
            <v>0.87</v>
          </cell>
          <cell r="E390">
            <v>0</v>
          </cell>
        </row>
        <row r="391">
          <cell r="B391">
            <v>140547</v>
          </cell>
          <cell r="C391" t="str">
            <v>Aromatic Oil (ASTM type 101), DAE</v>
          </cell>
          <cell r="D391">
            <v>0.995</v>
          </cell>
          <cell r="E391">
            <v>0</v>
          </cell>
        </row>
        <row r="392">
          <cell r="B392">
            <v>160902</v>
          </cell>
          <cell r="C392" t="str">
            <v>Pine Tar</v>
          </cell>
          <cell r="D392">
            <v>0.90800000000000003</v>
          </cell>
          <cell r="E392">
            <v>85</v>
          </cell>
        </row>
        <row r="393">
          <cell r="B393" t="str">
            <v>160902A</v>
          </cell>
          <cell r="C393" t="str">
            <v>Pine Tar</v>
          </cell>
          <cell r="D393">
            <v>0.90800000000000003</v>
          </cell>
          <cell r="E393">
            <v>85</v>
          </cell>
        </row>
        <row r="394">
          <cell r="B394" t="str">
            <v>GR_3311</v>
          </cell>
          <cell r="C394" t="str">
            <v>TDAE (processing oil)</v>
          </cell>
          <cell r="D394">
            <v>0.94499999999999995</v>
          </cell>
          <cell r="E394" t="e">
            <v>#N/A</v>
          </cell>
        </row>
        <row r="395">
          <cell r="B395" t="str">
            <v>X140207</v>
          </cell>
          <cell r="C395" t="str">
            <v>Bio Oil</v>
          </cell>
          <cell r="D395">
            <v>1.2</v>
          </cell>
          <cell r="E395" t="e">
            <v>#N/A</v>
          </cell>
        </row>
        <row r="396">
          <cell r="B396" t="str">
            <v>X140207A</v>
          </cell>
          <cell r="C396" t="str">
            <v>Bio Oil</v>
          </cell>
          <cell r="D396">
            <v>1.2</v>
          </cell>
          <cell r="E396" t="e">
            <v>#N/A</v>
          </cell>
        </row>
        <row r="397">
          <cell r="B397" t="str">
            <v>X140207B</v>
          </cell>
          <cell r="C397" t="str">
            <v>Bio Oil</v>
          </cell>
          <cell r="D397">
            <v>1.2</v>
          </cell>
          <cell r="E397" t="e">
            <v>#N/A</v>
          </cell>
        </row>
        <row r="398">
          <cell r="B398">
            <v>160907</v>
          </cell>
          <cell r="C398" t="str">
            <v>Post Vulcanisation Network Stabilizer - P</v>
          </cell>
          <cell r="D398">
            <v>1.27</v>
          </cell>
          <cell r="E398" t="e">
            <v>#N/A</v>
          </cell>
        </row>
        <row r="399">
          <cell r="B399">
            <v>160908</v>
          </cell>
          <cell r="C399" t="str">
            <v>Hexamethylene-1,6-bis(thiosulfate), disodium salt, dihydrate</v>
          </cell>
          <cell r="D399">
            <v>1.39</v>
          </cell>
          <cell r="E399">
            <v>0</v>
          </cell>
        </row>
        <row r="400">
          <cell r="B400">
            <v>160909</v>
          </cell>
          <cell r="C400" t="str">
            <v>Vulcanizing Agent, BDBzTH</v>
          </cell>
          <cell r="D400">
            <v>1.3</v>
          </cell>
          <cell r="E400">
            <v>0</v>
          </cell>
        </row>
        <row r="401">
          <cell r="B401" t="str">
            <v>160909A</v>
          </cell>
          <cell r="C401" t="str">
            <v>Vulcanizing Agent, BDBzTH</v>
          </cell>
          <cell r="D401">
            <v>1.3</v>
          </cell>
          <cell r="E401" t="e">
            <v>#N/A</v>
          </cell>
        </row>
        <row r="402">
          <cell r="B402" t="str">
            <v>X160012</v>
          </cell>
          <cell r="C402" t="str">
            <v>kaolin hydrous clay</v>
          </cell>
          <cell r="D402">
            <v>2.58</v>
          </cell>
          <cell r="E402" t="e">
            <v>#N/A</v>
          </cell>
        </row>
        <row r="403">
          <cell r="B403">
            <v>161834</v>
          </cell>
          <cell r="C403" t="str">
            <v>Vulcanising Agent - Butylphenoldisulfide</v>
          </cell>
          <cell r="D403">
            <v>1.2</v>
          </cell>
          <cell r="E403">
            <v>1270</v>
          </cell>
        </row>
        <row r="404">
          <cell r="B404">
            <v>160108</v>
          </cell>
          <cell r="C404" t="str">
            <v>Soluble Sulphur, semi-coarse, 0.5% Oil Treated</v>
          </cell>
          <cell r="D404">
            <v>2.0499999999999998</v>
          </cell>
          <cell r="E404">
            <v>38.4</v>
          </cell>
        </row>
        <row r="405">
          <cell r="B405">
            <v>160612</v>
          </cell>
          <cell r="C405" t="str">
            <v>20 % Oil Treated Insoluble Sulphur</v>
          </cell>
          <cell r="D405">
            <v>1.58</v>
          </cell>
          <cell r="E405">
            <v>132.05117090702021</v>
          </cell>
        </row>
        <row r="406">
          <cell r="B406" t="str">
            <v>160612A</v>
          </cell>
          <cell r="C406" t="str">
            <v>20 % Oil Treated Insoluble Sulphur</v>
          </cell>
          <cell r="D406">
            <v>1.58</v>
          </cell>
          <cell r="E406">
            <v>0</v>
          </cell>
        </row>
        <row r="407">
          <cell r="B407">
            <v>160927</v>
          </cell>
          <cell r="C407" t="str">
            <v>Highly Dispersible Super Thermal Stability Insoluble S, OT20</v>
          </cell>
          <cell r="D407">
            <v>1.607</v>
          </cell>
          <cell r="E407">
            <v>131.84642419558966</v>
          </cell>
        </row>
        <row r="408">
          <cell r="B408" t="str">
            <v>160927D</v>
          </cell>
          <cell r="C408" t="str">
            <v>Highly Dispersible Super Thermal Stability Insoluble S, OT20</v>
          </cell>
          <cell r="D408">
            <v>1.607</v>
          </cell>
          <cell r="E408" t="e">
            <v>#N/A</v>
          </cell>
        </row>
        <row r="409">
          <cell r="B409" t="str">
            <v>160927M</v>
          </cell>
          <cell r="C409" t="str">
            <v>Highly Dispersible Super Thermal Stability Insoluble S, OT20</v>
          </cell>
          <cell r="D409">
            <v>1.607</v>
          </cell>
          <cell r="E409" t="e">
            <v>#N/A</v>
          </cell>
        </row>
        <row r="410">
          <cell r="B410">
            <v>161871</v>
          </cell>
          <cell r="C410" t="str">
            <v>Insoluble Sulphur Oil Treated 33%</v>
          </cell>
          <cell r="D410">
            <v>1.4</v>
          </cell>
          <cell r="E410">
            <v>122.36106101746087</v>
          </cell>
        </row>
        <row r="411">
          <cell r="B411">
            <v>164111</v>
          </cell>
          <cell r="C411" t="str">
            <v>Sulphur (Soluble, 1% Oil Treated)</v>
          </cell>
          <cell r="D411">
            <v>1.99</v>
          </cell>
          <cell r="E411">
            <v>0</v>
          </cell>
        </row>
        <row r="412">
          <cell r="B412" t="str">
            <v>X166010</v>
          </cell>
          <cell r="C412" t="str">
            <v>Insoluble Sulphur OT 10</v>
          </cell>
          <cell r="D412">
            <v>1.78</v>
          </cell>
          <cell r="E412" t="e">
            <v>#N/A</v>
          </cell>
        </row>
        <row r="413">
          <cell r="B413" t="str">
            <v>X169065</v>
          </cell>
          <cell r="C413" t="str">
            <v>Insoluble Sulphur 65 - Pre dispersed in Rubber</v>
          </cell>
          <cell r="D413">
            <v>1.49</v>
          </cell>
          <cell r="E413" t="e">
            <v>#N/A</v>
          </cell>
        </row>
        <row r="414">
          <cell r="B414">
            <v>160582</v>
          </cell>
          <cell r="C414" t="str">
            <v>Wax Blend of selected paraffin waxes and MC wax</v>
          </cell>
          <cell r="D414">
            <v>0.91500000000000004</v>
          </cell>
          <cell r="E414">
            <v>169.84</v>
          </cell>
        </row>
        <row r="415">
          <cell r="B415">
            <v>162502</v>
          </cell>
          <cell r="C415" t="str">
            <v>Ozone protecting wax PE</v>
          </cell>
          <cell r="D415">
            <v>0.92</v>
          </cell>
          <cell r="E415">
            <v>171.18543763403446</v>
          </cell>
        </row>
        <row r="416">
          <cell r="B416" t="str">
            <v>162502A</v>
          </cell>
          <cell r="C416" t="str">
            <v>Ozone protecting wax PE</v>
          </cell>
          <cell r="D416">
            <v>0.92</v>
          </cell>
          <cell r="E416">
            <v>171.18543763403446</v>
          </cell>
        </row>
        <row r="417">
          <cell r="B417">
            <v>164711</v>
          </cell>
          <cell r="C417" t="str">
            <v>Anti-Ozone Wax</v>
          </cell>
          <cell r="D417">
            <v>0.9</v>
          </cell>
          <cell r="E417">
            <v>0</v>
          </cell>
        </row>
        <row r="418">
          <cell r="B418">
            <v>160007</v>
          </cell>
          <cell r="C418" t="str">
            <v>Active silica, granular</v>
          </cell>
          <cell r="D418">
            <v>2</v>
          </cell>
          <cell r="E418">
            <v>68.75</v>
          </cell>
        </row>
        <row r="419">
          <cell r="B419" t="str">
            <v>160007A</v>
          </cell>
          <cell r="C419" t="str">
            <v>Active silica, granular</v>
          </cell>
          <cell r="D419">
            <v>2</v>
          </cell>
          <cell r="E419">
            <v>69.75</v>
          </cell>
        </row>
        <row r="420">
          <cell r="B420" t="str">
            <v>160007E</v>
          </cell>
          <cell r="C420" t="str">
            <v>Active silica, granular</v>
          </cell>
          <cell r="D420">
            <v>2</v>
          </cell>
          <cell r="E420" t="e">
            <v>#N/A</v>
          </cell>
        </row>
        <row r="421">
          <cell r="B421" t="str">
            <v>160007G</v>
          </cell>
          <cell r="C421" t="str">
            <v>Active silica, granular</v>
          </cell>
          <cell r="D421">
            <v>2</v>
          </cell>
          <cell r="E421" t="e">
            <v>#N/A</v>
          </cell>
        </row>
        <row r="422">
          <cell r="B422">
            <v>162213</v>
          </cell>
          <cell r="C422" t="str">
            <v>Silica, Highly Dispersible. R - Type</v>
          </cell>
          <cell r="D422">
            <v>2</v>
          </cell>
          <cell r="E422">
            <v>0</v>
          </cell>
        </row>
        <row r="423">
          <cell r="B423">
            <v>162214</v>
          </cell>
          <cell r="C423" t="str">
            <v>Silica, Highly Dispersible. P - Type</v>
          </cell>
          <cell r="D423">
            <v>2</v>
          </cell>
          <cell r="E423" t="e">
            <v>#N/A</v>
          </cell>
        </row>
        <row r="424">
          <cell r="B424">
            <v>162311</v>
          </cell>
          <cell r="C424" t="str">
            <v>China Clay</v>
          </cell>
          <cell r="D424">
            <v>2.6</v>
          </cell>
          <cell r="E424" t="e">
            <v>#N/A</v>
          </cell>
        </row>
        <row r="425">
          <cell r="B425">
            <v>162400</v>
          </cell>
          <cell r="C425" t="str">
            <v>Silica, Silane treated highly dispersible silica</v>
          </cell>
          <cell r="D425">
            <v>2</v>
          </cell>
          <cell r="E425" t="e">
            <v>#N/A</v>
          </cell>
        </row>
        <row r="426">
          <cell r="B426">
            <v>162803</v>
          </cell>
          <cell r="C426" t="str">
            <v>Silica, highly dispersible</v>
          </cell>
          <cell r="D426">
            <v>2</v>
          </cell>
          <cell r="E426">
            <v>79.010000000000005</v>
          </cell>
        </row>
        <row r="427">
          <cell r="B427" t="str">
            <v>162803E</v>
          </cell>
          <cell r="C427" t="str">
            <v>Silica, highly dispersible</v>
          </cell>
          <cell r="D427">
            <v>2</v>
          </cell>
          <cell r="E427" t="e">
            <v>#N/A</v>
          </cell>
        </row>
        <row r="428">
          <cell r="B428" t="str">
            <v>X160104</v>
          </cell>
          <cell r="C428" t="str">
            <v>Precipated aluminium hydroxide</v>
          </cell>
          <cell r="D428">
            <v>2</v>
          </cell>
          <cell r="E428" t="e">
            <v>#N/A</v>
          </cell>
        </row>
        <row r="429">
          <cell r="B429" t="str">
            <v>X160105</v>
          </cell>
          <cell r="C429" t="str">
            <v>Magnesium Hydroxide</v>
          </cell>
          <cell r="D429">
            <v>2.4</v>
          </cell>
          <cell r="E429" t="e">
            <v>#N/A</v>
          </cell>
        </row>
        <row r="430">
          <cell r="B430" t="str">
            <v>X160107</v>
          </cell>
          <cell r="C430" t="str">
            <v>Precipated aluminium hydroxide</v>
          </cell>
          <cell r="D430">
            <v>2.4</v>
          </cell>
          <cell r="E430" t="e">
            <v>#N/A</v>
          </cell>
        </row>
        <row r="431">
          <cell r="B431" t="str">
            <v>X160117</v>
          </cell>
          <cell r="C431" t="str">
            <v>High purity magnesium hydroxide</v>
          </cell>
          <cell r="D431">
            <v>2.4</v>
          </cell>
          <cell r="E431" t="e">
            <v>#N/A</v>
          </cell>
        </row>
        <row r="432">
          <cell r="B432" t="str">
            <v>X160121</v>
          </cell>
          <cell r="C432" t="str">
            <v>Magnesium Oxide</v>
          </cell>
          <cell r="D432">
            <v>2.4</v>
          </cell>
          <cell r="E432" t="e">
            <v>#N/A</v>
          </cell>
        </row>
        <row r="433">
          <cell r="B433" t="str">
            <v>X160947</v>
          </cell>
          <cell r="C433" t="str">
            <v>Aluminium Oxide</v>
          </cell>
          <cell r="D433">
            <v>2.4</v>
          </cell>
          <cell r="E433" t="e">
            <v>#N/A</v>
          </cell>
        </row>
        <row r="434">
          <cell r="B434" t="str">
            <v>X161010</v>
          </cell>
          <cell r="C434" t="str">
            <v>Olivine sand_10</v>
          </cell>
          <cell r="D434">
            <v>2</v>
          </cell>
          <cell r="E434" t="e">
            <v>#N/A</v>
          </cell>
        </row>
        <row r="435">
          <cell r="B435" t="str">
            <v>X161055</v>
          </cell>
          <cell r="C435" t="str">
            <v>Olivine sand_55</v>
          </cell>
          <cell r="D435">
            <v>3.3</v>
          </cell>
          <cell r="E435" t="e">
            <v>#N/A</v>
          </cell>
        </row>
        <row r="436">
          <cell r="B436" t="str">
            <v>X162200</v>
          </cell>
          <cell r="C436" t="str">
            <v>Silica- Highly dispersible &amp; high surface area</v>
          </cell>
          <cell r="D436">
            <v>2</v>
          </cell>
          <cell r="E436" t="e">
            <v>#N/A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tabSelected="1" topLeftCell="A4" workbookViewId="0">
      <pane ySplit="1" topLeftCell="A5" activePane="bottomLeft" state="frozen"/>
      <selection activeCell="A4" sqref="A4"/>
      <selection pane="bottomLeft" activeCell="G16" sqref="G16"/>
    </sheetView>
  </sheetViews>
  <sheetFormatPr defaultColWidth="9.140625" defaultRowHeight="15"/>
  <cols>
    <col min="1" max="1" width="13.28515625" style="4" customWidth="1"/>
    <col min="2" max="2" width="39.140625" style="3" customWidth="1"/>
    <col min="3" max="3" width="11" style="3" customWidth="1"/>
    <col min="4" max="4" width="10.140625" style="3" customWidth="1"/>
    <col min="5" max="5" width="15" style="3" customWidth="1"/>
    <col min="6" max="6" width="16.7109375" style="41" customWidth="1"/>
    <col min="7" max="8" width="16.5703125" style="41" customWidth="1"/>
    <col min="9" max="16384" width="9.140625" style="4"/>
  </cols>
  <sheetData>
    <row r="1" spans="1:8">
      <c r="B1" s="1"/>
      <c r="C1" s="1"/>
      <c r="D1" s="1"/>
      <c r="E1" s="2"/>
    </row>
    <row r="2" spans="1:8">
      <c r="B2" s="1"/>
      <c r="C2" s="1"/>
      <c r="D2" s="1"/>
    </row>
    <row r="3" spans="1:8" ht="19.5" customHeight="1">
      <c r="B3" s="5" t="s">
        <v>0</v>
      </c>
      <c r="C3" s="5"/>
      <c r="D3" s="5"/>
      <c r="E3" s="5" t="s">
        <v>1</v>
      </c>
      <c r="F3" s="42"/>
      <c r="G3" s="42"/>
      <c r="H3" s="42"/>
    </row>
    <row r="4" spans="1:8" ht="53.25" customHeight="1">
      <c r="B4" s="5"/>
      <c r="C4" s="5" t="s">
        <v>70</v>
      </c>
      <c r="D4" s="5" t="s">
        <v>71</v>
      </c>
      <c r="E4" s="56" t="s">
        <v>80</v>
      </c>
      <c r="F4" s="56" t="s">
        <v>62</v>
      </c>
      <c r="G4" s="56" t="s">
        <v>63</v>
      </c>
      <c r="H4" s="56" t="s">
        <v>76</v>
      </c>
    </row>
    <row r="5" spans="1:8">
      <c r="A5" s="26" t="s">
        <v>54</v>
      </c>
      <c r="B5" s="7" t="s">
        <v>2</v>
      </c>
      <c r="C5" s="7">
        <f>+VLOOKUP(A5,[1]All!$B$3:$D$436,3,FALSE)</f>
        <v>0.92</v>
      </c>
      <c r="D5" s="72">
        <f>+VLOOKUP(A5,[1]All!$B$3:$E$436,4,FALSE)</f>
        <v>174.84895930325737</v>
      </c>
      <c r="E5" s="8">
        <v>50</v>
      </c>
      <c r="F5" s="43">
        <v>50</v>
      </c>
      <c r="G5" s="43">
        <v>50</v>
      </c>
      <c r="H5" s="45">
        <v>50</v>
      </c>
    </row>
    <row r="6" spans="1:8">
      <c r="A6" s="26">
        <v>121030</v>
      </c>
      <c r="B6" s="7" t="s">
        <v>3</v>
      </c>
      <c r="C6" s="7">
        <f>+VLOOKUP(A6,[1]All!$B$3:$D$436,3,FALSE)</f>
        <v>0.92</v>
      </c>
      <c r="D6" s="72">
        <f>+VLOOKUP(A6,[1]All!$B$3:$E$436,4,FALSE)</f>
        <v>196.22516007305748</v>
      </c>
      <c r="E6" s="8">
        <v>50</v>
      </c>
      <c r="F6" s="43">
        <v>50</v>
      </c>
      <c r="G6" s="43">
        <v>50</v>
      </c>
      <c r="H6" s="45">
        <v>50</v>
      </c>
    </row>
    <row r="7" spans="1:8">
      <c r="A7" s="26">
        <v>150109</v>
      </c>
      <c r="B7" s="7" t="s">
        <v>4</v>
      </c>
      <c r="C7" s="7">
        <f>+VLOOKUP(A7,[1]All!$B$3:$D$436,3,FALSE)</f>
        <v>1.8</v>
      </c>
      <c r="D7" s="72">
        <f>+VLOOKUP(A7,[1]All!$B$3:$E$436,4,FALSE)</f>
        <v>140.70548284883387</v>
      </c>
      <c r="E7" s="9">
        <v>46</v>
      </c>
      <c r="F7" s="43"/>
      <c r="G7" s="44"/>
      <c r="H7" s="44"/>
    </row>
    <row r="8" spans="1:8">
      <c r="A8" s="26">
        <v>150505</v>
      </c>
      <c r="B8" s="7" t="s">
        <v>5</v>
      </c>
      <c r="C8" s="7">
        <f>+VLOOKUP(A8,[1]All!$B$3:$D$436,3,FALSE)</f>
        <v>1.8</v>
      </c>
      <c r="D8" s="72">
        <f>+VLOOKUP(A8,[1]All!$B$3:$E$436,4,FALSE)</f>
        <v>114.03288254447479</v>
      </c>
      <c r="E8" s="8"/>
      <c r="F8" s="43">
        <v>0</v>
      </c>
      <c r="G8" s="77">
        <v>10</v>
      </c>
      <c r="H8" s="45">
        <v>0</v>
      </c>
    </row>
    <row r="9" spans="1:8">
      <c r="A9" s="26">
        <v>150134</v>
      </c>
      <c r="B9" s="7" t="s">
        <v>6</v>
      </c>
      <c r="C9" s="7">
        <f>+VLOOKUP(A9,[1]All!$B$3:$D$436,3,FALSE)</f>
        <v>1.8</v>
      </c>
      <c r="D9" s="72">
        <f>+VLOOKUP(A9,[1]All!$B$3:$E$436,4,FALSE)</f>
        <v>152.87425474023709</v>
      </c>
      <c r="E9" s="8"/>
      <c r="F9" s="78">
        <v>32</v>
      </c>
      <c r="G9" s="77">
        <v>32</v>
      </c>
      <c r="H9" s="79">
        <v>32</v>
      </c>
    </row>
    <row r="10" spans="1:8">
      <c r="A10" s="26">
        <v>150445</v>
      </c>
      <c r="B10" s="7" t="s">
        <v>7</v>
      </c>
      <c r="C10" s="7">
        <f>+VLOOKUP(A10,[1]All!$B$3:$D$436,3,FALSE)</f>
        <v>1.8</v>
      </c>
      <c r="D10" s="72">
        <f>+VLOOKUP(A10,[1]All!$B$3:$E$436,4,FALSE)</f>
        <v>102.05266024808117</v>
      </c>
      <c r="E10" s="8"/>
      <c r="F10" s="78">
        <v>10</v>
      </c>
      <c r="G10" s="46">
        <v>0</v>
      </c>
      <c r="H10" s="79">
        <v>10</v>
      </c>
    </row>
    <row r="11" spans="1:8">
      <c r="A11" s="26">
        <v>150234</v>
      </c>
      <c r="B11" s="7" t="s">
        <v>64</v>
      </c>
      <c r="C11" s="7">
        <f>+VLOOKUP(A11,[1]All!$B$3:$D$436,3,FALSE)</f>
        <v>1.8</v>
      </c>
      <c r="D11" s="72">
        <f>+VLOOKUP(A11,[1]All!$B$3:$E$436,4,FALSE)</f>
        <v>125.91744203919718</v>
      </c>
      <c r="E11" s="8"/>
      <c r="F11" s="8"/>
      <c r="G11" s="46"/>
      <c r="H11" s="76"/>
    </row>
    <row r="12" spans="1:8">
      <c r="A12" s="26">
        <v>150708</v>
      </c>
      <c r="B12" s="7" t="s">
        <v>65</v>
      </c>
      <c r="C12" s="7">
        <f>+VLOOKUP(A12,[1]All!$B$3:$D$436,3,FALSE)</f>
        <v>1.8</v>
      </c>
      <c r="D12" s="72">
        <f>+VLOOKUP(A12,[1]All!$B$3:$E$436,4,FALSE)</f>
        <v>113.89336759826728</v>
      </c>
      <c r="E12" s="8"/>
      <c r="F12" s="8"/>
      <c r="G12" s="46"/>
      <c r="H12" s="76"/>
    </row>
    <row r="13" spans="1:8" ht="15.75" customHeight="1">
      <c r="A13" s="26">
        <v>160007</v>
      </c>
      <c r="B13" s="7" t="s">
        <v>8</v>
      </c>
      <c r="C13" s="7">
        <f>+VLOOKUP(A13,[1]All!$B$3:$D$436,3,FALSE)</f>
        <v>2</v>
      </c>
      <c r="D13" s="72">
        <f>+VLOOKUP(A13,[1]All!$B$3:$E$436,4,FALSE)</f>
        <v>68.75</v>
      </c>
      <c r="E13" s="9">
        <v>10</v>
      </c>
      <c r="F13" s="78">
        <v>10</v>
      </c>
      <c r="G13" s="77">
        <v>5</v>
      </c>
      <c r="H13" s="79">
        <v>5</v>
      </c>
    </row>
    <row r="14" spans="1:8" ht="15.75" customHeight="1">
      <c r="A14" s="26">
        <v>162621</v>
      </c>
      <c r="B14" s="7" t="s">
        <v>9</v>
      </c>
      <c r="C14" s="7">
        <f>+VLOOKUP(A14,[1]All!$B$3:$D$436,3,FALSE)</f>
        <v>1.03</v>
      </c>
      <c r="D14" s="72">
        <f>+VLOOKUP(A14,[1]All!$B$3:$E$436,4,FALSE)</f>
        <v>570</v>
      </c>
      <c r="E14" s="9">
        <v>1</v>
      </c>
      <c r="F14" s="78">
        <v>1</v>
      </c>
      <c r="G14" s="46">
        <v>0</v>
      </c>
      <c r="H14" s="76">
        <v>0</v>
      </c>
    </row>
    <row r="15" spans="1:8">
      <c r="A15" s="26">
        <v>160514</v>
      </c>
      <c r="B15" s="7" t="s">
        <v>10</v>
      </c>
      <c r="C15" s="7">
        <f>+VLOOKUP(A15,[1]All!$B$3:$D$436,3,FALSE)</f>
        <v>5.6</v>
      </c>
      <c r="D15" s="72">
        <f>+VLOOKUP(A15,[1]All!$B$3:$E$436,4,FALSE)</f>
        <v>227.68</v>
      </c>
      <c r="E15" s="8">
        <v>4.5</v>
      </c>
      <c r="F15" s="43">
        <v>4.5</v>
      </c>
      <c r="G15" s="46">
        <v>5</v>
      </c>
      <c r="H15" s="76">
        <v>5</v>
      </c>
    </row>
    <row r="16" spans="1:8" ht="15.75" customHeight="1">
      <c r="A16" s="26">
        <v>160224</v>
      </c>
      <c r="B16" s="7" t="s">
        <v>11</v>
      </c>
      <c r="C16" s="7">
        <f>+VLOOKUP(A16,[1]All!$B$3:$D$436,3,FALSE)</f>
        <v>0.93</v>
      </c>
      <c r="D16" s="72">
        <f>+VLOOKUP(A16,[1]All!$B$3:$E$436,4,FALSE)</f>
        <v>102.33</v>
      </c>
      <c r="E16" s="8">
        <v>2</v>
      </c>
      <c r="F16" s="43">
        <v>2</v>
      </c>
      <c r="G16" s="46">
        <v>3</v>
      </c>
      <c r="H16" s="76">
        <v>3</v>
      </c>
    </row>
    <row r="17" spans="1:8" ht="15.75" customHeight="1">
      <c r="A17" s="26" t="s">
        <v>57</v>
      </c>
      <c r="B17" s="7" t="s">
        <v>12</v>
      </c>
      <c r="C17" s="7">
        <f>+VLOOKUP(A17,[1]All!$B$3:$D$436,3,FALSE)</f>
        <v>0.92</v>
      </c>
      <c r="D17" s="72">
        <f>+VLOOKUP(A17,[1]All!$B$3:$E$436,4,FALSE)</f>
        <v>171.18543763403446</v>
      </c>
      <c r="E17" s="8">
        <v>1.5</v>
      </c>
      <c r="F17" s="43">
        <v>1.5</v>
      </c>
      <c r="G17" s="46">
        <v>1.5</v>
      </c>
      <c r="H17" s="76">
        <v>1.5</v>
      </c>
    </row>
    <row r="18" spans="1:8" ht="15.75" customHeight="1">
      <c r="A18" s="26">
        <v>160727</v>
      </c>
      <c r="B18" s="7" t="s">
        <v>13</v>
      </c>
      <c r="C18" s="7">
        <f>+VLOOKUP(A18,[1]All!$B$3:$D$436,3,FALSE)</f>
        <v>1</v>
      </c>
      <c r="D18" s="72">
        <f>+VLOOKUP(A18,[1]All!$B$3:$E$436,4,FALSE)</f>
        <v>384</v>
      </c>
      <c r="E18" s="8">
        <v>2.75</v>
      </c>
      <c r="F18" s="43">
        <v>2.5</v>
      </c>
      <c r="G18" s="46">
        <v>2.75</v>
      </c>
      <c r="H18" s="76">
        <v>2.75</v>
      </c>
    </row>
    <row r="19" spans="1:8">
      <c r="A19" s="26">
        <v>160280</v>
      </c>
      <c r="B19" s="7" t="s">
        <v>14</v>
      </c>
      <c r="C19" s="7">
        <f>+VLOOKUP(A19,[1]All!$B$3:$D$436,3,FALSE)</f>
        <v>1.1000000000000001</v>
      </c>
      <c r="D19" s="72">
        <f>+VLOOKUP(A19,[1]All!$B$3:$E$436,4,FALSE)</f>
        <v>223</v>
      </c>
      <c r="E19" s="8">
        <v>1</v>
      </c>
      <c r="F19" s="43">
        <v>1.5</v>
      </c>
      <c r="G19" s="46">
        <v>1.5</v>
      </c>
      <c r="H19" s="76">
        <v>1.5</v>
      </c>
    </row>
    <row r="20" spans="1:8">
      <c r="A20" s="26">
        <v>160108</v>
      </c>
      <c r="B20" s="7" t="s">
        <v>15</v>
      </c>
      <c r="C20" s="7">
        <f>+VLOOKUP(A20,[1]All!$B$3:$D$436,3,FALSE)</f>
        <v>2.0499999999999998</v>
      </c>
      <c r="D20" s="72">
        <f>+VLOOKUP(A20,[1]All!$B$3:$E$436,4,FALSE)</f>
        <v>38.4</v>
      </c>
      <c r="E20" s="9">
        <v>1.75</v>
      </c>
      <c r="F20" s="78">
        <v>1.2</v>
      </c>
      <c r="G20" s="77">
        <v>1.2</v>
      </c>
      <c r="H20" s="79">
        <v>1.2</v>
      </c>
    </row>
    <row r="21" spans="1:8">
      <c r="A21" s="26">
        <v>160732</v>
      </c>
      <c r="B21" s="7" t="s">
        <v>16</v>
      </c>
      <c r="C21" s="7">
        <f>+VLOOKUP(A21,[1]All!$B$3:$D$436,3,FALSE)</f>
        <v>1.28</v>
      </c>
      <c r="D21" s="72">
        <f>+VLOOKUP(A21,[1]All!$B$3:$E$436,4,FALSE)</f>
        <v>327</v>
      </c>
      <c r="E21" s="8"/>
      <c r="F21" s="78">
        <v>1.8</v>
      </c>
      <c r="G21" s="77">
        <v>1.9</v>
      </c>
      <c r="H21" s="45">
        <v>0</v>
      </c>
    </row>
    <row r="22" spans="1:8">
      <c r="A22" s="26">
        <v>160327</v>
      </c>
      <c r="B22" s="7" t="s">
        <v>17</v>
      </c>
      <c r="C22" s="7">
        <f>+VLOOKUP(A22,[1]All!$B$3:$D$436,3,FALSE)</f>
        <v>1.3</v>
      </c>
      <c r="D22" s="72">
        <f>+VLOOKUP(A22,[1]All!$B$3:$E$436,4,FALSE)</f>
        <v>309</v>
      </c>
      <c r="E22" s="9">
        <v>1.5</v>
      </c>
      <c r="F22" s="43">
        <v>0</v>
      </c>
      <c r="G22" s="43">
        <v>0</v>
      </c>
      <c r="H22" s="80">
        <v>1.8</v>
      </c>
    </row>
    <row r="23" spans="1:8">
      <c r="A23" s="26">
        <v>160146</v>
      </c>
      <c r="B23" s="7" t="s">
        <v>75</v>
      </c>
      <c r="C23" s="7">
        <f>+VLOOKUP(A23,[1]All!$B$3:$D$436,3,FALSE)</f>
        <v>1.2</v>
      </c>
      <c r="D23" s="72">
        <f>+VLOOKUP(A23,[1]All!$B$3:$E$436,4,FALSE)</f>
        <v>378</v>
      </c>
      <c r="E23" s="9"/>
      <c r="F23" s="43">
        <v>0</v>
      </c>
      <c r="G23" s="44">
        <v>0</v>
      </c>
      <c r="H23" s="81">
        <v>0.2</v>
      </c>
    </row>
    <row r="24" spans="1:8">
      <c r="A24" s="26">
        <v>160774</v>
      </c>
      <c r="B24" s="7" t="s">
        <v>18</v>
      </c>
      <c r="C24" s="7">
        <f>+VLOOKUP(A24,[1]All!$B$3:$D$436,3,FALSE)</f>
        <v>1.3</v>
      </c>
      <c r="D24" s="72">
        <f>+VLOOKUP(A24,[1]All!$B$3:$E$436,4,FALSE)</f>
        <v>555.88</v>
      </c>
      <c r="E24" s="8">
        <v>0.1</v>
      </c>
      <c r="F24" s="43">
        <v>0.2</v>
      </c>
      <c r="G24" s="46">
        <v>0.2</v>
      </c>
      <c r="H24" s="76">
        <v>0.2</v>
      </c>
    </row>
    <row r="25" spans="1:8">
      <c r="B25" s="10" t="s">
        <v>19</v>
      </c>
      <c r="C25" s="10"/>
      <c r="D25" s="10"/>
      <c r="E25" s="11">
        <f>SUM(E5:E24)</f>
        <v>172.1</v>
      </c>
      <c r="F25" s="11">
        <f>SUM(F5:F24)</f>
        <v>168.2</v>
      </c>
      <c r="G25" s="11">
        <f>SUM(G5:G24)</f>
        <v>164.04999999999998</v>
      </c>
      <c r="H25" s="11">
        <f>SUM(H5:H24)</f>
        <v>164.14999999999998</v>
      </c>
    </row>
    <row r="26" spans="1:8">
      <c r="B26" s="10" t="s">
        <v>71</v>
      </c>
      <c r="C26" s="69"/>
      <c r="D26" s="69"/>
      <c r="E26" s="12">
        <f>+SUMPRODUCT((E5:E24),($D5:$D24))/E25</f>
        <v>172.19607400530595</v>
      </c>
      <c r="F26" s="12">
        <f>+SUMPRODUCT((F5:F24),($D5:$D24))/F25</f>
        <v>173.90049274337215</v>
      </c>
      <c r="G26" s="12">
        <f>+SUMPRODUCT((G5:G24),($D5:$D24))/G25</f>
        <v>175.56223774702306</v>
      </c>
      <c r="H26" s="12">
        <f>+SUMPRODUCT((H5:H24),($D5:$D24))/H25</f>
        <v>174.78941748056778</v>
      </c>
    </row>
    <row r="27" spans="1:8">
      <c r="B27" s="10" t="s">
        <v>72</v>
      </c>
      <c r="C27" s="69"/>
      <c r="D27" s="69"/>
      <c r="E27" s="12">
        <f>+SUMPRODUCT((E5:E24)/($C5:$C24))</f>
        <v>150.55014403791054</v>
      </c>
      <c r="F27" s="12">
        <f t="shared" ref="F27:H27" si="0">+SUMPRODUCT((F5:F24)/($C5:$C24))</f>
        <v>148.5935015103839</v>
      </c>
      <c r="G27" s="12">
        <f t="shared" si="0"/>
        <v>146.61530725546618</v>
      </c>
      <c r="H27" s="12">
        <f t="shared" si="0"/>
        <v>146.68221430674819</v>
      </c>
    </row>
    <row r="28" spans="1:8">
      <c r="B28" s="10" t="s">
        <v>73</v>
      </c>
      <c r="C28" s="69"/>
      <c r="D28" s="69"/>
      <c r="E28" s="12">
        <f>+E25/E27</f>
        <v>1.1431407196572518</v>
      </c>
      <c r="F28" s="12">
        <f t="shared" ref="F28:H28" si="1">+F25/F27</f>
        <v>1.1319472136420849</v>
      </c>
      <c r="G28" s="12">
        <f t="shared" si="1"/>
        <v>1.1189145463110148</v>
      </c>
      <c r="H28" s="12">
        <f t="shared" si="1"/>
        <v>1.1190859149202805</v>
      </c>
    </row>
    <row r="29" spans="1:8">
      <c r="B29" s="10" t="s">
        <v>74</v>
      </c>
      <c r="C29" s="69"/>
      <c r="D29" s="69"/>
      <c r="E29" s="12">
        <f>+E26*E28</f>
        <v>196.84434396057884</v>
      </c>
      <c r="F29" s="12">
        <f t="shared" ref="F29:H29" si="2">+F26*F28</f>
        <v>196.84617821184571</v>
      </c>
      <c r="G29" s="12">
        <f t="shared" si="2"/>
        <v>196.43914159805684</v>
      </c>
      <c r="H29" s="12">
        <f t="shared" si="2"/>
        <v>195.60437517962407</v>
      </c>
    </row>
    <row r="30" spans="1:8" ht="15.75">
      <c r="B30" s="13" t="s">
        <v>20</v>
      </c>
      <c r="C30" s="70"/>
      <c r="D30" s="70"/>
      <c r="E30" s="6"/>
      <c r="F30" s="42"/>
      <c r="G30" s="42"/>
      <c r="H30" s="42"/>
    </row>
    <row r="31" spans="1:8" ht="15.75" hidden="1">
      <c r="B31" s="14" t="s">
        <v>21</v>
      </c>
      <c r="C31" s="71"/>
      <c r="D31" s="71"/>
      <c r="E31" s="56" t="s">
        <v>78</v>
      </c>
      <c r="F31" s="56" t="s">
        <v>62</v>
      </c>
      <c r="G31" s="56" t="s">
        <v>63</v>
      </c>
      <c r="H31" s="56" t="s">
        <v>76</v>
      </c>
    </row>
    <row r="32" spans="1:8" hidden="1">
      <c r="B32" s="15" t="s">
        <v>22</v>
      </c>
      <c r="C32" s="15"/>
      <c r="D32" s="15"/>
      <c r="E32" s="15"/>
      <c r="F32" s="15"/>
      <c r="G32" s="15"/>
      <c r="H32" s="15"/>
    </row>
    <row r="33" spans="2:8" hidden="1">
      <c r="B33" s="15" t="s">
        <v>23</v>
      </c>
      <c r="C33" s="15"/>
      <c r="D33" s="15"/>
      <c r="E33" s="15"/>
      <c r="F33" s="15"/>
      <c r="G33" s="15"/>
      <c r="H33" s="15"/>
    </row>
    <row r="34" spans="2:8" hidden="1">
      <c r="B34" s="15" t="s">
        <v>24</v>
      </c>
      <c r="C34" s="15"/>
      <c r="D34" s="15"/>
      <c r="E34" s="15"/>
      <c r="F34" s="15"/>
      <c r="G34" s="15"/>
      <c r="H34" s="15"/>
    </row>
    <row r="35" spans="2:8" hidden="1">
      <c r="B35" s="15" t="s">
        <v>25</v>
      </c>
      <c r="C35" s="15"/>
      <c r="D35" s="15"/>
      <c r="E35" s="15"/>
      <c r="F35" s="48"/>
      <c r="G35" s="48"/>
      <c r="H35" s="48"/>
    </row>
    <row r="36" spans="2:8" hidden="1">
      <c r="B36" s="15" t="s">
        <v>26</v>
      </c>
      <c r="C36" s="15"/>
      <c r="D36" s="15"/>
      <c r="E36" s="15"/>
      <c r="F36" s="47"/>
      <c r="G36" s="47"/>
      <c r="H36" s="47"/>
    </row>
    <row r="37" spans="2:8" hidden="1">
      <c r="B37" s="15" t="s">
        <v>27</v>
      </c>
      <c r="C37" s="15"/>
      <c r="D37" s="15"/>
      <c r="E37" s="15"/>
      <c r="F37" s="47"/>
      <c r="G37" s="47"/>
      <c r="H37" s="47"/>
    </row>
    <row r="38" spans="2:8" hidden="1">
      <c r="B38" s="15" t="s">
        <v>28</v>
      </c>
      <c r="C38" s="15"/>
      <c r="D38" s="15"/>
      <c r="E38" s="15"/>
      <c r="F38" s="47"/>
      <c r="G38" s="47"/>
      <c r="H38" s="47"/>
    </row>
    <row r="39" spans="2:8" hidden="1">
      <c r="B39" s="15" t="s">
        <v>29</v>
      </c>
      <c r="C39" s="15"/>
      <c r="D39" s="15"/>
      <c r="E39" s="15"/>
      <c r="F39" s="47"/>
      <c r="G39" s="47"/>
      <c r="H39" s="47"/>
    </row>
    <row r="40" spans="2:8" hidden="1">
      <c r="B40" s="15" t="s">
        <v>30</v>
      </c>
      <c r="C40" s="15"/>
      <c r="D40" s="15"/>
      <c r="E40" s="15"/>
      <c r="F40" s="47"/>
      <c r="G40" s="47"/>
      <c r="H40" s="47"/>
    </row>
    <row r="41" spans="2:8" hidden="1">
      <c r="B41" s="15" t="s">
        <v>31</v>
      </c>
      <c r="C41" s="15"/>
      <c r="D41" s="15"/>
      <c r="E41" s="65"/>
      <c r="F41" s="47"/>
      <c r="G41" s="47"/>
      <c r="H41" s="47"/>
    </row>
    <row r="42" spans="2:8" ht="15.75">
      <c r="B42" s="16" t="s">
        <v>32</v>
      </c>
      <c r="C42" s="16"/>
      <c r="D42" s="16"/>
      <c r="E42" s="56" t="s">
        <v>78</v>
      </c>
      <c r="F42" s="56" t="s">
        <v>62</v>
      </c>
      <c r="G42" s="56" t="s">
        <v>63</v>
      </c>
      <c r="H42" s="56" t="s">
        <v>76</v>
      </c>
    </row>
    <row r="43" spans="2:8">
      <c r="B43" s="15" t="s">
        <v>33</v>
      </c>
      <c r="C43" s="15"/>
      <c r="D43" s="15"/>
      <c r="E43" s="17">
        <v>68</v>
      </c>
      <c r="F43" s="74">
        <v>64</v>
      </c>
      <c r="G43" s="74">
        <v>63</v>
      </c>
      <c r="H43" s="6">
        <v>62</v>
      </c>
    </row>
    <row r="44" spans="2:8" hidden="1">
      <c r="B44" s="15" t="s">
        <v>34</v>
      </c>
      <c r="C44" s="15"/>
      <c r="D44" s="15"/>
      <c r="E44" s="18">
        <v>2.9</v>
      </c>
      <c r="F44" s="75">
        <v>2.4</v>
      </c>
      <c r="G44" s="75">
        <v>2.1</v>
      </c>
      <c r="H44" s="6">
        <v>2.1</v>
      </c>
    </row>
    <row r="45" spans="2:8" hidden="1">
      <c r="B45" s="15" t="s">
        <v>35</v>
      </c>
      <c r="C45" s="15"/>
      <c r="D45" s="15"/>
      <c r="E45" s="18">
        <v>8.4</v>
      </c>
      <c r="F45" s="75">
        <v>7.2</v>
      </c>
      <c r="G45" s="75">
        <f>8.4-2.5</f>
        <v>5.9</v>
      </c>
      <c r="H45" s="6">
        <v>6</v>
      </c>
    </row>
    <row r="46" spans="2:8">
      <c r="B46" s="15" t="s">
        <v>36</v>
      </c>
      <c r="C46" s="15"/>
      <c r="D46" s="15"/>
      <c r="E46" s="66">
        <v>15.3</v>
      </c>
      <c r="F46" s="75">
        <v>13</v>
      </c>
      <c r="G46" s="75">
        <f>15.6-3.7</f>
        <v>11.899999999999999</v>
      </c>
      <c r="H46" s="6">
        <f>12</f>
        <v>12</v>
      </c>
    </row>
    <row r="47" spans="2:8">
      <c r="B47" s="15" t="s">
        <v>37</v>
      </c>
      <c r="C47" s="15"/>
      <c r="D47" s="15"/>
      <c r="E47" s="18">
        <v>27</v>
      </c>
      <c r="F47" s="82">
        <v>29</v>
      </c>
      <c r="G47" s="86">
        <v>28.8</v>
      </c>
      <c r="H47" s="88">
        <v>29.1</v>
      </c>
    </row>
    <row r="48" spans="2:8">
      <c r="B48" s="15" t="s">
        <v>38</v>
      </c>
      <c r="C48" s="15"/>
      <c r="D48" s="15"/>
      <c r="E48" s="65">
        <v>470</v>
      </c>
      <c r="F48" s="83">
        <v>522</v>
      </c>
      <c r="G48" s="87">
        <v>518</v>
      </c>
      <c r="H48" s="88">
        <f>468+61</f>
        <v>529</v>
      </c>
    </row>
    <row r="49" spans="2:8">
      <c r="B49" s="15" t="s">
        <v>39</v>
      </c>
      <c r="C49" s="15"/>
      <c r="D49" s="15"/>
      <c r="E49" s="17">
        <v>73</v>
      </c>
      <c r="F49" s="73"/>
      <c r="G49" s="6"/>
      <c r="H49" s="6"/>
    </row>
    <row r="50" spans="2:8">
      <c r="B50" s="15" t="s">
        <v>40</v>
      </c>
      <c r="C50" s="15"/>
      <c r="D50" s="15"/>
      <c r="E50" s="67">
        <f>E48*E47</f>
        <v>12690</v>
      </c>
      <c r="F50" s="83">
        <f>F47*F48</f>
        <v>15138</v>
      </c>
      <c r="G50" s="74">
        <f>G47*G48</f>
        <v>14918.4</v>
      </c>
      <c r="H50" s="74">
        <f t="shared" ref="H50" si="3">H47*H48</f>
        <v>15393.900000000001</v>
      </c>
    </row>
    <row r="51" spans="2:8">
      <c r="B51" s="15" t="s">
        <v>41</v>
      </c>
      <c r="C51" s="15"/>
      <c r="D51" s="15"/>
      <c r="E51" s="18">
        <f>17.5/2.3</f>
        <v>7.608695652173914</v>
      </c>
      <c r="F51" s="84">
        <f>19.5/2.36</f>
        <v>8.2627118644067803</v>
      </c>
      <c r="G51" s="89">
        <f>20.58/2.53</f>
        <v>8.1343873517786562</v>
      </c>
      <c r="H51" s="89">
        <f>21.13/2.45</f>
        <v>8.6244897959183664</v>
      </c>
    </row>
    <row r="52" spans="2:8">
      <c r="B52" s="15"/>
      <c r="C52" s="15"/>
      <c r="D52" s="15"/>
      <c r="E52" s="18"/>
      <c r="F52" s="51"/>
      <c r="G52" s="51"/>
      <c r="H52" s="51"/>
    </row>
    <row r="53" spans="2:8">
      <c r="B53" s="19" t="s">
        <v>42</v>
      </c>
      <c r="C53" s="19"/>
      <c r="D53" s="19"/>
      <c r="E53" s="68">
        <v>65</v>
      </c>
      <c r="F53" s="51"/>
      <c r="G53" s="51"/>
      <c r="H53" s="51"/>
    </row>
    <row r="54" spans="2:8" ht="15.75" hidden="1">
      <c r="B54" s="16" t="s">
        <v>59</v>
      </c>
      <c r="C54" s="16"/>
      <c r="D54" s="16"/>
      <c r="E54" s="56" t="s">
        <v>78</v>
      </c>
      <c r="F54" s="56" t="s">
        <v>62</v>
      </c>
      <c r="G54" s="56" t="s">
        <v>63</v>
      </c>
      <c r="H54" s="56" t="s">
        <v>76</v>
      </c>
    </row>
    <row r="55" spans="2:8" hidden="1">
      <c r="B55" s="15" t="s">
        <v>33</v>
      </c>
      <c r="C55" s="15"/>
      <c r="D55" s="15"/>
      <c r="E55" s="17"/>
      <c r="F55" s="49"/>
      <c r="G55" s="50"/>
      <c r="H55" s="50"/>
    </row>
    <row r="56" spans="2:8" hidden="1">
      <c r="B56" s="15" t="s">
        <v>34</v>
      </c>
      <c r="C56" s="15"/>
      <c r="D56" s="15"/>
      <c r="E56" s="18"/>
      <c r="F56" s="51"/>
      <c r="G56" s="52"/>
      <c r="H56" s="52"/>
    </row>
    <row r="57" spans="2:8" hidden="1">
      <c r="B57" s="15" t="s">
        <v>35</v>
      </c>
      <c r="C57" s="15"/>
      <c r="D57" s="15"/>
      <c r="E57" s="18"/>
      <c r="F57" s="51"/>
      <c r="G57" s="52"/>
      <c r="H57" s="52"/>
    </row>
    <row r="58" spans="2:8" hidden="1">
      <c r="B58" s="15" t="s">
        <v>36</v>
      </c>
      <c r="C58" s="15"/>
      <c r="D58" s="15"/>
      <c r="E58" s="18"/>
      <c r="F58" s="51"/>
      <c r="G58" s="52"/>
      <c r="H58" s="52"/>
    </row>
    <row r="59" spans="2:8" hidden="1">
      <c r="B59" s="15" t="s">
        <v>37</v>
      </c>
      <c r="C59" s="15"/>
      <c r="D59" s="15"/>
      <c r="E59" s="18"/>
      <c r="F59" s="51"/>
      <c r="G59" s="51"/>
      <c r="H59" s="51"/>
    </row>
    <row r="60" spans="2:8" hidden="1">
      <c r="B60" s="15" t="s">
        <v>38</v>
      </c>
      <c r="C60" s="15"/>
      <c r="D60" s="15"/>
      <c r="E60" s="65"/>
      <c r="F60" s="51"/>
      <c r="G60" s="51"/>
      <c r="H60" s="51"/>
    </row>
    <row r="61" spans="2:8" hidden="1">
      <c r="B61" s="15" t="s">
        <v>39</v>
      </c>
      <c r="C61" s="15"/>
      <c r="D61" s="15"/>
      <c r="E61" s="17"/>
      <c r="F61" s="51"/>
      <c r="G61" s="51"/>
      <c r="H61" s="51"/>
    </row>
    <row r="62" spans="2:8" hidden="1">
      <c r="B62" s="15" t="s">
        <v>40</v>
      </c>
      <c r="C62" s="15"/>
      <c r="D62" s="15"/>
      <c r="E62" s="67"/>
      <c r="F62" s="51"/>
      <c r="G62" s="51"/>
      <c r="H62" s="51"/>
    </row>
    <row r="63" spans="2:8" hidden="1">
      <c r="B63" s="15" t="s">
        <v>41</v>
      </c>
      <c r="C63" s="15"/>
      <c r="D63" s="15"/>
      <c r="E63" s="18"/>
      <c r="F63" s="51"/>
      <c r="G63" s="51"/>
      <c r="H63" s="51"/>
    </row>
    <row r="64" spans="2:8" hidden="1">
      <c r="B64" s="15"/>
      <c r="C64" s="15"/>
      <c r="D64" s="15"/>
      <c r="E64" s="15"/>
      <c r="F64" s="51"/>
      <c r="G64" s="52"/>
      <c r="H64" s="52"/>
    </row>
    <row r="65" spans="2:8" ht="15.75" hidden="1">
      <c r="B65" s="16" t="s">
        <v>43</v>
      </c>
      <c r="C65" s="16"/>
      <c r="D65" s="16"/>
      <c r="E65" s="56" t="s">
        <v>78</v>
      </c>
      <c r="F65" s="56" t="s">
        <v>62</v>
      </c>
      <c r="G65" s="56" t="s">
        <v>63</v>
      </c>
      <c r="H65" s="56" t="s">
        <v>76</v>
      </c>
    </row>
    <row r="66" spans="2:8" hidden="1">
      <c r="B66" s="20" t="s">
        <v>44</v>
      </c>
      <c r="C66" s="20"/>
      <c r="D66" s="20"/>
      <c r="E66" s="20"/>
      <c r="F66" s="51"/>
      <c r="G66" s="51"/>
      <c r="H66" s="51"/>
    </row>
    <row r="67" spans="2:8" hidden="1">
      <c r="B67" s="20" t="s">
        <v>45</v>
      </c>
      <c r="C67" s="20"/>
      <c r="D67" s="20"/>
      <c r="E67" s="20"/>
      <c r="F67" s="51"/>
      <c r="G67" s="51"/>
      <c r="H67" s="51"/>
    </row>
    <row r="68" spans="2:8" ht="15.75" hidden="1">
      <c r="B68" s="16" t="s">
        <v>46</v>
      </c>
      <c r="C68" s="16"/>
      <c r="D68" s="16"/>
      <c r="E68" s="56" t="s">
        <v>78</v>
      </c>
      <c r="F68" s="56" t="s">
        <v>62</v>
      </c>
      <c r="G68" s="56" t="s">
        <v>63</v>
      </c>
      <c r="H68" s="56" t="s">
        <v>76</v>
      </c>
    </row>
    <row r="69" spans="2:8" hidden="1">
      <c r="B69" s="20" t="s">
        <v>47</v>
      </c>
      <c r="C69" s="20"/>
      <c r="D69" s="20"/>
      <c r="E69" s="20"/>
      <c r="F69" s="53"/>
      <c r="G69" s="53"/>
      <c r="H69" s="53"/>
    </row>
    <row r="70" spans="2:8" ht="18">
      <c r="B70" s="16" t="s">
        <v>48</v>
      </c>
      <c r="C70" s="16"/>
      <c r="D70" s="16"/>
      <c r="E70" s="56" t="s">
        <v>78</v>
      </c>
      <c r="F70" s="56" t="s">
        <v>62</v>
      </c>
      <c r="G70" s="56" t="s">
        <v>63</v>
      </c>
      <c r="H70" s="56" t="s">
        <v>76</v>
      </c>
    </row>
    <row r="71" spans="2:8">
      <c r="B71" s="20" t="s">
        <v>49</v>
      </c>
      <c r="C71" s="20"/>
      <c r="D71" s="20"/>
      <c r="E71" s="20">
        <v>6.25</v>
      </c>
      <c r="F71" s="54">
        <v>5.25</v>
      </c>
      <c r="G71" s="54">
        <v>5.01</v>
      </c>
      <c r="H71" s="54">
        <v>4.9000000000000004</v>
      </c>
    </row>
    <row r="72" spans="2:8">
      <c r="B72" s="20" t="s">
        <v>50</v>
      </c>
      <c r="C72" s="20"/>
      <c r="D72" s="20"/>
      <c r="E72" s="20">
        <v>1.06</v>
      </c>
      <c r="F72" s="64">
        <v>0.84</v>
      </c>
      <c r="G72" s="64">
        <v>0.83</v>
      </c>
      <c r="H72" s="64">
        <v>0.77600000000000002</v>
      </c>
    </row>
    <row r="73" spans="2:8">
      <c r="B73" s="20" t="s">
        <v>51</v>
      </c>
      <c r="C73" s="20"/>
      <c r="D73" s="20"/>
      <c r="E73" s="62">
        <v>0.17</v>
      </c>
      <c r="F73" s="85">
        <f>F72/F71</f>
        <v>0.16</v>
      </c>
      <c r="G73" s="90">
        <v>0.155</v>
      </c>
      <c r="H73" s="90">
        <v>0.158</v>
      </c>
    </row>
    <row r="74" spans="2:8">
      <c r="B74" s="20" t="s">
        <v>52</v>
      </c>
      <c r="C74" s="20"/>
      <c r="D74" s="20"/>
      <c r="E74" s="20">
        <v>2.8000000000000001E-2</v>
      </c>
      <c r="F74" s="54">
        <v>3.0200000000000001E-2</v>
      </c>
      <c r="G74" s="54">
        <v>3.2199999999999999E-2</v>
      </c>
      <c r="H74" s="54">
        <v>3.3500000000000002E-2</v>
      </c>
    </row>
    <row r="75" spans="2:8">
      <c r="B75" s="20" t="s">
        <v>53</v>
      </c>
      <c r="C75" s="20"/>
      <c r="D75" s="20"/>
      <c r="E75" s="22">
        <v>100</v>
      </c>
      <c r="F75" s="55">
        <f>E73/F73*100</f>
        <v>106.25</v>
      </c>
      <c r="G75" s="55">
        <f>$E73/G73*100</f>
        <v>109.67741935483872</v>
      </c>
      <c r="H75" s="55">
        <f>$E73/H73*100</f>
        <v>107.59493670886076</v>
      </c>
    </row>
    <row r="76" spans="2:8">
      <c r="B76" s="20" t="s">
        <v>61</v>
      </c>
      <c r="C76" s="20"/>
      <c r="D76" s="20"/>
      <c r="E76" s="60">
        <f t="shared" ref="E76:G76" si="4">E73/E71</f>
        <v>2.7200000000000002E-2</v>
      </c>
      <c r="F76" s="60">
        <f t="shared" si="4"/>
        <v>3.0476190476190476E-2</v>
      </c>
      <c r="G76" s="60">
        <f t="shared" si="4"/>
        <v>3.0938123752495012E-2</v>
      </c>
      <c r="H76" s="60">
        <f>H73/H71</f>
        <v>3.2244897959183672E-2</v>
      </c>
    </row>
    <row r="77" spans="2:8" hidden="1">
      <c r="B77" s="20" t="s">
        <v>60</v>
      </c>
      <c r="C77" s="20"/>
      <c r="D77" s="20"/>
      <c r="E77" s="21">
        <f>$E76/E76*100</f>
        <v>100</v>
      </c>
      <c r="F77" s="21">
        <f t="shared" ref="F77:H77" si="5">$E76/F76*100</f>
        <v>89.25</v>
      </c>
      <c r="G77" s="21">
        <f t="shared" si="5"/>
        <v>87.917419354838714</v>
      </c>
      <c r="H77" s="21">
        <f t="shared" si="5"/>
        <v>84.354430379746844</v>
      </c>
    </row>
    <row r="78" spans="2:8" hidden="1">
      <c r="E78" s="57"/>
      <c r="F78" s="59"/>
      <c r="G78" s="59"/>
      <c r="H78" s="59"/>
    </row>
    <row r="79" spans="2:8">
      <c r="B79" s="3" t="s">
        <v>79</v>
      </c>
      <c r="E79" s="23"/>
      <c r="F79" s="23"/>
      <c r="G79" s="23"/>
      <c r="H79" s="23"/>
    </row>
    <row r="80" spans="2:8">
      <c r="E80" s="23"/>
    </row>
    <row r="81" spans="5:8">
      <c r="E81" s="23"/>
      <c r="F81" s="63"/>
      <c r="G81" s="63"/>
      <c r="H81" s="63"/>
    </row>
    <row r="82" spans="5:8">
      <c r="E82" s="57"/>
      <c r="F82" s="59"/>
      <c r="G82" s="59"/>
      <c r="H82" s="59"/>
    </row>
    <row r="83" spans="5:8">
      <c r="E83" s="58"/>
      <c r="F83" s="58"/>
      <c r="G83" s="58"/>
      <c r="H83" s="61"/>
    </row>
    <row r="84" spans="5:8">
      <c r="F84" s="3"/>
      <c r="G84" s="3"/>
      <c r="H84" s="3"/>
    </row>
    <row r="85" spans="5:8">
      <c r="E85" s="58"/>
      <c r="F85" s="58"/>
      <c r="G85" s="58"/>
      <c r="H85" s="57"/>
    </row>
    <row r="86" spans="5:8">
      <c r="E86" s="61"/>
      <c r="F86" s="61"/>
      <c r="G86" s="61"/>
      <c r="H86" s="6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pane xSplit="1" ySplit="4" topLeftCell="B5" activePane="bottomRight" state="frozen"/>
      <selection activeCell="H1" sqref="H1:I1048576"/>
      <selection pane="topRight" activeCell="H1" sqref="H1:I1048576"/>
      <selection pane="bottomLeft" activeCell="H1" sqref="H1:I1048576"/>
      <selection pane="bottomRight" activeCell="L18" sqref="L18"/>
    </sheetView>
  </sheetViews>
  <sheetFormatPr defaultColWidth="9.140625" defaultRowHeight="15"/>
  <cols>
    <col min="1" max="1" width="24.7109375" style="4" bestFit="1" customWidth="1"/>
    <col min="2" max="2" width="16.28515625" style="4" customWidth="1"/>
    <col min="3" max="3" width="15" style="4" hidden="1" customWidth="1"/>
    <col min="4" max="4" width="16.7109375" style="4" hidden="1" customWidth="1"/>
    <col min="5" max="5" width="16.5703125" style="4" hidden="1" customWidth="1"/>
    <col min="6" max="6" width="17.85546875" style="4" hidden="1" customWidth="1"/>
    <col min="7" max="7" width="16.5703125" style="4" hidden="1" customWidth="1"/>
    <col min="8" max="8" width="15" style="4" customWidth="1"/>
    <col min="9" max="9" width="16.7109375" style="4" customWidth="1"/>
    <col min="10" max="10" width="16.5703125" style="4" customWidth="1"/>
    <col min="11" max="11" width="17.85546875" style="4" customWidth="1"/>
    <col min="12" max="12" width="17.42578125" style="4" customWidth="1"/>
    <col min="13" max="16384" width="9.140625" style="4"/>
  </cols>
  <sheetData>
    <row r="1" spans="1:12">
      <c r="A1" s="24"/>
      <c r="B1" s="24"/>
      <c r="C1" s="2"/>
      <c r="H1" s="2"/>
    </row>
    <row r="2" spans="1:12">
      <c r="A2" s="24"/>
      <c r="B2" s="24"/>
    </row>
    <row r="3" spans="1:12" ht="19.5" customHeight="1">
      <c r="A3" s="5" t="s">
        <v>0</v>
      </c>
      <c r="B3" s="5"/>
      <c r="C3" s="5" t="s">
        <v>1</v>
      </c>
      <c r="D3" s="25"/>
      <c r="E3" s="25"/>
      <c r="F3" s="25"/>
      <c r="G3" s="25"/>
      <c r="H3" s="25"/>
      <c r="I3" s="25"/>
      <c r="J3" s="25"/>
      <c r="K3" s="25"/>
      <c r="L3" s="25"/>
    </row>
    <row r="4" spans="1:12" ht="53.25" customHeight="1">
      <c r="A4" s="5"/>
      <c r="B4" s="5"/>
      <c r="C4" s="5" t="s">
        <v>66</v>
      </c>
      <c r="D4" s="5" t="s">
        <v>67</v>
      </c>
      <c r="E4" s="5" t="s">
        <v>68</v>
      </c>
      <c r="F4" s="5" t="s">
        <v>69</v>
      </c>
      <c r="G4" s="5" t="s">
        <v>77</v>
      </c>
      <c r="H4" s="5" t="s">
        <v>66</v>
      </c>
      <c r="I4" s="5" t="s">
        <v>67</v>
      </c>
      <c r="J4" s="5" t="s">
        <v>68</v>
      </c>
      <c r="K4" s="5" t="s">
        <v>69</v>
      </c>
      <c r="L4" s="5" t="s">
        <v>77</v>
      </c>
    </row>
    <row r="5" spans="1:12">
      <c r="A5" s="26" t="s">
        <v>2</v>
      </c>
      <c r="B5" s="26" t="s">
        <v>54</v>
      </c>
      <c r="C5" s="8">
        <v>50</v>
      </c>
      <c r="D5" s="8">
        <v>50</v>
      </c>
      <c r="E5" s="8">
        <v>50</v>
      </c>
      <c r="F5" s="8">
        <v>50</v>
      </c>
      <c r="G5" s="8">
        <v>50</v>
      </c>
      <c r="H5" s="8">
        <f t="shared" ref="H5:H13" si="0">C5/C$14*H$14</f>
        <v>647.48201438848923</v>
      </c>
      <c r="I5" s="8">
        <f t="shared" ref="I5:I13" si="1">D5/D$14*I$14</f>
        <v>647.48201438848923</v>
      </c>
      <c r="J5" s="8">
        <f t="shared" ref="J5:J13" si="2">E5/E$14*J$14</f>
        <v>661.76470588235304</v>
      </c>
      <c r="K5" s="8">
        <f t="shared" ref="K5:L13" si="3">F5/F$14*K$14</f>
        <v>650.28901734104033</v>
      </c>
      <c r="L5" s="8">
        <f t="shared" si="3"/>
        <v>661.76470588235304</v>
      </c>
    </row>
    <row r="6" spans="1:12">
      <c r="A6" s="26" t="s">
        <v>3</v>
      </c>
      <c r="B6" s="26">
        <v>121030</v>
      </c>
      <c r="C6" s="8">
        <v>50</v>
      </c>
      <c r="D6" s="8">
        <v>50</v>
      </c>
      <c r="E6" s="8">
        <v>50</v>
      </c>
      <c r="F6" s="8">
        <v>50</v>
      </c>
      <c r="G6" s="8">
        <v>50</v>
      </c>
      <c r="H6" s="8">
        <f t="shared" si="0"/>
        <v>647.48201438848923</v>
      </c>
      <c r="I6" s="8">
        <f t="shared" si="1"/>
        <v>647.48201438848923</v>
      </c>
      <c r="J6" s="8">
        <f t="shared" si="2"/>
        <v>661.76470588235304</v>
      </c>
      <c r="K6" s="8">
        <f t="shared" si="3"/>
        <v>650.28901734104033</v>
      </c>
      <c r="L6" s="8">
        <f t="shared" si="3"/>
        <v>661.76470588235304</v>
      </c>
    </row>
    <row r="7" spans="1:12">
      <c r="A7" s="26" t="s">
        <v>4</v>
      </c>
      <c r="B7" s="26">
        <v>150109</v>
      </c>
      <c r="C7" s="8">
        <v>26</v>
      </c>
      <c r="D7" s="8"/>
      <c r="E7" s="27"/>
      <c r="F7" s="28"/>
      <c r="G7" s="27"/>
      <c r="H7" s="8">
        <f t="shared" si="0"/>
        <v>336.69064748201441</v>
      </c>
      <c r="I7" s="8">
        <f t="shared" si="1"/>
        <v>0</v>
      </c>
      <c r="J7" s="8">
        <f t="shared" si="2"/>
        <v>0</v>
      </c>
      <c r="K7" s="8">
        <f t="shared" si="3"/>
        <v>0</v>
      </c>
      <c r="L7" s="8">
        <f t="shared" si="3"/>
        <v>0</v>
      </c>
    </row>
    <row r="8" spans="1:12">
      <c r="A8" s="26" t="s">
        <v>64</v>
      </c>
      <c r="B8" s="26">
        <v>150234</v>
      </c>
      <c r="C8" s="8"/>
      <c r="D8" s="8"/>
      <c r="E8" s="29"/>
      <c r="F8" s="28">
        <v>23</v>
      </c>
      <c r="G8" s="29"/>
      <c r="H8" s="8">
        <f t="shared" si="0"/>
        <v>0</v>
      </c>
      <c r="I8" s="8">
        <f t="shared" si="1"/>
        <v>0</v>
      </c>
      <c r="J8" s="8">
        <f t="shared" si="2"/>
        <v>0</v>
      </c>
      <c r="K8" s="8">
        <f t="shared" si="3"/>
        <v>299.1329479768786</v>
      </c>
      <c r="L8" s="8">
        <f t="shared" si="3"/>
        <v>0</v>
      </c>
    </row>
    <row r="9" spans="1:12">
      <c r="A9" s="26" t="s">
        <v>6</v>
      </c>
      <c r="B9" s="26">
        <v>150134</v>
      </c>
      <c r="C9" s="8"/>
      <c r="D9" s="8">
        <v>26</v>
      </c>
      <c r="E9" s="29">
        <v>28</v>
      </c>
      <c r="F9" s="28">
        <v>0</v>
      </c>
      <c r="G9" s="29">
        <v>28</v>
      </c>
      <c r="H9" s="8">
        <f t="shared" si="0"/>
        <v>0</v>
      </c>
      <c r="I9" s="8">
        <f t="shared" si="1"/>
        <v>336.69064748201441</v>
      </c>
      <c r="J9" s="8">
        <f t="shared" si="2"/>
        <v>370.58823529411762</v>
      </c>
      <c r="K9" s="8">
        <f t="shared" si="3"/>
        <v>0</v>
      </c>
      <c r="L9" s="8">
        <f t="shared" si="3"/>
        <v>370.58823529411762</v>
      </c>
    </row>
    <row r="10" spans="1:12">
      <c r="A10" s="26" t="s">
        <v>7</v>
      </c>
      <c r="B10" s="26">
        <v>150445</v>
      </c>
      <c r="C10" s="8"/>
      <c r="D10" s="8"/>
      <c r="E10" s="29"/>
      <c r="F10" s="28"/>
      <c r="G10" s="29"/>
      <c r="H10" s="8">
        <f t="shared" si="0"/>
        <v>0</v>
      </c>
      <c r="I10" s="8">
        <f t="shared" si="1"/>
        <v>0</v>
      </c>
      <c r="J10" s="8">
        <f t="shared" si="2"/>
        <v>0</v>
      </c>
      <c r="K10" s="8">
        <f t="shared" si="3"/>
        <v>0</v>
      </c>
      <c r="L10" s="8">
        <f t="shared" si="3"/>
        <v>0</v>
      </c>
    </row>
    <row r="11" spans="1:12" ht="15.75" customHeight="1">
      <c r="A11" s="26" t="s">
        <v>8</v>
      </c>
      <c r="B11" s="26">
        <v>160007</v>
      </c>
      <c r="C11" s="8">
        <v>10</v>
      </c>
      <c r="D11" s="8">
        <v>10</v>
      </c>
      <c r="E11" s="29">
        <v>5</v>
      </c>
      <c r="F11" s="28">
        <v>12</v>
      </c>
      <c r="G11" s="29">
        <v>5</v>
      </c>
      <c r="H11" s="8">
        <f t="shared" si="0"/>
        <v>129.49640287769785</v>
      </c>
      <c r="I11" s="8">
        <f t="shared" si="1"/>
        <v>129.49640287769785</v>
      </c>
      <c r="J11" s="8">
        <f t="shared" si="2"/>
        <v>66.17647058823529</v>
      </c>
      <c r="K11" s="8">
        <f t="shared" si="3"/>
        <v>156.06936416184971</v>
      </c>
      <c r="L11" s="8">
        <f t="shared" si="3"/>
        <v>66.17647058823529</v>
      </c>
    </row>
    <row r="12" spans="1:12" ht="15.75" customHeight="1">
      <c r="A12" s="26" t="s">
        <v>9</v>
      </c>
      <c r="B12" s="26">
        <v>162621</v>
      </c>
      <c r="C12" s="8">
        <v>1</v>
      </c>
      <c r="D12" s="8">
        <v>1</v>
      </c>
      <c r="E12" s="29"/>
      <c r="F12" s="28">
        <v>1.4</v>
      </c>
      <c r="G12" s="29"/>
      <c r="H12" s="8">
        <f t="shared" si="0"/>
        <v>12.949640287769785</v>
      </c>
      <c r="I12" s="8">
        <f t="shared" si="1"/>
        <v>12.949640287769785</v>
      </c>
      <c r="J12" s="8">
        <f t="shared" si="2"/>
        <v>0</v>
      </c>
      <c r="K12" s="8">
        <f t="shared" si="3"/>
        <v>18.20809248554913</v>
      </c>
      <c r="L12" s="8">
        <f t="shared" si="3"/>
        <v>0</v>
      </c>
    </row>
    <row r="13" spans="1:12" ht="15.75" customHeight="1">
      <c r="A13" s="26" t="s">
        <v>11</v>
      </c>
      <c r="B13" s="26">
        <v>160224</v>
      </c>
      <c r="C13" s="8">
        <v>2</v>
      </c>
      <c r="D13" s="8">
        <v>2</v>
      </c>
      <c r="E13" s="29">
        <v>3</v>
      </c>
      <c r="F13" s="28">
        <v>2</v>
      </c>
      <c r="G13" s="29">
        <v>3</v>
      </c>
      <c r="H13" s="8">
        <f t="shared" si="0"/>
        <v>25.899280575539571</v>
      </c>
      <c r="I13" s="8">
        <f t="shared" si="1"/>
        <v>25.899280575539571</v>
      </c>
      <c r="J13" s="8">
        <f t="shared" si="2"/>
        <v>39.705882352941181</v>
      </c>
      <c r="K13" s="8">
        <f t="shared" si="3"/>
        <v>26.011560693641616</v>
      </c>
      <c r="L13" s="8">
        <f t="shared" si="3"/>
        <v>39.705882352941181</v>
      </c>
    </row>
    <row r="14" spans="1:12" ht="15.75" customHeight="1">
      <c r="A14" s="26"/>
      <c r="B14" s="26"/>
      <c r="C14" s="30">
        <f>SUM(C5:C13)</f>
        <v>139</v>
      </c>
      <c r="D14" s="30">
        <f>SUM(D5:D13)</f>
        <v>139</v>
      </c>
      <c r="E14" s="30">
        <f>SUM(E5:E13)</f>
        <v>136</v>
      </c>
      <c r="F14" s="30">
        <f>SUM(F5:F13)</f>
        <v>138.4</v>
      </c>
      <c r="G14" s="30">
        <f>SUM(G5:G13)</f>
        <v>136</v>
      </c>
      <c r="H14" s="30">
        <v>1800</v>
      </c>
      <c r="I14" s="30">
        <v>1800</v>
      </c>
      <c r="J14" s="30">
        <v>1800</v>
      </c>
      <c r="K14" s="30">
        <v>1800</v>
      </c>
      <c r="L14" s="30">
        <v>1800</v>
      </c>
    </row>
    <row r="15" spans="1:12" ht="15.75" customHeight="1">
      <c r="A15" s="26" t="s">
        <v>55</v>
      </c>
      <c r="B15" s="26"/>
      <c r="C15" s="31"/>
      <c r="D15" s="31"/>
      <c r="E15" s="32"/>
      <c r="F15" s="33"/>
      <c r="G15" s="32"/>
      <c r="H15" s="31"/>
      <c r="I15" s="31"/>
      <c r="J15" s="32"/>
      <c r="K15" s="33"/>
      <c r="L15" s="33"/>
    </row>
    <row r="16" spans="1:12" ht="15.75" customHeight="1">
      <c r="A16" s="26" t="s">
        <v>56</v>
      </c>
      <c r="B16" s="34"/>
      <c r="C16" s="35">
        <f t="shared" ref="C16:F16" si="4">C14</f>
        <v>139</v>
      </c>
      <c r="D16" s="35">
        <f t="shared" si="4"/>
        <v>139</v>
      </c>
      <c r="E16" s="35">
        <f t="shared" si="4"/>
        <v>136</v>
      </c>
      <c r="F16" s="36">
        <f t="shared" si="4"/>
        <v>138.4</v>
      </c>
      <c r="G16" s="36">
        <f t="shared" ref="G16" si="5">G14</f>
        <v>136</v>
      </c>
      <c r="H16" s="36">
        <f t="shared" ref="H16:H25" si="6">C16/C$26*H$26</f>
        <v>1482.6666666666667</v>
      </c>
      <c r="I16" s="36">
        <f t="shared" ref="I16:I25" si="7">D16/D$26*I$26</f>
        <v>1516.3636363636363</v>
      </c>
      <c r="J16" s="36">
        <f t="shared" ref="J16:J25" si="8">E16/E$26*J$26</f>
        <v>1522.8615863141524</v>
      </c>
      <c r="K16" s="36">
        <f t="shared" ref="K16:L25" si="9">F16/F$26*K$26</f>
        <v>1459.8300615294463</v>
      </c>
      <c r="L16" s="36">
        <f t="shared" si="9"/>
        <v>1522.8615863141524</v>
      </c>
    </row>
    <row r="17" spans="1:12" ht="15.75" customHeight="1">
      <c r="A17" s="26" t="s">
        <v>6</v>
      </c>
      <c r="B17" s="26">
        <v>150134</v>
      </c>
      <c r="C17" s="37"/>
      <c r="D17" s="37">
        <v>6</v>
      </c>
      <c r="E17" s="38">
        <v>4</v>
      </c>
      <c r="F17" s="39">
        <v>0</v>
      </c>
      <c r="G17" s="38">
        <v>4</v>
      </c>
      <c r="H17" s="36">
        <f t="shared" si="6"/>
        <v>0</v>
      </c>
      <c r="I17" s="36">
        <f t="shared" si="7"/>
        <v>65.454545454545453</v>
      </c>
      <c r="J17" s="36">
        <f t="shared" si="8"/>
        <v>44.7900466562986</v>
      </c>
      <c r="K17" s="36">
        <f t="shared" si="9"/>
        <v>0</v>
      </c>
      <c r="L17" s="36">
        <f t="shared" si="9"/>
        <v>44.7900466562986</v>
      </c>
    </row>
    <row r="18" spans="1:12" ht="15.75" customHeight="1">
      <c r="A18" s="26" t="s">
        <v>7</v>
      </c>
      <c r="B18" s="26">
        <v>150445</v>
      </c>
      <c r="C18" s="8"/>
      <c r="D18" s="8">
        <v>10</v>
      </c>
      <c r="E18" s="29"/>
      <c r="F18" s="28">
        <v>0</v>
      </c>
      <c r="G18" s="29">
        <v>10</v>
      </c>
      <c r="H18" s="36">
        <f t="shared" si="6"/>
        <v>0</v>
      </c>
      <c r="I18" s="36">
        <f t="shared" si="7"/>
        <v>109.09090909090909</v>
      </c>
      <c r="J18" s="36">
        <f t="shared" si="8"/>
        <v>0</v>
      </c>
      <c r="K18" s="36">
        <f t="shared" si="9"/>
        <v>0</v>
      </c>
      <c r="L18" s="36">
        <f t="shared" si="9"/>
        <v>111.97511664074651</v>
      </c>
    </row>
    <row r="19" spans="1:12" ht="15.75" customHeight="1">
      <c r="A19" s="26" t="s">
        <v>5</v>
      </c>
      <c r="B19" s="26">
        <v>150505</v>
      </c>
      <c r="C19" s="8"/>
      <c r="D19" s="8"/>
      <c r="E19" s="29">
        <v>10</v>
      </c>
      <c r="F19" s="28"/>
      <c r="G19" s="29"/>
      <c r="H19" s="36">
        <f t="shared" si="6"/>
        <v>0</v>
      </c>
      <c r="I19" s="36">
        <f t="shared" si="7"/>
        <v>0</v>
      </c>
      <c r="J19" s="36">
        <f t="shared" si="8"/>
        <v>111.97511664074651</v>
      </c>
      <c r="K19" s="36">
        <f t="shared" si="9"/>
        <v>0</v>
      </c>
      <c r="L19" s="36">
        <f t="shared" si="9"/>
        <v>0</v>
      </c>
    </row>
    <row r="20" spans="1:12" ht="15.75" customHeight="1">
      <c r="A20" s="26" t="s">
        <v>4</v>
      </c>
      <c r="B20" s="26">
        <v>150109</v>
      </c>
      <c r="C20" s="8">
        <v>20</v>
      </c>
      <c r="D20" s="8"/>
      <c r="E20" s="29"/>
      <c r="F20" s="28"/>
      <c r="G20" s="29"/>
      <c r="H20" s="36">
        <f t="shared" si="6"/>
        <v>213.33333333333334</v>
      </c>
      <c r="I20" s="36">
        <f t="shared" si="7"/>
        <v>0</v>
      </c>
      <c r="J20" s="36">
        <f t="shared" si="8"/>
        <v>0</v>
      </c>
      <c r="K20" s="36">
        <f t="shared" si="9"/>
        <v>0</v>
      </c>
      <c r="L20" s="36">
        <f t="shared" si="9"/>
        <v>0</v>
      </c>
    </row>
    <row r="21" spans="1:12" ht="15.75" customHeight="1">
      <c r="A21" s="26" t="s">
        <v>65</v>
      </c>
      <c r="B21" s="26">
        <v>150708</v>
      </c>
      <c r="C21" s="8"/>
      <c r="D21" s="8"/>
      <c r="E21" s="29"/>
      <c r="F21" s="28">
        <v>23</v>
      </c>
      <c r="G21" s="29"/>
      <c r="H21" s="36">
        <f t="shared" si="6"/>
        <v>0</v>
      </c>
      <c r="I21" s="36">
        <f t="shared" si="7"/>
        <v>0</v>
      </c>
      <c r="J21" s="36">
        <f t="shared" si="8"/>
        <v>0</v>
      </c>
      <c r="K21" s="36">
        <f t="shared" si="9"/>
        <v>242.60181658365076</v>
      </c>
      <c r="L21" s="36">
        <f t="shared" si="9"/>
        <v>0</v>
      </c>
    </row>
    <row r="22" spans="1:12">
      <c r="A22" s="26" t="s">
        <v>10</v>
      </c>
      <c r="B22" s="26">
        <v>160514</v>
      </c>
      <c r="C22" s="8">
        <v>4.5</v>
      </c>
      <c r="D22" s="8">
        <v>4.5</v>
      </c>
      <c r="E22" s="29">
        <v>5</v>
      </c>
      <c r="F22" s="28">
        <v>4</v>
      </c>
      <c r="G22" s="29">
        <v>5</v>
      </c>
      <c r="H22" s="36">
        <f t="shared" si="6"/>
        <v>48</v>
      </c>
      <c r="I22" s="36">
        <f t="shared" si="7"/>
        <v>49.090909090909086</v>
      </c>
      <c r="J22" s="36">
        <f t="shared" si="8"/>
        <v>55.987558320373253</v>
      </c>
      <c r="K22" s="36">
        <f t="shared" si="9"/>
        <v>42.19162027541752</v>
      </c>
      <c r="L22" s="36">
        <f t="shared" si="9"/>
        <v>55.987558320373253</v>
      </c>
    </row>
    <row r="23" spans="1:12" ht="15.75" customHeight="1">
      <c r="A23" s="26" t="s">
        <v>12</v>
      </c>
      <c r="B23" s="26" t="s">
        <v>57</v>
      </c>
      <c r="C23" s="8">
        <v>1.5</v>
      </c>
      <c r="D23" s="8">
        <v>1.5</v>
      </c>
      <c r="E23" s="29">
        <v>1.5</v>
      </c>
      <c r="F23" s="28">
        <v>1.5</v>
      </c>
      <c r="G23" s="29">
        <v>1.5</v>
      </c>
      <c r="H23" s="36">
        <f t="shared" si="6"/>
        <v>16</v>
      </c>
      <c r="I23" s="36">
        <f t="shared" si="7"/>
        <v>16.363636363636363</v>
      </c>
      <c r="J23" s="36">
        <f t="shared" si="8"/>
        <v>16.796267496111977</v>
      </c>
      <c r="K23" s="36">
        <f t="shared" si="9"/>
        <v>15.82185760328157</v>
      </c>
      <c r="L23" s="36">
        <f t="shared" si="9"/>
        <v>16.796267496111977</v>
      </c>
    </row>
    <row r="24" spans="1:12" ht="15.75" customHeight="1">
      <c r="A24" s="26" t="s">
        <v>13</v>
      </c>
      <c r="B24" s="26">
        <v>160727</v>
      </c>
      <c r="C24" s="8">
        <v>2.75</v>
      </c>
      <c r="D24" s="8">
        <v>2.5</v>
      </c>
      <c r="E24" s="29">
        <v>2.75</v>
      </c>
      <c r="F24" s="28">
        <v>2.75</v>
      </c>
      <c r="G24" s="29">
        <v>2.75</v>
      </c>
      <c r="H24" s="36">
        <f t="shared" si="6"/>
        <v>29.333333333333332</v>
      </c>
      <c r="I24" s="36">
        <f t="shared" si="7"/>
        <v>27.272727272727273</v>
      </c>
      <c r="J24" s="36">
        <f t="shared" si="8"/>
        <v>30.793157076205286</v>
      </c>
      <c r="K24" s="36">
        <f t="shared" si="9"/>
        <v>29.006738939349543</v>
      </c>
      <c r="L24" s="36">
        <f t="shared" si="9"/>
        <v>30.793157076205286</v>
      </c>
    </row>
    <row r="25" spans="1:12">
      <c r="A25" s="26" t="s">
        <v>14</v>
      </c>
      <c r="B25" s="26">
        <v>160280</v>
      </c>
      <c r="C25" s="8">
        <v>1</v>
      </c>
      <c r="D25" s="8">
        <v>1.5</v>
      </c>
      <c r="E25" s="29">
        <v>1.5</v>
      </c>
      <c r="F25" s="28">
        <v>1</v>
      </c>
      <c r="G25" s="29">
        <v>1.5</v>
      </c>
      <c r="H25" s="36">
        <f t="shared" si="6"/>
        <v>10.666666666666666</v>
      </c>
      <c r="I25" s="36">
        <f t="shared" si="7"/>
        <v>16.363636363636363</v>
      </c>
      <c r="J25" s="36">
        <f t="shared" si="8"/>
        <v>16.796267496111977</v>
      </c>
      <c r="K25" s="36">
        <f t="shared" si="9"/>
        <v>10.54790506885438</v>
      </c>
      <c r="L25" s="36">
        <f t="shared" si="9"/>
        <v>16.796267496111977</v>
      </c>
    </row>
    <row r="26" spans="1:12">
      <c r="A26" s="26"/>
      <c r="B26" s="26"/>
      <c r="C26" s="35">
        <f>SUM(C16:C25)</f>
        <v>168.75</v>
      </c>
      <c r="D26" s="35">
        <f>SUM(D16:D25)</f>
        <v>165</v>
      </c>
      <c r="E26" s="35">
        <f>SUM(E16:E25)</f>
        <v>160.75</v>
      </c>
      <c r="F26" s="35">
        <f>SUM(F16:F25)</f>
        <v>170.65</v>
      </c>
      <c r="G26" s="35">
        <f>SUM(G16:G25)</f>
        <v>160.75</v>
      </c>
      <c r="H26" s="35">
        <v>1800</v>
      </c>
      <c r="I26" s="35">
        <v>1800</v>
      </c>
      <c r="J26" s="35">
        <v>1800</v>
      </c>
      <c r="K26" s="35">
        <v>1800</v>
      </c>
      <c r="L26" s="35">
        <v>1800</v>
      </c>
    </row>
    <row r="27" spans="1:12">
      <c r="A27" s="26" t="s">
        <v>58</v>
      </c>
      <c r="B27" s="26"/>
      <c r="C27" s="8"/>
      <c r="D27" s="8"/>
      <c r="E27" s="29"/>
      <c r="F27" s="28"/>
      <c r="G27" s="29"/>
      <c r="H27" s="8"/>
      <c r="I27" s="8"/>
      <c r="J27" s="29"/>
      <c r="K27" s="28"/>
      <c r="L27" s="28"/>
    </row>
    <row r="28" spans="1:12">
      <c r="A28" s="26" t="s">
        <v>56</v>
      </c>
      <c r="B28" s="26"/>
      <c r="C28" s="8">
        <f t="shared" ref="C28:F28" si="10">C26</f>
        <v>168.75</v>
      </c>
      <c r="D28" s="8">
        <f t="shared" si="10"/>
        <v>165</v>
      </c>
      <c r="E28" s="8">
        <f t="shared" si="10"/>
        <v>160.75</v>
      </c>
      <c r="F28" s="8">
        <f t="shared" si="10"/>
        <v>170.65</v>
      </c>
      <c r="G28" s="8">
        <f t="shared" ref="G28" si="11">G26</f>
        <v>160.75</v>
      </c>
      <c r="H28" s="8">
        <f t="shared" ref="H28:L32" si="12">C28/C$33*H$33</f>
        <v>1764.9622312608949</v>
      </c>
      <c r="I28" s="8">
        <f t="shared" si="12"/>
        <v>1764.705882352941</v>
      </c>
      <c r="J28" s="8">
        <f t="shared" si="12"/>
        <v>1763.7915269734838</v>
      </c>
      <c r="K28" s="8">
        <f t="shared" si="12"/>
        <v>1766.8679896462465</v>
      </c>
      <c r="L28" s="8">
        <f t="shared" si="12"/>
        <v>1764.8673376029278</v>
      </c>
    </row>
    <row r="29" spans="1:12">
      <c r="A29" s="26" t="s">
        <v>15</v>
      </c>
      <c r="B29" s="26">
        <v>160108</v>
      </c>
      <c r="C29" s="8">
        <v>1.75</v>
      </c>
      <c r="D29" s="8">
        <v>1.3</v>
      </c>
      <c r="E29" s="29">
        <v>1.2</v>
      </c>
      <c r="F29" s="28">
        <v>1.3</v>
      </c>
      <c r="G29" s="29">
        <v>1.2</v>
      </c>
      <c r="H29" s="8">
        <f t="shared" si="12"/>
        <v>18.303312027890762</v>
      </c>
      <c r="I29" s="8">
        <f t="shared" si="12"/>
        <v>13.903743315508022</v>
      </c>
      <c r="J29" s="8">
        <f t="shared" si="12"/>
        <v>13.166717464187748</v>
      </c>
      <c r="K29" s="8">
        <f t="shared" si="12"/>
        <v>13.459879206212252</v>
      </c>
      <c r="L29" s="8">
        <f t="shared" si="12"/>
        <v>13.174748398902105</v>
      </c>
    </row>
    <row r="30" spans="1:12">
      <c r="A30" s="26" t="s">
        <v>16</v>
      </c>
      <c r="B30" s="26">
        <v>160732</v>
      </c>
      <c r="C30" s="8">
        <v>0</v>
      </c>
      <c r="D30" s="8">
        <v>1.8</v>
      </c>
      <c r="E30" s="29">
        <v>1.9</v>
      </c>
      <c r="F30" s="28">
        <v>0</v>
      </c>
      <c r="G30" s="29">
        <v>1.8</v>
      </c>
      <c r="H30" s="8">
        <f t="shared" si="12"/>
        <v>0</v>
      </c>
      <c r="I30" s="8">
        <f t="shared" si="12"/>
        <v>19.251336898395721</v>
      </c>
      <c r="J30" s="8">
        <f t="shared" si="12"/>
        <v>20.847302651630603</v>
      </c>
      <c r="K30" s="8">
        <f t="shared" si="12"/>
        <v>0</v>
      </c>
      <c r="L30" s="8">
        <f t="shared" si="12"/>
        <v>19.762122598353159</v>
      </c>
    </row>
    <row r="31" spans="1:12">
      <c r="A31" s="26" t="s">
        <v>17</v>
      </c>
      <c r="B31" s="26">
        <v>160327</v>
      </c>
      <c r="C31" s="8">
        <v>1.5</v>
      </c>
      <c r="D31" s="8">
        <v>0</v>
      </c>
      <c r="E31" s="29">
        <v>0</v>
      </c>
      <c r="F31" s="28">
        <v>1.8</v>
      </c>
      <c r="G31" s="29">
        <v>0</v>
      </c>
      <c r="H31" s="8">
        <f t="shared" si="12"/>
        <v>15.688553166763509</v>
      </c>
      <c r="I31" s="8">
        <f t="shared" si="12"/>
        <v>0</v>
      </c>
      <c r="J31" s="8">
        <f t="shared" si="12"/>
        <v>0</v>
      </c>
      <c r="K31" s="8">
        <f t="shared" si="12"/>
        <v>18.636755823986192</v>
      </c>
      <c r="L31" s="8">
        <f t="shared" si="12"/>
        <v>0</v>
      </c>
    </row>
    <row r="32" spans="1:12">
      <c r="A32" s="26" t="s">
        <v>18</v>
      </c>
      <c r="B32" s="26">
        <v>160774</v>
      </c>
      <c r="C32" s="8">
        <v>0.1</v>
      </c>
      <c r="D32" s="8">
        <v>0.2</v>
      </c>
      <c r="E32" s="29">
        <v>0.2</v>
      </c>
      <c r="F32" s="28">
        <v>0.1</v>
      </c>
      <c r="G32" s="29">
        <v>0.2</v>
      </c>
      <c r="H32" s="8">
        <f t="shared" si="12"/>
        <v>1.0459035444509008</v>
      </c>
      <c r="I32" s="8">
        <f t="shared" si="12"/>
        <v>2.1390374331550803</v>
      </c>
      <c r="J32" s="8">
        <f t="shared" si="12"/>
        <v>2.194452910697958</v>
      </c>
      <c r="K32" s="8">
        <f t="shared" si="12"/>
        <v>1.0353753235547885</v>
      </c>
      <c r="L32" s="8">
        <f t="shared" si="12"/>
        <v>2.1957913998170175</v>
      </c>
    </row>
    <row r="33" spans="1:12">
      <c r="A33" s="40" t="s">
        <v>19</v>
      </c>
      <c r="B33" s="40"/>
      <c r="C33" s="11">
        <f t="shared" ref="C33:F33" si="13">SUM(C28:C32)</f>
        <v>172.1</v>
      </c>
      <c r="D33" s="11">
        <f t="shared" si="13"/>
        <v>168.3</v>
      </c>
      <c r="E33" s="11">
        <f t="shared" si="13"/>
        <v>164.04999999999998</v>
      </c>
      <c r="F33" s="11">
        <f t="shared" si="13"/>
        <v>173.85000000000002</v>
      </c>
      <c r="G33" s="11">
        <f t="shared" ref="G33" si="14">SUM(G28:G32)</f>
        <v>163.95</v>
      </c>
      <c r="H33" s="11">
        <v>1800</v>
      </c>
      <c r="I33" s="11">
        <v>1800</v>
      </c>
      <c r="J33" s="11">
        <v>1800</v>
      </c>
      <c r="K33" s="11">
        <v>1800</v>
      </c>
      <c r="L33" s="11">
        <v>1800</v>
      </c>
    </row>
  </sheetData>
  <pageMargins left="0.70866141732283472" right="0.70866141732283472" top="0.74803149606299213" bottom="0.74803149606299213" header="0.31496062992125984" footer="0.31496062992125984"/>
  <pageSetup paperSize="8" scale="12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Formulation (4)</vt:lpstr>
      <vt:lpstr>weighment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Sreekanth C</dc:creator>
  <cp:lastModifiedBy>Sreekanth C</cp:lastModifiedBy>
  <cp:lastPrinted>2022-02-23T08:24:33Z</cp:lastPrinted>
  <dcterms:created xsi:type="dcterms:W3CDTF">2022-01-07T10:56:44Z</dcterms:created>
  <dcterms:modified xsi:type="dcterms:W3CDTF">2023-02-22T11:13:46Z</dcterms:modified>
</cp:coreProperties>
</file>