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eekanth.c\OneDrive - Apollo Tyres Limited\Desktop\Desktop\RMCD\Projects\Coach\"/>
    </mc:Choice>
  </mc:AlternateContent>
  <bookViews>
    <workbookView xWindow="0" yWindow="0" windowWidth="20490" windowHeight="7500"/>
  </bookViews>
  <sheets>
    <sheet name="Phase_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67" i="1" l="1"/>
  <c r="K167" i="1"/>
  <c r="H167" i="1"/>
  <c r="M166" i="1"/>
  <c r="L166" i="1"/>
  <c r="K166" i="1"/>
  <c r="J166" i="1"/>
  <c r="I166" i="1"/>
  <c r="H166" i="1"/>
  <c r="G166" i="1"/>
  <c r="J167" i="1" s="1"/>
  <c r="K162" i="1"/>
  <c r="J162" i="1"/>
  <c r="I162" i="1"/>
  <c r="G162" i="1"/>
  <c r="K159" i="1"/>
  <c r="H159" i="1"/>
  <c r="M158" i="1"/>
  <c r="M162" i="1" s="1"/>
  <c r="L158" i="1"/>
  <c r="L159" i="1" s="1"/>
  <c r="K158" i="1"/>
  <c r="J158" i="1"/>
  <c r="I158" i="1"/>
  <c r="H158" i="1"/>
  <c r="L162" i="1" s="1"/>
  <c r="G158" i="1"/>
  <c r="M159" i="1" s="1"/>
  <c r="M118" i="1"/>
  <c r="L118" i="1"/>
  <c r="K118" i="1"/>
  <c r="J118" i="1"/>
  <c r="I118" i="1"/>
  <c r="H118" i="1"/>
  <c r="M114" i="1"/>
  <c r="L114" i="1"/>
  <c r="K114" i="1"/>
  <c r="J114" i="1"/>
  <c r="I114" i="1"/>
  <c r="H114" i="1"/>
  <c r="G114" i="1"/>
  <c r="M94" i="1"/>
  <c r="L94" i="1"/>
  <c r="K94" i="1"/>
  <c r="J94" i="1"/>
  <c r="I94" i="1"/>
  <c r="H94" i="1"/>
  <c r="G94" i="1"/>
  <c r="M85" i="1"/>
  <c r="L85" i="1"/>
  <c r="K85" i="1"/>
  <c r="J85" i="1"/>
  <c r="I85" i="1"/>
  <c r="H85" i="1"/>
  <c r="G85" i="1"/>
  <c r="M82" i="1"/>
  <c r="L82" i="1"/>
  <c r="K82" i="1" a="1"/>
  <c r="K82" i="1" s="1"/>
  <c r="J82" i="1"/>
  <c r="I82" i="1" a="1"/>
  <c r="I82" i="1" s="1"/>
  <c r="H82" i="1"/>
  <c r="G82" i="1" a="1"/>
  <c r="G82" i="1" s="1"/>
  <c r="M81" i="1"/>
  <c r="L81" i="1"/>
  <c r="K81" i="1" a="1"/>
  <c r="K81" i="1" s="1"/>
  <c r="J81" i="1"/>
  <c r="I81" i="1" a="1"/>
  <c r="I81" i="1" s="1"/>
  <c r="H81" i="1"/>
  <c r="G81" i="1"/>
  <c r="M80" i="1"/>
  <c r="L80" i="1"/>
  <c r="K80" i="1"/>
  <c r="J80" i="1"/>
  <c r="I80" i="1"/>
  <c r="H80" i="1"/>
  <c r="G80" i="1"/>
  <c r="M77" i="1"/>
  <c r="L77" i="1"/>
  <c r="K77" i="1"/>
  <c r="J77" i="1"/>
  <c r="I77" i="1"/>
  <c r="H77" i="1"/>
  <c r="G77" i="1"/>
  <c r="M167" i="1" l="1"/>
  <c r="I159" i="1"/>
  <c r="J159" i="1"/>
  <c r="I167" i="1"/>
</calcChain>
</file>

<file path=xl/sharedStrings.xml><?xml version="1.0" encoding="utf-8"?>
<sst xmlns="http://schemas.openxmlformats.org/spreadsheetml/2006/main" count="327" uniqueCount="217">
  <si>
    <t>Compound Evaluation Report</t>
  </si>
  <si>
    <t xml:space="preserve">Category: </t>
  </si>
  <si>
    <t>TBR</t>
  </si>
  <si>
    <t>Component</t>
  </si>
  <si>
    <t>Date:</t>
  </si>
  <si>
    <t>Tread</t>
  </si>
  <si>
    <t>Project Name: SR Based Tread Compound</t>
  </si>
  <si>
    <r>
      <t xml:space="preserve">Compound Code: </t>
    </r>
    <r>
      <rPr>
        <sz val="12"/>
        <color theme="4" tint="-0.499984740745262"/>
        <rFont val="Cambria"/>
        <family val="1"/>
      </rPr>
      <t>23CL1B</t>
    </r>
  </si>
  <si>
    <t>Compound Formulation:</t>
  </si>
  <si>
    <t>Category</t>
  </si>
  <si>
    <t>SAP Code</t>
  </si>
  <si>
    <t>Raw Material Name</t>
  </si>
  <si>
    <t>Price
(Chennai Qtr.2-2021-22)</t>
  </si>
  <si>
    <t>Sp. Gravity</t>
  </si>
  <si>
    <t>23CL1B1</t>
  </si>
  <si>
    <t>23CL1B2</t>
  </si>
  <si>
    <t>23CL1B3</t>
  </si>
  <si>
    <t>23CL1B4</t>
  </si>
  <si>
    <t>23CL1B5</t>
  </si>
  <si>
    <t>23CL1B6</t>
  </si>
  <si>
    <t>23CL1B7</t>
  </si>
  <si>
    <t>Reg-1</t>
  </si>
  <si>
    <t>Reg-2</t>
  </si>
  <si>
    <t>Trial -1</t>
  </si>
  <si>
    <t>Trial -4</t>
  </si>
  <si>
    <t>Trial -2</t>
  </si>
  <si>
    <t>Trial -3</t>
  </si>
  <si>
    <t>LM</t>
  </si>
  <si>
    <t>Natural Rubber</t>
  </si>
  <si>
    <t>RSS III</t>
  </si>
  <si>
    <t>TSR10</t>
  </si>
  <si>
    <t>TSR 20</t>
  </si>
  <si>
    <t>120010A</t>
  </si>
  <si>
    <t>No. 4 Ribbed smoked Sheet (RSS4-Ind)</t>
  </si>
  <si>
    <t>Special Grade ( Dirt Free) RSS - IV</t>
  </si>
  <si>
    <t>Recycled Material</t>
  </si>
  <si>
    <t>161238A</t>
  </si>
  <si>
    <t>Crumb Rubber</t>
  </si>
  <si>
    <t>HT Reclaim</t>
  </si>
  <si>
    <t>Synthetic Rubber</t>
  </si>
  <si>
    <t>ESBR</t>
  </si>
  <si>
    <t>PBD-High Cis Br Nd</t>
  </si>
  <si>
    <t>PBD-High Cis Ni</t>
  </si>
  <si>
    <t>Bromobutyl Rubber HV</t>
  </si>
  <si>
    <t>SBR 4601</t>
  </si>
  <si>
    <t>SSBR 15% styrene, 30% vinyl, low Tg</t>
  </si>
  <si>
    <t>SLR6430 40% styrene 24%vinyl</t>
  </si>
  <si>
    <t>Solution SBR with 27.5% Bound styrene</t>
  </si>
  <si>
    <t>SBR 1502</t>
  </si>
  <si>
    <t>Carbon Black</t>
  </si>
  <si>
    <t>CD2109</t>
  </si>
  <si>
    <t>BC2207</t>
  </si>
  <si>
    <t>N134 SAF Carbon Black</t>
  </si>
  <si>
    <t>N220 ISAF Carbon Black</t>
  </si>
  <si>
    <t>N234 Carbon Black</t>
  </si>
  <si>
    <t>N 330 Carbon Black</t>
  </si>
  <si>
    <t>N 339 Carbon Black</t>
  </si>
  <si>
    <t>N660 GPF Carbon black</t>
  </si>
  <si>
    <t>N550 Carbon Black</t>
  </si>
  <si>
    <t>Silica</t>
  </si>
  <si>
    <t>Active Silica Granular 175 sq.m/g</t>
  </si>
  <si>
    <t>HD Silica</t>
  </si>
  <si>
    <t>Coupling Agent</t>
  </si>
  <si>
    <t>X160715</t>
  </si>
  <si>
    <t>DC02</t>
  </si>
  <si>
    <t>Si363</t>
  </si>
  <si>
    <t>TESPD-Bis(triethxysilylpropyl) disulfide</t>
  </si>
  <si>
    <t>Sliane X 266S</t>
  </si>
  <si>
    <t>Peptizer</t>
  </si>
  <si>
    <t>Process Aids</t>
  </si>
  <si>
    <t>RAE Process oil, Free of labeling</t>
  </si>
  <si>
    <t>AMS Resin</t>
  </si>
  <si>
    <t>TP Resin</t>
  </si>
  <si>
    <t>Gum Rosin</t>
  </si>
  <si>
    <t>DCPD</t>
  </si>
  <si>
    <t>Hydrocarbon Homogenizing Resin</t>
  </si>
  <si>
    <t>Struktol HT 105</t>
  </si>
  <si>
    <t xml:space="preserve">Plasticiser Structol VP 1454 blend of fatty acid amide </t>
  </si>
  <si>
    <t>161939A</t>
  </si>
  <si>
    <t xml:space="preserve">Dispersing aid </t>
  </si>
  <si>
    <t>Aliphatic resin</t>
  </si>
  <si>
    <t>Phenol Formaldehyde Resin (25 kg bags)</t>
  </si>
  <si>
    <t>PF resin  TMOD 7.5% HMT</t>
  </si>
  <si>
    <t>RF Resin</t>
  </si>
  <si>
    <t>Koresin</t>
  </si>
  <si>
    <t>Activator</t>
  </si>
  <si>
    <t>Zinc Oxide -Indirect</t>
  </si>
  <si>
    <t>Stearic acid</t>
  </si>
  <si>
    <t>Bonding Agent</t>
  </si>
  <si>
    <t>HMMM (Hexa Methoxy methyl melamine) 72%</t>
  </si>
  <si>
    <t>Cobalt Borate Alkanoate</t>
  </si>
  <si>
    <t>Cobalt Stearate</t>
  </si>
  <si>
    <t>Resorcinol 66.7% / St. acid 33.3% Melt</t>
  </si>
  <si>
    <t>Anti degradants</t>
  </si>
  <si>
    <t>162502A</t>
  </si>
  <si>
    <t>Ozone Protecting Wax PE</t>
  </si>
  <si>
    <t>Antioxidant 6PPD</t>
  </si>
  <si>
    <t>Antioxidant TMQ</t>
  </si>
  <si>
    <t>Curatives</t>
  </si>
  <si>
    <t>Insoluble Sulphur Oil Treated 33%</t>
  </si>
  <si>
    <t>Insoluble Sulphur Oil Treated 20%</t>
  </si>
  <si>
    <t>Sulphur Soluble Fg No.1 0.5% Oil Based</t>
  </si>
  <si>
    <t>Accelerator TBBS</t>
  </si>
  <si>
    <t>Accelerator CBS</t>
  </si>
  <si>
    <t>Accelerator TBzTD</t>
  </si>
  <si>
    <t>Accelerator - DPG</t>
  </si>
  <si>
    <t>Accelerator - DCBS</t>
  </si>
  <si>
    <t>TBSI</t>
  </si>
  <si>
    <t>Accelerator - MBTS</t>
  </si>
  <si>
    <t xml:space="preserve">PVI - Retarder </t>
  </si>
  <si>
    <t>Vulcuran</t>
  </si>
  <si>
    <t>Total phr</t>
  </si>
  <si>
    <t>Mixing sequence</t>
  </si>
  <si>
    <t>M1-M2-F</t>
  </si>
  <si>
    <t>Compound Cost /kg</t>
  </si>
  <si>
    <t>Compound Cost/Vol</t>
  </si>
  <si>
    <t>Specific Gravity</t>
  </si>
  <si>
    <t>Test Parameters</t>
  </si>
  <si>
    <t xml:space="preserve">Test - Mooney properties </t>
  </si>
  <si>
    <t>Condition - 135°C</t>
  </si>
  <si>
    <t xml:space="preserve">ML(1+1.5) </t>
  </si>
  <si>
    <t>Mooney Scorch (min)</t>
  </si>
  <si>
    <t>Test - Rheometer properties</t>
  </si>
  <si>
    <t>Condition - 160°C/15 minutes</t>
  </si>
  <si>
    <t>Min Torque (dNm)</t>
  </si>
  <si>
    <t>Max Torque (dNm)</t>
  </si>
  <si>
    <r>
      <rPr>
        <sz val="10"/>
        <rFont val="Symbol"/>
        <family val="1"/>
        <charset val="2"/>
      </rPr>
      <t>D</t>
    </r>
    <r>
      <rPr>
        <sz val="10"/>
        <rFont val="Cambria"/>
        <family val="1"/>
      </rPr>
      <t xml:space="preserve"> torque (dNm)</t>
    </r>
  </si>
  <si>
    <t>TS2(Mins)</t>
  </si>
  <si>
    <t>TC10 (mins)</t>
  </si>
  <si>
    <t>TC15 (Mins)</t>
  </si>
  <si>
    <t>TC25(Mins)</t>
  </si>
  <si>
    <t>TC40(Mins)</t>
  </si>
  <si>
    <t>TC50(Mins)</t>
  </si>
  <si>
    <t>TC90(Mins)</t>
  </si>
  <si>
    <t>TC100(Mins)</t>
  </si>
  <si>
    <t>Tan delta @ MH</t>
  </si>
  <si>
    <t>Test - RPA tan Delta</t>
  </si>
  <si>
    <t>Condition - 100⁰C</t>
  </si>
  <si>
    <t>Payne Effect</t>
  </si>
  <si>
    <t>Test - Physical Properties (Unaged)</t>
  </si>
  <si>
    <t>Condition - 160⁰C/15 minutes</t>
  </si>
  <si>
    <t>Hardness(Shore A)</t>
  </si>
  <si>
    <t>50% Modulus(MPa)</t>
  </si>
  <si>
    <t>100% Modulus(MPa)</t>
  </si>
  <si>
    <t>200% Modulus(MPa)</t>
  </si>
  <si>
    <t>300% Modulus(MPa)</t>
  </si>
  <si>
    <t>M300/M100</t>
  </si>
  <si>
    <t xml:space="preserve">Tensile strength(MPa) </t>
  </si>
  <si>
    <t xml:space="preserve">Elongation at break (% ) </t>
  </si>
  <si>
    <t xml:space="preserve">Tear strength (N/mm) </t>
  </si>
  <si>
    <t>Bulk tear strength(N)-unaged</t>
  </si>
  <si>
    <r>
      <t>Physical Properties (</t>
    </r>
    <r>
      <rPr>
        <sz val="12"/>
        <color theme="1"/>
        <rFont val="Cambria"/>
        <family val="1"/>
      </rPr>
      <t>Aged-100</t>
    </r>
    <r>
      <rPr>
        <vertAlign val="superscript"/>
        <sz val="12"/>
        <color theme="1"/>
        <rFont val="Cambria"/>
        <family val="1"/>
      </rPr>
      <t>0</t>
    </r>
    <r>
      <rPr>
        <sz val="12"/>
        <color theme="1"/>
        <rFont val="Cambria"/>
        <family val="1"/>
      </rPr>
      <t>C-48Hrs</t>
    </r>
    <r>
      <rPr>
        <b/>
        <sz val="12"/>
        <color theme="1"/>
        <rFont val="Cambria"/>
        <family val="1"/>
      </rPr>
      <t>)</t>
    </r>
  </si>
  <si>
    <t>Bulk tear strength(N) - aged</t>
  </si>
  <si>
    <t>Test - DIN Abrasion Properties</t>
  </si>
  <si>
    <t>Condition - 150⁰C/35 minutes</t>
  </si>
  <si>
    <r>
      <t>DIN Abrasion Loss (mm</t>
    </r>
    <r>
      <rPr>
        <vertAlign val="superscript"/>
        <sz val="10"/>
        <rFont val="Cambria"/>
        <family val="1"/>
      </rPr>
      <t>3</t>
    </r>
    <r>
      <rPr>
        <sz val="10"/>
        <rFont val="Cambria"/>
        <family val="1"/>
      </rPr>
      <t>)</t>
    </r>
  </si>
  <si>
    <t>ARI</t>
  </si>
  <si>
    <t>Test - Rebound Resilience Properties</t>
  </si>
  <si>
    <t>RR at Room Temperature</t>
  </si>
  <si>
    <t>RR at High Temperature</t>
  </si>
  <si>
    <t>Test - HBU Properties</t>
  </si>
  <si>
    <r>
      <t>HBU (DT at Base)(</t>
    </r>
    <r>
      <rPr>
        <vertAlign val="superscript"/>
        <sz val="10"/>
        <color indexed="8"/>
        <rFont val="Cambria"/>
        <family val="1"/>
      </rPr>
      <t>0</t>
    </r>
    <r>
      <rPr>
        <sz val="10"/>
        <color indexed="8"/>
        <rFont val="Cambria"/>
        <family val="1"/>
      </rPr>
      <t>C)</t>
    </r>
  </si>
  <si>
    <r>
      <t>HBU (DT at centre)(</t>
    </r>
    <r>
      <rPr>
        <vertAlign val="superscript"/>
        <sz val="10"/>
        <color indexed="8"/>
        <rFont val="Cambria"/>
        <family val="1"/>
      </rPr>
      <t>0</t>
    </r>
    <r>
      <rPr>
        <sz val="10"/>
        <color indexed="8"/>
        <rFont val="Cambria"/>
        <family val="1"/>
      </rPr>
      <t>C)</t>
    </r>
  </si>
  <si>
    <t>SET(%)</t>
  </si>
  <si>
    <t>Test - De-Mattia Crack Propagation</t>
  </si>
  <si>
    <t>1k</t>
  </si>
  <si>
    <t>2.5k</t>
  </si>
  <si>
    <t>5k</t>
  </si>
  <si>
    <t>10k</t>
  </si>
  <si>
    <t>15k</t>
  </si>
  <si>
    <t>25k</t>
  </si>
  <si>
    <t>50k</t>
  </si>
  <si>
    <t xml:space="preserve">Test - LAT100 abrasion properties </t>
  </si>
  <si>
    <t>Abrasion Loss (mg/m) (at75 N load, 25 km/h speed, 16⁰ slip angle)</t>
  </si>
  <si>
    <t>Abrasion Loss (mg/m) (at75 N load, 12 km/h speed, 16⁰ slip angle)</t>
  </si>
  <si>
    <t>Abrasion Loss (mg/m) (at75 N load, 25 km/h speed, 9⁰ slip angle)</t>
  </si>
  <si>
    <t>Abrasion Loss (mg/m) (at75 N load, 12 km/h speed, 9⁰ slip angle)</t>
  </si>
  <si>
    <t>Abrasion Loss (mg/m) (at100 N load, 8 km/h speed, 9⁰ slip angle)</t>
  </si>
  <si>
    <t>Volume loss @ 9 Deg</t>
  </si>
  <si>
    <t>Volome loss index  @ 9 Deg</t>
  </si>
  <si>
    <t>Abrasion Loss (mg/m) (at75 N load, 25 km/h speed, 5.5⁰ slip angle)</t>
  </si>
  <si>
    <t>Abrasion Loss (mg/m) (at75 N load, 12 km/h speed, 5.5⁰ slip angle)</t>
  </si>
  <si>
    <t>Abrasion Loss (mg/m) (at100 N load, 8 km/h speed, 5.5⁰ slip angle)</t>
  </si>
  <si>
    <t>Average LAT100 Abrasion Loss</t>
  </si>
  <si>
    <t>Sp gravity</t>
  </si>
  <si>
    <t>Volume loss  @ 5.5Deg</t>
  </si>
  <si>
    <t>Volume loss index @ 5.5Deg</t>
  </si>
  <si>
    <t xml:space="preserve">Test - LAT100 Locked wheel test properties-Dry Grip </t>
  </si>
  <si>
    <t>Friction force [ at Speed 0.5km/h, 2.98 m distance]</t>
  </si>
  <si>
    <t>Friction force [ at Speed 1 km/h, 5.56 m distance]</t>
  </si>
  <si>
    <t>Friction force [ at Speed 1.5km/h, 11.11 m distance]</t>
  </si>
  <si>
    <t>Friction force [ at Speed 2 km/h, 11.11 m distance]</t>
  </si>
  <si>
    <t>Average Friction Force</t>
  </si>
  <si>
    <t xml:space="preserve">Test - LAT100 Locked wheel test properties-Wet Grip </t>
  </si>
  <si>
    <r>
      <t>Test - Dynamic Properties(@60</t>
    </r>
    <r>
      <rPr>
        <b/>
        <vertAlign val="superscript"/>
        <sz val="12"/>
        <color theme="1"/>
        <rFont val="Cambria"/>
        <family val="1"/>
      </rPr>
      <t>0</t>
    </r>
    <r>
      <rPr>
        <b/>
        <sz val="12"/>
        <color theme="1"/>
        <rFont val="Cambria"/>
        <family val="1"/>
      </rPr>
      <t>C,Dyn.strain:6%)</t>
    </r>
  </si>
  <si>
    <t>160⁰C/15 minutes</t>
  </si>
  <si>
    <r>
      <t>Condition - @70</t>
    </r>
    <r>
      <rPr>
        <b/>
        <vertAlign val="superscript"/>
        <sz val="12"/>
        <color theme="1"/>
        <rFont val="Cambria"/>
        <family val="1"/>
      </rPr>
      <t>0</t>
    </r>
    <r>
      <rPr>
        <b/>
        <sz val="12"/>
        <color theme="1"/>
        <rFont val="Cambria"/>
        <family val="1"/>
      </rPr>
      <t>C,Dyn.strain:0.2%, Static Strain:0.5%</t>
    </r>
  </si>
  <si>
    <t>E' (MPa)</t>
  </si>
  <si>
    <t>E" (MPa)</t>
  </si>
  <si>
    <t>Tan delta</t>
  </si>
  <si>
    <t>Loss Complience ( MPa-1)</t>
  </si>
  <si>
    <t>Test - Dynamic Properties(-80⁰C - +25⁰C temperature sweep)</t>
  </si>
  <si>
    <r>
      <t>Condition - @60</t>
    </r>
    <r>
      <rPr>
        <b/>
        <vertAlign val="superscript"/>
        <sz val="12"/>
        <color theme="1"/>
        <rFont val="Cambria"/>
        <family val="1"/>
      </rPr>
      <t>0</t>
    </r>
    <r>
      <rPr>
        <b/>
        <sz val="12"/>
        <color theme="1"/>
        <rFont val="Cambria"/>
        <family val="1"/>
      </rPr>
      <t>C,Dyn.strain:6%</t>
    </r>
  </si>
  <si>
    <t>Dynamic Properties @ Tg</t>
  </si>
  <si>
    <t>Glass Transition Temperature (Tg)</t>
  </si>
  <si>
    <t>Dynamic Properties @ -35⁰C</t>
  </si>
  <si>
    <t>Dynamic Properties @ -25⁰C</t>
  </si>
  <si>
    <t>Dynamic Properties @ -20⁰C</t>
  </si>
  <si>
    <t>Dynamic Properties @ -10⁰C</t>
  </si>
  <si>
    <t>Dynamic Properties @ 0⁰C</t>
  </si>
  <si>
    <t>Dynamic Properties @ 10⁰C</t>
  </si>
  <si>
    <t>Dynamic Properties @ 20⁰C</t>
  </si>
  <si>
    <t>Test - Steel Cord Adhesion Test</t>
  </si>
  <si>
    <t>Normal Cure Pull Out Force (N)</t>
  </si>
  <si>
    <t>Over Cure Pull Out Force (N)</t>
  </si>
  <si>
    <t>Humid Ageing Pull Out Force (N)</t>
  </si>
  <si>
    <t>Salt Ageing Pull Out Force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</si>
</sst>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 &quot;₹&quot;\ * #,##0.00_ ;_ &quot;₹&quot;\ * \-#,##0.00_ ;_ &quot;₹&quot;\ * &quot;-&quot;??_ ;_ @_ "/>
    <numFmt numFmtId="164" formatCode="0.000"/>
    <numFmt numFmtId="165" formatCode="0.00_ "/>
    <numFmt numFmtId="166" formatCode="0.0"/>
    <numFmt numFmtId="167" formatCode="0.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mbria"/>
      <family val="1"/>
    </font>
    <font>
      <sz val="16"/>
      <color theme="1"/>
      <name val="Cambria"/>
      <family val="1"/>
    </font>
    <font>
      <b/>
      <sz val="16"/>
      <color theme="1"/>
      <name val="Cambria"/>
      <family val="1"/>
    </font>
    <font>
      <b/>
      <sz val="12"/>
      <color theme="4" tint="-0.499984740745262"/>
      <name val="Cambria"/>
      <family val="1"/>
    </font>
    <font>
      <sz val="12"/>
      <color theme="4" tint="-0.499984740745262"/>
      <name val="Cambria"/>
      <family val="1"/>
    </font>
    <font>
      <b/>
      <sz val="10"/>
      <color theme="4" tint="-0.499984740745262"/>
      <name val="Cambria"/>
      <family val="1"/>
    </font>
    <font>
      <b/>
      <sz val="12"/>
      <color theme="1"/>
      <name val="Cambria"/>
      <family val="1"/>
    </font>
    <font>
      <sz val="10"/>
      <name val="Arial"/>
      <family val="2"/>
    </font>
    <font>
      <sz val="10"/>
      <name val="Cambria"/>
      <family val="1"/>
    </font>
    <font>
      <sz val="10"/>
      <color indexed="8"/>
      <name val="Cambria"/>
      <family val="1"/>
    </font>
    <font>
      <sz val="10"/>
      <color rgb="FF000000"/>
      <name val="Cambria"/>
      <family val="1"/>
    </font>
    <font>
      <sz val="11"/>
      <color indexed="8"/>
      <name val="Cambria"/>
      <family val="1"/>
    </font>
    <font>
      <sz val="12"/>
      <color indexed="8"/>
      <name val="Cambria"/>
      <family val="1"/>
    </font>
    <font>
      <b/>
      <sz val="14"/>
      <color indexed="8"/>
      <name val="Cambria"/>
      <family val="1"/>
    </font>
    <font>
      <b/>
      <sz val="12"/>
      <color indexed="8"/>
      <name val="Cambria"/>
      <family val="1"/>
    </font>
    <font>
      <sz val="10"/>
      <name val="Symbol"/>
      <family val="1"/>
      <charset val="2"/>
    </font>
    <font>
      <sz val="12"/>
      <color theme="1"/>
      <name val="Cambria"/>
      <family val="1"/>
    </font>
    <font>
      <vertAlign val="superscript"/>
      <sz val="12"/>
      <color theme="1"/>
      <name val="Cambria"/>
      <family val="1"/>
    </font>
    <font>
      <vertAlign val="superscript"/>
      <sz val="10"/>
      <name val="Cambria"/>
      <family val="1"/>
    </font>
    <font>
      <vertAlign val="superscript"/>
      <sz val="10"/>
      <color indexed="8"/>
      <name val="Cambria"/>
      <family val="1"/>
    </font>
    <font>
      <b/>
      <sz val="10"/>
      <name val="Cambria"/>
      <family val="1"/>
    </font>
    <font>
      <b/>
      <sz val="10"/>
      <color rgb="FFFF0000"/>
      <name val="Cambria"/>
      <family val="1"/>
    </font>
    <font>
      <b/>
      <vertAlign val="superscript"/>
      <sz val="12"/>
      <color theme="1"/>
      <name val="Cambria"/>
      <family val="1"/>
    </font>
    <font>
      <sz val="11"/>
      <color theme="0"/>
      <name val="Cambria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theme="0" tint="-0.34998626667073579"/>
      </left>
      <right style="thin">
        <color indexed="64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indexed="64"/>
      </left>
      <right style="thin">
        <color indexed="64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indexed="64"/>
      </right>
      <top style="medium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0" tint="-0.34998626667073579"/>
      </top>
      <bottom style="thin">
        <color indexed="64"/>
      </bottom>
      <diagonal/>
    </border>
    <border>
      <left/>
      <right/>
      <top style="medium">
        <color theme="0" tint="-0.34998626667073579"/>
      </top>
      <bottom/>
      <diagonal/>
    </border>
    <border>
      <left style="thin">
        <color indexed="64"/>
      </left>
      <right style="medium">
        <color theme="0" tint="-0.34998626667073579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theme="0" tint="-0.34998626667073579"/>
      </right>
      <top style="medium">
        <color theme="0" tint="-0.34998626667073579"/>
      </top>
      <bottom style="thin">
        <color indexed="64"/>
      </bottom>
      <diagonal/>
    </border>
    <border>
      <left style="medium">
        <color theme="0" tint="-0.34998626667073579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0" tint="-0.34998626667073579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theme="0" tint="-0.34998626667073579"/>
      </right>
      <top style="thin">
        <color indexed="64"/>
      </top>
      <bottom style="thin">
        <color indexed="64"/>
      </bottom>
      <diagonal/>
    </border>
    <border>
      <left style="medium">
        <color theme="0" tint="-0.34998626667073579"/>
      </left>
      <right/>
      <top style="thin">
        <color indexed="64"/>
      </top>
      <bottom style="medium">
        <color theme="0" tint="-0.34998626667073579"/>
      </bottom>
      <diagonal/>
    </border>
    <border>
      <left/>
      <right/>
      <top style="thin">
        <color indexed="64"/>
      </top>
      <bottom style="medium">
        <color theme="0" tint="-0.34998626667073579"/>
      </bottom>
      <diagonal/>
    </border>
    <border>
      <left style="thin">
        <color indexed="64"/>
      </left>
      <right style="medium">
        <color theme="0" tint="-0.34998626667073579"/>
      </right>
      <top style="thin">
        <color indexed="64"/>
      </top>
      <bottom style="medium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thin">
        <color indexed="64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</cellStyleXfs>
  <cellXfs count="16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2" fillId="0" borderId="2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0" fillId="0" borderId="28" xfId="2" applyFont="1" applyBorder="1" applyAlignment="1">
      <alignment horizontal="center" vertical="center"/>
    </xf>
    <xf numFmtId="0" fontId="10" fillId="0" borderId="28" xfId="2" applyFont="1" applyBorder="1" applyAlignment="1">
      <alignment horizontal="left" vertical="center"/>
    </xf>
    <xf numFmtId="2" fontId="10" fillId="0" borderId="28" xfId="1" applyNumberFormat="1" applyFont="1" applyBorder="1" applyAlignment="1">
      <alignment horizontal="center" vertical="center"/>
    </xf>
    <xf numFmtId="164" fontId="10" fillId="2" borderId="28" xfId="2" applyNumberFormat="1" applyFont="1" applyFill="1" applyBorder="1" applyAlignment="1">
      <alignment horizontal="center" vertical="center"/>
    </xf>
    <xf numFmtId="2" fontId="11" fillId="0" borderId="28" xfId="3" applyNumberFormat="1" applyFont="1" applyBorder="1" applyAlignment="1">
      <alignment horizontal="center" vertical="center"/>
    </xf>
    <xf numFmtId="0" fontId="10" fillId="0" borderId="24" xfId="2" applyFont="1" applyBorder="1" applyAlignment="1">
      <alignment horizontal="center" vertical="center"/>
    </xf>
    <xf numFmtId="0" fontId="10" fillId="0" borderId="24" xfId="2" applyFont="1" applyBorder="1" applyAlignment="1">
      <alignment horizontal="left" vertical="center"/>
    </xf>
    <xf numFmtId="2" fontId="10" fillId="0" borderId="24" xfId="1" applyNumberFormat="1" applyFont="1" applyBorder="1" applyAlignment="1">
      <alignment horizontal="center" vertical="center"/>
    </xf>
    <xf numFmtId="164" fontId="10" fillId="2" borderId="24" xfId="2" applyNumberFormat="1" applyFont="1" applyFill="1" applyBorder="1" applyAlignment="1">
      <alignment horizontal="center" vertical="center"/>
    </xf>
    <xf numFmtId="0" fontId="10" fillId="5" borderId="24" xfId="2" applyFont="1" applyFill="1" applyBorder="1" applyAlignment="1">
      <alignment horizontal="left" vertical="center"/>
    </xf>
    <xf numFmtId="2" fontId="10" fillId="5" borderId="24" xfId="1" applyNumberFormat="1" applyFont="1" applyFill="1" applyBorder="1" applyAlignment="1">
      <alignment horizontal="center" vertical="center"/>
    </xf>
    <xf numFmtId="164" fontId="10" fillId="5" borderId="24" xfId="2" applyNumberFormat="1" applyFont="1" applyFill="1" applyBorder="1" applyAlignment="1">
      <alignment horizontal="center" vertical="center"/>
    </xf>
    <xf numFmtId="2" fontId="11" fillId="6" borderId="28" xfId="3" applyNumberFormat="1" applyFont="1" applyFill="1" applyBorder="1" applyAlignment="1">
      <alignment horizontal="center" vertical="center"/>
    </xf>
    <xf numFmtId="2" fontId="11" fillId="5" borderId="28" xfId="3" applyNumberFormat="1" applyFont="1" applyFill="1" applyBorder="1" applyAlignment="1">
      <alignment horizontal="center" vertical="center"/>
    </xf>
    <xf numFmtId="0" fontId="10" fillId="0" borderId="24" xfId="2" applyFont="1" applyFill="1" applyBorder="1" applyAlignment="1">
      <alignment horizontal="center" vertical="center"/>
    </xf>
    <xf numFmtId="0" fontId="12" fillId="0" borderId="24" xfId="0" applyFont="1" applyBorder="1" applyAlignment="1">
      <alignment horizontal="left" vertical="center"/>
    </xf>
    <xf numFmtId="0" fontId="2" fillId="4" borderId="23" xfId="0" applyFont="1" applyFill="1" applyBorder="1" applyAlignment="1">
      <alignment horizontal="center" vertical="center"/>
    </xf>
    <xf numFmtId="0" fontId="10" fillId="7" borderId="24" xfId="2" applyFont="1" applyFill="1" applyBorder="1" applyAlignment="1">
      <alignment horizontal="left" vertical="center"/>
    </xf>
    <xf numFmtId="2" fontId="10" fillId="7" borderId="24" xfId="1" applyNumberFormat="1" applyFont="1" applyFill="1" applyBorder="1" applyAlignment="1">
      <alignment horizontal="center" vertical="center"/>
    </xf>
    <xf numFmtId="164" fontId="10" fillId="7" borderId="24" xfId="2" applyNumberFormat="1" applyFont="1" applyFill="1" applyBorder="1" applyAlignment="1">
      <alignment horizontal="center" vertical="center"/>
    </xf>
    <xf numFmtId="2" fontId="11" fillId="7" borderId="28" xfId="3" applyNumberFormat="1" applyFont="1" applyFill="1" applyBorder="1" applyAlignment="1">
      <alignment horizontal="center" vertical="center"/>
    </xf>
    <xf numFmtId="2" fontId="11" fillId="8" borderId="28" xfId="3" applyNumberFormat="1" applyFont="1" applyFill="1" applyBorder="1" applyAlignment="1">
      <alignment horizontal="center" vertical="center"/>
    </xf>
    <xf numFmtId="0" fontId="10" fillId="0" borderId="24" xfId="2" applyFont="1" applyBorder="1" applyAlignment="1">
      <alignment horizontal="left" vertical="center" wrapText="1"/>
    </xf>
    <xf numFmtId="164" fontId="2" fillId="2" borderId="24" xfId="0" applyNumberFormat="1" applyFont="1" applyFill="1" applyBorder="1" applyAlignment="1">
      <alignment horizontal="center" vertical="center"/>
    </xf>
    <xf numFmtId="0" fontId="10" fillId="0" borderId="30" xfId="2" applyFont="1" applyBorder="1" applyAlignment="1">
      <alignment horizontal="center" vertical="center"/>
    </xf>
    <xf numFmtId="0" fontId="10" fillId="0" borderId="30" xfId="2" applyFont="1" applyBorder="1" applyAlignment="1">
      <alignment horizontal="left" vertical="center"/>
    </xf>
    <xf numFmtId="2" fontId="10" fillId="0" borderId="30" xfId="1" applyNumberFormat="1" applyFont="1" applyBorder="1" applyAlignment="1">
      <alignment horizontal="center" vertical="center"/>
    </xf>
    <xf numFmtId="164" fontId="10" fillId="2" borderId="30" xfId="2" applyNumberFormat="1" applyFont="1" applyFill="1" applyBorder="1" applyAlignment="1">
      <alignment horizontal="center" vertical="center"/>
    </xf>
    <xf numFmtId="0" fontId="13" fillId="3" borderId="22" xfId="0" applyFont="1" applyFill="1" applyBorder="1" applyAlignment="1">
      <alignment horizontal="center" vertical="center"/>
    </xf>
    <xf numFmtId="2" fontId="10" fillId="3" borderId="22" xfId="0" applyNumberFormat="1" applyFont="1" applyFill="1" applyBorder="1" applyAlignment="1">
      <alignment horizontal="center" vertical="center"/>
    </xf>
    <xf numFmtId="0" fontId="14" fillId="3" borderId="26" xfId="0" applyFont="1" applyFill="1" applyBorder="1" applyAlignment="1">
      <alignment horizontal="center" vertical="center"/>
    </xf>
    <xf numFmtId="0" fontId="10" fillId="3" borderId="26" xfId="0" applyFont="1" applyFill="1" applyBorder="1" applyAlignment="1">
      <alignment horizontal="center" vertical="center"/>
    </xf>
    <xf numFmtId="0" fontId="14" fillId="0" borderId="0" xfId="0" applyFont="1" applyBorder="1" applyAlignment="1">
      <alignment vertical="center"/>
    </xf>
    <xf numFmtId="0" fontId="13" fillId="0" borderId="31" xfId="0" applyFont="1" applyBorder="1" applyAlignment="1">
      <alignment vertical="center"/>
    </xf>
    <xf numFmtId="0" fontId="13" fillId="0" borderId="32" xfId="0" applyFont="1" applyBorder="1" applyAlignment="1">
      <alignment vertical="center"/>
    </xf>
    <xf numFmtId="0" fontId="13" fillId="0" borderId="33" xfId="0" applyFont="1" applyBorder="1" applyAlignment="1">
      <alignment vertical="center"/>
    </xf>
    <xf numFmtId="0" fontId="13" fillId="0" borderId="24" xfId="0" applyFont="1" applyBorder="1" applyAlignment="1">
      <alignment vertical="center"/>
    </xf>
    <xf numFmtId="44" fontId="10" fillId="0" borderId="24" xfId="0" applyNumberFormat="1" applyFont="1" applyBorder="1" applyAlignment="1">
      <alignment horizontal="center" vertical="center"/>
    </xf>
    <xf numFmtId="164" fontId="2" fillId="0" borderId="24" xfId="0" applyNumberFormat="1" applyFont="1" applyBorder="1" applyAlignment="1">
      <alignment horizontal="center" vertical="center"/>
    </xf>
    <xf numFmtId="0" fontId="15" fillId="3" borderId="31" xfId="0" applyFont="1" applyFill="1" applyBorder="1" applyAlignment="1">
      <alignment vertical="center"/>
    </xf>
    <xf numFmtId="0" fontId="15" fillId="3" borderId="32" xfId="0" applyFont="1" applyFill="1" applyBorder="1" applyAlignment="1">
      <alignment vertical="center"/>
    </xf>
    <xf numFmtId="0" fontId="15" fillId="3" borderId="33" xfId="0" applyFont="1" applyFill="1" applyBorder="1" applyAlignment="1">
      <alignment vertical="center"/>
    </xf>
    <xf numFmtId="0" fontId="16" fillId="3" borderId="31" xfId="0" applyFont="1" applyFill="1" applyBorder="1" applyAlignment="1">
      <alignment vertical="center"/>
    </xf>
    <xf numFmtId="0" fontId="16" fillId="3" borderId="32" xfId="0" applyFont="1" applyFill="1" applyBorder="1" applyAlignment="1">
      <alignment vertical="center"/>
    </xf>
    <xf numFmtId="0" fontId="16" fillId="3" borderId="33" xfId="0" applyFont="1" applyFill="1" applyBorder="1" applyAlignment="1">
      <alignment vertical="center"/>
    </xf>
    <xf numFmtId="0" fontId="2" fillId="3" borderId="24" xfId="3" applyFont="1" applyFill="1" applyBorder="1" applyAlignment="1">
      <alignment horizontal="center" vertical="center"/>
    </xf>
    <xf numFmtId="0" fontId="8" fillId="9" borderId="31" xfId="3" applyFont="1" applyFill="1" applyBorder="1" applyAlignment="1">
      <alignment vertical="center"/>
    </xf>
    <xf numFmtId="0" fontId="8" fillId="9" borderId="32" xfId="3" applyFont="1" applyFill="1" applyBorder="1" applyAlignment="1">
      <alignment vertical="center"/>
    </xf>
    <xf numFmtId="0" fontId="8" fillId="9" borderId="33" xfId="3" applyFont="1" applyFill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10" fillId="0" borderId="31" xfId="3" applyFont="1" applyBorder="1" applyAlignment="1">
      <alignment vertical="center"/>
    </xf>
    <xf numFmtId="0" fontId="10" fillId="0" borderId="32" xfId="3" applyFont="1" applyBorder="1" applyAlignment="1">
      <alignment vertical="center"/>
    </xf>
    <xf numFmtId="0" fontId="10" fillId="0" borderId="33" xfId="3" applyFont="1" applyBorder="1" applyAlignment="1">
      <alignment vertical="center"/>
    </xf>
    <xf numFmtId="0" fontId="10" fillId="0" borderId="24" xfId="3" applyFont="1" applyBorder="1">
      <alignment vertical="center"/>
    </xf>
    <xf numFmtId="165" fontId="10" fillId="0" borderId="24" xfId="0" applyNumberFormat="1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2" fontId="10" fillId="0" borderId="24" xfId="0" applyNumberFormat="1" applyFont="1" applyBorder="1" applyAlignment="1">
      <alignment horizontal="center" vertical="center"/>
    </xf>
    <xf numFmtId="0" fontId="2" fillId="10" borderId="24" xfId="0" applyFont="1" applyFill="1" applyBorder="1" applyAlignment="1">
      <alignment horizontal="center" vertical="center"/>
    </xf>
    <xf numFmtId="0" fontId="10" fillId="11" borderId="31" xfId="3" applyFont="1" applyFill="1" applyBorder="1" applyAlignment="1">
      <alignment vertical="center"/>
    </xf>
    <xf numFmtId="0" fontId="10" fillId="11" borderId="32" xfId="3" applyFont="1" applyFill="1" applyBorder="1" applyAlignment="1">
      <alignment vertical="center"/>
    </xf>
    <xf numFmtId="0" fontId="10" fillId="11" borderId="33" xfId="3" applyFont="1" applyFill="1" applyBorder="1" applyAlignment="1">
      <alignment vertical="center"/>
    </xf>
    <xf numFmtId="0" fontId="10" fillId="11" borderId="24" xfId="3" applyFont="1" applyFill="1" applyBorder="1">
      <alignment vertical="center"/>
    </xf>
    <xf numFmtId="165" fontId="10" fillId="11" borderId="24" xfId="0" applyNumberFormat="1" applyFont="1" applyFill="1" applyBorder="1" applyAlignment="1">
      <alignment horizontal="center" vertical="center"/>
    </xf>
    <xf numFmtId="0" fontId="10" fillId="11" borderId="24" xfId="0" applyFont="1" applyFill="1" applyBorder="1" applyAlignment="1">
      <alignment horizontal="center" vertical="center"/>
    </xf>
    <xf numFmtId="0" fontId="2" fillId="11" borderId="24" xfId="0" applyFont="1" applyFill="1" applyBorder="1" applyAlignment="1">
      <alignment horizontal="center" vertical="center"/>
    </xf>
    <xf numFmtId="2" fontId="10" fillId="11" borderId="24" xfId="0" applyNumberFormat="1" applyFont="1" applyFill="1" applyBorder="1" applyAlignment="1">
      <alignment horizontal="center" vertical="center"/>
    </xf>
    <xf numFmtId="2" fontId="2" fillId="0" borderId="24" xfId="0" applyNumberFormat="1" applyFont="1" applyBorder="1" applyAlignment="1">
      <alignment horizontal="center" vertical="center"/>
    </xf>
    <xf numFmtId="2" fontId="2" fillId="10" borderId="24" xfId="0" applyNumberFormat="1" applyFont="1" applyFill="1" applyBorder="1" applyAlignment="1">
      <alignment horizontal="center" vertical="center"/>
    </xf>
    <xf numFmtId="1" fontId="10" fillId="0" borderId="24" xfId="0" applyNumberFormat="1" applyFont="1" applyBorder="1" applyAlignment="1">
      <alignment horizontal="center" vertical="center"/>
    </xf>
    <xf numFmtId="1" fontId="2" fillId="0" borderId="24" xfId="0" applyNumberFormat="1" applyFont="1" applyBorder="1" applyAlignment="1">
      <alignment horizontal="center" vertical="center"/>
    </xf>
    <xf numFmtId="0" fontId="10" fillId="6" borderId="31" xfId="3" applyFont="1" applyFill="1" applyBorder="1" applyAlignment="1">
      <alignment vertical="center"/>
    </xf>
    <xf numFmtId="0" fontId="10" fillId="6" borderId="32" xfId="3" applyFont="1" applyFill="1" applyBorder="1" applyAlignment="1">
      <alignment vertical="center"/>
    </xf>
    <xf numFmtId="0" fontId="10" fillId="6" borderId="33" xfId="3" applyFont="1" applyFill="1" applyBorder="1" applyAlignment="1">
      <alignment vertical="center"/>
    </xf>
    <xf numFmtId="0" fontId="10" fillId="6" borderId="24" xfId="3" applyFont="1" applyFill="1" applyBorder="1">
      <alignment vertical="center"/>
    </xf>
    <xf numFmtId="165" fontId="10" fillId="6" borderId="24" xfId="0" applyNumberFormat="1" applyFont="1" applyFill="1" applyBorder="1" applyAlignment="1">
      <alignment horizontal="center" vertical="center"/>
    </xf>
    <xf numFmtId="0" fontId="10" fillId="6" borderId="24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1" fontId="10" fillId="6" borderId="24" xfId="0" applyNumberFormat="1" applyFont="1" applyFill="1" applyBorder="1" applyAlignment="1">
      <alignment horizontal="center" vertical="center"/>
    </xf>
    <xf numFmtId="166" fontId="10" fillId="0" borderId="24" xfId="0" applyNumberFormat="1" applyFont="1" applyBorder="1" applyAlignment="1">
      <alignment horizontal="center" vertical="center"/>
    </xf>
    <xf numFmtId="166" fontId="2" fillId="0" borderId="24" xfId="0" applyNumberFormat="1" applyFont="1" applyBorder="1" applyAlignment="1">
      <alignment horizontal="center" vertical="center"/>
    </xf>
    <xf numFmtId="167" fontId="10" fillId="0" borderId="24" xfId="0" applyNumberFormat="1" applyFont="1" applyBorder="1" applyAlignment="1">
      <alignment horizontal="center" vertical="center"/>
    </xf>
    <xf numFmtId="167" fontId="2" fillId="0" borderId="24" xfId="0" applyNumberFormat="1" applyFont="1" applyBorder="1" applyAlignment="1">
      <alignment horizontal="center" vertical="center"/>
    </xf>
    <xf numFmtId="0" fontId="22" fillId="6" borderId="31" xfId="3" applyFont="1" applyFill="1" applyBorder="1" applyAlignment="1">
      <alignment vertical="center"/>
    </xf>
    <xf numFmtId="0" fontId="22" fillId="6" borderId="32" xfId="3" applyFont="1" applyFill="1" applyBorder="1" applyAlignment="1">
      <alignment vertical="center"/>
    </xf>
    <xf numFmtId="0" fontId="22" fillId="6" borderId="33" xfId="3" applyFont="1" applyFill="1" applyBorder="1" applyAlignment="1">
      <alignment vertical="center"/>
    </xf>
    <xf numFmtId="0" fontId="22" fillId="6" borderId="24" xfId="3" applyFont="1" applyFill="1" applyBorder="1">
      <alignment vertical="center"/>
    </xf>
    <xf numFmtId="165" fontId="22" fillId="6" borderId="24" xfId="0" applyNumberFormat="1" applyFont="1" applyFill="1" applyBorder="1" applyAlignment="1">
      <alignment horizontal="center" vertical="center"/>
    </xf>
    <xf numFmtId="1" fontId="22" fillId="6" borderId="24" xfId="0" applyNumberFormat="1" applyFont="1" applyFill="1" applyBorder="1" applyAlignment="1">
      <alignment horizontal="center" vertical="center"/>
    </xf>
    <xf numFmtId="0" fontId="10" fillId="0" borderId="34" xfId="3" applyFont="1" applyBorder="1" applyAlignment="1">
      <alignment vertical="center"/>
    </xf>
    <xf numFmtId="0" fontId="10" fillId="0" borderId="35" xfId="3" applyFont="1" applyBorder="1" applyAlignment="1">
      <alignment vertical="center"/>
    </xf>
    <xf numFmtId="0" fontId="10" fillId="0" borderId="36" xfId="3" applyFont="1" applyBorder="1" applyAlignment="1">
      <alignment vertical="center"/>
    </xf>
    <xf numFmtId="0" fontId="10" fillId="0" borderId="30" xfId="3" applyFont="1" applyBorder="1">
      <alignment vertical="center"/>
    </xf>
    <xf numFmtId="165" fontId="10" fillId="0" borderId="30" xfId="0" applyNumberFormat="1" applyFont="1" applyBorder="1" applyAlignment="1">
      <alignment horizontal="center" vertical="center"/>
    </xf>
    <xf numFmtId="167" fontId="10" fillId="0" borderId="30" xfId="0" applyNumberFormat="1" applyFont="1" applyBorder="1" applyAlignment="1">
      <alignment horizontal="center" vertical="center"/>
    </xf>
    <xf numFmtId="0" fontId="10" fillId="0" borderId="37" xfId="3" applyFont="1" applyBorder="1" applyAlignment="1">
      <alignment vertical="center"/>
    </xf>
    <xf numFmtId="0" fontId="10" fillId="0" borderId="37" xfId="3" applyFont="1" applyBorder="1">
      <alignment vertical="center"/>
    </xf>
    <xf numFmtId="165" fontId="10" fillId="0" borderId="37" xfId="0" applyNumberFormat="1" applyFont="1" applyBorder="1" applyAlignment="1">
      <alignment horizontal="center" vertical="center"/>
    </xf>
    <xf numFmtId="167" fontId="10" fillId="0" borderId="37" xfId="0" applyNumberFormat="1" applyFont="1" applyBorder="1" applyAlignment="1">
      <alignment horizontal="center" vertical="center"/>
    </xf>
    <xf numFmtId="0" fontId="22" fillId="6" borderId="38" xfId="3" applyFont="1" applyFill="1" applyBorder="1" applyAlignment="1">
      <alignment vertical="center"/>
    </xf>
    <xf numFmtId="0" fontId="23" fillId="6" borderId="38" xfId="3" applyFont="1" applyFill="1" applyBorder="1" applyAlignment="1">
      <alignment vertical="center"/>
    </xf>
    <xf numFmtId="0" fontId="23" fillId="6" borderId="38" xfId="3" applyFont="1" applyFill="1" applyBorder="1">
      <alignment vertical="center"/>
    </xf>
    <xf numFmtId="165" fontId="23" fillId="6" borderId="38" xfId="0" applyNumberFormat="1" applyFont="1" applyFill="1" applyBorder="1" applyAlignment="1">
      <alignment horizontal="center" vertical="center"/>
    </xf>
    <xf numFmtId="0" fontId="22" fillId="6" borderId="38" xfId="0" applyFont="1" applyFill="1" applyBorder="1" applyAlignment="1">
      <alignment horizontal="center" vertical="center"/>
    </xf>
    <xf numFmtId="1" fontId="22" fillId="6" borderId="38" xfId="0" applyNumberFormat="1" applyFont="1" applyFill="1" applyBorder="1" applyAlignment="1">
      <alignment horizontal="center" vertical="center"/>
    </xf>
    <xf numFmtId="0" fontId="8" fillId="9" borderId="39" xfId="3" applyFont="1" applyFill="1" applyBorder="1" applyAlignment="1">
      <alignment vertical="center"/>
    </xf>
    <xf numFmtId="0" fontId="8" fillId="9" borderId="40" xfId="3" applyFont="1" applyFill="1" applyBorder="1" applyAlignment="1">
      <alignment vertical="center"/>
    </xf>
    <xf numFmtId="0" fontId="8" fillId="9" borderId="41" xfId="3" applyFont="1" applyFill="1" applyBorder="1" applyAlignment="1">
      <alignment vertical="center"/>
    </xf>
    <xf numFmtId="0" fontId="10" fillId="0" borderId="30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2" fontId="10" fillId="0" borderId="30" xfId="0" applyNumberFormat="1" applyFont="1" applyBorder="1" applyAlignment="1">
      <alignment horizontal="center" vertical="center"/>
    </xf>
    <xf numFmtId="0" fontId="10" fillId="0" borderId="32" xfId="3" applyFont="1" applyBorder="1">
      <alignment vertical="center"/>
    </xf>
    <xf numFmtId="165" fontId="10" fillId="0" borderId="32" xfId="0" applyNumberFormat="1" applyFont="1" applyBorder="1" applyAlignment="1">
      <alignment horizontal="center" vertical="center"/>
    </xf>
    <xf numFmtId="164" fontId="10" fillId="0" borderId="24" xfId="0" applyNumberFormat="1" applyFont="1" applyBorder="1" applyAlignment="1">
      <alignment horizontal="center" vertical="center"/>
    </xf>
    <xf numFmtId="0" fontId="8" fillId="12" borderId="31" xfId="0" applyFont="1" applyFill="1" applyBorder="1" applyAlignment="1">
      <alignment vertical="center"/>
    </xf>
    <xf numFmtId="0" fontId="18" fillId="12" borderId="32" xfId="0" applyFont="1" applyFill="1" applyBorder="1" applyAlignment="1">
      <alignment vertical="center"/>
    </xf>
    <xf numFmtId="0" fontId="18" fillId="12" borderId="33" xfId="0" applyFont="1" applyFill="1" applyBorder="1" applyAlignment="1">
      <alignment vertical="center"/>
    </xf>
    <xf numFmtId="0" fontId="25" fillId="0" borderId="0" xfId="0" applyFont="1"/>
    <xf numFmtId="0" fontId="18" fillId="12" borderId="31" xfId="0" applyFont="1" applyFill="1" applyBorder="1" applyAlignment="1">
      <alignment vertical="center"/>
    </xf>
    <xf numFmtId="1" fontId="8" fillId="9" borderId="41" xfId="3" applyNumberFormat="1" applyFont="1" applyFill="1" applyBorder="1" applyAlignment="1">
      <alignment vertical="center"/>
    </xf>
    <xf numFmtId="0" fontId="14" fillId="3" borderId="25" xfId="0" applyFont="1" applyFill="1" applyBorder="1" applyAlignment="1">
      <alignment horizontal="center" vertical="center"/>
    </xf>
    <xf numFmtId="0" fontId="14" fillId="3" borderId="26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13" fillId="3" borderId="21" xfId="0" applyFont="1" applyFill="1" applyBorder="1" applyAlignment="1">
      <alignment horizontal="center" vertical="center"/>
    </xf>
    <xf numFmtId="0" fontId="13" fillId="3" borderId="2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14" fontId="7" fillId="0" borderId="6" xfId="0" applyNumberFormat="1" applyFont="1" applyBorder="1" applyAlignment="1">
      <alignment horizontal="center" vertical="center"/>
    </xf>
    <xf numFmtId="14" fontId="7" fillId="0" borderId="11" xfId="0" applyNumberFormat="1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4" borderId="27" xfId="0" applyFont="1" applyFill="1" applyBorder="1" applyAlignment="1">
      <alignment horizontal="center" vertical="center"/>
    </xf>
  </cellXfs>
  <cellStyles count="4">
    <cellStyle name="Currency" xfId="1" builtinId="4"/>
    <cellStyle name="Normal" xfId="0" builtinId="0"/>
    <cellStyle name="Normal 2 14" xfId="3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9"/>
  <sheetViews>
    <sheetView showGridLines="0" tabSelected="1" zoomScale="98" zoomScaleNormal="98" workbookViewId="0">
      <selection activeCell="G7" sqref="G7"/>
    </sheetView>
  </sheetViews>
  <sheetFormatPr defaultRowHeight="15" x14ac:dyDescent="0.25"/>
  <cols>
    <col min="1" max="1" width="0.85546875" customWidth="1"/>
    <col min="2" max="2" width="16.85546875" customWidth="1"/>
    <col min="3" max="3" width="12.28515625" customWidth="1"/>
    <col min="4" max="4" width="49.85546875" customWidth="1"/>
    <col min="5" max="6" width="12" hidden="1" customWidth="1"/>
    <col min="7" max="7" width="14.7109375" customWidth="1"/>
    <col min="8" max="13" width="13.42578125" customWidth="1"/>
    <col min="220" max="220" width="38.140625" bestFit="1" customWidth="1"/>
    <col min="223" max="223" width="10.85546875" bestFit="1" customWidth="1"/>
    <col min="476" max="476" width="38.140625" bestFit="1" customWidth="1"/>
    <col min="479" max="479" width="10.85546875" bestFit="1" customWidth="1"/>
    <col min="732" max="732" width="38.140625" bestFit="1" customWidth="1"/>
    <col min="735" max="735" width="10.85546875" bestFit="1" customWidth="1"/>
    <col min="988" max="988" width="38.140625" bestFit="1" customWidth="1"/>
    <col min="991" max="991" width="10.85546875" bestFit="1" customWidth="1"/>
    <col min="1244" max="1244" width="38.140625" bestFit="1" customWidth="1"/>
    <col min="1247" max="1247" width="10.85546875" bestFit="1" customWidth="1"/>
    <col min="1500" max="1500" width="38.140625" bestFit="1" customWidth="1"/>
    <col min="1503" max="1503" width="10.85546875" bestFit="1" customWidth="1"/>
    <col min="1756" max="1756" width="38.140625" bestFit="1" customWidth="1"/>
    <col min="1759" max="1759" width="10.85546875" bestFit="1" customWidth="1"/>
    <col min="2012" max="2012" width="38.140625" bestFit="1" customWidth="1"/>
    <col min="2015" max="2015" width="10.85546875" bestFit="1" customWidth="1"/>
    <col min="2268" max="2268" width="38.140625" bestFit="1" customWidth="1"/>
    <col min="2271" max="2271" width="10.85546875" bestFit="1" customWidth="1"/>
    <col min="2524" max="2524" width="38.140625" bestFit="1" customWidth="1"/>
    <col min="2527" max="2527" width="10.85546875" bestFit="1" customWidth="1"/>
    <col min="2780" max="2780" width="38.140625" bestFit="1" customWidth="1"/>
    <col min="2783" max="2783" width="10.85546875" bestFit="1" customWidth="1"/>
    <col min="3036" max="3036" width="38.140625" bestFit="1" customWidth="1"/>
    <col min="3039" max="3039" width="10.85546875" bestFit="1" customWidth="1"/>
    <col min="3292" max="3292" width="38.140625" bestFit="1" customWidth="1"/>
    <col min="3295" max="3295" width="10.85546875" bestFit="1" customWidth="1"/>
    <col min="3548" max="3548" width="38.140625" bestFit="1" customWidth="1"/>
    <col min="3551" max="3551" width="10.85546875" bestFit="1" customWidth="1"/>
    <col min="3804" max="3804" width="38.140625" bestFit="1" customWidth="1"/>
    <col min="3807" max="3807" width="10.85546875" bestFit="1" customWidth="1"/>
    <col min="4060" max="4060" width="38.140625" bestFit="1" customWidth="1"/>
    <col min="4063" max="4063" width="10.85546875" bestFit="1" customWidth="1"/>
    <col min="4316" max="4316" width="38.140625" bestFit="1" customWidth="1"/>
    <col min="4319" max="4319" width="10.85546875" bestFit="1" customWidth="1"/>
    <col min="4572" max="4572" width="38.140625" bestFit="1" customWidth="1"/>
    <col min="4575" max="4575" width="10.85546875" bestFit="1" customWidth="1"/>
    <col min="4828" max="4828" width="38.140625" bestFit="1" customWidth="1"/>
    <col min="4831" max="4831" width="10.85546875" bestFit="1" customWidth="1"/>
    <col min="5084" max="5084" width="38.140625" bestFit="1" customWidth="1"/>
    <col min="5087" max="5087" width="10.85546875" bestFit="1" customWidth="1"/>
    <col min="5340" max="5340" width="38.140625" bestFit="1" customWidth="1"/>
    <col min="5343" max="5343" width="10.85546875" bestFit="1" customWidth="1"/>
    <col min="5596" max="5596" width="38.140625" bestFit="1" customWidth="1"/>
    <col min="5599" max="5599" width="10.85546875" bestFit="1" customWidth="1"/>
    <col min="5852" max="5852" width="38.140625" bestFit="1" customWidth="1"/>
    <col min="5855" max="5855" width="10.85546875" bestFit="1" customWidth="1"/>
    <col min="6108" max="6108" width="38.140625" bestFit="1" customWidth="1"/>
    <col min="6111" max="6111" width="10.85546875" bestFit="1" customWidth="1"/>
    <col min="6364" max="6364" width="38.140625" bestFit="1" customWidth="1"/>
    <col min="6367" max="6367" width="10.85546875" bestFit="1" customWidth="1"/>
    <col min="6620" max="6620" width="38.140625" bestFit="1" customWidth="1"/>
    <col min="6623" max="6623" width="10.85546875" bestFit="1" customWidth="1"/>
    <col min="6876" max="6876" width="38.140625" bestFit="1" customWidth="1"/>
    <col min="6879" max="6879" width="10.85546875" bestFit="1" customWidth="1"/>
    <col min="7132" max="7132" width="38.140625" bestFit="1" customWidth="1"/>
    <col min="7135" max="7135" width="10.85546875" bestFit="1" customWidth="1"/>
    <col min="7388" max="7388" width="38.140625" bestFit="1" customWidth="1"/>
    <col min="7391" max="7391" width="10.85546875" bestFit="1" customWidth="1"/>
    <col min="7644" max="7644" width="38.140625" bestFit="1" customWidth="1"/>
    <col min="7647" max="7647" width="10.85546875" bestFit="1" customWidth="1"/>
    <col min="7900" max="7900" width="38.140625" bestFit="1" customWidth="1"/>
    <col min="7903" max="7903" width="10.85546875" bestFit="1" customWidth="1"/>
    <col min="8156" max="8156" width="38.140625" bestFit="1" customWidth="1"/>
    <col min="8159" max="8159" width="10.85546875" bestFit="1" customWidth="1"/>
    <col min="8412" max="8412" width="38.140625" bestFit="1" customWidth="1"/>
    <col min="8415" max="8415" width="10.85546875" bestFit="1" customWidth="1"/>
    <col min="8668" max="8668" width="38.140625" bestFit="1" customWidth="1"/>
    <col min="8671" max="8671" width="10.85546875" bestFit="1" customWidth="1"/>
    <col min="8924" max="8924" width="38.140625" bestFit="1" customWidth="1"/>
    <col min="8927" max="8927" width="10.85546875" bestFit="1" customWidth="1"/>
    <col min="9180" max="9180" width="38.140625" bestFit="1" customWidth="1"/>
    <col min="9183" max="9183" width="10.85546875" bestFit="1" customWidth="1"/>
    <col min="9436" max="9436" width="38.140625" bestFit="1" customWidth="1"/>
    <col min="9439" max="9439" width="10.85546875" bestFit="1" customWidth="1"/>
    <col min="9692" max="9692" width="38.140625" bestFit="1" customWidth="1"/>
    <col min="9695" max="9695" width="10.85546875" bestFit="1" customWidth="1"/>
    <col min="9948" max="9948" width="38.140625" bestFit="1" customWidth="1"/>
    <col min="9951" max="9951" width="10.85546875" bestFit="1" customWidth="1"/>
    <col min="10204" max="10204" width="38.140625" bestFit="1" customWidth="1"/>
    <col min="10207" max="10207" width="10.85546875" bestFit="1" customWidth="1"/>
    <col min="10460" max="10460" width="38.140625" bestFit="1" customWidth="1"/>
    <col min="10463" max="10463" width="10.85546875" bestFit="1" customWidth="1"/>
    <col min="10716" max="10716" width="38.140625" bestFit="1" customWidth="1"/>
    <col min="10719" max="10719" width="10.85546875" bestFit="1" customWidth="1"/>
    <col min="10972" max="10972" width="38.140625" bestFit="1" customWidth="1"/>
    <col min="10975" max="10975" width="10.85546875" bestFit="1" customWidth="1"/>
    <col min="11228" max="11228" width="38.140625" bestFit="1" customWidth="1"/>
    <col min="11231" max="11231" width="10.85546875" bestFit="1" customWidth="1"/>
    <col min="11484" max="11484" width="38.140625" bestFit="1" customWidth="1"/>
    <col min="11487" max="11487" width="10.85546875" bestFit="1" customWidth="1"/>
    <col min="11740" max="11740" width="38.140625" bestFit="1" customWidth="1"/>
    <col min="11743" max="11743" width="10.85546875" bestFit="1" customWidth="1"/>
    <col min="11996" max="11996" width="38.140625" bestFit="1" customWidth="1"/>
    <col min="11999" max="11999" width="10.85546875" bestFit="1" customWidth="1"/>
    <col min="12252" max="12252" width="38.140625" bestFit="1" customWidth="1"/>
    <col min="12255" max="12255" width="10.85546875" bestFit="1" customWidth="1"/>
    <col min="12508" max="12508" width="38.140625" bestFit="1" customWidth="1"/>
    <col min="12511" max="12511" width="10.85546875" bestFit="1" customWidth="1"/>
    <col min="12764" max="12764" width="38.140625" bestFit="1" customWidth="1"/>
    <col min="12767" max="12767" width="10.85546875" bestFit="1" customWidth="1"/>
    <col min="13020" max="13020" width="38.140625" bestFit="1" customWidth="1"/>
    <col min="13023" max="13023" width="10.85546875" bestFit="1" customWidth="1"/>
    <col min="13276" max="13276" width="38.140625" bestFit="1" customWidth="1"/>
    <col min="13279" max="13279" width="10.85546875" bestFit="1" customWidth="1"/>
    <col min="13532" max="13532" width="38.140625" bestFit="1" customWidth="1"/>
    <col min="13535" max="13535" width="10.85546875" bestFit="1" customWidth="1"/>
    <col min="13788" max="13788" width="38.140625" bestFit="1" customWidth="1"/>
    <col min="13791" max="13791" width="10.85546875" bestFit="1" customWidth="1"/>
    <col min="14044" max="14044" width="38.140625" bestFit="1" customWidth="1"/>
    <col min="14047" max="14047" width="10.85546875" bestFit="1" customWidth="1"/>
    <col min="14300" max="14300" width="38.140625" bestFit="1" customWidth="1"/>
    <col min="14303" max="14303" width="10.85546875" bestFit="1" customWidth="1"/>
    <col min="14556" max="14556" width="38.140625" bestFit="1" customWidth="1"/>
    <col min="14559" max="14559" width="10.85546875" bestFit="1" customWidth="1"/>
    <col min="14812" max="14812" width="38.140625" bestFit="1" customWidth="1"/>
    <col min="14815" max="14815" width="10.85546875" bestFit="1" customWidth="1"/>
    <col min="15068" max="15068" width="38.140625" bestFit="1" customWidth="1"/>
    <col min="15071" max="15071" width="10.85546875" bestFit="1" customWidth="1"/>
    <col min="15324" max="15324" width="38.140625" bestFit="1" customWidth="1"/>
    <col min="15327" max="15327" width="10.85546875" bestFit="1" customWidth="1"/>
    <col min="15580" max="15580" width="38.140625" bestFit="1" customWidth="1"/>
    <col min="15583" max="15583" width="10.85546875" bestFit="1" customWidth="1"/>
    <col min="15836" max="15836" width="38.140625" bestFit="1" customWidth="1"/>
    <col min="15839" max="15839" width="10.85546875" bestFit="1" customWidth="1"/>
    <col min="16092" max="16092" width="38.140625" bestFit="1" customWidth="1"/>
    <col min="16095" max="16095" width="10.85546875" bestFit="1" customWidth="1"/>
  </cols>
  <sheetData>
    <row r="1" spans="2:13" ht="3.75" customHeight="1" thickBot="1" x14ac:dyDescent="0.3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2:13" ht="30.75" customHeight="1" thickBot="1" x14ac:dyDescent="0.3">
      <c r="B2" s="141" t="s">
        <v>0</v>
      </c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"/>
    </row>
    <row r="3" spans="2:13" ht="30" customHeight="1" x14ac:dyDescent="0.25">
      <c r="B3" s="3" t="s">
        <v>1</v>
      </c>
      <c r="C3" s="143" t="s">
        <v>2</v>
      </c>
      <c r="D3" s="143"/>
      <c r="E3" s="143"/>
      <c r="F3" s="143"/>
      <c r="G3" s="4"/>
      <c r="H3" s="144">
        <v>44890</v>
      </c>
      <c r="I3" s="5" t="s">
        <v>3</v>
      </c>
      <c r="J3" s="147" t="s">
        <v>4</v>
      </c>
      <c r="K3" s="5" t="s">
        <v>3</v>
      </c>
      <c r="L3" s="6" t="s">
        <v>5</v>
      </c>
      <c r="M3" s="6" t="s">
        <v>5</v>
      </c>
    </row>
    <row r="4" spans="2:13" ht="30" customHeight="1" x14ac:dyDescent="0.25">
      <c r="B4" s="7" t="s">
        <v>6</v>
      </c>
      <c r="C4" s="8"/>
      <c r="D4" s="8"/>
      <c r="E4" s="8"/>
      <c r="F4" s="8"/>
      <c r="G4" s="8"/>
      <c r="H4" s="145"/>
      <c r="I4" s="8"/>
      <c r="J4" s="148"/>
      <c r="K4" s="8"/>
      <c r="L4" s="9"/>
      <c r="M4" s="9"/>
    </row>
    <row r="5" spans="2:13" ht="30" customHeight="1" thickBot="1" x14ac:dyDescent="0.3">
      <c r="B5" s="10" t="s">
        <v>7</v>
      </c>
      <c r="C5" s="11"/>
      <c r="D5" s="11"/>
      <c r="E5" s="11"/>
      <c r="F5" s="11"/>
      <c r="G5" s="11"/>
      <c r="H5" s="146"/>
      <c r="I5" s="11"/>
      <c r="J5" s="149"/>
      <c r="K5" s="11"/>
      <c r="L5" s="12"/>
      <c r="M5" s="12"/>
    </row>
    <row r="6" spans="2:13" ht="24.75" customHeight="1" thickBot="1" x14ac:dyDescent="0.3">
      <c r="B6" s="150" t="s">
        <v>8</v>
      </c>
      <c r="C6" s="151"/>
      <c r="D6" s="151"/>
      <c r="E6" s="151"/>
      <c r="F6" s="151"/>
      <c r="G6" s="151"/>
      <c r="H6" s="151"/>
      <c r="I6" s="151"/>
      <c r="J6" s="151"/>
      <c r="K6" s="151"/>
      <c r="L6" s="151"/>
      <c r="M6" s="1"/>
    </row>
    <row r="7" spans="2:13" ht="24.75" customHeight="1" x14ac:dyDescent="0.25">
      <c r="B7" s="152" t="s">
        <v>9</v>
      </c>
      <c r="C7" s="155" t="s">
        <v>10</v>
      </c>
      <c r="D7" s="155" t="s">
        <v>11</v>
      </c>
      <c r="E7" s="158" t="s">
        <v>12</v>
      </c>
      <c r="F7" s="158" t="s">
        <v>13</v>
      </c>
      <c r="G7" s="13" t="s">
        <v>14</v>
      </c>
      <c r="H7" s="13" t="s">
        <v>15</v>
      </c>
      <c r="I7" s="13" t="s">
        <v>16</v>
      </c>
      <c r="J7" s="13" t="s">
        <v>17</v>
      </c>
      <c r="K7" s="13" t="s">
        <v>18</v>
      </c>
      <c r="L7" s="13" t="s">
        <v>19</v>
      </c>
      <c r="M7" s="13" t="s">
        <v>20</v>
      </c>
    </row>
    <row r="8" spans="2:13" ht="24.75" customHeight="1" x14ac:dyDescent="0.25">
      <c r="B8" s="153"/>
      <c r="C8" s="156"/>
      <c r="D8" s="156"/>
      <c r="E8" s="159"/>
      <c r="F8" s="159"/>
      <c r="G8" s="14" t="s">
        <v>21</v>
      </c>
      <c r="H8" s="14" t="s">
        <v>22</v>
      </c>
      <c r="I8" s="14" t="s">
        <v>23</v>
      </c>
      <c r="J8" s="14" t="s">
        <v>24</v>
      </c>
      <c r="K8" s="14" t="s">
        <v>25</v>
      </c>
      <c r="L8" s="14" t="s">
        <v>26</v>
      </c>
      <c r="M8" s="14" t="s">
        <v>26</v>
      </c>
    </row>
    <row r="9" spans="2:13" ht="24.75" customHeight="1" thickBot="1" x14ac:dyDescent="0.3">
      <c r="B9" s="154"/>
      <c r="C9" s="157"/>
      <c r="D9" s="157"/>
      <c r="E9" s="160"/>
      <c r="F9" s="160"/>
      <c r="G9" s="15" t="s">
        <v>27</v>
      </c>
      <c r="H9" s="15" t="s">
        <v>27</v>
      </c>
      <c r="I9" s="15" t="s">
        <v>27</v>
      </c>
      <c r="J9" s="15" t="s">
        <v>27</v>
      </c>
      <c r="K9" s="15" t="s">
        <v>27</v>
      </c>
      <c r="L9" s="15" t="s">
        <v>27</v>
      </c>
      <c r="M9" s="15" t="s">
        <v>27</v>
      </c>
    </row>
    <row r="10" spans="2:13" ht="17.25" customHeight="1" x14ac:dyDescent="0.25">
      <c r="B10" s="161" t="s">
        <v>28</v>
      </c>
      <c r="C10" s="16">
        <v>120010</v>
      </c>
      <c r="D10" s="17" t="s">
        <v>29</v>
      </c>
      <c r="E10" s="18">
        <v>190.49620129856572</v>
      </c>
      <c r="F10" s="19">
        <v>0.92</v>
      </c>
      <c r="G10" s="20">
        <v>50</v>
      </c>
      <c r="H10" s="20">
        <v>60</v>
      </c>
      <c r="I10" s="20">
        <v>50</v>
      </c>
      <c r="J10" s="20">
        <v>50</v>
      </c>
      <c r="K10" s="20">
        <v>60</v>
      </c>
      <c r="L10" s="20">
        <v>50</v>
      </c>
      <c r="M10" s="20">
        <v>60</v>
      </c>
    </row>
    <row r="11" spans="2:13" ht="17.25" hidden="1" customHeight="1" x14ac:dyDescent="0.25">
      <c r="B11" s="137"/>
      <c r="C11" s="21">
        <v>121030</v>
      </c>
      <c r="D11" s="22" t="s">
        <v>30</v>
      </c>
      <c r="E11" s="23">
        <v>190.86908517205688</v>
      </c>
      <c r="F11" s="24">
        <v>0.92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</row>
    <row r="12" spans="2:13" ht="17.25" hidden="1" customHeight="1" x14ac:dyDescent="0.25">
      <c r="B12" s="137"/>
      <c r="C12" s="21">
        <v>120020</v>
      </c>
      <c r="D12" s="22" t="s">
        <v>31</v>
      </c>
      <c r="E12" s="23">
        <v>185.4419832783002</v>
      </c>
      <c r="F12" s="24">
        <v>0.92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</row>
    <row r="13" spans="2:13" ht="17.25" hidden="1" customHeight="1" x14ac:dyDescent="0.25">
      <c r="B13" s="137"/>
      <c r="C13" s="21" t="s">
        <v>32</v>
      </c>
      <c r="D13" s="22" t="s">
        <v>33</v>
      </c>
      <c r="E13" s="23">
        <v>170.07635969349494</v>
      </c>
      <c r="F13" s="24">
        <v>0.92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</row>
    <row r="14" spans="2:13" ht="17.25" hidden="1" customHeight="1" x14ac:dyDescent="0.25">
      <c r="B14" s="137"/>
      <c r="C14" s="21">
        <v>121003</v>
      </c>
      <c r="D14" s="22" t="s">
        <v>34</v>
      </c>
      <c r="E14" s="23">
        <v>172.91003019923949</v>
      </c>
      <c r="F14" s="24">
        <v>0.92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</row>
    <row r="15" spans="2:13" ht="17.25" hidden="1" customHeight="1" thickBot="1" x14ac:dyDescent="0.3">
      <c r="B15" s="137" t="s">
        <v>35</v>
      </c>
      <c r="C15" s="21" t="s">
        <v>36</v>
      </c>
      <c r="D15" s="22" t="s">
        <v>37</v>
      </c>
      <c r="E15" s="23">
        <v>44.4</v>
      </c>
      <c r="F15" s="24">
        <v>0.92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</row>
    <row r="16" spans="2:13" ht="17.25" hidden="1" customHeight="1" x14ac:dyDescent="0.25">
      <c r="B16" s="137"/>
      <c r="C16" s="21">
        <v>130090</v>
      </c>
      <c r="D16" s="22" t="s">
        <v>38</v>
      </c>
      <c r="E16" s="23">
        <v>46.75</v>
      </c>
      <c r="F16" s="24">
        <v>1.1299999999999999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</row>
    <row r="17" spans="2:13" ht="17.25" customHeight="1" x14ac:dyDescent="0.25">
      <c r="B17" s="137" t="s">
        <v>39</v>
      </c>
      <c r="C17" s="21">
        <v>131502</v>
      </c>
      <c r="D17" s="22" t="s">
        <v>40</v>
      </c>
      <c r="E17" s="23">
        <v>129.85</v>
      </c>
      <c r="F17" s="24">
        <v>0.94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</row>
    <row r="18" spans="2:13" ht="17.25" customHeight="1" x14ac:dyDescent="0.25">
      <c r="B18" s="137"/>
      <c r="C18" s="21">
        <v>131411</v>
      </c>
      <c r="D18" s="22" t="s">
        <v>41</v>
      </c>
      <c r="E18" s="23">
        <v>175.74698229680001</v>
      </c>
      <c r="F18" s="24">
        <v>0.91</v>
      </c>
      <c r="G18" s="20">
        <v>30</v>
      </c>
      <c r="H18" s="20">
        <v>25</v>
      </c>
      <c r="I18" s="20">
        <v>30</v>
      </c>
      <c r="J18" s="20">
        <v>30</v>
      </c>
      <c r="K18" s="20">
        <v>25</v>
      </c>
      <c r="L18" s="20">
        <v>30</v>
      </c>
      <c r="M18" s="20">
        <v>40</v>
      </c>
    </row>
    <row r="19" spans="2:13" ht="17.25" hidden="1" customHeight="1" x14ac:dyDescent="0.25">
      <c r="B19" s="137"/>
      <c r="C19" s="21">
        <v>131247</v>
      </c>
      <c r="D19" s="22" t="s">
        <v>42</v>
      </c>
      <c r="E19" s="23">
        <v>136.29053999999999</v>
      </c>
      <c r="F19" s="24">
        <v>0.91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</row>
    <row r="20" spans="2:13" ht="17.25" hidden="1" customHeight="1" thickBot="1" x14ac:dyDescent="0.3">
      <c r="B20" s="137"/>
      <c r="C20" s="21">
        <v>131406</v>
      </c>
      <c r="D20" s="22" t="s">
        <v>43</v>
      </c>
      <c r="E20" s="23">
        <v>237.4</v>
      </c>
      <c r="F20" s="24">
        <v>0.93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</row>
    <row r="21" spans="2:13" ht="17.25" hidden="1" customHeight="1" x14ac:dyDescent="0.25">
      <c r="B21" s="137"/>
      <c r="C21" s="21">
        <v>139032</v>
      </c>
      <c r="D21" s="22" t="s">
        <v>44</v>
      </c>
      <c r="E21" s="23">
        <v>232.59005027845308</v>
      </c>
      <c r="F21" s="24">
        <v>0.95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</row>
    <row r="22" spans="2:13" ht="17.25" customHeight="1" x14ac:dyDescent="0.25">
      <c r="B22" s="137"/>
      <c r="C22" s="21">
        <v>139035</v>
      </c>
      <c r="D22" s="22" t="s">
        <v>45</v>
      </c>
      <c r="E22" s="23">
        <v>307.81312327828118</v>
      </c>
      <c r="F22" s="24">
        <v>0.95</v>
      </c>
      <c r="G22" s="20">
        <v>20</v>
      </c>
      <c r="H22" s="20">
        <v>15</v>
      </c>
      <c r="I22" s="20">
        <v>20</v>
      </c>
      <c r="J22" s="20">
        <v>20</v>
      </c>
      <c r="K22" s="20">
        <v>15</v>
      </c>
      <c r="L22" s="20">
        <v>20</v>
      </c>
      <c r="M22" s="20">
        <v>0</v>
      </c>
    </row>
    <row r="23" spans="2:13" ht="17.25" hidden="1" customHeight="1" x14ac:dyDescent="0.25">
      <c r="B23" s="137"/>
      <c r="C23" s="21">
        <v>136430</v>
      </c>
      <c r="D23" s="22" t="s">
        <v>46</v>
      </c>
      <c r="E23" s="23">
        <v>278.32369438617184</v>
      </c>
      <c r="F23" s="24">
        <v>0.95</v>
      </c>
      <c r="G23" s="20"/>
      <c r="H23" s="20"/>
      <c r="I23" s="20"/>
      <c r="J23" s="20"/>
      <c r="K23" s="20"/>
      <c r="L23" s="20"/>
      <c r="M23" s="20"/>
    </row>
    <row r="24" spans="2:13" ht="17.25" hidden="1" customHeight="1" thickBot="1" x14ac:dyDescent="0.3">
      <c r="B24" s="137"/>
      <c r="C24" s="21">
        <v>132850</v>
      </c>
      <c r="D24" s="22" t="s">
        <v>47</v>
      </c>
      <c r="E24" s="23">
        <v>222.83997960937498</v>
      </c>
      <c r="F24" s="24">
        <v>0.95</v>
      </c>
      <c r="G24" s="20"/>
      <c r="H24" s="20"/>
      <c r="I24" s="20"/>
      <c r="J24" s="20"/>
      <c r="K24" s="20"/>
      <c r="L24" s="20"/>
      <c r="M24" s="20"/>
    </row>
    <row r="25" spans="2:13" ht="17.25" customHeight="1" x14ac:dyDescent="0.25">
      <c r="B25" s="137"/>
      <c r="C25" s="21">
        <v>131502</v>
      </c>
      <c r="D25" s="22" t="s">
        <v>48</v>
      </c>
      <c r="E25" s="23">
        <v>129.85</v>
      </c>
      <c r="F25" s="24">
        <v>0.94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</row>
    <row r="26" spans="2:13" ht="17.25" customHeight="1" x14ac:dyDescent="0.25">
      <c r="B26" s="137" t="s">
        <v>49</v>
      </c>
      <c r="C26" s="21">
        <v>150109</v>
      </c>
      <c r="D26" s="25" t="s">
        <v>50</v>
      </c>
      <c r="E26" s="26">
        <v>127.53556484647702</v>
      </c>
      <c r="F26" s="27">
        <v>1.8</v>
      </c>
      <c r="G26" s="28">
        <v>46</v>
      </c>
      <c r="H26" s="28">
        <v>55</v>
      </c>
      <c r="I26" s="28">
        <v>60</v>
      </c>
      <c r="J26" s="28">
        <v>60</v>
      </c>
      <c r="K26" s="28">
        <v>60</v>
      </c>
      <c r="L26" s="28">
        <v>60</v>
      </c>
      <c r="M26" s="28">
        <v>0</v>
      </c>
    </row>
    <row r="27" spans="2:13" ht="17.25" hidden="1" customHeight="1" x14ac:dyDescent="0.25">
      <c r="B27" s="137"/>
      <c r="C27" s="21">
        <v>150056</v>
      </c>
      <c r="D27" s="25" t="s">
        <v>51</v>
      </c>
      <c r="E27" s="26">
        <v>106.18395242187501</v>
      </c>
      <c r="F27" s="27">
        <v>1.8</v>
      </c>
      <c r="G27" s="29">
        <v>0</v>
      </c>
      <c r="H27" s="29">
        <v>0</v>
      </c>
      <c r="I27" s="29">
        <v>0</v>
      </c>
      <c r="J27" s="29">
        <v>0</v>
      </c>
      <c r="K27" s="29">
        <v>0</v>
      </c>
      <c r="L27" s="29">
        <v>0</v>
      </c>
      <c r="M27" s="29">
        <v>0</v>
      </c>
    </row>
    <row r="28" spans="2:13" ht="17.25" customHeight="1" x14ac:dyDescent="0.25">
      <c r="B28" s="137"/>
      <c r="C28" s="21">
        <v>150134</v>
      </c>
      <c r="D28" s="25" t="s">
        <v>52</v>
      </c>
      <c r="E28" s="26">
        <v>139.30840042183465</v>
      </c>
      <c r="F28" s="27">
        <v>1.8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55</v>
      </c>
    </row>
    <row r="29" spans="2:13" ht="17.25" hidden="1" customHeight="1" x14ac:dyDescent="0.25">
      <c r="B29" s="137"/>
      <c r="C29" s="21">
        <v>150505</v>
      </c>
      <c r="D29" s="25" t="s">
        <v>53</v>
      </c>
      <c r="E29" s="26">
        <v>103.75174013584946</v>
      </c>
      <c r="F29" s="27">
        <v>1.8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  <c r="L29" s="29">
        <v>0</v>
      </c>
      <c r="M29" s="29">
        <v>0</v>
      </c>
    </row>
    <row r="30" spans="2:13" ht="17.25" hidden="1" customHeight="1" x14ac:dyDescent="0.25">
      <c r="B30" s="137"/>
      <c r="C30" s="21">
        <v>150655</v>
      </c>
      <c r="D30" s="25" t="s">
        <v>54</v>
      </c>
      <c r="E30" s="26">
        <v>95.751270080044208</v>
      </c>
      <c r="F30" s="27">
        <v>1.8</v>
      </c>
      <c r="G30" s="29">
        <v>0</v>
      </c>
      <c r="H30" s="29">
        <v>0</v>
      </c>
      <c r="I30" s="29">
        <v>0</v>
      </c>
      <c r="J30" s="29">
        <v>0</v>
      </c>
      <c r="K30" s="29">
        <v>0</v>
      </c>
      <c r="L30" s="29">
        <v>0</v>
      </c>
      <c r="M30" s="29">
        <v>0</v>
      </c>
    </row>
    <row r="31" spans="2:13" ht="17.25" customHeight="1" x14ac:dyDescent="0.25">
      <c r="B31" s="137"/>
      <c r="C31" s="21">
        <v>150445</v>
      </c>
      <c r="D31" s="25" t="s">
        <v>55</v>
      </c>
      <c r="E31" s="26">
        <v>92.78766178163437</v>
      </c>
      <c r="F31" s="27">
        <v>1.8</v>
      </c>
      <c r="G31" s="29">
        <v>0</v>
      </c>
      <c r="H31" s="29">
        <v>0</v>
      </c>
      <c r="I31" s="29">
        <v>0</v>
      </c>
      <c r="J31" s="29">
        <v>0</v>
      </c>
      <c r="K31" s="29">
        <v>0</v>
      </c>
      <c r="L31" s="29">
        <v>0</v>
      </c>
      <c r="M31" s="29">
        <v>0</v>
      </c>
    </row>
    <row r="32" spans="2:13" ht="17.25" hidden="1" customHeight="1" x14ac:dyDescent="0.25">
      <c r="B32" s="137"/>
      <c r="C32" s="21">
        <v>150708</v>
      </c>
      <c r="D32" s="25" t="s">
        <v>56</v>
      </c>
      <c r="E32" s="26">
        <v>103.59229973724923</v>
      </c>
      <c r="F32" s="27">
        <v>1.8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</row>
    <row r="33" spans="2:13" ht="17.25" hidden="1" customHeight="1" x14ac:dyDescent="0.25">
      <c r="B33" s="137"/>
      <c r="C33" s="21">
        <v>150691</v>
      </c>
      <c r="D33" s="25" t="s">
        <v>57</v>
      </c>
      <c r="E33" s="26">
        <v>87.884240458895832</v>
      </c>
      <c r="F33" s="27">
        <v>1.8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</row>
    <row r="34" spans="2:13" ht="17.25" hidden="1" customHeight="1" x14ac:dyDescent="0.25">
      <c r="B34" s="137"/>
      <c r="C34" s="30">
        <v>150360</v>
      </c>
      <c r="D34" s="25" t="s">
        <v>58</v>
      </c>
      <c r="E34" s="26">
        <v>89.649106576719745</v>
      </c>
      <c r="F34" s="27">
        <v>1.8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0</v>
      </c>
      <c r="M34" s="29">
        <v>0</v>
      </c>
    </row>
    <row r="35" spans="2:13" ht="17.25" customHeight="1" x14ac:dyDescent="0.25">
      <c r="B35" s="137" t="s">
        <v>59</v>
      </c>
      <c r="C35" s="21">
        <v>160007</v>
      </c>
      <c r="D35" s="25" t="s">
        <v>60</v>
      </c>
      <c r="E35" s="26">
        <v>68.75</v>
      </c>
      <c r="F35" s="27">
        <v>2</v>
      </c>
      <c r="G35" s="29">
        <v>8</v>
      </c>
      <c r="H35" s="29">
        <v>0</v>
      </c>
      <c r="I35" s="29">
        <v>0</v>
      </c>
      <c r="J35" s="29">
        <v>0</v>
      </c>
      <c r="K35" s="29">
        <v>0</v>
      </c>
      <c r="L35" s="29">
        <v>0</v>
      </c>
      <c r="M35" s="29">
        <v>10</v>
      </c>
    </row>
    <row r="36" spans="2:13" ht="17.25" customHeight="1" x14ac:dyDescent="0.25">
      <c r="B36" s="137"/>
      <c r="C36" s="21">
        <v>162803</v>
      </c>
      <c r="D36" s="22" t="s">
        <v>61</v>
      </c>
      <c r="E36" s="23">
        <v>79.010000000000005</v>
      </c>
      <c r="F36" s="24">
        <v>2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</row>
    <row r="37" spans="2:13" ht="17.25" customHeight="1" x14ac:dyDescent="0.25">
      <c r="B37" s="137" t="s">
        <v>62</v>
      </c>
      <c r="C37" s="21" t="s">
        <v>63</v>
      </c>
      <c r="D37" s="22" t="s">
        <v>64</v>
      </c>
      <c r="E37" s="23">
        <v>2000</v>
      </c>
      <c r="F37" s="24">
        <v>0.5</v>
      </c>
      <c r="G37" s="20">
        <v>0</v>
      </c>
      <c r="H37" s="20">
        <v>0</v>
      </c>
      <c r="I37" s="20">
        <v>0</v>
      </c>
      <c r="J37" s="20">
        <v>1.5</v>
      </c>
      <c r="K37" s="20">
        <v>0</v>
      </c>
      <c r="L37" s="20">
        <v>0</v>
      </c>
      <c r="M37" s="20">
        <v>0</v>
      </c>
    </row>
    <row r="38" spans="2:13" ht="17.25" customHeight="1" x14ac:dyDescent="0.25">
      <c r="B38" s="137"/>
      <c r="C38" s="21">
        <v>160363</v>
      </c>
      <c r="D38" s="31" t="s">
        <v>65</v>
      </c>
      <c r="E38" s="23">
        <v>1000</v>
      </c>
      <c r="F38" s="24">
        <v>2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1</v>
      </c>
    </row>
    <row r="39" spans="2:13" ht="17.25" hidden="1" customHeight="1" x14ac:dyDescent="0.25">
      <c r="B39" s="137"/>
      <c r="C39" s="21">
        <v>162621</v>
      </c>
      <c r="D39" s="22" t="s">
        <v>66</v>
      </c>
      <c r="E39" s="23">
        <v>570</v>
      </c>
      <c r="F39" s="24">
        <v>1.03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</row>
    <row r="40" spans="2:13" ht="17.25" customHeight="1" x14ac:dyDescent="0.25">
      <c r="B40" s="137"/>
      <c r="C40" s="21">
        <v>161943</v>
      </c>
      <c r="D40" s="22" t="s">
        <v>67</v>
      </c>
      <c r="E40" s="23">
        <v>370</v>
      </c>
      <c r="F40" s="24">
        <v>1.31</v>
      </c>
      <c r="G40" s="20">
        <v>1.5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</row>
    <row r="41" spans="2:13" ht="17.25" hidden="1" customHeight="1" x14ac:dyDescent="0.25">
      <c r="B41" s="32"/>
      <c r="C41" s="21">
        <v>161218</v>
      </c>
      <c r="D41" s="22" t="s">
        <v>68</v>
      </c>
      <c r="E41" s="23">
        <v>302</v>
      </c>
      <c r="F41" s="24">
        <v>1.8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</row>
    <row r="42" spans="2:13" ht="17.25" hidden="1" customHeight="1" x14ac:dyDescent="0.25">
      <c r="B42" s="137" t="s">
        <v>69</v>
      </c>
      <c r="C42" s="21">
        <v>140203</v>
      </c>
      <c r="D42" s="22" t="s">
        <v>70</v>
      </c>
      <c r="E42" s="23">
        <v>50</v>
      </c>
      <c r="F42" s="24">
        <v>0.96799999999999997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</row>
    <row r="43" spans="2:13" ht="17.25" customHeight="1" x14ac:dyDescent="0.25">
      <c r="B43" s="137"/>
      <c r="C43" s="21">
        <v>160904</v>
      </c>
      <c r="D43" s="33" t="s">
        <v>71</v>
      </c>
      <c r="E43" s="34">
        <v>377.73188970000012</v>
      </c>
      <c r="F43" s="35">
        <v>1.1000000000000001</v>
      </c>
      <c r="G43" s="36"/>
      <c r="H43" s="36"/>
      <c r="I43" s="36">
        <v>5</v>
      </c>
      <c r="J43" s="36">
        <v>5</v>
      </c>
      <c r="K43" s="36">
        <v>5</v>
      </c>
      <c r="L43" s="36">
        <v>2.5</v>
      </c>
      <c r="M43" s="36">
        <v>5</v>
      </c>
    </row>
    <row r="44" spans="2:13" ht="17.25" customHeight="1" x14ac:dyDescent="0.25">
      <c r="B44" s="137"/>
      <c r="C44" s="21">
        <v>165151</v>
      </c>
      <c r="D44" s="22" t="s">
        <v>72</v>
      </c>
      <c r="E44" s="23">
        <v>377.73188970000012</v>
      </c>
      <c r="F44" s="24">
        <v>1.1000000000000001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</row>
    <row r="45" spans="2:13" ht="17.25" customHeight="1" x14ac:dyDescent="0.25">
      <c r="B45" s="137"/>
      <c r="C45" s="21">
        <v>162713</v>
      </c>
      <c r="D45" s="22" t="s">
        <v>73</v>
      </c>
      <c r="E45" s="23">
        <v>256</v>
      </c>
      <c r="F45" s="24">
        <v>1.08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</row>
    <row r="46" spans="2:13" ht="17.25" customHeight="1" x14ac:dyDescent="0.25">
      <c r="B46" s="137"/>
      <c r="C46" s="21">
        <v>160120</v>
      </c>
      <c r="D46" s="22" t="s">
        <v>74</v>
      </c>
      <c r="E46" s="23">
        <v>300</v>
      </c>
      <c r="F46" s="24">
        <v>1.1000000000000001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37">
        <v>2.5</v>
      </c>
      <c r="M46" s="37">
        <v>0</v>
      </c>
    </row>
    <row r="47" spans="2:13" ht="17.25" customHeight="1" x14ac:dyDescent="0.25">
      <c r="B47" s="137"/>
      <c r="C47" s="21">
        <v>160326</v>
      </c>
      <c r="D47" s="22" t="s">
        <v>75</v>
      </c>
      <c r="E47" s="23">
        <v>112</v>
      </c>
      <c r="F47" s="24">
        <v>1.1000000000000001</v>
      </c>
      <c r="G47" s="20">
        <v>1</v>
      </c>
      <c r="H47" s="20">
        <v>1</v>
      </c>
      <c r="I47" s="20">
        <v>1</v>
      </c>
      <c r="J47" s="20">
        <v>1</v>
      </c>
      <c r="K47" s="20">
        <v>1</v>
      </c>
      <c r="L47" s="20">
        <v>1</v>
      </c>
      <c r="M47" s="20">
        <v>1</v>
      </c>
    </row>
    <row r="48" spans="2:13" ht="17.25" hidden="1" customHeight="1" x14ac:dyDescent="0.25">
      <c r="B48" s="137"/>
      <c r="C48" s="21">
        <v>161105</v>
      </c>
      <c r="D48" s="22" t="s">
        <v>76</v>
      </c>
      <c r="E48" s="23">
        <v>350</v>
      </c>
      <c r="F48" s="24">
        <v>1.05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</row>
    <row r="49" spans="2:13" ht="21" hidden="1" customHeight="1" x14ac:dyDescent="0.25">
      <c r="B49" s="137"/>
      <c r="C49" s="21">
        <v>161939</v>
      </c>
      <c r="D49" s="22" t="s">
        <v>77</v>
      </c>
      <c r="E49" s="23">
        <v>200</v>
      </c>
      <c r="F49" s="24">
        <v>1.01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</row>
    <row r="50" spans="2:13" ht="19.5" hidden="1" customHeight="1" x14ac:dyDescent="0.25">
      <c r="B50" s="137"/>
      <c r="C50" s="21" t="s">
        <v>78</v>
      </c>
      <c r="D50" s="38" t="s">
        <v>79</v>
      </c>
      <c r="E50" s="23">
        <v>200</v>
      </c>
      <c r="F50" s="24">
        <v>1.1000000000000001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</row>
    <row r="51" spans="2:13" ht="17.25" hidden="1" customHeight="1" x14ac:dyDescent="0.25">
      <c r="B51" s="137"/>
      <c r="C51" s="21">
        <v>160825</v>
      </c>
      <c r="D51" s="22" t="s">
        <v>80</v>
      </c>
      <c r="E51" s="23">
        <v>174.49</v>
      </c>
      <c r="F51" s="24">
        <v>0.97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</row>
    <row r="52" spans="2:13" ht="17.25" hidden="1" customHeight="1" x14ac:dyDescent="0.25">
      <c r="B52" s="137"/>
      <c r="C52" s="21">
        <v>160775</v>
      </c>
      <c r="D52" s="22" t="s">
        <v>81</v>
      </c>
      <c r="E52" s="23">
        <v>167.87</v>
      </c>
      <c r="F52" s="24">
        <v>1.03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</row>
    <row r="53" spans="2:13" ht="17.25" hidden="1" customHeight="1" x14ac:dyDescent="0.25">
      <c r="B53" s="137"/>
      <c r="C53" s="21">
        <v>160552</v>
      </c>
      <c r="D53" s="22" t="s">
        <v>82</v>
      </c>
      <c r="E53" s="23">
        <v>143.77000000000001</v>
      </c>
      <c r="F53" s="24">
        <v>1.18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</row>
    <row r="54" spans="2:13" ht="17.25" hidden="1" customHeight="1" x14ac:dyDescent="0.25">
      <c r="B54" s="137"/>
      <c r="C54" s="21">
        <v>160910</v>
      </c>
      <c r="D54" s="22" t="s">
        <v>83</v>
      </c>
      <c r="E54" s="23">
        <v>150</v>
      </c>
      <c r="F54" s="24">
        <v>1.36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</row>
    <row r="55" spans="2:13" ht="17.25" hidden="1" customHeight="1" x14ac:dyDescent="0.25">
      <c r="B55" s="137"/>
      <c r="C55" s="21">
        <v>162788</v>
      </c>
      <c r="D55" s="22" t="s">
        <v>84</v>
      </c>
      <c r="E55" s="23">
        <v>340</v>
      </c>
      <c r="F55" s="24">
        <v>1.03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</row>
    <row r="56" spans="2:13" ht="17.25" hidden="1" customHeight="1" x14ac:dyDescent="0.25">
      <c r="B56" s="137" t="s">
        <v>85</v>
      </c>
      <c r="C56" s="21">
        <v>160514</v>
      </c>
      <c r="D56" s="22" t="s">
        <v>86</v>
      </c>
      <c r="E56" s="23">
        <v>227.68</v>
      </c>
      <c r="F56" s="24">
        <v>5.6</v>
      </c>
      <c r="G56" s="20">
        <v>3</v>
      </c>
      <c r="H56" s="20">
        <v>3</v>
      </c>
      <c r="I56" s="20">
        <v>3</v>
      </c>
      <c r="J56" s="20">
        <v>3</v>
      </c>
      <c r="K56" s="20">
        <v>3</v>
      </c>
      <c r="L56" s="20">
        <v>3</v>
      </c>
      <c r="M56" s="20">
        <v>3</v>
      </c>
    </row>
    <row r="57" spans="2:13" ht="17.25" hidden="1" customHeight="1" x14ac:dyDescent="0.25">
      <c r="B57" s="137"/>
      <c r="C57" s="21">
        <v>160224</v>
      </c>
      <c r="D57" s="22" t="s">
        <v>87</v>
      </c>
      <c r="E57" s="23">
        <v>102.33</v>
      </c>
      <c r="F57" s="24">
        <v>0.93</v>
      </c>
      <c r="G57" s="20">
        <v>3</v>
      </c>
      <c r="H57" s="20">
        <v>3</v>
      </c>
      <c r="I57" s="20">
        <v>3</v>
      </c>
      <c r="J57" s="20">
        <v>3</v>
      </c>
      <c r="K57" s="20">
        <v>3</v>
      </c>
      <c r="L57" s="20">
        <v>3</v>
      </c>
      <c r="M57" s="20">
        <v>3</v>
      </c>
    </row>
    <row r="58" spans="2:13" ht="17.25" hidden="1" customHeight="1" x14ac:dyDescent="0.25">
      <c r="B58" s="137" t="s">
        <v>88</v>
      </c>
      <c r="C58" s="21">
        <v>165421</v>
      </c>
      <c r="D58" s="31" t="s">
        <v>89</v>
      </c>
      <c r="E58" s="23">
        <v>171.25</v>
      </c>
      <c r="F58" s="24">
        <v>1.4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</row>
    <row r="59" spans="2:13" ht="17.25" hidden="1" customHeight="1" x14ac:dyDescent="0.25">
      <c r="B59" s="137"/>
      <c r="C59" s="21">
        <v>160972</v>
      </c>
      <c r="D59" s="22" t="s">
        <v>90</v>
      </c>
      <c r="E59" s="23">
        <v>2333.6862913650002</v>
      </c>
      <c r="F59" s="24">
        <v>1.4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</row>
    <row r="60" spans="2:13" ht="17.25" hidden="1" customHeight="1" x14ac:dyDescent="0.25">
      <c r="B60" s="137"/>
      <c r="C60" s="21">
        <v>162138</v>
      </c>
      <c r="D60" s="22" t="s">
        <v>91</v>
      </c>
      <c r="E60" s="23">
        <v>776.57</v>
      </c>
      <c r="F60" s="39">
        <v>1.28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</row>
    <row r="61" spans="2:13" ht="17.25" hidden="1" customHeight="1" x14ac:dyDescent="0.25">
      <c r="B61" s="137"/>
      <c r="C61" s="21">
        <v>160243</v>
      </c>
      <c r="D61" s="31" t="s">
        <v>92</v>
      </c>
      <c r="E61" s="23">
        <v>521.1</v>
      </c>
      <c r="F61" s="24">
        <v>1.2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</row>
    <row r="62" spans="2:13" ht="17.25" hidden="1" customHeight="1" x14ac:dyDescent="0.25">
      <c r="B62" s="137" t="s">
        <v>93</v>
      </c>
      <c r="C62" s="21" t="s">
        <v>94</v>
      </c>
      <c r="D62" s="22" t="s">
        <v>95</v>
      </c>
      <c r="E62" s="23">
        <v>171.18543763403446</v>
      </c>
      <c r="F62" s="24">
        <v>0.92</v>
      </c>
      <c r="G62" s="20">
        <v>1.5</v>
      </c>
      <c r="H62" s="20">
        <v>1.5</v>
      </c>
      <c r="I62" s="20">
        <v>1.5</v>
      </c>
      <c r="J62" s="20">
        <v>1.5</v>
      </c>
      <c r="K62" s="20">
        <v>1.5</v>
      </c>
      <c r="L62" s="20">
        <v>1.5</v>
      </c>
      <c r="M62" s="20">
        <v>1.5</v>
      </c>
    </row>
    <row r="63" spans="2:13" ht="17.25" hidden="1" customHeight="1" x14ac:dyDescent="0.25">
      <c r="B63" s="137"/>
      <c r="C63" s="21">
        <v>160727</v>
      </c>
      <c r="D63" s="22" t="s">
        <v>96</v>
      </c>
      <c r="E63" s="23">
        <v>384</v>
      </c>
      <c r="F63" s="24">
        <v>1</v>
      </c>
      <c r="G63" s="20">
        <v>3</v>
      </c>
      <c r="H63" s="20">
        <v>3</v>
      </c>
      <c r="I63" s="20">
        <v>3</v>
      </c>
      <c r="J63" s="20">
        <v>3</v>
      </c>
      <c r="K63" s="20">
        <v>3</v>
      </c>
      <c r="L63" s="20">
        <v>3</v>
      </c>
      <c r="M63" s="20">
        <v>3</v>
      </c>
    </row>
    <row r="64" spans="2:13" ht="17.25" hidden="1" customHeight="1" x14ac:dyDescent="0.25">
      <c r="B64" s="137"/>
      <c r="C64" s="21">
        <v>160280</v>
      </c>
      <c r="D64" s="22" t="s">
        <v>97</v>
      </c>
      <c r="E64" s="23">
        <v>223</v>
      </c>
      <c r="F64" s="24">
        <v>1.1000000000000001</v>
      </c>
      <c r="G64" s="20">
        <v>2</v>
      </c>
      <c r="H64" s="20">
        <v>2</v>
      </c>
      <c r="I64" s="20">
        <v>2</v>
      </c>
      <c r="J64" s="20">
        <v>2</v>
      </c>
      <c r="K64" s="20">
        <v>2</v>
      </c>
      <c r="L64" s="20">
        <v>2</v>
      </c>
      <c r="M64" s="20">
        <v>2</v>
      </c>
    </row>
    <row r="65" spans="2:13" ht="17.25" hidden="1" customHeight="1" x14ac:dyDescent="0.25">
      <c r="B65" s="137" t="s">
        <v>98</v>
      </c>
      <c r="C65" s="21">
        <v>161871</v>
      </c>
      <c r="D65" s="31" t="s">
        <v>99</v>
      </c>
      <c r="E65" s="23">
        <v>122.36106101746087</v>
      </c>
      <c r="F65" s="24">
        <v>1.4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</row>
    <row r="66" spans="2:13" ht="17.25" hidden="1" customHeight="1" x14ac:dyDescent="0.25">
      <c r="B66" s="137"/>
      <c r="C66" s="21">
        <v>160612</v>
      </c>
      <c r="D66" s="31" t="s">
        <v>100</v>
      </c>
      <c r="E66" s="23">
        <v>132.05117090702021</v>
      </c>
      <c r="F66" s="24">
        <v>1.58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</row>
    <row r="67" spans="2:13" ht="17.25" customHeight="1" x14ac:dyDescent="0.25">
      <c r="B67" s="137"/>
      <c r="C67" s="21">
        <v>160108</v>
      </c>
      <c r="D67" s="22" t="s">
        <v>101</v>
      </c>
      <c r="E67" s="23">
        <v>38.4</v>
      </c>
      <c r="F67" s="24">
        <v>2.0499999999999998</v>
      </c>
      <c r="G67" s="20">
        <v>1.3</v>
      </c>
      <c r="H67" s="20">
        <v>1.3</v>
      </c>
      <c r="I67" s="20">
        <v>1.1000000000000001</v>
      </c>
      <c r="J67" s="20">
        <v>1.1000000000000001</v>
      </c>
      <c r="K67" s="20">
        <v>1.1000000000000001</v>
      </c>
      <c r="L67" s="20">
        <v>1.1000000000000001</v>
      </c>
      <c r="M67" s="20">
        <v>1.1000000000000001</v>
      </c>
    </row>
    <row r="68" spans="2:13" ht="17.25" customHeight="1" x14ac:dyDescent="0.25">
      <c r="B68" s="137"/>
      <c r="C68" s="21">
        <v>160732</v>
      </c>
      <c r="D68" s="22" t="s">
        <v>102</v>
      </c>
      <c r="E68" s="23">
        <v>327</v>
      </c>
      <c r="F68" s="24">
        <v>1.28</v>
      </c>
      <c r="G68" s="20">
        <v>1.5</v>
      </c>
      <c r="H68" s="20">
        <v>1.5</v>
      </c>
      <c r="I68" s="20">
        <v>1.5</v>
      </c>
      <c r="J68" s="20">
        <v>1.5</v>
      </c>
      <c r="K68" s="20">
        <v>1.5</v>
      </c>
      <c r="L68" s="20">
        <v>1.5</v>
      </c>
      <c r="M68" s="20">
        <v>1.5</v>
      </c>
    </row>
    <row r="69" spans="2:13" ht="17.25" hidden="1" customHeight="1" x14ac:dyDescent="0.25">
      <c r="B69" s="137"/>
      <c r="C69" s="21">
        <v>160327</v>
      </c>
      <c r="D69" s="22" t="s">
        <v>103</v>
      </c>
      <c r="E69" s="23">
        <v>309</v>
      </c>
      <c r="F69" s="24">
        <v>1.3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</row>
    <row r="70" spans="2:13" ht="17.25" customHeight="1" x14ac:dyDescent="0.25">
      <c r="B70" s="137"/>
      <c r="C70" s="21">
        <v>161832</v>
      </c>
      <c r="D70" s="22" t="s">
        <v>104</v>
      </c>
      <c r="E70" s="23">
        <v>460</v>
      </c>
      <c r="F70" s="24">
        <v>1.4</v>
      </c>
      <c r="G70" s="20">
        <v>0.2</v>
      </c>
      <c r="H70" s="20">
        <v>0</v>
      </c>
      <c r="I70" s="20">
        <v>0.2</v>
      </c>
      <c r="J70" s="20">
        <v>0.2</v>
      </c>
      <c r="K70" s="20">
        <v>0.2</v>
      </c>
      <c r="L70" s="20">
        <v>0.2</v>
      </c>
      <c r="M70" s="20">
        <v>0.2</v>
      </c>
    </row>
    <row r="71" spans="2:13" ht="17.25" hidden="1" customHeight="1" x14ac:dyDescent="0.25">
      <c r="B71" s="137"/>
      <c r="C71" s="21">
        <v>160146</v>
      </c>
      <c r="D71" s="22" t="s">
        <v>105</v>
      </c>
      <c r="E71" s="23">
        <v>378</v>
      </c>
      <c r="F71" s="24">
        <v>1.2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</row>
    <row r="72" spans="2:13" ht="17.25" hidden="1" customHeight="1" x14ac:dyDescent="0.25">
      <c r="B72" s="137"/>
      <c r="C72" s="21">
        <v>160200</v>
      </c>
      <c r="D72" s="22" t="s">
        <v>106</v>
      </c>
      <c r="E72" s="23">
        <v>491</v>
      </c>
      <c r="F72" s="24">
        <v>1.2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</row>
    <row r="73" spans="2:13" ht="17.25" hidden="1" customHeight="1" x14ac:dyDescent="0.25">
      <c r="B73" s="137"/>
      <c r="C73" s="21">
        <v>164215</v>
      </c>
      <c r="D73" s="22" t="s">
        <v>107</v>
      </c>
      <c r="E73" s="23">
        <v>920</v>
      </c>
      <c r="F73" s="24">
        <v>1.35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</row>
    <row r="74" spans="2:13" ht="17.25" hidden="1" customHeight="1" x14ac:dyDescent="0.25">
      <c r="B74" s="137"/>
      <c r="C74" s="21">
        <v>160235</v>
      </c>
      <c r="D74" s="22" t="s">
        <v>108</v>
      </c>
      <c r="E74" s="23">
        <v>277</v>
      </c>
      <c r="F74" s="24">
        <v>1.54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</row>
    <row r="75" spans="2:13" ht="17.25" customHeight="1" thickBot="1" x14ac:dyDescent="0.3">
      <c r="B75" s="137"/>
      <c r="C75" s="21">
        <v>160774</v>
      </c>
      <c r="D75" s="22" t="s">
        <v>109</v>
      </c>
      <c r="E75" s="23">
        <v>735.33</v>
      </c>
      <c r="F75" s="24">
        <v>1.3</v>
      </c>
      <c r="G75" s="20">
        <v>0.1</v>
      </c>
      <c r="H75" s="20">
        <v>0.1</v>
      </c>
      <c r="I75" s="20">
        <v>0.1</v>
      </c>
      <c r="J75" s="20">
        <v>0.1</v>
      </c>
      <c r="K75" s="20">
        <v>0.1</v>
      </c>
      <c r="L75" s="20">
        <v>0.1</v>
      </c>
      <c r="M75" s="20">
        <v>0.1</v>
      </c>
    </row>
    <row r="76" spans="2:13" ht="17.25" hidden="1" customHeight="1" thickBot="1" x14ac:dyDescent="0.3">
      <c r="B76" s="138"/>
      <c r="C76" s="40">
        <v>160909</v>
      </c>
      <c r="D76" s="41" t="s">
        <v>110</v>
      </c>
      <c r="E76" s="42">
        <v>800</v>
      </c>
      <c r="F76" s="43">
        <v>1.3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</row>
    <row r="77" spans="2:13" ht="21" customHeight="1" x14ac:dyDescent="0.25">
      <c r="B77" s="139" t="s">
        <v>111</v>
      </c>
      <c r="C77" s="140"/>
      <c r="D77" s="140"/>
      <c r="E77" s="44"/>
      <c r="F77" s="44"/>
      <c r="G77" s="45">
        <f t="shared" ref="G77:M77" si="0">SUM(G10:G76)</f>
        <v>172.1</v>
      </c>
      <c r="H77" s="45">
        <f t="shared" si="0"/>
        <v>171.4</v>
      </c>
      <c r="I77" s="45">
        <f t="shared" si="0"/>
        <v>181.39999999999998</v>
      </c>
      <c r="J77" s="45">
        <f t="shared" si="0"/>
        <v>182.89999999999998</v>
      </c>
      <c r="K77" s="45">
        <f t="shared" si="0"/>
        <v>181.39999999999998</v>
      </c>
      <c r="L77" s="45">
        <f t="shared" si="0"/>
        <v>181.39999999999998</v>
      </c>
      <c r="M77" s="45">
        <f t="shared" si="0"/>
        <v>187.39999999999998</v>
      </c>
    </row>
    <row r="78" spans="2:13" ht="21" customHeight="1" thickBot="1" x14ac:dyDescent="0.3">
      <c r="B78" s="135" t="s">
        <v>112</v>
      </c>
      <c r="C78" s="136"/>
      <c r="D78" s="136"/>
      <c r="E78" s="46"/>
      <c r="F78" s="46"/>
      <c r="G78" s="47" t="s">
        <v>113</v>
      </c>
      <c r="H78" s="47" t="s">
        <v>113</v>
      </c>
      <c r="I78" s="47" t="s">
        <v>113</v>
      </c>
      <c r="J78" s="47" t="s">
        <v>113</v>
      </c>
      <c r="K78" s="47" t="s">
        <v>113</v>
      </c>
      <c r="L78" s="47" t="s">
        <v>113</v>
      </c>
      <c r="M78" s="47" t="s">
        <v>113</v>
      </c>
    </row>
    <row r="79" spans="2:13" ht="21" customHeight="1" x14ac:dyDescent="0.25">
      <c r="B79" s="1"/>
      <c r="C79" s="1"/>
      <c r="D79" s="48"/>
      <c r="E79" s="48"/>
      <c r="F79" s="48"/>
      <c r="G79" s="48"/>
      <c r="H79" s="48"/>
      <c r="I79" s="48"/>
      <c r="J79" s="48"/>
      <c r="K79" s="48"/>
      <c r="L79" s="48"/>
      <c r="M79" s="48"/>
    </row>
    <row r="80" spans="2:13" ht="21" customHeight="1" x14ac:dyDescent="0.25">
      <c r="B80" s="49" t="s">
        <v>114</v>
      </c>
      <c r="C80" s="50"/>
      <c r="D80" s="51"/>
      <c r="E80" s="52"/>
      <c r="F80" s="52"/>
      <c r="G80" s="53">
        <f t="shared" ref="G80:M80" si="1">SUMPRODUCT(G10:G75,$E10:$E75)/SUM(G10:G75)</f>
        <v>183.54374862746604</v>
      </c>
      <c r="H80" s="53">
        <f t="shared" si="1"/>
        <v>181.01435651992676</v>
      </c>
      <c r="I80" s="53">
        <f t="shared" si="1"/>
        <v>188.25444594893932</v>
      </c>
      <c r="J80" s="53">
        <f t="shared" si="1"/>
        <v>203.112938737767</v>
      </c>
      <c r="K80" s="53">
        <f t="shared" si="1"/>
        <v>185.42733175439824</v>
      </c>
      <c r="L80" s="53">
        <f t="shared" si="1"/>
        <v>187.18316852749501</v>
      </c>
      <c r="M80" s="53">
        <f t="shared" si="1"/>
        <v>177.97680895377758</v>
      </c>
    </row>
    <row r="81" spans="2:13" ht="21" customHeight="1" x14ac:dyDescent="0.25">
      <c r="B81" s="49" t="s">
        <v>115</v>
      </c>
      <c r="C81" s="50"/>
      <c r="D81" s="51"/>
      <c r="E81" s="52"/>
      <c r="F81" s="52"/>
      <c r="G81" s="53">
        <f>SUMPRODUCT(G10:G75,$E10:$E75)/SUMPRODUCT(G10:G75,1/$F10:$F75)</f>
        <v>207.52403176358123</v>
      </c>
      <c r="H81" s="53">
        <f>SUMPRODUCT(H10:H75,$E10:$E75)/SUMPRODUCT(H10:H75,1/$F10:$F75)</f>
        <v>204.06766826609876</v>
      </c>
      <c r="I81" s="53">
        <f t="array" ref="I81">SUMPRODUCT(I10:I75,$E10:$E75)/SUMPRODUCT(I10:I75,1/$F10:$F75)</f>
        <v>214.37976734434756</v>
      </c>
      <c r="J81" s="53">
        <f>SUMPRODUCT(J10:J75,$E10:$E75)/SUMPRODUCT(J10:J75,1/$F10:$F75)</f>
        <v>228.90195773387057</v>
      </c>
      <c r="K81" s="53">
        <f t="array" ref="K81">SUMPRODUCT(K10:K75,$E10:$E75)/SUMPRODUCT(K10:K75,1/$F10:$F75)</f>
        <v>211.01208241247866</v>
      </c>
      <c r="L81" s="53">
        <f>SUMPRODUCT(L10:L75,$E10:$E75)/SUMPRODUCT(L10:L75,1/$F10:$F75)</f>
        <v>213.15982163091255</v>
      </c>
      <c r="M81" s="53">
        <f>SUMPRODUCT(M10:M75,$E10:$E75)/SUMPRODUCT(M10:M75,1/$F10:$F75)</f>
        <v>204.84253709330807</v>
      </c>
    </row>
    <row r="82" spans="2:13" ht="21" customHeight="1" x14ac:dyDescent="0.25">
      <c r="B82" s="49" t="s">
        <v>116</v>
      </c>
      <c r="C82" s="50"/>
      <c r="D82" s="51"/>
      <c r="E82" s="52"/>
      <c r="F82" s="52"/>
      <c r="G82" s="54">
        <f t="array" ref="G82">SUM(G10:G75)/SUMPRODUCT(G10:G75,1/$F10:$F75)</f>
        <v>1.1306515929604737</v>
      </c>
      <c r="H82" s="54">
        <f>SUM(H10:H75)/SUMPRODUCT(H10:H75,1/$F10:$F75)</f>
        <v>1.1273562616213493</v>
      </c>
      <c r="I82" s="54">
        <f t="array" ref="I82">SUM(I10:I75)/SUMPRODUCT(I10:I75,1/$F10:$F75)</f>
        <v>1.138776650207211</v>
      </c>
      <c r="J82" s="54">
        <f>SUM(J10:J75)/SUMPRODUCT(J10:J75,1/$F10:$F75)</f>
        <v>1.126968863511935</v>
      </c>
      <c r="K82" s="54">
        <f t="array" ref="K82">SUM(K10:K75)/SUMPRODUCT(K10:K75,1/$F10:$F75)</f>
        <v>1.1379772356966658</v>
      </c>
      <c r="L82" s="54">
        <f>SUM(L10:L75)/SUMPRODUCT(L10:L75,1/$F10:$F75)</f>
        <v>1.1387766502072107</v>
      </c>
      <c r="M82" s="54">
        <f>SUM(M10:M75)/SUMPRODUCT(M10:M75,1/$F10:$F75)</f>
        <v>1.1509507238468795</v>
      </c>
    </row>
    <row r="83" spans="2:13" ht="9.75" customHeight="1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2:13" ht="23.25" customHeight="1" x14ac:dyDescent="0.25">
      <c r="B84" s="55" t="s">
        <v>0</v>
      </c>
      <c r="C84" s="56"/>
      <c r="D84" s="56"/>
      <c r="E84" s="56"/>
      <c r="F84" s="56"/>
      <c r="G84" s="56"/>
      <c r="H84" s="57"/>
      <c r="I84" s="56"/>
      <c r="J84" s="56"/>
      <c r="K84" s="56"/>
      <c r="L84" s="56"/>
      <c r="M84" s="56"/>
    </row>
    <row r="85" spans="2:13" ht="23.25" customHeight="1" x14ac:dyDescent="0.25">
      <c r="B85" s="58" t="s">
        <v>117</v>
      </c>
      <c r="C85" s="59"/>
      <c r="D85" s="59"/>
      <c r="E85" s="59"/>
      <c r="F85" s="60"/>
      <c r="G85" s="61" t="str">
        <f t="shared" ref="G85:M85" si="2">G7</f>
        <v>23CL1B1</v>
      </c>
      <c r="H85" s="61" t="str">
        <f t="shared" si="2"/>
        <v>23CL1B2</v>
      </c>
      <c r="I85" s="61" t="str">
        <f t="shared" si="2"/>
        <v>23CL1B3</v>
      </c>
      <c r="J85" s="61" t="str">
        <f t="shared" si="2"/>
        <v>23CL1B4</v>
      </c>
      <c r="K85" s="61" t="str">
        <f t="shared" si="2"/>
        <v>23CL1B5</v>
      </c>
      <c r="L85" s="61" t="str">
        <f t="shared" si="2"/>
        <v>23CL1B6</v>
      </c>
      <c r="M85" s="61" t="str">
        <f t="shared" si="2"/>
        <v>23CL1B7</v>
      </c>
    </row>
    <row r="86" spans="2:13" s="65" customFormat="1" ht="21" customHeight="1" x14ac:dyDescent="0.25">
      <c r="B86" s="62" t="s">
        <v>118</v>
      </c>
      <c r="C86" s="63"/>
      <c r="D86" s="63"/>
      <c r="E86" s="63"/>
      <c r="F86" s="63"/>
      <c r="G86" s="63"/>
      <c r="H86" s="64"/>
      <c r="I86" s="63"/>
      <c r="J86" s="63"/>
      <c r="K86" s="63"/>
      <c r="L86" s="63"/>
      <c r="M86" s="63"/>
    </row>
    <row r="87" spans="2:13" s="65" customFormat="1" ht="21" customHeight="1" x14ac:dyDescent="0.25">
      <c r="B87" s="62" t="s">
        <v>119</v>
      </c>
      <c r="C87" s="63"/>
      <c r="D87" s="63"/>
      <c r="E87" s="63"/>
      <c r="F87" s="63"/>
      <c r="G87" s="63"/>
      <c r="H87" s="64"/>
      <c r="I87" s="63"/>
      <c r="J87" s="63"/>
      <c r="K87" s="63"/>
      <c r="L87" s="63"/>
      <c r="M87" s="63"/>
    </row>
    <row r="88" spans="2:13" ht="21" customHeight="1" x14ac:dyDescent="0.25">
      <c r="B88" s="66" t="s">
        <v>120</v>
      </c>
      <c r="C88" s="67"/>
      <c r="D88" s="68"/>
      <c r="E88" s="69"/>
      <c r="F88" s="70"/>
      <c r="G88" s="71">
        <v>69.7</v>
      </c>
      <c r="H88" s="14">
        <v>72.599999999999994</v>
      </c>
      <c r="I88" s="72">
        <v>74.2</v>
      </c>
      <c r="J88" s="14">
        <v>101.6</v>
      </c>
      <c r="K88" s="14">
        <v>73.400000000000006</v>
      </c>
      <c r="L88" s="14">
        <v>74.599999999999994</v>
      </c>
      <c r="M88" s="14">
        <v>83.4</v>
      </c>
    </row>
    <row r="89" spans="2:13" ht="21" customHeight="1" x14ac:dyDescent="0.25">
      <c r="B89" s="66" t="s">
        <v>121</v>
      </c>
      <c r="C89" s="67"/>
      <c r="D89" s="68"/>
      <c r="E89" s="69"/>
      <c r="F89" s="70"/>
      <c r="G89" s="71">
        <v>11.92</v>
      </c>
      <c r="H89" s="14">
        <v>12.8</v>
      </c>
      <c r="I89" s="72">
        <v>13.33</v>
      </c>
      <c r="J89" s="14">
        <v>6.05</v>
      </c>
      <c r="K89" s="14">
        <v>12.97</v>
      </c>
      <c r="L89" s="14">
        <v>14.18</v>
      </c>
      <c r="M89" s="14">
        <v>10.02</v>
      </c>
    </row>
    <row r="90" spans="2:13" s="65" customFormat="1" ht="21" customHeight="1" thickBot="1" x14ac:dyDescent="0.3">
      <c r="B90" s="62" t="s">
        <v>122</v>
      </c>
      <c r="C90" s="63"/>
      <c r="D90" s="63"/>
      <c r="E90" s="63"/>
      <c r="F90" s="63"/>
      <c r="G90" s="63"/>
      <c r="H90" s="64"/>
      <c r="I90" s="63"/>
      <c r="J90" s="63"/>
      <c r="K90" s="63"/>
      <c r="L90" s="63"/>
      <c r="M90" s="63"/>
    </row>
    <row r="91" spans="2:13" s="65" customFormat="1" ht="21" customHeight="1" x14ac:dyDescent="0.25">
      <c r="B91" s="62" t="s">
        <v>123</v>
      </c>
      <c r="C91" s="63"/>
      <c r="D91" s="63"/>
      <c r="E91" s="63"/>
      <c r="F91" s="63"/>
      <c r="G91" s="13" t="s">
        <v>14</v>
      </c>
      <c r="H91" s="13" t="s">
        <v>15</v>
      </c>
      <c r="I91" s="13" t="s">
        <v>16</v>
      </c>
      <c r="J91" s="13" t="s">
        <v>17</v>
      </c>
      <c r="K91" s="13" t="s">
        <v>18</v>
      </c>
      <c r="L91" s="13" t="s">
        <v>19</v>
      </c>
      <c r="M91" s="13" t="s">
        <v>20</v>
      </c>
    </row>
    <row r="92" spans="2:13" ht="21" customHeight="1" x14ac:dyDescent="0.25">
      <c r="B92" s="66" t="s">
        <v>124</v>
      </c>
      <c r="C92" s="67"/>
      <c r="D92" s="68"/>
      <c r="E92" s="69"/>
      <c r="F92" s="70"/>
      <c r="G92" s="71">
        <v>2.92</v>
      </c>
      <c r="H92" s="14">
        <v>3.24</v>
      </c>
      <c r="I92" s="72">
        <v>3.36</v>
      </c>
      <c r="J92" s="73">
        <v>4.01</v>
      </c>
      <c r="K92" s="14">
        <v>3.37</v>
      </c>
      <c r="L92" s="14">
        <v>3.39</v>
      </c>
      <c r="M92" s="14">
        <v>3.85</v>
      </c>
    </row>
    <row r="93" spans="2:13" ht="21" customHeight="1" x14ac:dyDescent="0.25">
      <c r="B93" s="66" t="s">
        <v>125</v>
      </c>
      <c r="C93" s="67"/>
      <c r="D93" s="68"/>
      <c r="E93" s="69"/>
      <c r="F93" s="70"/>
      <c r="G93" s="71">
        <v>21.16</v>
      </c>
      <c r="H93" s="14">
        <v>21.28</v>
      </c>
      <c r="I93" s="72">
        <v>20.74</v>
      </c>
      <c r="J93" s="14">
        <v>19.73</v>
      </c>
      <c r="K93" s="14">
        <v>20.47</v>
      </c>
      <c r="L93" s="14">
        <v>20.74</v>
      </c>
      <c r="M93" s="14">
        <v>19.93</v>
      </c>
    </row>
    <row r="94" spans="2:13" ht="21" customHeight="1" x14ac:dyDescent="0.25">
      <c r="B94" s="66" t="s">
        <v>126</v>
      </c>
      <c r="C94" s="67"/>
      <c r="D94" s="68"/>
      <c r="E94" s="69"/>
      <c r="F94" s="70"/>
      <c r="G94" s="71">
        <f>G93-G92</f>
        <v>18.240000000000002</v>
      </c>
      <c r="H94" s="71">
        <f t="shared" ref="H94:M94" si="3">H93-H92</f>
        <v>18.04</v>
      </c>
      <c r="I94" s="71">
        <f t="shared" si="3"/>
        <v>17.38</v>
      </c>
      <c r="J94" s="71">
        <f t="shared" si="3"/>
        <v>15.72</v>
      </c>
      <c r="K94" s="71">
        <f t="shared" si="3"/>
        <v>17.099999999999998</v>
      </c>
      <c r="L94" s="71">
        <f t="shared" si="3"/>
        <v>17.349999999999998</v>
      </c>
      <c r="M94" s="71">
        <f t="shared" si="3"/>
        <v>16.079999999999998</v>
      </c>
    </row>
    <row r="95" spans="2:13" ht="21" customHeight="1" x14ac:dyDescent="0.25">
      <c r="B95" s="66" t="s">
        <v>127</v>
      </c>
      <c r="C95" s="67"/>
      <c r="D95" s="68"/>
      <c r="E95" s="69"/>
      <c r="F95" s="70"/>
      <c r="G95" s="71">
        <v>3.08</v>
      </c>
      <c r="H95" s="14">
        <v>3.34</v>
      </c>
      <c r="I95" s="72">
        <v>3.25</v>
      </c>
      <c r="J95" s="14">
        <v>2.67</v>
      </c>
      <c r="K95" s="14">
        <v>3.17</v>
      </c>
      <c r="L95" s="14">
        <v>3.48</v>
      </c>
      <c r="M95" s="14">
        <v>3.25</v>
      </c>
    </row>
    <row r="96" spans="2:13" ht="21" customHeight="1" x14ac:dyDescent="0.25">
      <c r="B96" s="66" t="s">
        <v>128</v>
      </c>
      <c r="C96" s="67"/>
      <c r="D96" s="68"/>
      <c r="E96" s="69"/>
      <c r="F96" s="70"/>
      <c r="G96" s="71">
        <v>3.01</v>
      </c>
      <c r="H96" s="14">
        <v>3.23</v>
      </c>
      <c r="I96" s="72">
        <v>3.15</v>
      </c>
      <c r="J96" s="14">
        <v>2.59</v>
      </c>
      <c r="K96" s="14">
        <v>3.06</v>
      </c>
      <c r="L96" s="14">
        <v>3.36</v>
      </c>
      <c r="M96" s="14">
        <v>3.05</v>
      </c>
    </row>
    <row r="97" spans="2:13" ht="21" customHeight="1" x14ac:dyDescent="0.25">
      <c r="B97" s="74" t="s">
        <v>129</v>
      </c>
      <c r="C97" s="75"/>
      <c r="D97" s="76"/>
      <c r="E97" s="77"/>
      <c r="F97" s="78"/>
      <c r="G97" s="79">
        <v>3.29</v>
      </c>
      <c r="H97" s="80">
        <v>3.6</v>
      </c>
      <c r="I97" s="81">
        <v>3.44</v>
      </c>
      <c r="J97" s="80">
        <v>2.72</v>
      </c>
      <c r="K97" s="80">
        <v>3.34</v>
      </c>
      <c r="L97" s="80">
        <v>3.68</v>
      </c>
      <c r="M97" s="80">
        <v>3.41</v>
      </c>
    </row>
    <row r="98" spans="2:13" ht="21" customHeight="1" x14ac:dyDescent="0.25">
      <c r="B98" s="66" t="s">
        <v>130</v>
      </c>
      <c r="C98" s="67"/>
      <c r="D98" s="68"/>
      <c r="E98" s="69"/>
      <c r="F98" s="70"/>
      <c r="G98" s="71">
        <v>3.6</v>
      </c>
      <c r="H98" s="14">
        <v>3.99</v>
      </c>
      <c r="I98" s="72">
        <v>3.74</v>
      </c>
      <c r="J98" s="14">
        <v>2.89</v>
      </c>
      <c r="K98" s="14">
        <v>3.62</v>
      </c>
      <c r="L98" s="14">
        <v>3.99</v>
      </c>
      <c r="M98" s="14">
        <v>3.76</v>
      </c>
    </row>
    <row r="99" spans="2:13" ht="21" customHeight="1" x14ac:dyDescent="0.25">
      <c r="B99" s="66" t="s">
        <v>131</v>
      </c>
      <c r="C99" s="67"/>
      <c r="D99" s="68"/>
      <c r="E99" s="69"/>
      <c r="F99" s="70"/>
      <c r="G99" s="71">
        <v>3.89</v>
      </c>
      <c r="H99" s="14">
        <v>4.32</v>
      </c>
      <c r="I99" s="72">
        <v>4.01</v>
      </c>
      <c r="J99" s="14">
        <v>3.14</v>
      </c>
      <c r="K99" s="82">
        <v>3.88</v>
      </c>
      <c r="L99" s="14">
        <v>4.2699999999999996</v>
      </c>
      <c r="M99" s="14">
        <v>4.05</v>
      </c>
    </row>
    <row r="100" spans="2:13" ht="21" customHeight="1" x14ac:dyDescent="0.25">
      <c r="B100" s="66" t="s">
        <v>132</v>
      </c>
      <c r="C100" s="67"/>
      <c r="D100" s="68"/>
      <c r="E100" s="69"/>
      <c r="F100" s="70"/>
      <c r="G100" s="71">
        <v>4.08</v>
      </c>
      <c r="H100" s="14">
        <v>4.53</v>
      </c>
      <c r="I100" s="72">
        <v>4.1900000000000004</v>
      </c>
      <c r="J100" s="14">
        <v>3.33</v>
      </c>
      <c r="K100" s="14">
        <v>4.0599999999999996</v>
      </c>
      <c r="L100" s="14">
        <v>4.49</v>
      </c>
      <c r="M100" s="14">
        <v>4.2300000000000004</v>
      </c>
    </row>
    <row r="101" spans="2:13" ht="21" customHeight="1" x14ac:dyDescent="0.25">
      <c r="B101" s="66" t="s">
        <v>133</v>
      </c>
      <c r="C101" s="67"/>
      <c r="D101" s="68"/>
      <c r="E101" s="69"/>
      <c r="F101" s="70"/>
      <c r="G101" s="71">
        <v>6.09</v>
      </c>
      <c r="H101" s="14">
        <v>6.65</v>
      </c>
      <c r="I101" s="72">
        <v>6.3</v>
      </c>
      <c r="J101" s="83">
        <v>5.32</v>
      </c>
      <c r="K101" s="14">
        <v>6.25</v>
      </c>
      <c r="L101" s="14">
        <v>6.95</v>
      </c>
      <c r="M101" s="14">
        <v>6</v>
      </c>
    </row>
    <row r="102" spans="2:13" ht="21" customHeight="1" x14ac:dyDescent="0.25">
      <c r="B102" s="66" t="s">
        <v>134</v>
      </c>
      <c r="C102" s="67"/>
      <c r="D102" s="68"/>
      <c r="E102" s="69"/>
      <c r="F102" s="70"/>
      <c r="G102" s="71">
        <v>12.16</v>
      </c>
      <c r="H102" s="14">
        <v>13.13</v>
      </c>
      <c r="I102" s="72">
        <v>13.93</v>
      </c>
      <c r="J102" s="14">
        <v>10.7</v>
      </c>
      <c r="K102" s="14">
        <v>13.73</v>
      </c>
      <c r="L102" s="14">
        <v>14.59</v>
      </c>
      <c r="M102" s="14">
        <v>11.18</v>
      </c>
    </row>
    <row r="103" spans="2:13" ht="21" customHeight="1" x14ac:dyDescent="0.25">
      <c r="B103" s="66" t="s">
        <v>135</v>
      </c>
      <c r="C103" s="67"/>
      <c r="D103" s="68"/>
      <c r="E103" s="69"/>
      <c r="F103" s="70"/>
      <c r="G103" s="71">
        <v>4.7E-2</v>
      </c>
      <c r="H103" s="14">
        <v>7.5999999999999998E-2</v>
      </c>
      <c r="I103" s="72">
        <v>0.105</v>
      </c>
      <c r="J103" s="14">
        <v>8.1000000000000003E-2</v>
      </c>
      <c r="K103" s="14">
        <v>9.4E-2</v>
      </c>
      <c r="L103" s="14">
        <v>0.106</v>
      </c>
      <c r="M103" s="14">
        <v>8.6999999999999994E-2</v>
      </c>
    </row>
    <row r="104" spans="2:13" s="65" customFormat="1" ht="21" customHeight="1" x14ac:dyDescent="0.25">
      <c r="B104" s="62" t="s">
        <v>136</v>
      </c>
      <c r="C104" s="63"/>
      <c r="D104" s="63"/>
      <c r="E104" s="63"/>
      <c r="F104" s="63"/>
      <c r="G104" s="63"/>
      <c r="H104" s="64"/>
      <c r="I104" s="63"/>
      <c r="J104" s="63"/>
      <c r="K104" s="63"/>
      <c r="L104" s="63"/>
      <c r="M104" s="63"/>
    </row>
    <row r="105" spans="2:13" s="65" customFormat="1" ht="21" customHeight="1" x14ac:dyDescent="0.25">
      <c r="B105" s="62" t="s">
        <v>137</v>
      </c>
      <c r="C105" s="63"/>
      <c r="D105" s="63"/>
      <c r="E105" s="63"/>
      <c r="F105" s="63"/>
      <c r="G105" s="63"/>
      <c r="H105" s="64"/>
      <c r="I105" s="63"/>
      <c r="J105" s="63"/>
      <c r="K105" s="63"/>
      <c r="L105" s="63"/>
      <c r="M105" s="63"/>
    </row>
    <row r="106" spans="2:13" ht="21" customHeight="1" x14ac:dyDescent="0.25">
      <c r="B106" s="66" t="s">
        <v>138</v>
      </c>
      <c r="C106" s="67"/>
      <c r="D106" s="68"/>
      <c r="E106" s="69"/>
      <c r="F106" s="70"/>
      <c r="G106" s="71"/>
      <c r="H106" s="14"/>
      <c r="I106" s="72"/>
      <c r="J106" s="14"/>
      <c r="K106" s="14"/>
      <c r="L106" s="14"/>
      <c r="M106" s="14"/>
    </row>
    <row r="107" spans="2:13" s="65" customFormat="1" ht="21" customHeight="1" thickBot="1" x14ac:dyDescent="0.3">
      <c r="B107" s="62" t="s">
        <v>139</v>
      </c>
      <c r="C107" s="63"/>
      <c r="D107" s="63"/>
      <c r="E107" s="63"/>
      <c r="F107" s="63"/>
      <c r="G107" s="63"/>
      <c r="H107" s="64"/>
      <c r="I107" s="63"/>
      <c r="J107" s="63"/>
      <c r="K107" s="63"/>
      <c r="L107" s="63"/>
      <c r="M107" s="63"/>
    </row>
    <row r="108" spans="2:13" s="65" customFormat="1" ht="21" customHeight="1" x14ac:dyDescent="0.25">
      <c r="B108" s="62" t="s">
        <v>140</v>
      </c>
      <c r="C108" s="63"/>
      <c r="D108" s="63"/>
      <c r="E108" s="63"/>
      <c r="F108" s="63"/>
      <c r="G108" s="13" t="s">
        <v>14</v>
      </c>
      <c r="H108" s="13" t="s">
        <v>15</v>
      </c>
      <c r="I108" s="13" t="s">
        <v>16</v>
      </c>
      <c r="J108" s="13" t="s">
        <v>17</v>
      </c>
      <c r="K108" s="13" t="s">
        <v>18</v>
      </c>
      <c r="L108" s="13" t="s">
        <v>19</v>
      </c>
      <c r="M108" s="13" t="s">
        <v>20</v>
      </c>
    </row>
    <row r="109" spans="2:13" ht="21" customHeight="1" x14ac:dyDescent="0.25">
      <c r="B109" s="66" t="s">
        <v>141</v>
      </c>
      <c r="C109" s="67"/>
      <c r="D109" s="68"/>
      <c r="E109" s="69"/>
      <c r="F109" s="70"/>
      <c r="G109" s="84">
        <v>66.900000000000006</v>
      </c>
      <c r="H109" s="85">
        <v>69.099999999999994</v>
      </c>
      <c r="I109" s="84">
        <v>69.099999999999994</v>
      </c>
      <c r="J109" s="85">
        <v>68.3</v>
      </c>
      <c r="K109" s="85">
        <v>68.2</v>
      </c>
      <c r="L109" s="85">
        <v>69</v>
      </c>
      <c r="M109" s="85">
        <v>66.3</v>
      </c>
    </row>
    <row r="110" spans="2:13" ht="21" customHeight="1" x14ac:dyDescent="0.25">
      <c r="B110" s="66" t="s">
        <v>142</v>
      </c>
      <c r="C110" s="67"/>
      <c r="D110" s="68"/>
      <c r="E110" s="69"/>
      <c r="F110" s="70"/>
      <c r="G110" s="71">
        <v>1.64</v>
      </c>
      <c r="H110" s="14">
        <v>1.69</v>
      </c>
      <c r="I110" s="72">
        <v>1.74</v>
      </c>
      <c r="J110" s="14">
        <v>1.69</v>
      </c>
      <c r="K110" s="14">
        <v>1.68</v>
      </c>
      <c r="L110" s="14">
        <v>1.77</v>
      </c>
      <c r="M110" s="14">
        <v>1.46</v>
      </c>
    </row>
    <row r="111" spans="2:13" ht="21" customHeight="1" x14ac:dyDescent="0.25">
      <c r="B111" s="66" t="s">
        <v>143</v>
      </c>
      <c r="C111" s="67"/>
      <c r="D111" s="68"/>
      <c r="E111" s="69"/>
      <c r="F111" s="70"/>
      <c r="G111" s="71">
        <v>2.89</v>
      </c>
      <c r="H111" s="14">
        <v>2.9</v>
      </c>
      <c r="I111" s="72">
        <v>2.96</v>
      </c>
      <c r="J111" s="14">
        <v>2.85</v>
      </c>
      <c r="K111" s="14">
        <v>2.91</v>
      </c>
      <c r="L111" s="14">
        <v>2.89</v>
      </c>
      <c r="M111" s="14">
        <v>2.25</v>
      </c>
    </row>
    <row r="112" spans="2:13" ht="21" customHeight="1" x14ac:dyDescent="0.25">
      <c r="B112" s="66" t="s">
        <v>144</v>
      </c>
      <c r="C112" s="67"/>
      <c r="D112" s="68"/>
      <c r="E112" s="69"/>
      <c r="F112" s="70"/>
      <c r="G112" s="71">
        <v>8</v>
      </c>
      <c r="H112" s="14">
        <v>8.0500000000000007</v>
      </c>
      <c r="I112" s="72">
        <v>8.01</v>
      </c>
      <c r="J112" s="14">
        <v>7.53</v>
      </c>
      <c r="K112" s="14">
        <v>8.17</v>
      </c>
      <c r="L112" s="14">
        <v>7.55</v>
      </c>
      <c r="M112" s="14">
        <v>5.53</v>
      </c>
    </row>
    <row r="113" spans="2:13" ht="21" customHeight="1" x14ac:dyDescent="0.25">
      <c r="B113" s="66" t="s">
        <v>145</v>
      </c>
      <c r="C113" s="67"/>
      <c r="D113" s="68"/>
      <c r="E113" s="69"/>
      <c r="F113" s="70"/>
      <c r="G113" s="71">
        <v>14.96</v>
      </c>
      <c r="H113" s="14">
        <v>15.17</v>
      </c>
      <c r="I113" s="72">
        <v>14.71</v>
      </c>
      <c r="J113" s="14">
        <v>14.22</v>
      </c>
      <c r="K113" s="14">
        <v>15.2</v>
      </c>
      <c r="L113" s="14">
        <v>14.01</v>
      </c>
      <c r="M113" s="14">
        <v>11.07</v>
      </c>
    </row>
    <row r="114" spans="2:13" ht="21" customHeight="1" x14ac:dyDescent="0.25">
      <c r="B114" s="66" t="s">
        <v>146</v>
      </c>
      <c r="C114" s="67"/>
      <c r="D114" s="68"/>
      <c r="E114" s="69"/>
      <c r="F114" s="70"/>
      <c r="G114" s="72">
        <f>G113/G111</f>
        <v>5.1764705882352944</v>
      </c>
      <c r="H114" s="72">
        <f t="shared" ref="H114:M114" si="4">H113/H111</f>
        <v>5.2310344827586208</v>
      </c>
      <c r="I114" s="72">
        <f t="shared" si="4"/>
        <v>4.9695945945945947</v>
      </c>
      <c r="J114" s="72">
        <f t="shared" si="4"/>
        <v>4.9894736842105267</v>
      </c>
      <c r="K114" s="72">
        <f t="shared" si="4"/>
        <v>5.2233676975945009</v>
      </c>
      <c r="L114" s="72">
        <f t="shared" si="4"/>
        <v>4.8477508650519026</v>
      </c>
      <c r="M114" s="72">
        <f t="shared" si="4"/>
        <v>4.92</v>
      </c>
    </row>
    <row r="115" spans="2:13" ht="21" customHeight="1" x14ac:dyDescent="0.25">
      <c r="B115" s="66" t="s">
        <v>147</v>
      </c>
      <c r="C115" s="67"/>
      <c r="D115" s="68"/>
      <c r="E115" s="69"/>
      <c r="F115" s="70"/>
      <c r="G115" s="71">
        <v>24.03</v>
      </c>
      <c r="H115" s="82">
        <v>27.01</v>
      </c>
      <c r="I115" s="72">
        <v>24.75</v>
      </c>
      <c r="J115" s="14">
        <v>25.7</v>
      </c>
      <c r="K115" s="14">
        <v>26.42</v>
      </c>
      <c r="L115" s="14">
        <v>25.73</v>
      </c>
      <c r="M115" s="14">
        <v>25.51</v>
      </c>
    </row>
    <row r="116" spans="2:13" ht="21" customHeight="1" x14ac:dyDescent="0.25">
      <c r="B116" s="86" t="s">
        <v>148</v>
      </c>
      <c r="C116" s="87"/>
      <c r="D116" s="88"/>
      <c r="E116" s="89"/>
      <c r="F116" s="90"/>
      <c r="G116" s="91">
        <v>429</v>
      </c>
      <c r="H116" s="92">
        <v>476</v>
      </c>
      <c r="I116" s="93">
        <v>464</v>
      </c>
      <c r="J116" s="92">
        <v>490</v>
      </c>
      <c r="K116" s="92">
        <v>475</v>
      </c>
      <c r="L116" s="92">
        <v>493</v>
      </c>
      <c r="M116" s="92">
        <v>550</v>
      </c>
    </row>
    <row r="117" spans="2:13" ht="21" customHeight="1" x14ac:dyDescent="0.25">
      <c r="B117" s="66" t="s">
        <v>149</v>
      </c>
      <c r="C117" s="67"/>
      <c r="D117" s="68"/>
      <c r="E117" s="69"/>
      <c r="F117" s="70"/>
      <c r="G117" s="84">
        <v>51.35</v>
      </c>
      <c r="H117" s="85">
        <v>73.19</v>
      </c>
      <c r="I117" s="84">
        <v>55.8</v>
      </c>
      <c r="J117" s="85">
        <v>57</v>
      </c>
      <c r="K117" s="85">
        <v>62.98</v>
      </c>
      <c r="L117" s="85">
        <v>60.3</v>
      </c>
      <c r="M117" s="85">
        <v>52</v>
      </c>
    </row>
    <row r="118" spans="2:13" ht="21" customHeight="1" thickBot="1" x14ac:dyDescent="0.3">
      <c r="B118" s="66" t="s">
        <v>150</v>
      </c>
      <c r="C118" s="67"/>
      <c r="D118" s="68"/>
      <c r="E118" s="69"/>
      <c r="F118" s="70"/>
      <c r="G118" s="84">
        <v>40.57</v>
      </c>
      <c r="H118" s="85">
        <f>(41.58+43.77+45.66+44.5)/4</f>
        <v>43.877499999999998</v>
      </c>
      <c r="I118" s="84">
        <f>(50.18+49.08+50.99+49.16)/4</f>
        <v>49.852499999999999</v>
      </c>
      <c r="J118" s="85">
        <f>(55.14+63.35+57.97)/3</f>
        <v>58.82</v>
      </c>
      <c r="K118" s="85">
        <f>(48.98+59.14+47.86+47.15)/4</f>
        <v>50.782500000000006</v>
      </c>
      <c r="L118" s="85">
        <f>(50.54+49.89+58.3+66.6)/4</f>
        <v>56.332500000000003</v>
      </c>
      <c r="M118" s="85">
        <f>(60.99+63.46+61.02+61.3)/4</f>
        <v>61.692499999999995</v>
      </c>
    </row>
    <row r="119" spans="2:13" s="65" customFormat="1" ht="21" customHeight="1" x14ac:dyDescent="0.25">
      <c r="B119" s="62" t="s">
        <v>151</v>
      </c>
      <c r="C119" s="63"/>
      <c r="D119" s="63"/>
      <c r="E119" s="63"/>
      <c r="F119" s="63"/>
      <c r="G119" s="13" t="s">
        <v>14</v>
      </c>
      <c r="H119" s="13" t="s">
        <v>15</v>
      </c>
      <c r="I119" s="13" t="s">
        <v>16</v>
      </c>
      <c r="J119" s="13" t="s">
        <v>17</v>
      </c>
      <c r="K119" s="13" t="s">
        <v>18</v>
      </c>
      <c r="L119" s="13" t="s">
        <v>19</v>
      </c>
      <c r="M119" s="13" t="s">
        <v>20</v>
      </c>
    </row>
    <row r="120" spans="2:13" ht="21" customHeight="1" x14ac:dyDescent="0.25">
      <c r="B120" s="66" t="s">
        <v>141</v>
      </c>
      <c r="C120" s="67"/>
      <c r="D120" s="68"/>
      <c r="E120" s="69"/>
      <c r="F120" s="70"/>
      <c r="G120" s="71">
        <v>71.2</v>
      </c>
      <c r="H120" s="14">
        <v>74.900000000000006</v>
      </c>
      <c r="I120" s="72">
        <v>73.7</v>
      </c>
      <c r="J120" s="14">
        <v>72</v>
      </c>
      <c r="K120" s="14">
        <v>73.599999999999994</v>
      </c>
      <c r="L120" s="14">
        <v>74.599999999999994</v>
      </c>
      <c r="M120" s="14">
        <v>71.400000000000006</v>
      </c>
    </row>
    <row r="121" spans="2:13" ht="21" customHeight="1" x14ac:dyDescent="0.25">
      <c r="B121" s="66" t="s">
        <v>142</v>
      </c>
      <c r="C121" s="67"/>
      <c r="D121" s="68"/>
      <c r="E121" s="69"/>
      <c r="F121" s="70"/>
      <c r="G121" s="71">
        <v>2.1800000000000002</v>
      </c>
      <c r="H121" s="14">
        <v>2.39</v>
      </c>
      <c r="I121" s="72">
        <v>2.42</v>
      </c>
      <c r="J121" s="14">
        <v>2.1800000000000002</v>
      </c>
      <c r="K121" s="14">
        <v>2.2599999999999998</v>
      </c>
      <c r="L121" s="14">
        <v>2.41</v>
      </c>
      <c r="M121" s="14">
        <v>1.93</v>
      </c>
    </row>
    <row r="122" spans="2:13" ht="21" customHeight="1" x14ac:dyDescent="0.25">
      <c r="B122" s="66" t="s">
        <v>143</v>
      </c>
      <c r="C122" s="67"/>
      <c r="D122" s="68"/>
      <c r="E122" s="69"/>
      <c r="F122" s="70"/>
      <c r="G122" s="71">
        <v>4.2</v>
      </c>
      <c r="H122" s="14">
        <v>4.4800000000000004</v>
      </c>
      <c r="I122" s="72">
        <v>4.37</v>
      </c>
      <c r="J122" s="14">
        <v>3.85</v>
      </c>
      <c r="K122" s="14">
        <v>4.08</v>
      </c>
      <c r="L122" s="14">
        <v>4.24</v>
      </c>
      <c r="M122" s="14">
        <v>3.2</v>
      </c>
    </row>
    <row r="123" spans="2:13" ht="21" customHeight="1" x14ac:dyDescent="0.25">
      <c r="B123" s="66" t="s">
        <v>144</v>
      </c>
      <c r="C123" s="67"/>
      <c r="D123" s="68"/>
      <c r="E123" s="69"/>
      <c r="F123" s="70"/>
      <c r="G123" s="71">
        <v>11.36</v>
      </c>
      <c r="H123" s="14">
        <v>11.84</v>
      </c>
      <c r="I123" s="72">
        <v>11.19</v>
      </c>
      <c r="J123" s="14">
        <v>10.14</v>
      </c>
      <c r="K123" s="14">
        <v>10.76</v>
      </c>
      <c r="L123" s="14">
        <v>10.7</v>
      </c>
      <c r="M123" s="14">
        <v>8.07</v>
      </c>
    </row>
    <row r="124" spans="2:13" ht="21" customHeight="1" x14ac:dyDescent="0.25">
      <c r="B124" s="66" t="s">
        <v>145</v>
      </c>
      <c r="C124" s="67"/>
      <c r="D124" s="68"/>
      <c r="E124" s="69"/>
      <c r="F124" s="70"/>
      <c r="G124" s="71">
        <v>19.11</v>
      </c>
      <c r="H124" s="14">
        <v>19.579999999999998</v>
      </c>
      <c r="I124" s="72">
        <v>18.53</v>
      </c>
      <c r="J124" s="14">
        <v>17.45</v>
      </c>
      <c r="K124" s="14">
        <v>18.21</v>
      </c>
      <c r="L124" s="14">
        <v>17.79</v>
      </c>
      <c r="M124" s="14">
        <v>14.82</v>
      </c>
    </row>
    <row r="125" spans="2:13" ht="21" customHeight="1" x14ac:dyDescent="0.25">
      <c r="B125" s="66" t="s">
        <v>147</v>
      </c>
      <c r="C125" s="67"/>
      <c r="D125" s="68"/>
      <c r="E125" s="69"/>
      <c r="F125" s="70"/>
      <c r="G125" s="71">
        <v>20.84</v>
      </c>
      <c r="H125" s="14">
        <v>22.14</v>
      </c>
      <c r="I125" s="72">
        <v>21.23</v>
      </c>
      <c r="J125" s="14">
        <v>23.66</v>
      </c>
      <c r="K125" s="14">
        <v>23.06</v>
      </c>
      <c r="L125" s="14">
        <v>21.78</v>
      </c>
      <c r="M125" s="14">
        <v>23.9</v>
      </c>
    </row>
    <row r="126" spans="2:13" ht="21" customHeight="1" x14ac:dyDescent="0.25">
      <c r="B126" s="66" t="s">
        <v>148</v>
      </c>
      <c r="C126" s="67"/>
      <c r="D126" s="68"/>
      <c r="E126" s="69"/>
      <c r="F126" s="70"/>
      <c r="G126" s="71">
        <v>325</v>
      </c>
      <c r="H126" s="14">
        <v>339</v>
      </c>
      <c r="I126" s="72">
        <v>342</v>
      </c>
      <c r="J126" s="14">
        <v>404</v>
      </c>
      <c r="K126" s="14">
        <v>377</v>
      </c>
      <c r="L126" s="14">
        <v>364</v>
      </c>
      <c r="M126" s="14">
        <v>449</v>
      </c>
    </row>
    <row r="127" spans="2:13" ht="21" customHeight="1" x14ac:dyDescent="0.25">
      <c r="B127" s="66" t="s">
        <v>149</v>
      </c>
      <c r="C127" s="67"/>
      <c r="D127" s="68"/>
      <c r="E127" s="69"/>
      <c r="F127" s="70"/>
      <c r="G127" s="84">
        <v>51.8</v>
      </c>
      <c r="H127" s="85">
        <v>50.88</v>
      </c>
      <c r="I127" s="84">
        <v>52.06</v>
      </c>
      <c r="J127" s="85">
        <v>53.17</v>
      </c>
      <c r="K127" s="85">
        <v>48.92</v>
      </c>
      <c r="L127" s="85">
        <v>50.37</v>
      </c>
      <c r="M127" s="85">
        <v>53.33</v>
      </c>
    </row>
    <row r="128" spans="2:13" ht="21" customHeight="1" x14ac:dyDescent="0.25">
      <c r="B128" s="66" t="s">
        <v>152</v>
      </c>
      <c r="C128" s="67"/>
      <c r="D128" s="68"/>
      <c r="E128" s="69"/>
      <c r="F128" s="70"/>
      <c r="G128" s="71"/>
      <c r="H128" s="14"/>
      <c r="I128" s="72"/>
      <c r="J128" s="14"/>
      <c r="K128" s="14"/>
      <c r="L128" s="14"/>
      <c r="M128" s="14"/>
    </row>
    <row r="129" spans="2:13" s="65" customFormat="1" ht="21" hidden="1" customHeight="1" x14ac:dyDescent="0.25">
      <c r="B129" s="62" t="s">
        <v>153</v>
      </c>
      <c r="C129" s="63"/>
      <c r="D129" s="63"/>
      <c r="E129" s="63"/>
      <c r="F129" s="63"/>
      <c r="G129" s="63"/>
      <c r="H129" s="64"/>
      <c r="I129" s="63"/>
      <c r="J129" s="63"/>
      <c r="K129" s="63"/>
      <c r="L129" s="63"/>
      <c r="M129" s="63"/>
    </row>
    <row r="130" spans="2:13" s="65" customFormat="1" ht="21" hidden="1" customHeight="1" x14ac:dyDescent="0.25">
      <c r="B130" s="62" t="s">
        <v>154</v>
      </c>
      <c r="C130" s="63"/>
      <c r="D130" s="63"/>
      <c r="E130" s="63"/>
      <c r="F130" s="63"/>
      <c r="G130" s="63"/>
      <c r="H130" s="64"/>
      <c r="I130" s="63"/>
      <c r="J130" s="63"/>
      <c r="K130" s="63"/>
      <c r="L130" s="63"/>
      <c r="M130" s="63"/>
    </row>
    <row r="131" spans="2:13" ht="21" hidden="1" customHeight="1" x14ac:dyDescent="0.25">
      <c r="B131" s="66" t="s">
        <v>155</v>
      </c>
      <c r="C131" s="67"/>
      <c r="D131" s="68"/>
      <c r="E131" s="69"/>
      <c r="F131" s="70"/>
      <c r="G131" s="71"/>
      <c r="H131" s="14"/>
      <c r="I131" s="72"/>
      <c r="J131" s="14"/>
      <c r="K131" s="14"/>
      <c r="L131" s="14"/>
      <c r="M131" s="14"/>
    </row>
    <row r="132" spans="2:13" ht="21" hidden="1" customHeight="1" x14ac:dyDescent="0.25">
      <c r="B132" s="66" t="s">
        <v>156</v>
      </c>
      <c r="C132" s="67"/>
      <c r="D132" s="68"/>
      <c r="E132" s="69"/>
      <c r="F132" s="70"/>
      <c r="G132" s="71"/>
      <c r="H132" s="14"/>
      <c r="I132" s="72"/>
      <c r="J132" s="14"/>
      <c r="K132" s="14"/>
      <c r="L132" s="14"/>
      <c r="M132" s="14"/>
    </row>
    <row r="133" spans="2:13" s="65" customFormat="1" ht="21" hidden="1" customHeight="1" x14ac:dyDescent="0.25">
      <c r="B133" s="62" t="s">
        <v>157</v>
      </c>
      <c r="C133" s="63"/>
      <c r="D133" s="63"/>
      <c r="E133" s="63"/>
      <c r="F133" s="63"/>
      <c r="G133" s="63"/>
      <c r="H133" s="64"/>
      <c r="I133" s="63"/>
      <c r="J133" s="63"/>
      <c r="K133" s="63"/>
      <c r="L133" s="63"/>
      <c r="M133" s="63"/>
    </row>
    <row r="134" spans="2:13" s="65" customFormat="1" ht="21" hidden="1" customHeight="1" x14ac:dyDescent="0.25">
      <c r="B134" s="62" t="s">
        <v>154</v>
      </c>
      <c r="C134" s="63"/>
      <c r="D134" s="63"/>
      <c r="E134" s="63"/>
      <c r="F134" s="63"/>
      <c r="G134" s="63"/>
      <c r="H134" s="64"/>
      <c r="I134" s="63"/>
      <c r="J134" s="63"/>
      <c r="K134" s="63"/>
      <c r="L134" s="63"/>
      <c r="M134" s="63"/>
    </row>
    <row r="135" spans="2:13" ht="21" hidden="1" customHeight="1" x14ac:dyDescent="0.25">
      <c r="B135" s="66" t="s">
        <v>158</v>
      </c>
      <c r="C135" s="67"/>
      <c r="D135" s="68"/>
      <c r="E135" s="69"/>
      <c r="F135" s="70"/>
      <c r="G135" s="94"/>
      <c r="H135" s="95"/>
      <c r="I135" s="94"/>
      <c r="J135" s="95"/>
      <c r="K135" s="95"/>
      <c r="L135" s="95"/>
      <c r="M135" s="95"/>
    </row>
    <row r="136" spans="2:13" ht="21" hidden="1" customHeight="1" x14ac:dyDescent="0.25">
      <c r="B136" s="66" t="s">
        <v>159</v>
      </c>
      <c r="C136" s="67"/>
      <c r="D136" s="68"/>
      <c r="E136" s="69"/>
      <c r="F136" s="70"/>
      <c r="G136" s="71"/>
      <c r="H136" s="14"/>
      <c r="I136" s="72"/>
      <c r="J136" s="14"/>
      <c r="K136" s="14"/>
      <c r="L136" s="14"/>
      <c r="M136" s="14"/>
    </row>
    <row r="137" spans="2:13" s="65" customFormat="1" ht="21" hidden="1" customHeight="1" thickBot="1" x14ac:dyDescent="0.3">
      <c r="B137" s="62" t="s">
        <v>160</v>
      </c>
      <c r="C137" s="63"/>
      <c r="D137" s="63"/>
      <c r="E137" s="63"/>
      <c r="F137" s="63"/>
      <c r="G137" s="63"/>
      <c r="H137" s="64"/>
      <c r="I137" s="63"/>
      <c r="J137" s="63"/>
      <c r="K137" s="63"/>
      <c r="L137" s="63"/>
      <c r="M137" s="63"/>
    </row>
    <row r="138" spans="2:13" s="65" customFormat="1" ht="21" hidden="1" customHeight="1" x14ac:dyDescent="0.25">
      <c r="B138" s="62" t="s">
        <v>154</v>
      </c>
      <c r="C138" s="63"/>
      <c r="D138" s="63"/>
      <c r="E138" s="63"/>
      <c r="F138" s="63"/>
      <c r="G138" s="13" t="s">
        <v>14</v>
      </c>
      <c r="H138" s="13" t="s">
        <v>15</v>
      </c>
      <c r="I138" s="13" t="s">
        <v>16</v>
      </c>
      <c r="J138" s="13" t="s">
        <v>17</v>
      </c>
      <c r="K138" s="13" t="s">
        <v>18</v>
      </c>
      <c r="L138" s="13" t="s">
        <v>19</v>
      </c>
      <c r="M138" s="13" t="s">
        <v>20</v>
      </c>
    </row>
    <row r="139" spans="2:13" ht="21" hidden="1" customHeight="1" x14ac:dyDescent="0.25">
      <c r="B139" s="66" t="s">
        <v>161</v>
      </c>
      <c r="C139" s="67"/>
      <c r="D139" s="68"/>
      <c r="E139" s="69"/>
      <c r="F139" s="70"/>
      <c r="G139" s="71"/>
      <c r="H139" s="14"/>
      <c r="I139" s="84"/>
      <c r="J139" s="14"/>
      <c r="K139" s="14"/>
      <c r="L139" s="14"/>
      <c r="M139" s="14"/>
    </row>
    <row r="140" spans="2:13" ht="21" hidden="1" customHeight="1" x14ac:dyDescent="0.25">
      <c r="B140" s="66" t="s">
        <v>162</v>
      </c>
      <c r="C140" s="67"/>
      <c r="D140" s="68"/>
      <c r="E140" s="69"/>
      <c r="F140" s="70"/>
      <c r="G140" s="71"/>
      <c r="H140" s="85"/>
      <c r="I140" s="84"/>
      <c r="J140" s="14"/>
      <c r="K140" s="14"/>
      <c r="L140" s="14"/>
      <c r="M140" s="14"/>
    </row>
    <row r="141" spans="2:13" ht="21" hidden="1" customHeight="1" x14ac:dyDescent="0.25">
      <c r="B141" s="66" t="s">
        <v>163</v>
      </c>
      <c r="C141" s="67"/>
      <c r="D141" s="68"/>
      <c r="E141" s="69"/>
      <c r="F141" s="70"/>
      <c r="G141" s="71"/>
      <c r="H141" s="14"/>
      <c r="I141" s="72"/>
      <c r="J141" s="14"/>
      <c r="K141" s="14"/>
      <c r="L141" s="14"/>
      <c r="M141" s="14"/>
    </row>
    <row r="142" spans="2:13" s="65" customFormat="1" ht="21" hidden="1" customHeight="1" x14ac:dyDescent="0.25">
      <c r="B142" s="62" t="s">
        <v>164</v>
      </c>
      <c r="C142" s="63"/>
      <c r="D142" s="63"/>
      <c r="E142" s="63"/>
      <c r="F142" s="63"/>
      <c r="G142" s="63"/>
      <c r="H142" s="64"/>
      <c r="I142" s="63"/>
      <c r="J142" s="63"/>
      <c r="K142" s="63"/>
      <c r="L142" s="63"/>
      <c r="M142" s="63"/>
    </row>
    <row r="143" spans="2:13" s="65" customFormat="1" ht="21" hidden="1" customHeight="1" x14ac:dyDescent="0.25">
      <c r="B143" s="62" t="s">
        <v>154</v>
      </c>
      <c r="C143" s="63"/>
      <c r="D143" s="63"/>
      <c r="E143" s="63"/>
      <c r="F143" s="63"/>
      <c r="G143" s="63"/>
      <c r="H143" s="64"/>
      <c r="I143" s="63"/>
      <c r="J143" s="63"/>
      <c r="K143" s="63"/>
      <c r="L143" s="63"/>
      <c r="M143" s="63"/>
    </row>
    <row r="144" spans="2:13" ht="21" hidden="1" customHeight="1" x14ac:dyDescent="0.25">
      <c r="B144" s="66" t="s">
        <v>165</v>
      </c>
      <c r="C144" s="67"/>
      <c r="D144" s="68"/>
      <c r="E144" s="69"/>
      <c r="F144" s="70"/>
      <c r="G144" s="71"/>
      <c r="H144" s="14"/>
      <c r="I144" s="72"/>
      <c r="J144" s="14"/>
      <c r="K144" s="14"/>
      <c r="L144" s="14"/>
      <c r="M144" s="14"/>
    </row>
    <row r="145" spans="2:13" ht="21" hidden="1" customHeight="1" x14ac:dyDescent="0.25">
      <c r="B145" s="66" t="s">
        <v>166</v>
      </c>
      <c r="C145" s="67"/>
      <c r="D145" s="68"/>
      <c r="E145" s="69"/>
      <c r="F145" s="70"/>
      <c r="G145" s="71"/>
      <c r="H145" s="14"/>
      <c r="I145" s="72"/>
      <c r="J145" s="14"/>
      <c r="K145" s="14"/>
      <c r="L145" s="14"/>
      <c r="M145" s="14"/>
    </row>
    <row r="146" spans="2:13" ht="21" hidden="1" customHeight="1" x14ac:dyDescent="0.25">
      <c r="B146" s="66" t="s">
        <v>167</v>
      </c>
      <c r="C146" s="67"/>
      <c r="D146" s="68"/>
      <c r="E146" s="69"/>
      <c r="F146" s="70"/>
      <c r="G146" s="71"/>
      <c r="H146" s="14"/>
      <c r="I146" s="72"/>
      <c r="J146" s="14"/>
      <c r="K146" s="14"/>
      <c r="L146" s="14"/>
      <c r="M146" s="14"/>
    </row>
    <row r="147" spans="2:13" ht="21" hidden="1" customHeight="1" x14ac:dyDescent="0.25">
      <c r="B147" s="66" t="s">
        <v>168</v>
      </c>
      <c r="C147" s="67"/>
      <c r="D147" s="68"/>
      <c r="E147" s="69"/>
      <c r="F147" s="70"/>
      <c r="G147" s="71"/>
      <c r="H147" s="14"/>
      <c r="I147" s="72"/>
      <c r="J147" s="14"/>
      <c r="K147" s="14"/>
      <c r="L147" s="14"/>
      <c r="M147" s="14"/>
    </row>
    <row r="148" spans="2:13" ht="21" hidden="1" customHeight="1" x14ac:dyDescent="0.25">
      <c r="B148" s="66" t="s">
        <v>169</v>
      </c>
      <c r="C148" s="67"/>
      <c r="D148" s="68"/>
      <c r="E148" s="69"/>
      <c r="F148" s="70"/>
      <c r="G148" s="71"/>
      <c r="H148" s="14"/>
      <c r="I148" s="72"/>
      <c r="J148" s="14"/>
      <c r="K148" s="14"/>
      <c r="L148" s="14"/>
      <c r="M148" s="14"/>
    </row>
    <row r="149" spans="2:13" ht="21" hidden="1" customHeight="1" x14ac:dyDescent="0.25">
      <c r="B149" s="66" t="s">
        <v>170</v>
      </c>
      <c r="C149" s="67"/>
      <c r="D149" s="68"/>
      <c r="E149" s="69"/>
      <c r="F149" s="70"/>
      <c r="G149" s="71"/>
      <c r="H149" s="14"/>
      <c r="I149" s="72"/>
      <c r="J149" s="14"/>
      <c r="K149" s="14"/>
      <c r="L149" s="14"/>
      <c r="M149" s="14"/>
    </row>
    <row r="150" spans="2:13" ht="21" hidden="1" customHeight="1" x14ac:dyDescent="0.25">
      <c r="B150" s="66" t="s">
        <v>171</v>
      </c>
      <c r="C150" s="67"/>
      <c r="D150" s="68"/>
      <c r="E150" s="69"/>
      <c r="F150" s="70"/>
      <c r="G150" s="71"/>
      <c r="H150" s="14"/>
      <c r="I150" s="72"/>
      <c r="J150" s="14"/>
      <c r="K150" s="14"/>
      <c r="L150" s="14"/>
      <c r="M150" s="14"/>
    </row>
    <row r="151" spans="2:13" s="65" customFormat="1" ht="21" customHeight="1" thickBot="1" x14ac:dyDescent="0.3">
      <c r="B151" s="62" t="s">
        <v>172</v>
      </c>
      <c r="C151" s="63"/>
      <c r="D151" s="63"/>
      <c r="E151" s="63"/>
      <c r="F151" s="63"/>
      <c r="G151" s="63"/>
      <c r="H151" s="64"/>
      <c r="I151" s="63"/>
      <c r="J151" s="63"/>
      <c r="K151" s="63"/>
      <c r="L151" s="63"/>
      <c r="M151" s="63"/>
    </row>
    <row r="152" spans="2:13" s="65" customFormat="1" ht="21" customHeight="1" x14ac:dyDescent="0.25">
      <c r="B152" s="62" t="s">
        <v>154</v>
      </c>
      <c r="C152" s="63"/>
      <c r="D152" s="63"/>
      <c r="E152" s="63"/>
      <c r="F152" s="63"/>
      <c r="G152" s="13" t="s">
        <v>14</v>
      </c>
      <c r="H152" s="13" t="s">
        <v>15</v>
      </c>
      <c r="I152" s="13" t="s">
        <v>16</v>
      </c>
      <c r="J152" s="13" t="s">
        <v>17</v>
      </c>
      <c r="K152" s="13" t="s">
        <v>18</v>
      </c>
      <c r="L152" s="13" t="s">
        <v>19</v>
      </c>
      <c r="M152" s="13" t="s">
        <v>20</v>
      </c>
    </row>
    <row r="153" spans="2:13" ht="21" hidden="1" customHeight="1" x14ac:dyDescent="0.25">
      <c r="B153" s="66" t="s">
        <v>173</v>
      </c>
      <c r="C153" s="67"/>
      <c r="D153" s="68"/>
      <c r="E153" s="69"/>
      <c r="F153" s="70"/>
      <c r="G153" s="71"/>
      <c r="H153" s="14"/>
      <c r="I153" s="72"/>
      <c r="J153" s="14"/>
      <c r="K153" s="14"/>
      <c r="L153" s="14"/>
      <c r="M153" s="14"/>
    </row>
    <row r="154" spans="2:13" ht="21" hidden="1" customHeight="1" x14ac:dyDescent="0.25">
      <c r="B154" s="66" t="s">
        <v>174</v>
      </c>
      <c r="C154" s="67"/>
      <c r="D154" s="68"/>
      <c r="E154" s="69"/>
      <c r="F154" s="70"/>
      <c r="G154" s="71"/>
      <c r="H154" s="14"/>
      <c r="I154" s="72"/>
      <c r="J154" s="14"/>
      <c r="K154" s="14"/>
      <c r="L154" s="14"/>
      <c r="M154" s="14"/>
    </row>
    <row r="155" spans="2:13" ht="21" hidden="1" customHeight="1" x14ac:dyDescent="0.25">
      <c r="B155" s="66" t="s">
        <v>175</v>
      </c>
      <c r="C155" s="67"/>
      <c r="D155" s="68"/>
      <c r="E155" s="69"/>
      <c r="F155" s="70"/>
      <c r="G155" s="71"/>
      <c r="H155" s="14"/>
      <c r="I155" s="72"/>
      <c r="J155" s="14"/>
      <c r="K155" s="14"/>
      <c r="L155" s="14"/>
      <c r="M155" s="14"/>
    </row>
    <row r="156" spans="2:13" ht="21" hidden="1" customHeight="1" x14ac:dyDescent="0.25">
      <c r="B156" s="66" t="s">
        <v>176</v>
      </c>
      <c r="C156" s="67"/>
      <c r="D156" s="68"/>
      <c r="E156" s="69"/>
      <c r="F156" s="70"/>
      <c r="G156" s="71"/>
      <c r="H156" s="14"/>
      <c r="I156" s="72"/>
      <c r="J156" s="14"/>
      <c r="K156" s="14"/>
      <c r="L156" s="14"/>
      <c r="M156" s="14"/>
    </row>
    <row r="157" spans="2:13" ht="21" customHeight="1" x14ac:dyDescent="0.25">
      <c r="B157" s="66" t="s">
        <v>177</v>
      </c>
      <c r="C157" s="67"/>
      <c r="D157" s="68"/>
      <c r="E157" s="69"/>
      <c r="F157" s="70"/>
      <c r="G157" s="96">
        <v>0.23858333333333331</v>
      </c>
      <c r="H157" s="97">
        <v>0.17925000000000002</v>
      </c>
      <c r="I157" s="96">
        <v>0.16400000000000001</v>
      </c>
      <c r="J157" s="97">
        <v>0.17766666666666667</v>
      </c>
      <c r="K157" s="97">
        <v>0.16333333333333333</v>
      </c>
      <c r="L157" s="97">
        <v>0.16441666666666538</v>
      </c>
      <c r="M157" s="97">
        <v>0.14300000000000002</v>
      </c>
    </row>
    <row r="158" spans="2:13" ht="21" customHeight="1" x14ac:dyDescent="0.25">
      <c r="B158" s="66"/>
      <c r="C158" s="67" t="s">
        <v>178</v>
      </c>
      <c r="D158" s="68"/>
      <c r="E158" s="69"/>
      <c r="F158" s="70"/>
      <c r="G158" s="96">
        <f>G157/G165</f>
        <v>0.21094901267315058</v>
      </c>
      <c r="H158" s="96">
        <f t="shared" ref="H158:M158" si="5">H157/H165</f>
        <v>0.15905057675244014</v>
      </c>
      <c r="I158" s="96">
        <f t="shared" si="5"/>
        <v>0.14411247803163446</v>
      </c>
      <c r="J158" s="96">
        <f t="shared" si="5"/>
        <v>0.1565345080763583</v>
      </c>
      <c r="K158" s="96">
        <f t="shared" si="5"/>
        <v>0.14365288771621226</v>
      </c>
      <c r="L158" s="96">
        <f t="shared" si="5"/>
        <v>0.14447861745752671</v>
      </c>
      <c r="M158" s="96">
        <f t="shared" si="5"/>
        <v>0.12478184991273999</v>
      </c>
    </row>
    <row r="159" spans="2:13" ht="21" customHeight="1" x14ac:dyDescent="0.25">
      <c r="B159" s="98" t="s">
        <v>179</v>
      </c>
      <c r="C159" s="99"/>
      <c r="D159" s="100"/>
      <c r="E159" s="101"/>
      <c r="F159" s="102"/>
      <c r="G159" s="103">
        <v>100</v>
      </c>
      <c r="H159" s="103">
        <f>$G158/H158*100</f>
        <v>132.63014632225421</v>
      </c>
      <c r="I159" s="103">
        <f t="shared" ref="I159:M159" si="6">$G158/I158*100</f>
        <v>146.37803440368617</v>
      </c>
      <c r="J159" s="103">
        <f t="shared" si="6"/>
        <v>134.76198652008964</v>
      </c>
      <c r="K159" s="103">
        <f t="shared" si="6"/>
        <v>146.84634331186052</v>
      </c>
      <c r="L159" s="103">
        <f t="shared" si="6"/>
        <v>146.0070814528417</v>
      </c>
      <c r="M159" s="103">
        <f t="shared" si="6"/>
        <v>169.05424372267868</v>
      </c>
    </row>
    <row r="160" spans="2:13" ht="21" hidden="1" customHeight="1" x14ac:dyDescent="0.25">
      <c r="B160" s="66" t="s">
        <v>180</v>
      </c>
      <c r="C160" s="67"/>
      <c r="D160" s="68"/>
      <c r="E160" s="69"/>
      <c r="F160" s="70"/>
      <c r="G160" s="96"/>
      <c r="H160" s="97"/>
      <c r="I160" s="96"/>
      <c r="J160" s="97"/>
      <c r="K160" s="97"/>
      <c r="L160" s="97"/>
      <c r="M160" s="97"/>
    </row>
    <row r="161" spans="2:13" ht="21" hidden="1" customHeight="1" x14ac:dyDescent="0.25">
      <c r="B161" s="66" t="s">
        <v>181</v>
      </c>
      <c r="C161" s="67"/>
      <c r="D161" s="68"/>
      <c r="E161" s="69"/>
      <c r="F161" s="70"/>
      <c r="G161" s="96"/>
      <c r="H161" s="97"/>
      <c r="I161" s="96"/>
      <c r="J161" s="97"/>
      <c r="K161" s="97"/>
      <c r="L161" s="97"/>
      <c r="M161" s="97"/>
    </row>
    <row r="162" spans="2:13" ht="21" customHeight="1" x14ac:dyDescent="0.25">
      <c r="B162" s="66"/>
      <c r="C162" s="67"/>
      <c r="D162" s="68"/>
      <c r="E162" s="69"/>
      <c r="F162" s="70"/>
      <c r="G162" s="84">
        <f>H158/G158*100</f>
        <v>75.397639807339075</v>
      </c>
      <c r="H162" s="85">
        <v>100</v>
      </c>
      <c r="I162" s="84">
        <f>$H158/I158*100</f>
        <v>110.36558313675417</v>
      </c>
      <c r="J162" s="84">
        <f t="shared" ref="J162:M162" si="7">$H158/J158*100</f>
        <v>101.60735719363201</v>
      </c>
      <c r="K162" s="84">
        <f t="shared" si="7"/>
        <v>110.71867700052516</v>
      </c>
      <c r="L162" s="84">
        <f t="shared" si="7"/>
        <v>110.08589336702175</v>
      </c>
      <c r="M162" s="84">
        <f t="shared" si="7"/>
        <v>127.46290976104639</v>
      </c>
    </row>
    <row r="163" spans="2:13" ht="21" customHeight="1" x14ac:dyDescent="0.25">
      <c r="B163" s="66" t="s">
        <v>182</v>
      </c>
      <c r="C163" s="67"/>
      <c r="D163" s="68"/>
      <c r="E163" s="69"/>
      <c r="F163" s="70"/>
      <c r="G163" s="96">
        <v>5.0733333333333332E-2</v>
      </c>
      <c r="H163" s="97">
        <v>3.7500000000000006E-2</v>
      </c>
      <c r="I163" s="96">
        <v>4.3099999999999999E-2</v>
      </c>
      <c r="J163" s="97">
        <v>4.4166666666666674E-2</v>
      </c>
      <c r="K163" s="97">
        <v>4.0366666666666669E-2</v>
      </c>
      <c r="L163" s="97">
        <v>4.4899999999999995E-2</v>
      </c>
      <c r="M163" s="97">
        <v>3.4366666666666663E-2</v>
      </c>
    </row>
    <row r="164" spans="2:13" ht="21" hidden="1" customHeight="1" x14ac:dyDescent="0.25">
      <c r="B164" s="104" t="s">
        <v>183</v>
      </c>
      <c r="C164" s="105"/>
      <c r="D164" s="106"/>
      <c r="E164" s="107"/>
      <c r="F164" s="108"/>
      <c r="G164" s="109"/>
      <c r="H164" s="109"/>
      <c r="I164" s="109"/>
      <c r="J164" s="109"/>
      <c r="K164" s="109"/>
      <c r="L164" s="109"/>
      <c r="M164" s="109"/>
    </row>
    <row r="165" spans="2:13" ht="21" customHeight="1" x14ac:dyDescent="0.25">
      <c r="B165" s="110" t="s">
        <v>184</v>
      </c>
      <c r="C165" s="110"/>
      <c r="D165" s="110"/>
      <c r="E165" s="111"/>
      <c r="F165" s="112"/>
      <c r="G165" s="113">
        <v>1.131</v>
      </c>
      <c r="H165" s="113">
        <v>1.127</v>
      </c>
      <c r="I165" s="113">
        <v>1.1379999999999999</v>
      </c>
      <c r="J165" s="113">
        <v>1.135</v>
      </c>
      <c r="K165" s="113">
        <v>1.137</v>
      </c>
      <c r="L165" s="113">
        <v>1.1379999999999999</v>
      </c>
      <c r="M165" s="113">
        <v>1.1459999999999999</v>
      </c>
    </row>
    <row r="166" spans="2:13" ht="21" customHeight="1" x14ac:dyDescent="0.25">
      <c r="B166" s="110" t="s">
        <v>185</v>
      </c>
      <c r="C166" s="110"/>
      <c r="D166" s="110"/>
      <c r="E166" s="111"/>
      <c r="F166" s="112"/>
      <c r="G166" s="113">
        <f>G163/G165</f>
        <v>4.4857058650162096E-2</v>
      </c>
      <c r="H166" s="113">
        <f t="shared" ref="H166:M166" si="8">H163/H165</f>
        <v>3.3274179236912164E-2</v>
      </c>
      <c r="I166" s="113">
        <f t="shared" si="8"/>
        <v>3.7873462214411249E-2</v>
      </c>
      <c r="J166" s="113">
        <f t="shared" si="8"/>
        <v>3.8913362701908961E-2</v>
      </c>
      <c r="K166" s="113">
        <f t="shared" si="8"/>
        <v>3.5502785107006746E-2</v>
      </c>
      <c r="L166" s="113">
        <f t="shared" si="8"/>
        <v>3.9455184534270653E-2</v>
      </c>
      <c r="M166" s="113">
        <f t="shared" si="8"/>
        <v>2.9988365328679465E-2</v>
      </c>
    </row>
    <row r="167" spans="2:13" ht="21" customHeight="1" x14ac:dyDescent="0.25">
      <c r="B167" s="114" t="s">
        <v>186</v>
      </c>
      <c r="C167" s="115"/>
      <c r="D167" s="115"/>
      <c r="E167" s="116"/>
      <c r="F167" s="117"/>
      <c r="G167" s="118">
        <v>100</v>
      </c>
      <c r="H167" s="119">
        <f>$G166/H166*100</f>
        <v>134.81041359662044</v>
      </c>
      <c r="I167" s="119">
        <f t="shared" ref="I167:M167" si="9">$G166/I166*100</f>
        <v>118.43928710878066</v>
      </c>
      <c r="J167" s="119">
        <f t="shared" si="9"/>
        <v>115.27417713494485</v>
      </c>
      <c r="K167" s="119">
        <f t="shared" si="9"/>
        <v>126.3479992202336</v>
      </c>
      <c r="L167" s="119">
        <f t="shared" si="9"/>
        <v>113.69116424027719</v>
      </c>
      <c r="M167" s="119">
        <f t="shared" si="9"/>
        <v>149.58153990228641</v>
      </c>
    </row>
    <row r="168" spans="2:13" s="65" customFormat="1" ht="21" hidden="1" customHeight="1" x14ac:dyDescent="0.25">
      <c r="B168" s="120" t="s">
        <v>187</v>
      </c>
      <c r="C168" s="121"/>
      <c r="D168" s="121"/>
      <c r="E168" s="121"/>
      <c r="F168" s="121"/>
      <c r="G168" s="121"/>
      <c r="H168" s="122"/>
      <c r="I168" s="121"/>
      <c r="J168" s="121"/>
      <c r="K168" s="121"/>
      <c r="L168" s="121"/>
      <c r="M168" s="121"/>
    </row>
    <row r="169" spans="2:13" s="65" customFormat="1" ht="21" hidden="1" customHeight="1" x14ac:dyDescent="0.25">
      <c r="B169" s="62" t="s">
        <v>154</v>
      </c>
      <c r="C169" s="63"/>
      <c r="D169" s="63"/>
      <c r="E169" s="63"/>
      <c r="F169" s="63"/>
      <c r="G169" s="63"/>
      <c r="H169" s="64"/>
      <c r="I169" s="63"/>
      <c r="J169" s="63"/>
      <c r="K169" s="63"/>
      <c r="L169" s="63"/>
      <c r="M169" s="63"/>
    </row>
    <row r="170" spans="2:13" ht="21" hidden="1" customHeight="1" x14ac:dyDescent="0.25">
      <c r="B170" s="66" t="s">
        <v>188</v>
      </c>
      <c r="C170" s="67"/>
      <c r="D170" s="68"/>
      <c r="E170" s="69"/>
      <c r="F170" s="70"/>
      <c r="G170" s="71"/>
      <c r="H170" s="14"/>
      <c r="I170" s="96"/>
      <c r="J170" s="97"/>
      <c r="K170" s="14"/>
      <c r="L170" s="14"/>
      <c r="M170" s="14"/>
    </row>
    <row r="171" spans="2:13" ht="21" hidden="1" customHeight="1" x14ac:dyDescent="0.25">
      <c r="B171" s="66" t="s">
        <v>189</v>
      </c>
      <c r="C171" s="67"/>
      <c r="D171" s="68"/>
      <c r="E171" s="69"/>
      <c r="F171" s="70"/>
      <c r="G171" s="71"/>
      <c r="H171" s="14"/>
      <c r="I171" s="72"/>
      <c r="J171" s="14"/>
      <c r="K171" s="14"/>
      <c r="L171" s="14"/>
      <c r="M171" s="14"/>
    </row>
    <row r="172" spans="2:13" ht="21" hidden="1" customHeight="1" x14ac:dyDescent="0.25">
      <c r="B172" s="66" t="s">
        <v>190</v>
      </c>
      <c r="C172" s="67"/>
      <c r="D172" s="68"/>
      <c r="E172" s="69"/>
      <c r="F172" s="70"/>
      <c r="G172" s="71"/>
      <c r="H172" s="14"/>
      <c r="I172" s="72"/>
      <c r="J172" s="14"/>
      <c r="K172" s="14"/>
      <c r="L172" s="14"/>
      <c r="M172" s="14"/>
    </row>
    <row r="173" spans="2:13" ht="21" hidden="1" customHeight="1" x14ac:dyDescent="0.25">
      <c r="B173" s="66" t="s">
        <v>191</v>
      </c>
      <c r="C173" s="67"/>
      <c r="D173" s="68"/>
      <c r="E173" s="69"/>
      <c r="F173" s="70"/>
      <c r="G173" s="71"/>
      <c r="H173" s="14"/>
      <c r="I173" s="72"/>
      <c r="J173" s="14"/>
      <c r="K173" s="14"/>
      <c r="L173" s="14"/>
      <c r="M173" s="14"/>
    </row>
    <row r="174" spans="2:13" s="65" customFormat="1" ht="21" hidden="1" customHeight="1" x14ac:dyDescent="0.25">
      <c r="B174" s="62" t="s">
        <v>192</v>
      </c>
      <c r="C174" s="63"/>
      <c r="D174" s="63"/>
      <c r="E174" s="63"/>
      <c r="F174" s="63"/>
      <c r="G174" s="63"/>
      <c r="H174" s="64"/>
      <c r="I174" s="63"/>
      <c r="J174" s="63"/>
      <c r="K174" s="63"/>
      <c r="L174" s="63"/>
      <c r="M174" s="63"/>
    </row>
    <row r="175" spans="2:13" s="65" customFormat="1" ht="21" hidden="1" customHeight="1" x14ac:dyDescent="0.25">
      <c r="B175" s="62" t="s">
        <v>193</v>
      </c>
      <c r="C175" s="63"/>
      <c r="D175" s="63"/>
      <c r="E175" s="63"/>
      <c r="F175" s="63"/>
      <c r="G175" s="63"/>
      <c r="H175" s="64"/>
      <c r="I175" s="63"/>
      <c r="J175" s="63"/>
      <c r="K175" s="63"/>
      <c r="L175" s="63"/>
      <c r="M175" s="63"/>
    </row>
    <row r="176" spans="2:13" ht="21" hidden="1" customHeight="1" x14ac:dyDescent="0.25">
      <c r="B176" s="66" t="s">
        <v>154</v>
      </c>
      <c r="C176" s="67"/>
      <c r="D176" s="68"/>
      <c r="E176" s="69"/>
      <c r="F176" s="70"/>
      <c r="G176" s="71"/>
      <c r="H176" s="14"/>
      <c r="I176" s="72"/>
      <c r="J176" s="14"/>
      <c r="K176" s="14"/>
      <c r="L176" s="14"/>
      <c r="M176" s="14"/>
    </row>
    <row r="177" spans="2:13" ht="21" hidden="1" customHeight="1" x14ac:dyDescent="0.25">
      <c r="B177" s="66" t="s">
        <v>188</v>
      </c>
      <c r="C177" s="67"/>
      <c r="D177" s="68"/>
      <c r="E177" s="69"/>
      <c r="F177" s="70"/>
      <c r="G177" s="71"/>
      <c r="H177" s="14"/>
      <c r="I177" s="72"/>
      <c r="J177" s="14"/>
      <c r="K177" s="14"/>
      <c r="L177" s="14"/>
      <c r="M177" s="14"/>
    </row>
    <row r="178" spans="2:13" ht="21" hidden="1" customHeight="1" x14ac:dyDescent="0.25">
      <c r="B178" s="66" t="s">
        <v>189</v>
      </c>
      <c r="C178" s="67"/>
      <c r="D178" s="68"/>
      <c r="E178" s="69"/>
      <c r="F178" s="70"/>
      <c r="G178" s="71"/>
      <c r="H178" s="14"/>
      <c r="I178" s="72"/>
      <c r="J178" s="14"/>
      <c r="K178" s="14"/>
      <c r="L178" s="14"/>
      <c r="M178" s="14"/>
    </row>
    <row r="179" spans="2:13" ht="21" hidden="1" customHeight="1" x14ac:dyDescent="0.25">
      <c r="B179" s="66" t="s">
        <v>190</v>
      </c>
      <c r="C179" s="67"/>
      <c r="D179" s="68"/>
      <c r="E179" s="69"/>
      <c r="F179" s="70"/>
      <c r="G179" s="71"/>
      <c r="H179" s="14"/>
      <c r="I179" s="72"/>
      <c r="J179" s="14"/>
      <c r="K179" s="14"/>
      <c r="L179" s="14"/>
      <c r="M179" s="14"/>
    </row>
    <row r="180" spans="2:13" ht="21" hidden="1" customHeight="1" x14ac:dyDescent="0.25">
      <c r="B180" s="66" t="s">
        <v>191</v>
      </c>
      <c r="C180" s="67"/>
      <c r="D180" s="68"/>
      <c r="E180" s="69"/>
      <c r="F180" s="70"/>
      <c r="G180" s="71"/>
      <c r="H180" s="14"/>
      <c r="I180" s="72"/>
      <c r="J180" s="14"/>
      <c r="K180" s="14"/>
      <c r="L180" s="14"/>
      <c r="M180" s="14"/>
    </row>
    <row r="181" spans="2:13" ht="21" hidden="1" customHeight="1" x14ac:dyDescent="0.25">
      <c r="B181" s="66" t="s">
        <v>192</v>
      </c>
      <c r="C181" s="67"/>
      <c r="D181" s="68"/>
      <c r="E181" s="69"/>
      <c r="F181" s="70"/>
      <c r="G181" s="123"/>
      <c r="H181" s="124"/>
      <c r="I181" s="125"/>
      <c r="J181" s="124"/>
      <c r="K181" s="124"/>
      <c r="L181" s="124"/>
      <c r="M181" s="124"/>
    </row>
    <row r="182" spans="2:13" ht="21" hidden="1" customHeight="1" x14ac:dyDescent="0.25">
      <c r="B182" s="66"/>
      <c r="C182" s="67"/>
      <c r="D182" s="67"/>
      <c r="E182" s="126"/>
      <c r="F182" s="127"/>
      <c r="G182" s="123"/>
      <c r="H182" s="124"/>
      <c r="I182" s="125"/>
      <c r="J182" s="124"/>
      <c r="K182" s="124"/>
      <c r="L182" s="124"/>
      <c r="M182" s="124"/>
    </row>
    <row r="183" spans="2:13" s="65" customFormat="1" ht="21" customHeight="1" x14ac:dyDescent="0.25">
      <c r="B183" s="62" t="s">
        <v>194</v>
      </c>
      <c r="C183" s="63"/>
      <c r="D183" s="63"/>
      <c r="E183" s="63"/>
      <c r="F183" s="63"/>
      <c r="G183" s="121"/>
      <c r="H183" s="134"/>
      <c r="I183" s="134"/>
      <c r="J183" s="134"/>
      <c r="K183" s="134"/>
      <c r="L183" s="134"/>
      <c r="M183" s="134"/>
    </row>
    <row r="184" spans="2:13" s="65" customFormat="1" ht="21" customHeight="1" thickBot="1" x14ac:dyDescent="0.3">
      <c r="B184" s="62" t="s">
        <v>195</v>
      </c>
      <c r="C184" s="63"/>
      <c r="D184" s="63"/>
      <c r="E184" s="63"/>
      <c r="F184" s="63"/>
      <c r="G184" s="63"/>
      <c r="H184" s="64"/>
      <c r="I184" s="63"/>
      <c r="J184" s="63"/>
      <c r="K184" s="63"/>
      <c r="L184" s="63"/>
      <c r="M184" s="63"/>
    </row>
    <row r="185" spans="2:13" s="65" customFormat="1" ht="21" customHeight="1" x14ac:dyDescent="0.25">
      <c r="B185" s="62" t="s">
        <v>196</v>
      </c>
      <c r="C185" s="63"/>
      <c r="D185" s="63"/>
      <c r="E185" s="63"/>
      <c r="F185" s="63"/>
      <c r="G185" s="13" t="s">
        <v>14</v>
      </c>
      <c r="H185" s="13" t="s">
        <v>15</v>
      </c>
      <c r="I185" s="13" t="s">
        <v>16</v>
      </c>
      <c r="J185" s="13" t="s">
        <v>17</v>
      </c>
      <c r="K185" s="13" t="s">
        <v>18</v>
      </c>
      <c r="L185" s="13" t="s">
        <v>19</v>
      </c>
      <c r="M185" s="13" t="s">
        <v>20</v>
      </c>
    </row>
    <row r="186" spans="2:13" ht="21" customHeight="1" x14ac:dyDescent="0.25">
      <c r="B186" s="66" t="s">
        <v>197</v>
      </c>
      <c r="C186" s="67"/>
      <c r="D186" s="68"/>
      <c r="E186" s="69"/>
      <c r="F186" s="70"/>
      <c r="G186" s="72">
        <v>7.26</v>
      </c>
      <c r="H186" s="82">
        <v>8.3699999999999992</v>
      </c>
      <c r="I186" s="72">
        <v>8.65</v>
      </c>
      <c r="J186" s="82">
        <v>7.66</v>
      </c>
      <c r="K186" s="82">
        <v>8.02</v>
      </c>
      <c r="L186" s="82">
        <v>8.7899999999999991</v>
      </c>
      <c r="M186" s="82">
        <v>8.0500000000000007</v>
      </c>
    </row>
    <row r="187" spans="2:13" ht="21" customHeight="1" x14ac:dyDescent="0.25">
      <c r="B187" s="66" t="s">
        <v>198</v>
      </c>
      <c r="C187" s="67"/>
      <c r="D187" s="68"/>
      <c r="E187" s="69"/>
      <c r="F187" s="70"/>
      <c r="G187" s="72">
        <v>1.03</v>
      </c>
      <c r="H187" s="82">
        <v>1.64</v>
      </c>
      <c r="I187" s="72">
        <v>1.88</v>
      </c>
      <c r="J187" s="82">
        <v>1.33</v>
      </c>
      <c r="K187" s="82">
        <v>1.7</v>
      </c>
      <c r="L187" s="82">
        <v>1.95</v>
      </c>
      <c r="M187" s="82">
        <v>1.9</v>
      </c>
    </row>
    <row r="188" spans="2:13" ht="21" customHeight="1" x14ac:dyDescent="0.25">
      <c r="B188" s="66" t="s">
        <v>199</v>
      </c>
      <c r="C188" s="67"/>
      <c r="D188" s="68"/>
      <c r="E188" s="69"/>
      <c r="F188" s="70"/>
      <c r="G188" s="128">
        <v>0.14099999999999999</v>
      </c>
      <c r="H188" s="54">
        <v>0.19600000000000001</v>
      </c>
      <c r="I188" s="128">
        <v>0.217</v>
      </c>
      <c r="J188" s="54">
        <v>0.17299999999999999</v>
      </c>
      <c r="K188" s="54">
        <v>0.21199999999999999</v>
      </c>
      <c r="L188" s="54">
        <v>0.222</v>
      </c>
      <c r="M188" s="54">
        <v>0.23599999999999999</v>
      </c>
    </row>
    <row r="189" spans="2:13" ht="21" customHeight="1" x14ac:dyDescent="0.25">
      <c r="B189" s="66" t="s">
        <v>200</v>
      </c>
      <c r="C189" s="67"/>
      <c r="D189" s="68"/>
      <c r="E189" s="69"/>
      <c r="F189" s="70"/>
      <c r="G189" s="96">
        <v>1.9099999999999999E-2</v>
      </c>
      <c r="H189" s="97">
        <v>2.2499999999999999E-2</v>
      </c>
      <c r="I189" s="96">
        <v>2.4E-2</v>
      </c>
      <c r="J189" s="97">
        <v>2.1999999999999999E-2</v>
      </c>
      <c r="K189" s="97">
        <v>2.52E-2</v>
      </c>
      <c r="L189" s="97">
        <v>2.41E-2</v>
      </c>
      <c r="M189" s="97">
        <v>2.7799999999999998E-2</v>
      </c>
    </row>
    <row r="190" spans="2:13" s="65" customFormat="1" ht="21" hidden="1" customHeight="1" x14ac:dyDescent="0.25">
      <c r="B190" s="62" t="s">
        <v>201</v>
      </c>
      <c r="C190" s="63"/>
      <c r="D190" s="63"/>
      <c r="E190" s="63"/>
      <c r="F190" s="63"/>
      <c r="G190" s="63"/>
      <c r="H190" s="64"/>
      <c r="I190" s="63"/>
      <c r="J190" s="63"/>
      <c r="K190" s="63"/>
      <c r="L190" s="63"/>
      <c r="M190" s="63"/>
    </row>
    <row r="191" spans="2:13" s="65" customFormat="1" ht="21" hidden="1" customHeight="1" x14ac:dyDescent="0.25">
      <c r="B191" s="62" t="s">
        <v>195</v>
      </c>
      <c r="C191" s="63"/>
      <c r="D191" s="63"/>
      <c r="E191" s="63"/>
      <c r="F191" s="63"/>
      <c r="G191" s="63"/>
      <c r="H191" s="64"/>
      <c r="I191" s="63"/>
      <c r="J191" s="63"/>
      <c r="K191" s="63"/>
      <c r="L191" s="63"/>
      <c r="M191" s="63"/>
    </row>
    <row r="192" spans="2:13" s="132" customFormat="1" ht="23.25" hidden="1" customHeight="1" x14ac:dyDescent="0.2">
      <c r="B192" s="129" t="s">
        <v>202</v>
      </c>
      <c r="C192" s="130"/>
      <c r="D192" s="130"/>
      <c r="E192" s="130"/>
      <c r="F192" s="130"/>
      <c r="G192" s="130"/>
      <c r="H192" s="131"/>
      <c r="I192" s="130"/>
      <c r="J192" s="131"/>
      <c r="K192" s="130"/>
      <c r="L192" s="130"/>
      <c r="M192" s="130"/>
    </row>
    <row r="193" spans="2:13" ht="21" hidden="1" customHeight="1" x14ac:dyDescent="0.25">
      <c r="B193" s="66" t="s">
        <v>203</v>
      </c>
      <c r="C193" s="67"/>
      <c r="D193" s="68"/>
      <c r="E193" s="69"/>
      <c r="F193" s="70"/>
      <c r="G193" s="71"/>
      <c r="H193" s="14"/>
      <c r="I193" s="72"/>
      <c r="J193" s="14"/>
      <c r="K193" s="14"/>
      <c r="L193" s="14"/>
      <c r="M193" s="14"/>
    </row>
    <row r="194" spans="2:13" ht="21" hidden="1" customHeight="1" x14ac:dyDescent="0.25">
      <c r="B194" s="66" t="s">
        <v>204</v>
      </c>
      <c r="C194" s="67"/>
      <c r="D194" s="68"/>
      <c r="E194" s="69"/>
      <c r="F194" s="70"/>
      <c r="G194" s="71"/>
      <c r="H194" s="14"/>
      <c r="I194" s="72"/>
      <c r="J194" s="14"/>
      <c r="K194" s="14"/>
      <c r="L194" s="14"/>
      <c r="M194" s="14"/>
    </row>
    <row r="195" spans="2:13" ht="21" hidden="1" customHeight="1" x14ac:dyDescent="0.25">
      <c r="B195" s="66" t="s">
        <v>197</v>
      </c>
      <c r="C195" s="67"/>
      <c r="D195" s="68"/>
      <c r="E195" s="69"/>
      <c r="F195" s="70"/>
      <c r="G195" s="71"/>
      <c r="H195" s="14"/>
      <c r="I195" s="72"/>
      <c r="J195" s="14"/>
      <c r="K195" s="14"/>
      <c r="L195" s="14"/>
      <c r="M195" s="14"/>
    </row>
    <row r="196" spans="2:13" ht="21" hidden="1" customHeight="1" x14ac:dyDescent="0.25">
      <c r="B196" s="66" t="s">
        <v>198</v>
      </c>
      <c r="C196" s="67"/>
      <c r="D196" s="68"/>
      <c r="E196" s="69"/>
      <c r="F196" s="70"/>
      <c r="G196" s="71"/>
      <c r="H196" s="14"/>
      <c r="I196" s="72"/>
      <c r="J196" s="14"/>
      <c r="K196" s="14"/>
      <c r="L196" s="14"/>
      <c r="M196" s="14"/>
    </row>
    <row r="197" spans="2:13" ht="21" hidden="1" customHeight="1" x14ac:dyDescent="0.25">
      <c r="B197" s="66" t="s">
        <v>199</v>
      </c>
      <c r="C197" s="67"/>
      <c r="D197" s="68"/>
      <c r="E197" s="69"/>
      <c r="F197" s="70"/>
      <c r="G197" s="71"/>
      <c r="H197" s="14"/>
      <c r="I197" s="72"/>
      <c r="J197" s="14"/>
      <c r="K197" s="14"/>
      <c r="L197" s="14"/>
      <c r="M197" s="14"/>
    </row>
    <row r="198" spans="2:13" ht="21" hidden="1" customHeight="1" x14ac:dyDescent="0.25">
      <c r="B198" s="66" t="s">
        <v>200</v>
      </c>
      <c r="C198" s="67"/>
      <c r="D198" s="68"/>
      <c r="E198" s="69"/>
      <c r="F198" s="70"/>
      <c r="G198" s="71"/>
      <c r="H198" s="14"/>
      <c r="I198" s="72"/>
      <c r="J198" s="14"/>
      <c r="K198" s="14"/>
      <c r="L198" s="14"/>
      <c r="M198" s="14"/>
    </row>
    <row r="199" spans="2:13" s="132" customFormat="1" ht="23.25" hidden="1" customHeight="1" x14ac:dyDescent="0.2">
      <c r="B199" s="133" t="s">
        <v>205</v>
      </c>
      <c r="C199" s="130"/>
      <c r="D199" s="130"/>
      <c r="E199" s="130"/>
      <c r="F199" s="130"/>
      <c r="G199" s="130"/>
      <c r="H199" s="131"/>
      <c r="I199" s="130"/>
      <c r="J199" s="131"/>
      <c r="K199" s="130"/>
      <c r="L199" s="130"/>
      <c r="M199" s="130"/>
    </row>
    <row r="200" spans="2:13" ht="21" hidden="1" customHeight="1" x14ac:dyDescent="0.25">
      <c r="B200" s="66" t="s">
        <v>197</v>
      </c>
      <c r="C200" s="67"/>
      <c r="D200" s="68"/>
      <c r="E200" s="69"/>
      <c r="F200" s="70"/>
      <c r="G200" s="71"/>
      <c r="H200" s="14"/>
      <c r="I200" s="72"/>
      <c r="J200" s="14"/>
      <c r="K200" s="14"/>
      <c r="L200" s="14"/>
      <c r="M200" s="14"/>
    </row>
    <row r="201" spans="2:13" ht="21" hidden="1" customHeight="1" x14ac:dyDescent="0.25">
      <c r="B201" s="66" t="s">
        <v>198</v>
      </c>
      <c r="C201" s="67"/>
      <c r="D201" s="68"/>
      <c r="E201" s="69"/>
      <c r="F201" s="70"/>
      <c r="G201" s="71"/>
      <c r="H201" s="14"/>
      <c r="I201" s="72"/>
      <c r="J201" s="14"/>
      <c r="K201" s="14"/>
      <c r="L201" s="14"/>
      <c r="M201" s="14"/>
    </row>
    <row r="202" spans="2:13" ht="21" hidden="1" customHeight="1" x14ac:dyDescent="0.25">
      <c r="B202" s="66" t="s">
        <v>199</v>
      </c>
      <c r="C202" s="67"/>
      <c r="D202" s="68"/>
      <c r="E202" s="69"/>
      <c r="F202" s="70"/>
      <c r="G202" s="71"/>
      <c r="H202" s="14"/>
      <c r="I202" s="72"/>
      <c r="J202" s="14"/>
      <c r="K202" s="14"/>
      <c r="L202" s="14"/>
      <c r="M202" s="14"/>
    </row>
    <row r="203" spans="2:13" ht="21" hidden="1" customHeight="1" x14ac:dyDescent="0.25">
      <c r="B203" s="66" t="s">
        <v>200</v>
      </c>
      <c r="C203" s="67"/>
      <c r="D203" s="68"/>
      <c r="E203" s="69"/>
      <c r="F203" s="70"/>
      <c r="G203" s="71"/>
      <c r="H203" s="14"/>
      <c r="I203" s="72"/>
      <c r="J203" s="14"/>
      <c r="K203" s="14"/>
      <c r="L203" s="14"/>
      <c r="M203" s="14"/>
    </row>
    <row r="204" spans="2:13" s="132" customFormat="1" ht="23.25" hidden="1" customHeight="1" x14ac:dyDescent="0.2">
      <c r="B204" s="133" t="s">
        <v>206</v>
      </c>
      <c r="C204" s="130"/>
      <c r="D204" s="130"/>
      <c r="E204" s="130"/>
      <c r="F204" s="130"/>
      <c r="G204" s="130"/>
      <c r="H204" s="131"/>
      <c r="I204" s="130"/>
      <c r="J204" s="131"/>
      <c r="K204" s="130"/>
      <c r="L204" s="130"/>
      <c r="M204" s="130"/>
    </row>
    <row r="205" spans="2:13" ht="21" hidden="1" customHeight="1" x14ac:dyDescent="0.25">
      <c r="B205" s="66" t="s">
        <v>197</v>
      </c>
      <c r="C205" s="67"/>
      <c r="D205" s="68"/>
      <c r="E205" s="69"/>
      <c r="F205" s="70"/>
      <c r="G205" s="71"/>
      <c r="H205" s="14"/>
      <c r="I205" s="72"/>
      <c r="J205" s="14"/>
      <c r="K205" s="14"/>
      <c r="L205" s="14"/>
      <c r="M205" s="14"/>
    </row>
    <row r="206" spans="2:13" ht="21" hidden="1" customHeight="1" x14ac:dyDescent="0.25">
      <c r="B206" s="66" t="s">
        <v>198</v>
      </c>
      <c r="C206" s="67"/>
      <c r="D206" s="68"/>
      <c r="E206" s="69"/>
      <c r="F206" s="70"/>
      <c r="G206" s="71"/>
      <c r="H206" s="14"/>
      <c r="I206" s="72"/>
      <c r="J206" s="14"/>
      <c r="K206" s="14"/>
      <c r="L206" s="14"/>
      <c r="M206" s="14"/>
    </row>
    <row r="207" spans="2:13" ht="21" hidden="1" customHeight="1" x14ac:dyDescent="0.25">
      <c r="B207" s="66" t="s">
        <v>199</v>
      </c>
      <c r="C207" s="67"/>
      <c r="D207" s="68"/>
      <c r="E207" s="69"/>
      <c r="F207" s="70"/>
      <c r="G207" s="71"/>
      <c r="H207" s="14"/>
      <c r="I207" s="72"/>
      <c r="J207" s="14"/>
      <c r="K207" s="14"/>
      <c r="L207" s="14"/>
      <c r="M207" s="14"/>
    </row>
    <row r="208" spans="2:13" ht="21" hidden="1" customHeight="1" x14ac:dyDescent="0.25">
      <c r="B208" s="66" t="s">
        <v>200</v>
      </c>
      <c r="C208" s="67"/>
      <c r="D208" s="68"/>
      <c r="E208" s="69"/>
      <c r="F208" s="70"/>
      <c r="G208" s="71"/>
      <c r="H208" s="14"/>
      <c r="I208" s="72"/>
      <c r="J208" s="14"/>
      <c r="K208" s="14"/>
      <c r="L208" s="14"/>
      <c r="M208" s="14"/>
    </row>
    <row r="209" spans="2:13" s="132" customFormat="1" ht="23.25" hidden="1" customHeight="1" x14ac:dyDescent="0.2">
      <c r="B209" s="133" t="s">
        <v>207</v>
      </c>
      <c r="C209" s="130"/>
      <c r="D209" s="130"/>
      <c r="E209" s="130"/>
      <c r="F209" s="130"/>
      <c r="G209" s="130"/>
      <c r="H209" s="131"/>
      <c r="I209" s="130"/>
      <c r="J209" s="131"/>
      <c r="K209" s="130"/>
      <c r="L209" s="130"/>
      <c r="M209" s="130"/>
    </row>
    <row r="210" spans="2:13" ht="21" hidden="1" customHeight="1" x14ac:dyDescent="0.25">
      <c r="B210" s="66" t="s">
        <v>197</v>
      </c>
      <c r="C210" s="67"/>
      <c r="D210" s="68"/>
      <c r="E210" s="69"/>
      <c r="F210" s="70"/>
      <c r="G210" s="71"/>
      <c r="H210" s="14"/>
      <c r="I210" s="72"/>
      <c r="J210" s="14"/>
      <c r="K210" s="14"/>
      <c r="L210" s="14"/>
      <c r="M210" s="14"/>
    </row>
    <row r="211" spans="2:13" ht="21" hidden="1" customHeight="1" x14ac:dyDescent="0.25">
      <c r="B211" s="66" t="s">
        <v>198</v>
      </c>
      <c r="C211" s="67"/>
      <c r="D211" s="68"/>
      <c r="E211" s="69"/>
      <c r="F211" s="70"/>
      <c r="G211" s="71"/>
      <c r="H211" s="14"/>
      <c r="I211" s="72"/>
      <c r="J211" s="14"/>
      <c r="K211" s="14"/>
      <c r="L211" s="14"/>
      <c r="M211" s="14"/>
    </row>
    <row r="212" spans="2:13" ht="21" hidden="1" customHeight="1" x14ac:dyDescent="0.25">
      <c r="B212" s="66" t="s">
        <v>199</v>
      </c>
      <c r="C212" s="67"/>
      <c r="D212" s="68"/>
      <c r="E212" s="69"/>
      <c r="F212" s="70"/>
      <c r="G212" s="71"/>
      <c r="H212" s="14"/>
      <c r="I212" s="72"/>
      <c r="J212" s="14"/>
      <c r="K212" s="14"/>
      <c r="L212" s="14"/>
      <c r="M212" s="14"/>
    </row>
    <row r="213" spans="2:13" ht="21" hidden="1" customHeight="1" x14ac:dyDescent="0.25">
      <c r="B213" s="66" t="s">
        <v>200</v>
      </c>
      <c r="C213" s="67"/>
      <c r="D213" s="68"/>
      <c r="E213" s="69"/>
      <c r="F213" s="70"/>
      <c r="G213" s="71"/>
      <c r="H213" s="14"/>
      <c r="I213" s="72"/>
      <c r="J213" s="14"/>
      <c r="K213" s="14"/>
      <c r="L213" s="14"/>
      <c r="M213" s="14"/>
    </row>
    <row r="214" spans="2:13" s="132" customFormat="1" ht="23.25" hidden="1" customHeight="1" x14ac:dyDescent="0.2">
      <c r="B214" s="133" t="s">
        <v>208</v>
      </c>
      <c r="C214" s="130"/>
      <c r="D214" s="130"/>
      <c r="E214" s="130"/>
      <c r="F214" s="130"/>
      <c r="G214" s="130"/>
      <c r="H214" s="131"/>
      <c r="I214" s="130"/>
      <c r="J214" s="131"/>
      <c r="K214" s="130"/>
      <c r="L214" s="130"/>
      <c r="M214" s="130"/>
    </row>
    <row r="215" spans="2:13" ht="21" hidden="1" customHeight="1" x14ac:dyDescent="0.25">
      <c r="B215" s="66" t="s">
        <v>197</v>
      </c>
      <c r="C215" s="67"/>
      <c r="D215" s="68"/>
      <c r="E215" s="69"/>
      <c r="F215" s="70"/>
      <c r="G215" s="71"/>
      <c r="H215" s="14"/>
      <c r="I215" s="72"/>
      <c r="J215" s="14"/>
      <c r="K215" s="14"/>
      <c r="L215" s="14"/>
      <c r="M215" s="14"/>
    </row>
    <row r="216" spans="2:13" ht="21" hidden="1" customHeight="1" x14ac:dyDescent="0.25">
      <c r="B216" s="66" t="s">
        <v>198</v>
      </c>
      <c r="C216" s="67"/>
      <c r="D216" s="68"/>
      <c r="E216" s="69"/>
      <c r="F216" s="70"/>
      <c r="G216" s="71"/>
      <c r="H216" s="14"/>
      <c r="I216" s="72"/>
      <c r="J216" s="14"/>
      <c r="K216" s="14"/>
      <c r="L216" s="14"/>
      <c r="M216" s="14"/>
    </row>
    <row r="217" spans="2:13" ht="21" hidden="1" customHeight="1" x14ac:dyDescent="0.25">
      <c r="B217" s="66" t="s">
        <v>199</v>
      </c>
      <c r="C217" s="67"/>
      <c r="D217" s="68"/>
      <c r="E217" s="69"/>
      <c r="F217" s="70"/>
      <c r="G217" s="71"/>
      <c r="H217" s="14"/>
      <c r="I217" s="72"/>
      <c r="J217" s="14"/>
      <c r="K217" s="14"/>
      <c r="L217" s="14"/>
      <c r="M217" s="14"/>
    </row>
    <row r="218" spans="2:13" ht="21" hidden="1" customHeight="1" x14ac:dyDescent="0.25">
      <c r="B218" s="66" t="s">
        <v>200</v>
      </c>
      <c r="C218" s="67"/>
      <c r="D218" s="68"/>
      <c r="E218" s="69"/>
      <c r="F218" s="70"/>
      <c r="G218" s="71"/>
      <c r="H218" s="14"/>
      <c r="I218" s="72"/>
      <c r="J218" s="14"/>
      <c r="K218" s="14"/>
      <c r="L218" s="14"/>
      <c r="M218" s="14"/>
    </row>
    <row r="219" spans="2:13" s="132" customFormat="1" ht="23.25" hidden="1" customHeight="1" x14ac:dyDescent="0.2">
      <c r="B219" s="133" t="s">
        <v>209</v>
      </c>
      <c r="C219" s="130"/>
      <c r="D219" s="130"/>
      <c r="E219" s="130"/>
      <c r="F219" s="130"/>
      <c r="G219" s="130"/>
      <c r="H219" s="131"/>
      <c r="I219" s="130"/>
      <c r="J219" s="131"/>
      <c r="K219" s="130"/>
      <c r="L219" s="130"/>
      <c r="M219" s="130"/>
    </row>
    <row r="220" spans="2:13" ht="21" hidden="1" customHeight="1" x14ac:dyDescent="0.25">
      <c r="B220" s="66" t="s">
        <v>197</v>
      </c>
      <c r="C220" s="67"/>
      <c r="D220" s="68"/>
      <c r="E220" s="69"/>
      <c r="F220" s="70"/>
      <c r="G220" s="71"/>
      <c r="H220" s="14"/>
      <c r="I220" s="72"/>
      <c r="J220" s="14"/>
      <c r="K220" s="14"/>
      <c r="L220" s="14"/>
      <c r="M220" s="14"/>
    </row>
    <row r="221" spans="2:13" ht="21" hidden="1" customHeight="1" x14ac:dyDescent="0.25">
      <c r="B221" s="66" t="s">
        <v>198</v>
      </c>
      <c r="C221" s="67"/>
      <c r="D221" s="68"/>
      <c r="E221" s="69"/>
      <c r="F221" s="70"/>
      <c r="G221" s="71"/>
      <c r="H221" s="14"/>
      <c r="I221" s="72"/>
      <c r="J221" s="14"/>
      <c r="K221" s="14"/>
      <c r="L221" s="14"/>
      <c r="M221" s="14"/>
    </row>
    <row r="222" spans="2:13" ht="21" hidden="1" customHeight="1" x14ac:dyDescent="0.25">
      <c r="B222" s="66" t="s">
        <v>199</v>
      </c>
      <c r="C222" s="67"/>
      <c r="D222" s="68"/>
      <c r="E222" s="69"/>
      <c r="F222" s="70"/>
      <c r="G222" s="71"/>
      <c r="H222" s="14"/>
      <c r="I222" s="72"/>
      <c r="J222" s="14"/>
      <c r="K222" s="14"/>
      <c r="L222" s="14"/>
      <c r="M222" s="14"/>
    </row>
    <row r="223" spans="2:13" ht="21" hidden="1" customHeight="1" x14ac:dyDescent="0.25">
      <c r="B223" s="66" t="s">
        <v>200</v>
      </c>
      <c r="C223" s="67"/>
      <c r="D223" s="68"/>
      <c r="E223" s="69"/>
      <c r="F223" s="70"/>
      <c r="G223" s="71"/>
      <c r="H223" s="14"/>
      <c r="I223" s="72"/>
      <c r="J223" s="14"/>
      <c r="K223" s="14"/>
      <c r="L223" s="14"/>
      <c r="M223" s="14"/>
    </row>
    <row r="224" spans="2:13" s="132" customFormat="1" ht="23.25" hidden="1" customHeight="1" x14ac:dyDescent="0.2">
      <c r="B224" s="133" t="s">
        <v>210</v>
      </c>
      <c r="C224" s="130"/>
      <c r="D224" s="130"/>
      <c r="E224" s="130"/>
      <c r="F224" s="130"/>
      <c r="G224" s="130"/>
      <c r="H224" s="131"/>
      <c r="I224" s="130"/>
      <c r="J224" s="131"/>
      <c r="K224" s="130"/>
      <c r="L224" s="130"/>
      <c r="M224" s="130"/>
    </row>
    <row r="225" spans="2:13" ht="21" hidden="1" customHeight="1" x14ac:dyDescent="0.25">
      <c r="B225" s="66" t="s">
        <v>197</v>
      </c>
      <c r="C225" s="67"/>
      <c r="D225" s="68"/>
      <c r="E225" s="69"/>
      <c r="F225" s="70"/>
      <c r="G225" s="71"/>
      <c r="H225" s="14"/>
      <c r="I225" s="72"/>
      <c r="J225" s="14"/>
      <c r="K225" s="14"/>
      <c r="L225" s="14"/>
      <c r="M225" s="14"/>
    </row>
    <row r="226" spans="2:13" ht="21" hidden="1" customHeight="1" x14ac:dyDescent="0.25">
      <c r="B226" s="66" t="s">
        <v>198</v>
      </c>
      <c r="C226" s="67"/>
      <c r="D226" s="68"/>
      <c r="E226" s="69"/>
      <c r="F226" s="70"/>
      <c r="G226" s="71"/>
      <c r="H226" s="14"/>
      <c r="I226" s="72"/>
      <c r="J226" s="14"/>
      <c r="K226" s="14"/>
      <c r="L226" s="14"/>
      <c r="M226" s="14"/>
    </row>
    <row r="227" spans="2:13" ht="21" hidden="1" customHeight="1" x14ac:dyDescent="0.25">
      <c r="B227" s="66" t="s">
        <v>199</v>
      </c>
      <c r="C227" s="67"/>
      <c r="D227" s="68"/>
      <c r="E227" s="69"/>
      <c r="F227" s="70"/>
      <c r="G227" s="71"/>
      <c r="H227" s="14"/>
      <c r="I227" s="72"/>
      <c r="J227" s="14"/>
      <c r="K227" s="14"/>
      <c r="L227" s="14"/>
      <c r="M227" s="14"/>
    </row>
    <row r="228" spans="2:13" ht="21" hidden="1" customHeight="1" x14ac:dyDescent="0.25">
      <c r="B228" s="66" t="s">
        <v>200</v>
      </c>
      <c r="C228" s="67"/>
      <c r="D228" s="68"/>
      <c r="E228" s="69"/>
      <c r="F228" s="70"/>
      <c r="G228" s="71"/>
      <c r="H228" s="14"/>
      <c r="I228" s="72"/>
      <c r="J228" s="14"/>
      <c r="K228" s="14"/>
      <c r="L228" s="14"/>
      <c r="M228" s="14"/>
    </row>
    <row r="229" spans="2:13" s="132" customFormat="1" ht="23.25" hidden="1" customHeight="1" x14ac:dyDescent="0.2">
      <c r="B229" s="133" t="s">
        <v>211</v>
      </c>
      <c r="C229" s="130"/>
      <c r="D229" s="130"/>
      <c r="E229" s="130"/>
      <c r="F229" s="130"/>
      <c r="G229" s="130"/>
      <c r="H229" s="131"/>
      <c r="I229" s="130"/>
      <c r="J229" s="131"/>
      <c r="K229" s="130"/>
      <c r="L229" s="130"/>
      <c r="M229" s="130"/>
    </row>
    <row r="230" spans="2:13" ht="21" hidden="1" customHeight="1" x14ac:dyDescent="0.25">
      <c r="B230" s="66" t="s">
        <v>197</v>
      </c>
      <c r="C230" s="67"/>
      <c r="D230" s="68"/>
      <c r="E230" s="69"/>
      <c r="F230" s="70"/>
      <c r="G230" s="71"/>
      <c r="H230" s="14"/>
      <c r="I230" s="72"/>
      <c r="J230" s="14"/>
      <c r="K230" s="14"/>
      <c r="L230" s="14"/>
      <c r="M230" s="14"/>
    </row>
    <row r="231" spans="2:13" ht="21" hidden="1" customHeight="1" x14ac:dyDescent="0.25">
      <c r="B231" s="66" t="s">
        <v>198</v>
      </c>
      <c r="C231" s="67"/>
      <c r="D231" s="68"/>
      <c r="E231" s="69"/>
      <c r="F231" s="70"/>
      <c r="G231" s="71"/>
      <c r="H231" s="14"/>
      <c r="I231" s="72"/>
      <c r="J231" s="14"/>
      <c r="K231" s="14"/>
      <c r="L231" s="14"/>
      <c r="M231" s="14"/>
    </row>
    <row r="232" spans="2:13" ht="21" hidden="1" customHeight="1" x14ac:dyDescent="0.25">
      <c r="B232" s="66" t="s">
        <v>199</v>
      </c>
      <c r="C232" s="67"/>
      <c r="D232" s="68"/>
      <c r="E232" s="69"/>
      <c r="F232" s="70"/>
      <c r="G232" s="71"/>
      <c r="H232" s="14"/>
      <c r="I232" s="72"/>
      <c r="J232" s="14"/>
      <c r="K232" s="14"/>
      <c r="L232" s="14"/>
      <c r="M232" s="14"/>
    </row>
    <row r="233" spans="2:13" ht="21" hidden="1" customHeight="1" x14ac:dyDescent="0.25">
      <c r="B233" s="66" t="s">
        <v>200</v>
      </c>
      <c r="C233" s="67"/>
      <c r="D233" s="68"/>
      <c r="E233" s="69"/>
      <c r="F233" s="70"/>
      <c r="G233" s="71"/>
      <c r="H233" s="14"/>
      <c r="I233" s="72"/>
      <c r="J233" s="14"/>
      <c r="K233" s="14"/>
      <c r="L233" s="14"/>
      <c r="M233" s="14"/>
    </row>
    <row r="234" spans="2:13" s="65" customFormat="1" ht="21" hidden="1" customHeight="1" x14ac:dyDescent="0.25">
      <c r="B234" s="62" t="s">
        <v>212</v>
      </c>
      <c r="C234" s="63"/>
      <c r="D234" s="63"/>
      <c r="E234" s="63"/>
      <c r="F234" s="63"/>
      <c r="G234" s="63"/>
      <c r="H234" s="64"/>
      <c r="I234" s="63"/>
      <c r="J234" s="63"/>
      <c r="K234" s="63"/>
      <c r="L234" s="63"/>
      <c r="M234" s="63"/>
    </row>
    <row r="235" spans="2:13" ht="21" hidden="1" customHeight="1" x14ac:dyDescent="0.25">
      <c r="B235" s="66" t="s">
        <v>213</v>
      </c>
      <c r="C235" s="67"/>
      <c r="D235" s="68"/>
      <c r="E235" s="69"/>
      <c r="F235" s="70"/>
      <c r="G235" s="71"/>
      <c r="H235" s="14"/>
      <c r="I235" s="72"/>
      <c r="J235" s="14"/>
      <c r="K235" s="14"/>
      <c r="L235" s="14"/>
      <c r="M235" s="14"/>
    </row>
    <row r="236" spans="2:13" ht="21" hidden="1" customHeight="1" x14ac:dyDescent="0.25">
      <c r="B236" s="66" t="s">
        <v>214</v>
      </c>
      <c r="C236" s="67"/>
      <c r="D236" s="68"/>
      <c r="E236" s="69"/>
      <c r="F236" s="70"/>
      <c r="G236" s="71"/>
      <c r="H236" s="14"/>
      <c r="I236" s="72"/>
      <c r="J236" s="14"/>
      <c r="K236" s="14"/>
      <c r="L236" s="14"/>
      <c r="M236" s="14"/>
    </row>
    <row r="237" spans="2:13" ht="21" hidden="1" customHeight="1" x14ac:dyDescent="0.25">
      <c r="B237" s="66" t="s">
        <v>215</v>
      </c>
      <c r="C237" s="67"/>
      <c r="D237" s="68"/>
      <c r="E237" s="69"/>
      <c r="F237" s="70"/>
      <c r="G237" s="71"/>
      <c r="H237" s="14"/>
      <c r="I237" s="72"/>
      <c r="J237" s="14"/>
      <c r="K237" s="14"/>
      <c r="L237" s="14"/>
      <c r="M237" s="14"/>
    </row>
    <row r="238" spans="2:13" ht="21" hidden="1" customHeight="1" x14ac:dyDescent="0.25">
      <c r="B238" s="66" t="s">
        <v>216</v>
      </c>
      <c r="C238" s="67"/>
      <c r="D238" s="68"/>
      <c r="E238" s="69"/>
      <c r="F238" s="70"/>
      <c r="G238" s="71"/>
      <c r="H238" s="14"/>
      <c r="I238" s="72"/>
      <c r="J238" s="14"/>
      <c r="K238" s="14"/>
      <c r="L238" s="14"/>
      <c r="M238" s="14"/>
    </row>
    <row r="239" spans="2:13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</sheetData>
  <mergeCells count="23">
    <mergeCell ref="B37:B40"/>
    <mergeCell ref="B2:L2"/>
    <mergeCell ref="C3:F3"/>
    <mergeCell ref="H3:H5"/>
    <mergeCell ref="J3:J5"/>
    <mergeCell ref="B6:L6"/>
    <mergeCell ref="B7:B9"/>
    <mergeCell ref="C7:C9"/>
    <mergeCell ref="D7:D9"/>
    <mergeCell ref="E7:E9"/>
    <mergeCell ref="F7:F9"/>
    <mergeCell ref="B10:B14"/>
    <mergeCell ref="B15:B16"/>
    <mergeCell ref="B17:B25"/>
    <mergeCell ref="B26:B34"/>
    <mergeCell ref="B35:B36"/>
    <mergeCell ref="B78:D78"/>
    <mergeCell ref="B42:B55"/>
    <mergeCell ref="B56:B57"/>
    <mergeCell ref="B58:B61"/>
    <mergeCell ref="B62:B64"/>
    <mergeCell ref="B65:B76"/>
    <mergeCell ref="B77:D77"/>
  </mergeCells>
  <dataValidations count="1">
    <dataValidation type="list" allowBlank="1" showInputMessage="1" showErrorMessage="1" sqref="G9:M9">
      <formula1>#REF!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bcda57d-3309-491f-8cc9-51f8c6cf37b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53088F7A5E4D41A6FD9D53F89FF8F2" ma:contentTypeVersion="13" ma:contentTypeDescription="Create a new document." ma:contentTypeScope="" ma:versionID="22279f7537416f7ab2dee980daebeb2a">
  <xsd:schema xmlns:xsd="http://www.w3.org/2001/XMLSchema" xmlns:xs="http://www.w3.org/2001/XMLSchema" xmlns:p="http://schemas.microsoft.com/office/2006/metadata/properties" xmlns:ns3="2bcda57d-3309-491f-8cc9-51f8c6cf37be" xmlns:ns4="c3c8fbad-bf6a-47cc-9d11-e691dc526192" targetNamespace="http://schemas.microsoft.com/office/2006/metadata/properties" ma:root="true" ma:fieldsID="5fdb5caec951fb8f63729ac167ff786a" ns3:_="" ns4:_="">
    <xsd:import namespace="2bcda57d-3309-491f-8cc9-51f8c6cf37be"/>
    <xsd:import namespace="c3c8fbad-bf6a-47cc-9d11-e691dc52619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cda57d-3309-491f-8cc9-51f8c6cf37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c8fbad-bf6a-47cc-9d11-e691dc52619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27CE69-8F50-4A49-8070-472DAE228D4E}">
  <ds:schemaRefs>
    <ds:schemaRef ds:uri="http://schemas.microsoft.com/office/2006/documentManagement/types"/>
    <ds:schemaRef ds:uri="2bcda57d-3309-491f-8cc9-51f8c6cf37be"/>
    <ds:schemaRef ds:uri="http://schemas.microsoft.com/office/2006/metadata/properties"/>
    <ds:schemaRef ds:uri="http://purl.org/dc/terms/"/>
    <ds:schemaRef ds:uri="c3c8fbad-bf6a-47cc-9d11-e691dc526192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4173BA5-D96C-4382-B6DA-9BC03544D6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cda57d-3309-491f-8cc9-51f8c6cf37be"/>
    <ds:schemaRef ds:uri="c3c8fbad-bf6a-47cc-9d11-e691dc5261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64AAAD-31E4-4736-847E-ECA51200C3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 Mondal</dc:creator>
  <cp:lastModifiedBy>Sreekanth C</cp:lastModifiedBy>
  <dcterms:created xsi:type="dcterms:W3CDTF">2023-02-01T10:13:14Z</dcterms:created>
  <dcterms:modified xsi:type="dcterms:W3CDTF">2023-02-22T04:18:58Z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0x010100CA53088F7A5E4D41A6FD9D53F89FF8F2</vt:lpwstr>
  </property>
</Properties>
</file>