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pollotyres-my.sharepoint.com/personal/sreekanth_c_apollotyres_com/Documents/Desktop/Results - Sreekanth/"/>
    </mc:Choice>
  </mc:AlternateContent>
  <bookViews>
    <workbookView xWindow="0" yWindow="0" windowWidth="20490" windowHeight="8910"/>
  </bookViews>
  <sheets>
    <sheet name="middle east lab mixed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5" l="1"/>
  <c r="D109" i="5"/>
  <c r="F107" i="5"/>
  <c r="E107" i="5"/>
  <c r="D107" i="5"/>
  <c r="C107" i="5"/>
  <c r="D103" i="5"/>
  <c r="E103" i="5"/>
  <c r="F103" i="5"/>
  <c r="C103" i="5"/>
  <c r="D99" i="5" l="1"/>
  <c r="E99" i="5"/>
  <c r="F99" i="5"/>
  <c r="C99" i="5"/>
  <c r="F69" i="5"/>
  <c r="E69" i="5"/>
  <c r="D69" i="5"/>
  <c r="C69" i="5"/>
  <c r="D79" i="5"/>
  <c r="E79" i="5"/>
  <c r="F79" i="5"/>
  <c r="C79" i="5"/>
  <c r="F80" i="5"/>
  <c r="E80" i="5"/>
  <c r="D80" i="5"/>
  <c r="C80" i="5"/>
  <c r="F84" i="5"/>
  <c r="E84" i="5"/>
  <c r="D84" i="5"/>
  <c r="C84" i="5"/>
  <c r="F97" i="5"/>
  <c r="E97" i="5"/>
  <c r="D97" i="5"/>
  <c r="C97" i="5"/>
  <c r="E68" i="5"/>
  <c r="D68" i="5"/>
  <c r="F68" i="5"/>
  <c r="C68" i="5"/>
  <c r="D45" i="5"/>
  <c r="E45" i="5"/>
  <c r="F45" i="5"/>
  <c r="C45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D33" i="5"/>
  <c r="E33" i="5"/>
  <c r="F33" i="5"/>
  <c r="F60" i="5" l="1"/>
  <c r="F71" i="5" s="1"/>
  <c r="F82" i="5" s="1"/>
  <c r="F92" i="5" s="1"/>
  <c r="F52" i="5"/>
  <c r="V7" i="5"/>
  <c r="E42" i="5"/>
  <c r="E52" i="5" s="1"/>
  <c r="D42" i="5"/>
  <c r="D60" i="5" s="1"/>
  <c r="D71" i="5" s="1"/>
  <c r="D82" i="5" s="1"/>
  <c r="D92" i="5" s="1"/>
  <c r="C42" i="5"/>
  <c r="C60" i="5" s="1"/>
  <c r="C71" i="5" s="1"/>
  <c r="C82" i="5" s="1"/>
  <c r="C92" i="5" s="1"/>
  <c r="C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AJ21" i="5"/>
  <c r="AB21" i="5"/>
  <c r="AJ20" i="5"/>
  <c r="AB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J11" i="5"/>
  <c r="AI11" i="5"/>
  <c r="AH11" i="5"/>
  <c r="AG11" i="5"/>
  <c r="AF11" i="5"/>
  <c r="AD11" i="5"/>
  <c r="AC11" i="5"/>
  <c r="AB11" i="5"/>
  <c r="AA11" i="5"/>
  <c r="Z11" i="5"/>
  <c r="X11" i="5"/>
  <c r="W11" i="5"/>
  <c r="V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J9" i="5"/>
  <c r="AI9" i="5"/>
  <c r="AH9" i="5"/>
  <c r="AG9" i="5"/>
  <c r="AF9" i="5"/>
  <c r="AE9" i="5"/>
  <c r="AB9" i="5"/>
  <c r="AA9" i="5"/>
  <c r="Z9" i="5"/>
  <c r="Y9" i="5"/>
  <c r="X9" i="5"/>
  <c r="W9" i="5"/>
  <c r="V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AE33" i="5" l="1"/>
  <c r="AE35" i="5" s="1"/>
  <c r="AF33" i="5"/>
  <c r="AF35" i="5" s="1"/>
  <c r="AG33" i="5"/>
  <c r="AG35" i="5" s="1"/>
  <c r="V33" i="5"/>
  <c r="V35" i="5" s="1"/>
  <c r="X33" i="5"/>
  <c r="X35" i="5" s="1"/>
  <c r="W33" i="5"/>
  <c r="W35" i="5" s="1"/>
  <c r="Y33" i="5"/>
  <c r="Y35" i="5" s="1"/>
  <c r="Z33" i="5"/>
  <c r="Z35" i="5" s="1"/>
  <c r="AH33" i="5"/>
  <c r="AH35" i="5" s="1"/>
  <c r="AA33" i="5"/>
  <c r="AA35" i="5" s="1"/>
  <c r="AI33" i="5"/>
  <c r="AI35" i="5" s="1"/>
  <c r="AB33" i="5"/>
  <c r="AB35" i="5" s="1"/>
  <c r="AJ33" i="5"/>
  <c r="AJ35" i="5" s="1"/>
  <c r="C52" i="5"/>
  <c r="AC33" i="5"/>
  <c r="AC35" i="5" s="1"/>
  <c r="D52" i="5"/>
  <c r="AD33" i="5"/>
  <c r="AD35" i="5" s="1"/>
  <c r="E60" i="5"/>
  <c r="E71" i="5" s="1"/>
  <c r="E82" i="5" s="1"/>
  <c r="E92" i="5" s="1"/>
</calcChain>
</file>

<file path=xl/comments1.xml><?xml version="1.0" encoding="utf-8"?>
<comments xmlns="http://schemas.openxmlformats.org/spreadsheetml/2006/main">
  <authors>
    <author>Retheesh.Chidambaran</author>
  </authors>
  <commentList>
    <comment ref="U52" authorId="0" shapeId="0">
      <text>
        <r>
          <rPr>
            <sz val="9"/>
            <color indexed="81"/>
            <rFont val="宋体"/>
            <charset val="134"/>
          </rPr>
          <t>Retheesh.Chidambaran:
Master mixed in plant and Final in R&amp;D Lab</t>
        </r>
      </text>
    </comment>
  </commentList>
</comments>
</file>

<file path=xl/sharedStrings.xml><?xml version="1.0" encoding="utf-8"?>
<sst xmlns="http://schemas.openxmlformats.org/spreadsheetml/2006/main" count="185" uniqueCount="110">
  <si>
    <t>T810</t>
  </si>
  <si>
    <t>Material description</t>
  </si>
  <si>
    <t>Code</t>
  </si>
  <si>
    <t>21LP-11-1</t>
  </si>
  <si>
    <t>21LP-11-2</t>
  </si>
  <si>
    <t>21LP-11-3</t>
  </si>
  <si>
    <t>21LP-11-4</t>
  </si>
  <si>
    <t>T101</t>
  </si>
  <si>
    <t>T6339</t>
  </si>
  <si>
    <t>T912</t>
  </si>
  <si>
    <t xml:space="preserve">T981 </t>
  </si>
  <si>
    <t>T9306</t>
  </si>
  <si>
    <t>T9306B</t>
  </si>
  <si>
    <t>T2813</t>
  </si>
  <si>
    <t>T946</t>
  </si>
  <si>
    <t>T834</t>
  </si>
  <si>
    <t>T834A</t>
  </si>
  <si>
    <t>T9803</t>
  </si>
  <si>
    <t xml:space="preserve">T9804 </t>
  </si>
  <si>
    <t xml:space="preserve">T6169 </t>
  </si>
  <si>
    <t xml:space="preserve">T450
(Prop by Rogerio) </t>
  </si>
  <si>
    <t>NR</t>
  </si>
  <si>
    <t>N220 ISAF Carbon Black</t>
  </si>
  <si>
    <t>N234</t>
  </si>
  <si>
    <t>N134</t>
  </si>
  <si>
    <t>Active Silica Granular 175 sq.m/g</t>
  </si>
  <si>
    <t>Ozone Protecting Wax PE</t>
  </si>
  <si>
    <t>162502A</t>
  </si>
  <si>
    <t>Antioxident - 6PPD</t>
  </si>
  <si>
    <t>Gum rosin</t>
  </si>
  <si>
    <t> </t>
  </si>
  <si>
    <t>TMQ</t>
  </si>
  <si>
    <t>Zinc Oxide</t>
  </si>
  <si>
    <t>Stearic Acid (Flake Form)</t>
  </si>
  <si>
    <t>TBBS</t>
  </si>
  <si>
    <t>Sulphur Soluble Fg No.1 0.5% Oil Based</t>
  </si>
  <si>
    <t>Retarder - PVI</t>
  </si>
  <si>
    <t>TOTAL</t>
  </si>
  <si>
    <r>
      <t>A.</t>
    </r>
    <r>
      <rPr>
        <b/>
        <sz val="16"/>
        <rFont val="Calibri"/>
        <family val="2"/>
        <charset val="134"/>
      </rPr>
      <t>Mooney Viscosity(MV)and Scorch(MS) @ 135</t>
    </r>
    <r>
      <rPr>
        <b/>
        <vertAlign val="superscript"/>
        <sz val="16"/>
        <rFont val="Calibri"/>
        <family val="2"/>
        <charset val="134"/>
      </rPr>
      <t>0</t>
    </r>
    <r>
      <rPr>
        <b/>
        <sz val="16"/>
        <rFont val="Calibri"/>
        <family val="2"/>
        <charset val="134"/>
      </rPr>
      <t>C</t>
    </r>
  </si>
  <si>
    <t>M V</t>
  </si>
  <si>
    <t>MU</t>
  </si>
  <si>
    <t>Cost/kg</t>
  </si>
  <si>
    <t>MS</t>
  </si>
  <si>
    <t>min</t>
  </si>
  <si>
    <t>Specific gravity</t>
  </si>
  <si>
    <t>Cost/Kg</t>
  </si>
  <si>
    <t>Volume cost</t>
  </si>
  <si>
    <r>
      <t>B.Rheological properties 160</t>
    </r>
    <r>
      <rPr>
        <b/>
        <vertAlign val="superscript"/>
        <sz val="16"/>
        <rFont val="Calibri"/>
        <family val="2"/>
        <charset val="134"/>
      </rPr>
      <t>0</t>
    </r>
    <r>
      <rPr>
        <b/>
        <sz val="16"/>
        <rFont val="Calibri"/>
        <family val="2"/>
        <charset val="134"/>
      </rPr>
      <t>C @ 30'</t>
    </r>
  </si>
  <si>
    <t>REGULAR-CAP COMPOUNDS</t>
  </si>
  <si>
    <t>Properties</t>
  </si>
  <si>
    <t>Units</t>
  </si>
  <si>
    <t>ML</t>
  </si>
  <si>
    <t>lbf-in</t>
  </si>
  <si>
    <t>MH</t>
  </si>
  <si>
    <t>MH-ML</t>
  </si>
  <si>
    <t>TS2</t>
  </si>
  <si>
    <t>TC10</t>
  </si>
  <si>
    <t>TC15</t>
  </si>
  <si>
    <t>TC50</t>
  </si>
  <si>
    <t>TC90</t>
  </si>
  <si>
    <t>C.RPA Test results</t>
  </si>
  <si>
    <t>Payne effect  ΔG'(0.56%-10.04%</t>
  </si>
  <si>
    <t>Mpa</t>
  </si>
  <si>
    <t>G'@ 0.56% Strain</t>
  </si>
  <si>
    <t>G'@ 10.04% Strain</t>
  </si>
  <si>
    <t>Elastic modulus (E')</t>
  </si>
  <si>
    <t>Loss Modulus (E")</t>
  </si>
  <si>
    <t>Tan delta</t>
  </si>
  <si>
    <t>C.Physical properties-unaged(160ºC @ 15 mins)</t>
  </si>
  <si>
    <t>Hardness</t>
  </si>
  <si>
    <t>Shore A</t>
  </si>
  <si>
    <t>M100</t>
  </si>
  <si>
    <t>MPa</t>
  </si>
  <si>
    <t>M200</t>
  </si>
  <si>
    <t>M300</t>
  </si>
  <si>
    <t xml:space="preserve">Tensile Strength </t>
  </si>
  <si>
    <t>Elongation at break</t>
  </si>
  <si>
    <t>%</t>
  </si>
  <si>
    <t>Tear strength</t>
  </si>
  <si>
    <t>N/mm</t>
  </si>
  <si>
    <t>Toughness</t>
  </si>
  <si>
    <t>WUB/thickness</t>
  </si>
  <si>
    <t>D.Physical properties Aged(100ºC&amp;48 hrs)</t>
  </si>
  <si>
    <t>Tear Strength</t>
  </si>
  <si>
    <t>E. Rebound, Abrasion, HBU,&amp; De-Mattia, Bulk Tear</t>
  </si>
  <si>
    <t>Bulk Tear (Unaged)</t>
  </si>
  <si>
    <t>N</t>
  </si>
  <si>
    <t>Index</t>
  </si>
  <si>
    <t xml:space="preserve">Abrasion loss </t>
  </si>
  <si>
    <r>
      <t>mm</t>
    </r>
    <r>
      <rPr>
        <b/>
        <vertAlign val="superscript"/>
        <sz val="16"/>
        <rFont val="Calibri"/>
        <family val="2"/>
        <charset val="134"/>
      </rPr>
      <t>3</t>
    </r>
  </si>
  <si>
    <t>HBU Base</t>
  </si>
  <si>
    <r>
      <t>0</t>
    </r>
    <r>
      <rPr>
        <b/>
        <sz val="16"/>
        <rFont val="Calibri"/>
        <family val="2"/>
        <charset val="134"/>
      </rPr>
      <t>C</t>
    </r>
  </si>
  <si>
    <t>HBU Centre</t>
  </si>
  <si>
    <t>SET</t>
  </si>
  <si>
    <t>Rebound Resilence @ RT</t>
  </si>
  <si>
    <t>Rebound Resilence @60°C</t>
  </si>
  <si>
    <t>F.Dynamic Mechanical Analysis</t>
  </si>
  <si>
    <t>E' (Elastic Modulus)</t>
  </si>
  <si>
    <t>E'' (Loss modulus)</t>
  </si>
  <si>
    <t>Tan D</t>
  </si>
  <si>
    <t>J" (Loss complince)</t>
  </si>
  <si>
    <r>
      <t>Mpa</t>
    </r>
    <r>
      <rPr>
        <vertAlign val="superscript"/>
        <sz val="16"/>
        <rFont val="Calibri"/>
        <family val="2"/>
        <charset val="134"/>
      </rPr>
      <t>-1</t>
    </r>
  </si>
  <si>
    <t>F. Rebound Resilience</t>
  </si>
  <si>
    <t>Rebound</t>
  </si>
  <si>
    <t>G. Fatigue To Failure</t>
  </si>
  <si>
    <t>-</t>
  </si>
  <si>
    <t>No. of cycles ( geometric mean)</t>
  </si>
  <si>
    <t>H. LAT 100</t>
  </si>
  <si>
    <t xml:space="preserve">wear loss </t>
  </si>
  <si>
    <t>mg/m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</si>
</sst>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"/>
    <numFmt numFmtId="166" formatCode="0.0000"/>
    <numFmt numFmtId="167" formatCode="0.00_ "/>
    <numFmt numFmtId="168" formatCode="0_ "/>
    <numFmt numFmtId="169" formatCode="0.000_ "/>
    <numFmt numFmtId="170" formatCode="0.0000_ "/>
    <numFmt numFmtId="171" formatCode="0.0_ "/>
  </numFmts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8"/>
      <name val="Calibri"/>
      <family val="2"/>
      <scheme val="minor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b/>
      <sz val="11"/>
      <name val="Calibri"/>
      <family val="2"/>
      <charset val="134"/>
    </font>
    <font>
      <b/>
      <sz val="16"/>
      <name val="Calibri"/>
      <family val="2"/>
      <charset val="134"/>
    </font>
    <font>
      <sz val="11"/>
      <name val="Arial"/>
      <family val="2"/>
      <charset val="134"/>
    </font>
    <font>
      <sz val="16"/>
      <name val="Calibri"/>
      <family val="2"/>
      <charset val="134"/>
    </font>
    <font>
      <b/>
      <vertAlign val="superscript"/>
      <sz val="16"/>
      <name val="Calibri"/>
      <family val="2"/>
      <charset val="134"/>
    </font>
    <font>
      <sz val="12"/>
      <name val="Arial"/>
      <family val="2"/>
      <charset val="134"/>
    </font>
    <font>
      <b/>
      <sz val="16"/>
      <name val="Arial"/>
      <family val="2"/>
      <charset val="134"/>
    </font>
    <font>
      <sz val="16"/>
      <name val="Arial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  <charset val="134"/>
    </font>
    <font>
      <vertAlign val="superscript"/>
      <sz val="16"/>
      <name val="Calibri"/>
      <family val="2"/>
      <charset val="134"/>
    </font>
    <font>
      <sz val="9"/>
      <color indexed="81"/>
      <name val="宋体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24"/>
      <name val="Arial"/>
      <family val="2"/>
      <charset val="134"/>
    </font>
    <font>
      <b/>
      <sz val="18"/>
      <name val="Calibri"/>
      <family val="2"/>
      <charset val="134"/>
    </font>
    <font>
      <b/>
      <sz val="20"/>
      <name val="Calibri"/>
      <family val="2"/>
      <charset val="134"/>
    </font>
    <font>
      <sz val="18"/>
      <name val="Calibri"/>
      <family val="2"/>
      <charset val="134"/>
    </font>
    <font>
      <sz val="18"/>
      <color rgb="FF000000"/>
      <name val="Calibri"/>
      <family val="2"/>
    </font>
    <font>
      <sz val="18"/>
      <name val="Calibri"/>
      <family val="2"/>
    </font>
    <font>
      <b/>
      <sz val="18"/>
      <color rgb="FF000000"/>
      <name val="Calibri"/>
      <family val="2"/>
    </font>
    <font>
      <sz val="18"/>
      <name val="Arial"/>
      <family val="2"/>
      <charset val="134"/>
    </font>
    <font>
      <sz val="18"/>
      <color theme="1"/>
      <name val="Calibri"/>
      <family val="2"/>
    </font>
    <font>
      <sz val="16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sz val="14"/>
      <name val="Arial"/>
      <family val="2"/>
      <charset val="134"/>
    </font>
    <font>
      <sz val="14"/>
      <color rgb="FF000000"/>
      <name val="Calibri"/>
      <family val="2"/>
    </font>
    <font>
      <b/>
      <sz val="12"/>
      <name val="Arial"/>
      <family val="2"/>
      <charset val="134"/>
    </font>
    <font>
      <sz val="16"/>
      <color rgb="FF000000"/>
      <name val="Calibri"/>
      <family val="2"/>
    </font>
    <font>
      <b/>
      <sz val="16"/>
      <color rgb="FF000000"/>
      <name val="Arial Narrow"/>
      <family val="2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</cellStyleXfs>
  <cellXfs count="195">
    <xf numFmtId="0" fontId="0" fillId="0" borderId="0" xfId="0"/>
    <xf numFmtId="0" fontId="4" fillId="0" borderId="0" xfId="3" applyAlignment="1"/>
    <xf numFmtId="0" fontId="7" fillId="0" borderId="1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8" fillId="0" borderId="0" xfId="3" applyFont="1" applyAlignment="1"/>
    <xf numFmtId="0" fontId="9" fillId="0" borderId="1" xfId="3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/>
    </xf>
    <xf numFmtId="0" fontId="9" fillId="0" borderId="2" xfId="3" applyFont="1" applyBorder="1" applyAlignment="1">
      <alignment horizontal="left" vertical="center"/>
    </xf>
    <xf numFmtId="0" fontId="7" fillId="5" borderId="1" xfId="3" applyFont="1" applyFill="1" applyBorder="1" applyAlignment="1">
      <alignment horizontal="center" vertical="center"/>
    </xf>
    <xf numFmtId="0" fontId="9" fillId="0" borderId="10" xfId="3" applyFont="1" applyBorder="1">
      <alignment vertical="center"/>
    </xf>
    <xf numFmtId="0" fontId="7" fillId="0" borderId="10" xfId="3" applyFont="1" applyBorder="1" applyAlignment="1">
      <alignment horizontal="center" vertical="center"/>
    </xf>
    <xf numFmtId="0" fontId="7" fillId="5" borderId="10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9" fillId="6" borderId="4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9" fillId="5" borderId="3" xfId="3" applyFont="1" applyFill="1" applyBorder="1">
      <alignment vertical="center"/>
    </xf>
    <xf numFmtId="0" fontId="4" fillId="0" borderId="1" xfId="3" applyBorder="1" applyAlignment="1">
      <alignment horizontal="center"/>
    </xf>
    <xf numFmtId="1" fontId="9" fillId="0" borderId="1" xfId="3" applyNumberFormat="1" applyFont="1" applyBorder="1" applyAlignment="1">
      <alignment horizontal="center" vertical="center"/>
    </xf>
    <xf numFmtId="1" fontId="9" fillId="5" borderId="1" xfId="3" applyNumberFormat="1" applyFont="1" applyFill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0" fontId="11" fillId="0" borderId="1" xfId="3" applyFont="1" applyBorder="1" applyAlignment="1"/>
    <xf numFmtId="165" fontId="9" fillId="0" borderId="1" xfId="3" applyNumberFormat="1" applyFont="1" applyBorder="1" applyAlignment="1">
      <alignment horizontal="center" vertical="center"/>
    </xf>
    <xf numFmtId="165" fontId="9" fillId="5" borderId="1" xfId="3" applyNumberFormat="1" applyFont="1" applyFill="1" applyBorder="1" applyAlignment="1">
      <alignment horizontal="center" vertical="center"/>
    </xf>
    <xf numFmtId="0" fontId="7" fillId="6" borderId="2" xfId="3" applyFont="1" applyFill="1" applyBorder="1">
      <alignment vertical="center"/>
    </xf>
    <xf numFmtId="0" fontId="7" fillId="6" borderId="3" xfId="3" applyFont="1" applyFill="1" applyBorder="1">
      <alignment vertical="center"/>
    </xf>
    <xf numFmtId="164" fontId="9" fillId="5" borderId="1" xfId="3" applyNumberFormat="1" applyFont="1" applyFill="1" applyBorder="1" applyAlignment="1">
      <alignment horizontal="center" vertical="center"/>
    </xf>
    <xf numFmtId="164" fontId="9" fillId="5" borderId="5" xfId="5" applyNumberFormat="1" applyFont="1" applyFill="1" applyBorder="1" applyAlignment="1">
      <alignment horizontal="center" vertical="center"/>
    </xf>
    <xf numFmtId="164" fontId="9" fillId="5" borderId="6" xfId="5" applyNumberFormat="1" applyFont="1" applyFill="1" applyBorder="1" applyAlignment="1">
      <alignment horizontal="center" vertical="center"/>
    </xf>
    <xf numFmtId="164" fontId="9" fillId="5" borderId="1" xfId="5" applyNumberFormat="1" applyFont="1" applyFill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164" fontId="9" fillId="0" borderId="10" xfId="3" applyNumberFormat="1" applyFont="1" applyBorder="1" applyAlignment="1">
      <alignment horizontal="center" vertical="center"/>
    </xf>
    <xf numFmtId="164" fontId="9" fillId="5" borderId="10" xfId="5" applyNumberFormat="1" applyFont="1" applyFill="1" applyBorder="1" applyAlignment="1">
      <alignment horizontal="center" vertical="center"/>
    </xf>
    <xf numFmtId="0" fontId="7" fillId="6" borderId="11" xfId="3" applyFont="1" applyFill="1" applyBorder="1">
      <alignment vertical="center"/>
    </xf>
    <xf numFmtId="0" fontId="7" fillId="6" borderId="12" xfId="3" applyFont="1" applyFill="1" applyBorder="1" applyAlignment="1">
      <alignment vertical="center" wrapText="1"/>
    </xf>
    <xf numFmtId="167" fontId="9" fillId="5" borderId="1" xfId="3" applyNumberFormat="1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168" fontId="9" fillId="5" borderId="1" xfId="3" applyNumberFormat="1" applyFont="1" applyFill="1" applyBorder="1" applyAlignment="1">
      <alignment horizontal="center" vertical="center"/>
    </xf>
    <xf numFmtId="2" fontId="4" fillId="0" borderId="0" xfId="3" applyNumberFormat="1" applyAlignment="1"/>
    <xf numFmtId="2" fontId="7" fillId="0" borderId="1" xfId="3" applyNumberFormat="1" applyFont="1" applyBorder="1" applyAlignment="1">
      <alignment horizontal="center" vertical="center"/>
    </xf>
    <xf numFmtId="2" fontId="12" fillId="0" borderId="1" xfId="3" applyNumberFormat="1" applyFont="1" applyBorder="1" applyAlignment="1">
      <alignment horizontal="center" vertical="center"/>
    </xf>
    <xf numFmtId="167" fontId="7" fillId="5" borderId="1" xfId="3" applyNumberFormat="1" applyFont="1" applyFill="1" applyBorder="1" applyAlignment="1">
      <alignment horizontal="center" vertical="center"/>
    </xf>
    <xf numFmtId="2" fontId="7" fillId="5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Border="1" applyAlignment="1">
      <alignment horizontal="center" vertical="center"/>
    </xf>
    <xf numFmtId="164" fontId="7" fillId="5" borderId="1" xfId="3" applyNumberFormat="1" applyFont="1" applyFill="1" applyBorder="1" applyAlignment="1">
      <alignment horizontal="center" vertical="center"/>
    </xf>
    <xf numFmtId="2" fontId="7" fillId="0" borderId="13" xfId="6" applyNumberFormat="1" applyFont="1" applyBorder="1" applyAlignment="1">
      <alignment horizontal="center" vertical="center"/>
    </xf>
    <xf numFmtId="2" fontId="9" fillId="0" borderId="1" xfId="3" applyNumberFormat="1" applyFont="1" applyBorder="1" applyAlignment="1">
      <alignment horizontal="center" vertical="center"/>
    </xf>
    <xf numFmtId="2" fontId="13" fillId="0" borderId="1" xfId="3" applyNumberFormat="1" applyFont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64" fontId="13" fillId="0" borderId="1" xfId="3" applyNumberFormat="1" applyFont="1" applyBorder="1" applyAlignment="1">
      <alignment horizontal="center" vertical="center"/>
    </xf>
    <xf numFmtId="2" fontId="9" fillId="0" borderId="13" xfId="6" applyNumberFormat="1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7" fillId="0" borderId="13" xfId="6" applyNumberFormat="1" applyFont="1" applyBorder="1" applyAlignment="1">
      <alignment horizontal="center" vertical="center"/>
    </xf>
    <xf numFmtId="0" fontId="7" fillId="6" borderId="14" xfId="3" applyFont="1" applyFill="1" applyBorder="1">
      <alignment vertical="center"/>
    </xf>
    <xf numFmtId="0" fontId="7" fillId="6" borderId="0" xfId="3" applyFont="1" applyFill="1" applyAlignment="1">
      <alignment vertical="center" wrapText="1"/>
    </xf>
    <xf numFmtId="168" fontId="7" fillId="5" borderId="1" xfId="3" applyNumberFormat="1" applyFont="1" applyFill="1" applyBorder="1" applyAlignment="1">
      <alignment horizontal="center" vertical="center"/>
    </xf>
    <xf numFmtId="0" fontId="7" fillId="6" borderId="0" xfId="3" applyFont="1" applyFill="1">
      <alignment vertical="center"/>
    </xf>
    <xf numFmtId="2" fontId="10" fillId="0" borderId="1" xfId="3" applyNumberFormat="1" applyFont="1" applyBorder="1" applyAlignment="1">
      <alignment horizontal="center" vertical="center"/>
    </xf>
    <xf numFmtId="164" fontId="13" fillId="5" borderId="1" xfId="3" applyNumberFormat="1" applyFont="1" applyFill="1" applyBorder="1" applyAlignment="1">
      <alignment horizontal="center" vertical="center"/>
    </xf>
    <xf numFmtId="0" fontId="13" fillId="5" borderId="1" xfId="3" applyFont="1" applyFill="1" applyBorder="1" applyAlignment="1">
      <alignment horizontal="center" vertical="center"/>
    </xf>
    <xf numFmtId="169" fontId="7" fillId="5" borderId="1" xfId="3" applyNumberFormat="1" applyFont="1" applyFill="1" applyBorder="1" applyAlignment="1">
      <alignment horizontal="center" vertical="center"/>
    </xf>
    <xf numFmtId="170" fontId="9" fillId="5" borderId="1" xfId="3" applyNumberFormat="1" applyFont="1" applyFill="1" applyBorder="1" applyAlignment="1">
      <alignment horizontal="center" vertical="center"/>
    </xf>
    <xf numFmtId="166" fontId="9" fillId="0" borderId="1" xfId="3" applyNumberFormat="1" applyFont="1" applyBorder="1" applyAlignment="1">
      <alignment horizontal="center" vertical="center"/>
    </xf>
    <xf numFmtId="0" fontId="0" fillId="0" borderId="0" xfId="3" applyFont="1" applyAlignment="1"/>
    <xf numFmtId="0" fontId="4" fillId="5" borderId="0" xfId="3" applyFill="1" applyAlignment="1"/>
    <xf numFmtId="0" fontId="7" fillId="0" borderId="2" xfId="3" applyFont="1" applyBorder="1" applyAlignment="1">
      <alignment horizontal="left" vertical="center"/>
    </xf>
    <xf numFmtId="0" fontId="7" fillId="4" borderId="2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7" fillId="4" borderId="1" xfId="3" applyFont="1" applyFill="1" applyBorder="1" applyAlignment="1">
      <alignment horizontal="center" vertical="center"/>
    </xf>
    <xf numFmtId="0" fontId="12" fillId="0" borderId="4" xfId="3" applyFont="1" applyBorder="1">
      <alignment vertical="center"/>
    </xf>
    <xf numFmtId="0" fontId="12" fillId="0" borderId="3" xfId="3" applyFont="1" applyBorder="1">
      <alignment vertical="center"/>
    </xf>
    <xf numFmtId="0" fontId="7" fillId="3" borderId="4" xfId="3" applyFont="1" applyFill="1" applyBorder="1">
      <alignment vertical="center"/>
    </xf>
    <xf numFmtId="0" fontId="7" fillId="3" borderId="3" xfId="3" applyFont="1" applyFill="1" applyBorder="1">
      <alignment vertical="center"/>
    </xf>
    <xf numFmtId="0" fontId="7" fillId="3" borderId="5" xfId="3" applyFont="1" applyFill="1" applyBorder="1">
      <alignment vertical="center"/>
    </xf>
    <xf numFmtId="0" fontId="6" fillId="2" borderId="4" xfId="3" applyFont="1" applyFill="1" applyBorder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0" borderId="1" xfId="3" applyFont="1" applyBorder="1" applyAlignment="1">
      <alignment horizontal="left" vertical="center"/>
    </xf>
    <xf numFmtId="0" fontId="9" fillId="0" borderId="6" xfId="3" applyFont="1" applyBorder="1" applyAlignment="1">
      <alignment horizontal="left" vertical="center"/>
    </xf>
    <xf numFmtId="0" fontId="9" fillId="0" borderId="6" xfId="3" applyFont="1" applyBorder="1" applyAlignment="1">
      <alignment horizontal="center" vertical="center"/>
    </xf>
    <xf numFmtId="0" fontId="7" fillId="2" borderId="1" xfId="3" applyFont="1" applyFill="1" applyBorder="1" applyAlignment="1">
      <alignment horizontal="left" vertical="center"/>
    </xf>
    <xf numFmtId="1" fontId="9" fillId="2" borderId="1" xfId="3" applyNumberFormat="1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0" fontId="22" fillId="2" borderId="17" xfId="3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 wrapText="1"/>
    </xf>
    <xf numFmtId="0" fontId="6" fillId="2" borderId="3" xfId="3" applyFont="1" applyFill="1" applyBorder="1">
      <alignment vertical="center"/>
    </xf>
    <xf numFmtId="0" fontId="4" fillId="0" borderId="19" xfId="3" applyBorder="1" applyAlignment="1"/>
    <xf numFmtId="0" fontId="4" fillId="0" borderId="20" xfId="3" applyBorder="1" applyAlignment="1"/>
    <xf numFmtId="0" fontId="20" fillId="2" borderId="15" xfId="3" applyFont="1" applyFill="1" applyBorder="1" applyAlignment="1">
      <alignment horizontal="center"/>
    </xf>
    <xf numFmtId="0" fontId="23" fillId="5" borderId="18" xfId="3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5" borderId="1" xfId="3" applyFont="1" applyFill="1" applyBorder="1" applyAlignment="1">
      <alignment horizontal="center" vertical="center"/>
    </xf>
    <xf numFmtId="0" fontId="27" fillId="0" borderId="1" xfId="3" applyFont="1" applyBorder="1" applyAlignment="1">
      <alignment horizontal="center"/>
    </xf>
    <xf numFmtId="0" fontId="27" fillId="0" borderId="0" xfId="3" applyFont="1" applyAlignment="1"/>
    <xf numFmtId="1" fontId="25" fillId="5" borderId="18" xfId="3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1" fontId="23" fillId="0" borderId="18" xfId="3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" fontId="25" fillId="0" borderId="18" xfId="3" applyNumberFormat="1" applyFont="1" applyBorder="1" applyAlignment="1">
      <alignment horizontal="center" vertical="center"/>
    </xf>
    <xf numFmtId="2" fontId="25" fillId="0" borderId="18" xfId="3" applyNumberFormat="1" applyFont="1" applyBorder="1" applyAlignment="1">
      <alignment horizontal="center" vertical="center"/>
    </xf>
    <xf numFmtId="0" fontId="21" fillId="5" borderId="1" xfId="3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2" fontId="28" fillId="0" borderId="18" xfId="3" applyNumberFormat="1" applyFont="1" applyBorder="1" applyAlignment="1">
      <alignment horizontal="center" vertical="center"/>
    </xf>
    <xf numFmtId="0" fontId="28" fillId="0" borderId="7" xfId="0" applyFont="1" applyBorder="1" applyAlignment="1">
      <alignment vertical="center"/>
    </xf>
    <xf numFmtId="0" fontId="25" fillId="0" borderId="7" xfId="3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4" fontId="29" fillId="0" borderId="0" xfId="3" applyNumberFormat="1" applyFont="1" applyAlignment="1">
      <alignment horizontal="center"/>
    </xf>
    <xf numFmtId="1" fontId="7" fillId="2" borderId="1" xfId="3" applyNumberFormat="1" applyFont="1" applyFill="1" applyBorder="1" applyAlignment="1">
      <alignment horizontal="center" vertical="center" wrapText="1"/>
    </xf>
    <xf numFmtId="1" fontId="30" fillId="0" borderId="1" xfId="3" applyNumberFormat="1" applyFont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30" fillId="0" borderId="1" xfId="3" applyNumberFormat="1" applyFont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164" fontId="30" fillId="0" borderId="1" xfId="3" applyNumberFormat="1" applyFont="1" applyBorder="1" applyAlignment="1">
      <alignment horizontal="center" vertical="center"/>
    </xf>
    <xf numFmtId="171" fontId="30" fillId="5" borderId="1" xfId="3" applyNumberFormat="1" applyFont="1" applyFill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30" fillId="0" borderId="10" xfId="3" applyFont="1" applyBorder="1" applyAlignment="1">
      <alignment horizontal="center" vertical="center"/>
    </xf>
    <xf numFmtId="168" fontId="30" fillId="5" borderId="10" xfId="3" applyNumberFormat="1" applyFont="1" applyFill="1" applyBorder="1" applyAlignment="1">
      <alignment horizontal="center" vertical="center"/>
    </xf>
    <xf numFmtId="0" fontId="12" fillId="0" borderId="9" xfId="3" applyFont="1" applyBorder="1">
      <alignment vertical="center"/>
    </xf>
    <xf numFmtId="0" fontId="12" fillId="0" borderId="22" xfId="3" applyFont="1" applyBorder="1">
      <alignment vertical="center"/>
    </xf>
    <xf numFmtId="1" fontId="32" fillId="0" borderId="21" xfId="3" applyNumberFormat="1" applyFont="1" applyBorder="1" applyAlignment="1">
      <alignment horizontal="center"/>
    </xf>
    <xf numFmtId="1" fontId="32" fillId="5" borderId="21" xfId="3" applyNumberFormat="1" applyFont="1" applyFill="1" applyBorder="1" applyAlignment="1">
      <alignment horizontal="center"/>
    </xf>
    <xf numFmtId="0" fontId="30" fillId="0" borderId="0" xfId="3" applyFont="1" applyAlignment="1">
      <alignment horizontal="center"/>
    </xf>
    <xf numFmtId="169" fontId="9" fillId="5" borderId="1" xfId="3" applyNumberFormat="1" applyFont="1" applyFill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168" fontId="9" fillId="5" borderId="3" xfId="3" applyNumberFormat="1" applyFont="1" applyFill="1" applyBorder="1" applyAlignment="1">
      <alignment horizontal="center" vertical="center"/>
    </xf>
    <xf numFmtId="168" fontId="9" fillId="5" borderId="5" xfId="3" applyNumberFormat="1" applyFont="1" applyFill="1" applyBorder="1" applyAlignment="1">
      <alignment horizontal="center" vertical="center"/>
    </xf>
    <xf numFmtId="0" fontId="7" fillId="0" borderId="21" xfId="3" applyFont="1" applyBorder="1" applyAlignment="1">
      <alignment horizontal="left" vertical="center"/>
    </xf>
    <xf numFmtId="0" fontId="9" fillId="0" borderId="21" xfId="3" applyFont="1" applyBorder="1" applyAlignment="1">
      <alignment horizontal="center" vertical="center"/>
    </xf>
    <xf numFmtId="0" fontId="7" fillId="0" borderId="10" xfId="3" applyFont="1" applyBorder="1" applyAlignment="1">
      <alignment horizontal="left" vertical="center"/>
    </xf>
    <xf numFmtId="1" fontId="9" fillId="0" borderId="3" xfId="3" applyNumberFormat="1" applyFont="1" applyBorder="1" applyAlignment="1">
      <alignment horizontal="center" vertical="center"/>
    </xf>
    <xf numFmtId="1" fontId="30" fillId="0" borderId="10" xfId="3" applyNumberFormat="1" applyFont="1" applyBorder="1" applyAlignment="1">
      <alignment horizontal="center" vertical="center"/>
    </xf>
    <xf numFmtId="0" fontId="7" fillId="0" borderId="24" xfId="3" applyFont="1" applyBorder="1" applyAlignment="1">
      <alignment horizontal="left" vertical="center"/>
    </xf>
    <xf numFmtId="0" fontId="9" fillId="0" borderId="24" xfId="3" applyFont="1" applyBorder="1" applyAlignment="1">
      <alignment horizontal="center" vertical="center"/>
    </xf>
    <xf numFmtId="1" fontId="32" fillId="9" borderId="24" xfId="3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 vertical="center" wrapText="1"/>
    </xf>
    <xf numFmtId="164" fontId="9" fillId="9" borderId="1" xfId="3" applyNumberFormat="1" applyFont="1" applyFill="1" applyBorder="1" applyAlignment="1">
      <alignment horizontal="center" vertical="center"/>
    </xf>
    <xf numFmtId="2" fontId="9" fillId="9" borderId="1" xfId="3" applyNumberFormat="1" applyFont="1" applyFill="1" applyBorder="1" applyAlignment="1">
      <alignment horizontal="center" vertical="center"/>
    </xf>
    <xf numFmtId="170" fontId="9" fillId="5" borderId="10" xfId="3" applyNumberFormat="1" applyFont="1" applyFill="1" applyBorder="1" applyAlignment="1">
      <alignment horizontal="center" vertical="center"/>
    </xf>
    <xf numFmtId="0" fontId="34" fillId="0" borderId="21" xfId="3" applyFont="1" applyBorder="1" applyAlignment="1">
      <alignment horizontal="center" vertical="center"/>
    </xf>
    <xf numFmtId="1" fontId="34" fillId="0" borderId="21" xfId="3" applyNumberFormat="1" applyFont="1" applyBorder="1" applyAlignment="1">
      <alignment horizontal="center" vertical="center"/>
    </xf>
    <xf numFmtId="1" fontId="34" fillId="5" borderId="21" xfId="3" applyNumberFormat="1" applyFont="1" applyFill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165" fontId="9" fillId="0" borderId="3" xfId="3" applyNumberFormat="1" applyFont="1" applyBorder="1" applyAlignment="1">
      <alignment horizontal="center" vertical="center"/>
    </xf>
    <xf numFmtId="165" fontId="9" fillId="5" borderId="3" xfId="3" applyNumberFormat="1" applyFont="1" applyFill="1" applyBorder="1" applyAlignment="1">
      <alignment horizontal="center" vertical="center"/>
    </xf>
    <xf numFmtId="165" fontId="9" fillId="0" borderId="4" xfId="3" applyNumberFormat="1" applyFont="1" applyBorder="1" applyAlignment="1">
      <alignment horizontal="center" vertical="center"/>
    </xf>
    <xf numFmtId="165" fontId="9" fillId="5" borderId="5" xfId="3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5" fillId="10" borderId="5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0" borderId="21" xfId="3" applyBorder="1" applyAlignment="1"/>
    <xf numFmtId="0" fontId="4" fillId="5" borderId="21" xfId="3" applyFill="1" applyBorder="1" applyAlignment="1"/>
    <xf numFmtId="0" fontId="9" fillId="0" borderId="13" xfId="3" applyFont="1" applyBorder="1" applyAlignment="1">
      <alignment horizontal="center" vertical="center"/>
    </xf>
    <xf numFmtId="1" fontId="9" fillId="0" borderId="5" xfId="3" applyNumberFormat="1" applyFont="1" applyBorder="1" applyAlignment="1">
      <alignment horizontal="center" vertical="center"/>
    </xf>
    <xf numFmtId="164" fontId="32" fillId="9" borderId="21" xfId="3" applyNumberFormat="1" applyFont="1" applyFill="1" applyBorder="1" applyAlignment="1">
      <alignment horizontal="center"/>
    </xf>
    <xf numFmtId="1" fontId="30" fillId="9" borderId="25" xfId="3" applyNumberFormat="1" applyFont="1" applyFill="1" applyBorder="1" applyAlignment="1">
      <alignment horizontal="center"/>
    </xf>
    <xf numFmtId="164" fontId="30" fillId="9" borderId="21" xfId="3" applyNumberFormat="1" applyFont="1" applyFill="1" applyBorder="1" applyAlignment="1">
      <alignment horizontal="center"/>
    </xf>
    <xf numFmtId="164" fontId="31" fillId="9" borderId="1" xfId="3" applyNumberFormat="1" applyFont="1" applyFill="1" applyBorder="1" applyAlignment="1">
      <alignment horizontal="center" vertical="center"/>
    </xf>
    <xf numFmtId="1" fontId="9" fillId="9" borderId="1" xfId="3" applyNumberFormat="1" applyFont="1" applyFill="1" applyBorder="1" applyAlignment="1">
      <alignment horizontal="center" vertical="center" wrapText="1"/>
    </xf>
    <xf numFmtId="164" fontId="13" fillId="9" borderId="1" xfId="3" applyNumberFormat="1" applyFont="1" applyFill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/>
    </xf>
    <xf numFmtId="165" fontId="7" fillId="9" borderId="1" xfId="3" applyNumberFormat="1" applyFont="1" applyFill="1" applyBorder="1" applyAlignment="1">
      <alignment horizontal="center" vertical="center"/>
    </xf>
    <xf numFmtId="169" fontId="7" fillId="9" borderId="1" xfId="3" applyNumberFormat="1" applyFont="1" applyFill="1" applyBorder="1" applyAlignment="1">
      <alignment horizontal="center" vertical="center"/>
    </xf>
    <xf numFmtId="1" fontId="4" fillId="0" borderId="0" xfId="3" applyNumberFormat="1" applyAlignment="1"/>
    <xf numFmtId="0" fontId="4" fillId="0" borderId="1" xfId="3" applyBorder="1" applyAlignment="1"/>
    <xf numFmtId="1" fontId="7" fillId="0" borderId="1" xfId="3" applyNumberFormat="1" applyFont="1" applyBorder="1" applyAlignment="1">
      <alignment horizontal="center" vertical="center"/>
    </xf>
    <xf numFmtId="1" fontId="7" fillId="5" borderId="1" xfId="3" applyNumberFormat="1" applyFont="1" applyFill="1" applyBorder="1" applyAlignment="1">
      <alignment horizontal="center" vertical="center"/>
    </xf>
    <xf numFmtId="2" fontId="33" fillId="0" borderId="23" xfId="0" applyNumberFormat="1" applyFont="1" applyBorder="1" applyAlignment="1">
      <alignment horizontal="center" vertical="center" wrapText="1"/>
    </xf>
    <xf numFmtId="2" fontId="33" fillId="9" borderId="23" xfId="0" applyNumberFormat="1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2" fontId="33" fillId="0" borderId="27" xfId="0" applyNumberFormat="1" applyFont="1" applyBorder="1" applyAlignment="1">
      <alignment horizontal="center" vertical="center" wrapText="1"/>
    </xf>
    <xf numFmtId="2" fontId="33" fillId="0" borderId="28" xfId="0" applyNumberFormat="1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2" fontId="33" fillId="0" borderId="30" xfId="0" applyNumberFormat="1" applyFont="1" applyBorder="1" applyAlignment="1">
      <alignment horizontal="center" vertical="center" wrapText="1"/>
    </xf>
    <xf numFmtId="0" fontId="24" fillId="0" borderId="31" xfId="0" applyFont="1" applyBorder="1" applyAlignment="1">
      <alignment vertical="center" wrapText="1"/>
    </xf>
    <xf numFmtId="2" fontId="33" fillId="9" borderId="30" xfId="0" applyNumberFormat="1" applyFont="1" applyFill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2" fontId="33" fillId="0" borderId="33" xfId="0" applyNumberFormat="1" applyFont="1" applyBorder="1" applyAlignment="1">
      <alignment horizontal="center" vertical="center" wrapText="1"/>
    </xf>
    <xf numFmtId="2" fontId="33" fillId="0" borderId="34" xfId="0" applyNumberFormat="1" applyFont="1" applyBorder="1" applyAlignment="1">
      <alignment horizontal="center" vertical="center" wrapText="1"/>
    </xf>
    <xf numFmtId="165" fontId="27" fillId="0" borderId="0" xfId="3" applyNumberFormat="1" applyFont="1" applyAlignment="1"/>
  </cellXfs>
  <cellStyles count="8">
    <cellStyle name="Normal" xfId="0" builtinId="0"/>
    <cellStyle name="Normal 2 14" xfId="1"/>
    <cellStyle name="Normal 2 3" xfId="7"/>
    <cellStyle name="Normal 3 2" xfId="3"/>
    <cellStyle name="Normal 4" xfId="5"/>
    <cellStyle name="Normal 5" xfId="4"/>
    <cellStyle name="Normal 6" xfId="6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0"/>
  <sheetViews>
    <sheetView tabSelected="1" zoomScale="71" zoomScaleNormal="71" workbookViewId="0">
      <selection activeCell="C1" sqref="C1"/>
    </sheetView>
  </sheetViews>
  <sheetFormatPr defaultColWidth="9" defaultRowHeight="12.75"/>
  <cols>
    <col min="1" max="1" width="40.7109375" style="1" customWidth="1"/>
    <col min="2" max="2" width="20.7109375" style="1" customWidth="1"/>
    <col min="3" max="3" width="21.5703125" style="1" customWidth="1"/>
    <col min="4" max="4" width="28.7109375" style="1" customWidth="1"/>
    <col min="5" max="5" width="26" style="1" customWidth="1"/>
    <col min="6" max="6" width="21.42578125" style="70" customWidth="1"/>
    <col min="7" max="9" width="13.28515625" style="1" hidden="1" customWidth="1"/>
    <col min="10" max="10" width="14.28515625" style="1" hidden="1" customWidth="1"/>
    <col min="11" max="13" width="13.28515625" style="70" hidden="1" customWidth="1"/>
    <col min="14" max="14" width="15.140625" style="70" hidden="1" customWidth="1"/>
    <col min="15" max="15" width="15" style="70" hidden="1" customWidth="1"/>
    <col min="16" max="16" width="13.28515625" style="70" hidden="1" customWidth="1"/>
    <col min="17" max="17" width="17.5703125" style="70" hidden="1" customWidth="1"/>
    <col min="18" max="19" width="13.28515625" style="70" hidden="1" customWidth="1"/>
    <col min="20" max="20" width="15.42578125" style="70" hidden="1" customWidth="1"/>
    <col min="21" max="21" width="13.28515625" style="70" hidden="1" customWidth="1"/>
    <col min="22" max="35" width="9" style="1" hidden="1" customWidth="1"/>
    <col min="36" max="36" width="9.5703125" style="1" hidden="1" customWidth="1"/>
    <col min="37" max="37" width="9" style="1" hidden="1" customWidth="1"/>
    <col min="38" max="39" width="13.85546875" style="1" bestFit="1" customWidth="1"/>
    <col min="40" max="271" width="9" style="1"/>
    <col min="272" max="272" width="36.85546875" style="1" customWidth="1"/>
    <col min="273" max="273" width="10.7109375" style="1" customWidth="1"/>
    <col min="274" max="274" width="13.7109375" style="1" customWidth="1"/>
    <col min="275" max="278" width="15.85546875" style="1" customWidth="1"/>
    <col min="279" max="527" width="9" style="1"/>
    <col min="528" max="528" width="36.85546875" style="1" customWidth="1"/>
    <col min="529" max="529" width="10.7109375" style="1" customWidth="1"/>
    <col min="530" max="530" width="13.7109375" style="1" customWidth="1"/>
    <col min="531" max="534" width="15.85546875" style="1" customWidth="1"/>
    <col min="535" max="783" width="9" style="1"/>
    <col min="784" max="784" width="36.85546875" style="1" customWidth="1"/>
    <col min="785" max="785" width="10.7109375" style="1" customWidth="1"/>
    <col min="786" max="786" width="13.7109375" style="1" customWidth="1"/>
    <col min="787" max="790" width="15.85546875" style="1" customWidth="1"/>
    <col min="791" max="1039" width="9" style="1"/>
    <col min="1040" max="1040" width="36.85546875" style="1" customWidth="1"/>
    <col min="1041" max="1041" width="10.7109375" style="1" customWidth="1"/>
    <col min="1042" max="1042" width="13.7109375" style="1" customWidth="1"/>
    <col min="1043" max="1046" width="15.85546875" style="1" customWidth="1"/>
    <col min="1047" max="1295" width="9" style="1"/>
    <col min="1296" max="1296" width="36.85546875" style="1" customWidth="1"/>
    <col min="1297" max="1297" width="10.7109375" style="1" customWidth="1"/>
    <col min="1298" max="1298" width="13.7109375" style="1" customWidth="1"/>
    <col min="1299" max="1302" width="15.85546875" style="1" customWidth="1"/>
    <col min="1303" max="1551" width="9" style="1"/>
    <col min="1552" max="1552" width="36.85546875" style="1" customWidth="1"/>
    <col min="1553" max="1553" width="10.7109375" style="1" customWidth="1"/>
    <col min="1554" max="1554" width="13.7109375" style="1" customWidth="1"/>
    <col min="1555" max="1558" width="15.85546875" style="1" customWidth="1"/>
    <col min="1559" max="1807" width="9" style="1"/>
    <col min="1808" max="1808" width="36.85546875" style="1" customWidth="1"/>
    <col min="1809" max="1809" width="10.7109375" style="1" customWidth="1"/>
    <col min="1810" max="1810" width="13.7109375" style="1" customWidth="1"/>
    <col min="1811" max="1814" width="15.85546875" style="1" customWidth="1"/>
    <col min="1815" max="2063" width="9" style="1"/>
    <col min="2064" max="2064" width="36.85546875" style="1" customWidth="1"/>
    <col min="2065" max="2065" width="10.7109375" style="1" customWidth="1"/>
    <col min="2066" max="2066" width="13.7109375" style="1" customWidth="1"/>
    <col min="2067" max="2070" width="15.85546875" style="1" customWidth="1"/>
    <col min="2071" max="2319" width="9" style="1"/>
    <col min="2320" max="2320" width="36.85546875" style="1" customWidth="1"/>
    <col min="2321" max="2321" width="10.7109375" style="1" customWidth="1"/>
    <col min="2322" max="2322" width="13.7109375" style="1" customWidth="1"/>
    <col min="2323" max="2326" width="15.85546875" style="1" customWidth="1"/>
    <col min="2327" max="2575" width="9" style="1"/>
    <col min="2576" max="2576" width="36.85546875" style="1" customWidth="1"/>
    <col min="2577" max="2577" width="10.7109375" style="1" customWidth="1"/>
    <col min="2578" max="2578" width="13.7109375" style="1" customWidth="1"/>
    <col min="2579" max="2582" width="15.85546875" style="1" customWidth="1"/>
    <col min="2583" max="2831" width="9" style="1"/>
    <col min="2832" max="2832" width="36.85546875" style="1" customWidth="1"/>
    <col min="2833" max="2833" width="10.7109375" style="1" customWidth="1"/>
    <col min="2834" max="2834" width="13.7109375" style="1" customWidth="1"/>
    <col min="2835" max="2838" width="15.85546875" style="1" customWidth="1"/>
    <col min="2839" max="3087" width="9" style="1"/>
    <col min="3088" max="3088" width="36.85546875" style="1" customWidth="1"/>
    <col min="3089" max="3089" width="10.7109375" style="1" customWidth="1"/>
    <col min="3090" max="3090" width="13.7109375" style="1" customWidth="1"/>
    <col min="3091" max="3094" width="15.85546875" style="1" customWidth="1"/>
    <col min="3095" max="3343" width="9" style="1"/>
    <col min="3344" max="3344" width="36.85546875" style="1" customWidth="1"/>
    <col min="3345" max="3345" width="10.7109375" style="1" customWidth="1"/>
    <col min="3346" max="3346" width="13.7109375" style="1" customWidth="1"/>
    <col min="3347" max="3350" width="15.85546875" style="1" customWidth="1"/>
    <col min="3351" max="3599" width="9" style="1"/>
    <col min="3600" max="3600" width="36.85546875" style="1" customWidth="1"/>
    <col min="3601" max="3601" width="10.7109375" style="1" customWidth="1"/>
    <col min="3602" max="3602" width="13.7109375" style="1" customWidth="1"/>
    <col min="3603" max="3606" width="15.85546875" style="1" customWidth="1"/>
    <col min="3607" max="3855" width="9" style="1"/>
    <col min="3856" max="3856" width="36.85546875" style="1" customWidth="1"/>
    <col min="3857" max="3857" width="10.7109375" style="1" customWidth="1"/>
    <col min="3858" max="3858" width="13.7109375" style="1" customWidth="1"/>
    <col min="3859" max="3862" width="15.85546875" style="1" customWidth="1"/>
    <col min="3863" max="4111" width="9" style="1"/>
    <col min="4112" max="4112" width="36.85546875" style="1" customWidth="1"/>
    <col min="4113" max="4113" width="10.7109375" style="1" customWidth="1"/>
    <col min="4114" max="4114" width="13.7109375" style="1" customWidth="1"/>
    <col min="4115" max="4118" width="15.85546875" style="1" customWidth="1"/>
    <col min="4119" max="4367" width="9" style="1"/>
    <col min="4368" max="4368" width="36.85546875" style="1" customWidth="1"/>
    <col min="4369" max="4369" width="10.7109375" style="1" customWidth="1"/>
    <col min="4370" max="4370" width="13.7109375" style="1" customWidth="1"/>
    <col min="4371" max="4374" width="15.85546875" style="1" customWidth="1"/>
    <col min="4375" max="4623" width="9" style="1"/>
    <col min="4624" max="4624" width="36.85546875" style="1" customWidth="1"/>
    <col min="4625" max="4625" width="10.7109375" style="1" customWidth="1"/>
    <col min="4626" max="4626" width="13.7109375" style="1" customWidth="1"/>
    <col min="4627" max="4630" width="15.85546875" style="1" customWidth="1"/>
    <col min="4631" max="4879" width="9" style="1"/>
    <col min="4880" max="4880" width="36.85546875" style="1" customWidth="1"/>
    <col min="4881" max="4881" width="10.7109375" style="1" customWidth="1"/>
    <col min="4882" max="4882" width="13.7109375" style="1" customWidth="1"/>
    <col min="4883" max="4886" width="15.85546875" style="1" customWidth="1"/>
    <col min="4887" max="5135" width="9" style="1"/>
    <col min="5136" max="5136" width="36.85546875" style="1" customWidth="1"/>
    <col min="5137" max="5137" width="10.7109375" style="1" customWidth="1"/>
    <col min="5138" max="5138" width="13.7109375" style="1" customWidth="1"/>
    <col min="5139" max="5142" width="15.85546875" style="1" customWidth="1"/>
    <col min="5143" max="5391" width="9" style="1"/>
    <col min="5392" max="5392" width="36.85546875" style="1" customWidth="1"/>
    <col min="5393" max="5393" width="10.7109375" style="1" customWidth="1"/>
    <col min="5394" max="5394" width="13.7109375" style="1" customWidth="1"/>
    <col min="5395" max="5398" width="15.85546875" style="1" customWidth="1"/>
    <col min="5399" max="5647" width="9" style="1"/>
    <col min="5648" max="5648" width="36.85546875" style="1" customWidth="1"/>
    <col min="5649" max="5649" width="10.7109375" style="1" customWidth="1"/>
    <col min="5650" max="5650" width="13.7109375" style="1" customWidth="1"/>
    <col min="5651" max="5654" width="15.85546875" style="1" customWidth="1"/>
    <col min="5655" max="5903" width="9" style="1"/>
    <col min="5904" max="5904" width="36.85546875" style="1" customWidth="1"/>
    <col min="5905" max="5905" width="10.7109375" style="1" customWidth="1"/>
    <col min="5906" max="5906" width="13.7109375" style="1" customWidth="1"/>
    <col min="5907" max="5910" width="15.85546875" style="1" customWidth="1"/>
    <col min="5911" max="6159" width="9" style="1"/>
    <col min="6160" max="6160" width="36.85546875" style="1" customWidth="1"/>
    <col min="6161" max="6161" width="10.7109375" style="1" customWidth="1"/>
    <col min="6162" max="6162" width="13.7109375" style="1" customWidth="1"/>
    <col min="6163" max="6166" width="15.85546875" style="1" customWidth="1"/>
    <col min="6167" max="6415" width="9" style="1"/>
    <col min="6416" max="6416" width="36.85546875" style="1" customWidth="1"/>
    <col min="6417" max="6417" width="10.7109375" style="1" customWidth="1"/>
    <col min="6418" max="6418" width="13.7109375" style="1" customWidth="1"/>
    <col min="6419" max="6422" width="15.85546875" style="1" customWidth="1"/>
    <col min="6423" max="6671" width="9" style="1"/>
    <col min="6672" max="6672" width="36.85546875" style="1" customWidth="1"/>
    <col min="6673" max="6673" width="10.7109375" style="1" customWidth="1"/>
    <col min="6674" max="6674" width="13.7109375" style="1" customWidth="1"/>
    <col min="6675" max="6678" width="15.85546875" style="1" customWidth="1"/>
    <col min="6679" max="6927" width="9" style="1"/>
    <col min="6928" max="6928" width="36.85546875" style="1" customWidth="1"/>
    <col min="6929" max="6929" width="10.7109375" style="1" customWidth="1"/>
    <col min="6930" max="6930" width="13.7109375" style="1" customWidth="1"/>
    <col min="6931" max="6934" width="15.85546875" style="1" customWidth="1"/>
    <col min="6935" max="7183" width="9" style="1"/>
    <col min="7184" max="7184" width="36.85546875" style="1" customWidth="1"/>
    <col min="7185" max="7185" width="10.7109375" style="1" customWidth="1"/>
    <col min="7186" max="7186" width="13.7109375" style="1" customWidth="1"/>
    <col min="7187" max="7190" width="15.85546875" style="1" customWidth="1"/>
    <col min="7191" max="7439" width="9" style="1"/>
    <col min="7440" max="7440" width="36.85546875" style="1" customWidth="1"/>
    <col min="7441" max="7441" width="10.7109375" style="1" customWidth="1"/>
    <col min="7442" max="7442" width="13.7109375" style="1" customWidth="1"/>
    <col min="7443" max="7446" width="15.85546875" style="1" customWidth="1"/>
    <col min="7447" max="7695" width="9" style="1"/>
    <col min="7696" max="7696" width="36.85546875" style="1" customWidth="1"/>
    <col min="7697" max="7697" width="10.7109375" style="1" customWidth="1"/>
    <col min="7698" max="7698" width="13.7109375" style="1" customWidth="1"/>
    <col min="7699" max="7702" width="15.85546875" style="1" customWidth="1"/>
    <col min="7703" max="7951" width="9" style="1"/>
    <col min="7952" max="7952" width="36.85546875" style="1" customWidth="1"/>
    <col min="7953" max="7953" width="10.7109375" style="1" customWidth="1"/>
    <col min="7954" max="7954" width="13.7109375" style="1" customWidth="1"/>
    <col min="7955" max="7958" width="15.85546875" style="1" customWidth="1"/>
    <col min="7959" max="8207" width="9" style="1"/>
    <col min="8208" max="8208" width="36.85546875" style="1" customWidth="1"/>
    <col min="8209" max="8209" width="10.7109375" style="1" customWidth="1"/>
    <col min="8210" max="8210" width="13.7109375" style="1" customWidth="1"/>
    <col min="8211" max="8214" width="15.85546875" style="1" customWidth="1"/>
    <col min="8215" max="8463" width="9" style="1"/>
    <col min="8464" max="8464" width="36.85546875" style="1" customWidth="1"/>
    <col min="8465" max="8465" width="10.7109375" style="1" customWidth="1"/>
    <col min="8466" max="8466" width="13.7109375" style="1" customWidth="1"/>
    <col min="8467" max="8470" width="15.85546875" style="1" customWidth="1"/>
    <col min="8471" max="8719" width="9" style="1"/>
    <col min="8720" max="8720" width="36.85546875" style="1" customWidth="1"/>
    <col min="8721" max="8721" width="10.7109375" style="1" customWidth="1"/>
    <col min="8722" max="8722" width="13.7109375" style="1" customWidth="1"/>
    <col min="8723" max="8726" width="15.85546875" style="1" customWidth="1"/>
    <col min="8727" max="8975" width="9" style="1"/>
    <col min="8976" max="8976" width="36.85546875" style="1" customWidth="1"/>
    <col min="8977" max="8977" width="10.7109375" style="1" customWidth="1"/>
    <col min="8978" max="8978" width="13.7109375" style="1" customWidth="1"/>
    <col min="8979" max="8982" width="15.85546875" style="1" customWidth="1"/>
    <col min="8983" max="9231" width="9" style="1"/>
    <col min="9232" max="9232" width="36.85546875" style="1" customWidth="1"/>
    <col min="9233" max="9233" width="10.7109375" style="1" customWidth="1"/>
    <col min="9234" max="9234" width="13.7109375" style="1" customWidth="1"/>
    <col min="9235" max="9238" width="15.85546875" style="1" customWidth="1"/>
    <col min="9239" max="9487" width="9" style="1"/>
    <col min="9488" max="9488" width="36.85546875" style="1" customWidth="1"/>
    <col min="9489" max="9489" width="10.7109375" style="1" customWidth="1"/>
    <col min="9490" max="9490" width="13.7109375" style="1" customWidth="1"/>
    <col min="9491" max="9494" width="15.85546875" style="1" customWidth="1"/>
    <col min="9495" max="9743" width="9" style="1"/>
    <col min="9744" max="9744" width="36.85546875" style="1" customWidth="1"/>
    <col min="9745" max="9745" width="10.7109375" style="1" customWidth="1"/>
    <col min="9746" max="9746" width="13.7109375" style="1" customWidth="1"/>
    <col min="9747" max="9750" width="15.85546875" style="1" customWidth="1"/>
    <col min="9751" max="9999" width="9" style="1"/>
    <col min="10000" max="10000" width="36.85546875" style="1" customWidth="1"/>
    <col min="10001" max="10001" width="10.7109375" style="1" customWidth="1"/>
    <col min="10002" max="10002" width="13.7109375" style="1" customWidth="1"/>
    <col min="10003" max="10006" width="15.85546875" style="1" customWidth="1"/>
    <col min="10007" max="10255" width="9" style="1"/>
    <col min="10256" max="10256" width="36.85546875" style="1" customWidth="1"/>
    <col min="10257" max="10257" width="10.7109375" style="1" customWidth="1"/>
    <col min="10258" max="10258" width="13.7109375" style="1" customWidth="1"/>
    <col min="10259" max="10262" width="15.85546875" style="1" customWidth="1"/>
    <col min="10263" max="10511" width="9" style="1"/>
    <col min="10512" max="10512" width="36.85546875" style="1" customWidth="1"/>
    <col min="10513" max="10513" width="10.7109375" style="1" customWidth="1"/>
    <col min="10514" max="10514" width="13.7109375" style="1" customWidth="1"/>
    <col min="10515" max="10518" width="15.85546875" style="1" customWidth="1"/>
    <col min="10519" max="10767" width="9" style="1"/>
    <col min="10768" max="10768" width="36.85546875" style="1" customWidth="1"/>
    <col min="10769" max="10769" width="10.7109375" style="1" customWidth="1"/>
    <col min="10770" max="10770" width="13.7109375" style="1" customWidth="1"/>
    <col min="10771" max="10774" width="15.85546875" style="1" customWidth="1"/>
    <col min="10775" max="11023" width="9" style="1"/>
    <col min="11024" max="11024" width="36.85546875" style="1" customWidth="1"/>
    <col min="11025" max="11025" width="10.7109375" style="1" customWidth="1"/>
    <col min="11026" max="11026" width="13.7109375" style="1" customWidth="1"/>
    <col min="11027" max="11030" width="15.85546875" style="1" customWidth="1"/>
    <col min="11031" max="11279" width="9" style="1"/>
    <col min="11280" max="11280" width="36.85546875" style="1" customWidth="1"/>
    <col min="11281" max="11281" width="10.7109375" style="1" customWidth="1"/>
    <col min="11282" max="11282" width="13.7109375" style="1" customWidth="1"/>
    <col min="11283" max="11286" width="15.85546875" style="1" customWidth="1"/>
    <col min="11287" max="11535" width="9" style="1"/>
    <col min="11536" max="11536" width="36.85546875" style="1" customWidth="1"/>
    <col min="11537" max="11537" width="10.7109375" style="1" customWidth="1"/>
    <col min="11538" max="11538" width="13.7109375" style="1" customWidth="1"/>
    <col min="11539" max="11542" width="15.85546875" style="1" customWidth="1"/>
    <col min="11543" max="11791" width="9" style="1"/>
    <col min="11792" max="11792" width="36.85546875" style="1" customWidth="1"/>
    <col min="11793" max="11793" width="10.7109375" style="1" customWidth="1"/>
    <col min="11794" max="11794" width="13.7109375" style="1" customWidth="1"/>
    <col min="11795" max="11798" width="15.85546875" style="1" customWidth="1"/>
    <col min="11799" max="12047" width="9" style="1"/>
    <col min="12048" max="12048" width="36.85546875" style="1" customWidth="1"/>
    <col min="12049" max="12049" width="10.7109375" style="1" customWidth="1"/>
    <col min="12050" max="12050" width="13.7109375" style="1" customWidth="1"/>
    <col min="12051" max="12054" width="15.85546875" style="1" customWidth="1"/>
    <col min="12055" max="12303" width="9" style="1"/>
    <col min="12304" max="12304" width="36.85546875" style="1" customWidth="1"/>
    <col min="12305" max="12305" width="10.7109375" style="1" customWidth="1"/>
    <col min="12306" max="12306" width="13.7109375" style="1" customWidth="1"/>
    <col min="12307" max="12310" width="15.85546875" style="1" customWidth="1"/>
    <col min="12311" max="12559" width="9" style="1"/>
    <col min="12560" max="12560" width="36.85546875" style="1" customWidth="1"/>
    <col min="12561" max="12561" width="10.7109375" style="1" customWidth="1"/>
    <col min="12562" max="12562" width="13.7109375" style="1" customWidth="1"/>
    <col min="12563" max="12566" width="15.85546875" style="1" customWidth="1"/>
    <col min="12567" max="12815" width="9" style="1"/>
    <col min="12816" max="12816" width="36.85546875" style="1" customWidth="1"/>
    <col min="12817" max="12817" width="10.7109375" style="1" customWidth="1"/>
    <col min="12818" max="12818" width="13.7109375" style="1" customWidth="1"/>
    <col min="12819" max="12822" width="15.85546875" style="1" customWidth="1"/>
    <col min="12823" max="13071" width="9" style="1"/>
    <col min="13072" max="13072" width="36.85546875" style="1" customWidth="1"/>
    <col min="13073" max="13073" width="10.7109375" style="1" customWidth="1"/>
    <col min="13074" max="13074" width="13.7109375" style="1" customWidth="1"/>
    <col min="13075" max="13078" width="15.85546875" style="1" customWidth="1"/>
    <col min="13079" max="13327" width="9" style="1"/>
    <col min="13328" max="13328" width="36.85546875" style="1" customWidth="1"/>
    <col min="13329" max="13329" width="10.7109375" style="1" customWidth="1"/>
    <col min="13330" max="13330" width="13.7109375" style="1" customWidth="1"/>
    <col min="13331" max="13334" width="15.85546875" style="1" customWidth="1"/>
    <col min="13335" max="13583" width="9" style="1"/>
    <col min="13584" max="13584" width="36.85546875" style="1" customWidth="1"/>
    <col min="13585" max="13585" width="10.7109375" style="1" customWidth="1"/>
    <col min="13586" max="13586" width="13.7109375" style="1" customWidth="1"/>
    <col min="13587" max="13590" width="15.85546875" style="1" customWidth="1"/>
    <col min="13591" max="13839" width="9" style="1"/>
    <col min="13840" max="13840" width="36.85546875" style="1" customWidth="1"/>
    <col min="13841" max="13841" width="10.7109375" style="1" customWidth="1"/>
    <col min="13842" max="13842" width="13.7109375" style="1" customWidth="1"/>
    <col min="13843" max="13846" width="15.85546875" style="1" customWidth="1"/>
    <col min="13847" max="14095" width="9" style="1"/>
    <col min="14096" max="14096" width="36.85546875" style="1" customWidth="1"/>
    <col min="14097" max="14097" width="10.7109375" style="1" customWidth="1"/>
    <col min="14098" max="14098" width="13.7109375" style="1" customWidth="1"/>
    <col min="14099" max="14102" width="15.85546875" style="1" customWidth="1"/>
    <col min="14103" max="14351" width="9" style="1"/>
    <col min="14352" max="14352" width="36.85546875" style="1" customWidth="1"/>
    <col min="14353" max="14353" width="10.7109375" style="1" customWidth="1"/>
    <col min="14354" max="14354" width="13.7109375" style="1" customWidth="1"/>
    <col min="14355" max="14358" width="15.85546875" style="1" customWidth="1"/>
    <col min="14359" max="14607" width="9" style="1"/>
    <col min="14608" max="14608" width="36.85546875" style="1" customWidth="1"/>
    <col min="14609" max="14609" width="10.7109375" style="1" customWidth="1"/>
    <col min="14610" max="14610" width="13.7109375" style="1" customWidth="1"/>
    <col min="14611" max="14614" width="15.85546875" style="1" customWidth="1"/>
    <col min="14615" max="14863" width="9" style="1"/>
    <col min="14864" max="14864" width="36.85546875" style="1" customWidth="1"/>
    <col min="14865" max="14865" width="10.7109375" style="1" customWidth="1"/>
    <col min="14866" max="14866" width="13.7109375" style="1" customWidth="1"/>
    <col min="14867" max="14870" width="15.85546875" style="1" customWidth="1"/>
    <col min="14871" max="15119" width="9" style="1"/>
    <col min="15120" max="15120" width="36.85546875" style="1" customWidth="1"/>
    <col min="15121" max="15121" width="10.7109375" style="1" customWidth="1"/>
    <col min="15122" max="15122" width="13.7109375" style="1" customWidth="1"/>
    <col min="15123" max="15126" width="15.85546875" style="1" customWidth="1"/>
    <col min="15127" max="15375" width="9" style="1"/>
    <col min="15376" max="15376" width="36.85546875" style="1" customWidth="1"/>
    <col min="15377" max="15377" width="10.7109375" style="1" customWidth="1"/>
    <col min="15378" max="15378" width="13.7109375" style="1" customWidth="1"/>
    <col min="15379" max="15382" width="15.85546875" style="1" customWidth="1"/>
    <col min="15383" max="15631" width="9" style="1"/>
    <col min="15632" max="15632" width="36.85546875" style="1" customWidth="1"/>
    <col min="15633" max="15633" width="10.7109375" style="1" customWidth="1"/>
    <col min="15634" max="15634" width="13.7109375" style="1" customWidth="1"/>
    <col min="15635" max="15638" width="15.85546875" style="1" customWidth="1"/>
    <col min="15639" max="15887" width="9" style="1"/>
    <col min="15888" max="15888" width="36.85546875" style="1" customWidth="1"/>
    <col min="15889" max="15889" width="10.7109375" style="1" customWidth="1"/>
    <col min="15890" max="15890" width="13.7109375" style="1" customWidth="1"/>
    <col min="15891" max="15894" width="15.85546875" style="1" customWidth="1"/>
    <col min="15895" max="16143" width="9" style="1"/>
    <col min="16144" max="16144" width="36.85546875" style="1" customWidth="1"/>
    <col min="16145" max="16145" width="10.7109375" style="1" customWidth="1"/>
    <col min="16146" max="16146" width="13.7109375" style="1" customWidth="1"/>
    <col min="16147" max="16150" width="15.85546875" style="1" customWidth="1"/>
    <col min="16151" max="16384" width="9" style="1"/>
  </cols>
  <sheetData>
    <row r="1" spans="1:39" ht="31.15" customHeight="1">
      <c r="A1" s="96"/>
      <c r="B1" s="97"/>
      <c r="C1" s="98"/>
      <c r="D1" s="98"/>
      <c r="E1" s="98"/>
      <c r="F1" s="98"/>
      <c r="G1" s="95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9" s="9" customFormat="1" ht="43.5" customHeight="1" thickBot="1">
      <c r="A2" s="91" t="s">
        <v>1</v>
      </c>
      <c r="B2" s="92" t="s">
        <v>2</v>
      </c>
      <c r="C2" s="93" t="s">
        <v>3</v>
      </c>
      <c r="D2" s="93" t="s">
        <v>4</v>
      </c>
      <c r="E2" s="93" t="s">
        <v>5</v>
      </c>
      <c r="F2" s="93" t="s">
        <v>6</v>
      </c>
      <c r="G2" s="90"/>
      <c r="H2" s="83"/>
      <c r="I2" s="83"/>
      <c r="J2" s="83"/>
      <c r="K2" s="83"/>
      <c r="L2" s="83"/>
      <c r="M2" s="83"/>
      <c r="N2" s="82"/>
      <c r="O2" s="82"/>
      <c r="P2" s="82"/>
      <c r="Q2" s="82"/>
      <c r="R2" s="82"/>
      <c r="S2" s="82"/>
      <c r="T2" s="82"/>
      <c r="U2" s="82"/>
      <c r="V2" s="6" t="s">
        <v>7</v>
      </c>
      <c r="W2" s="6" t="s">
        <v>8</v>
      </c>
      <c r="X2" s="6" t="s">
        <v>9</v>
      </c>
      <c r="Y2" s="6" t="s">
        <v>0</v>
      </c>
      <c r="Z2" s="6" t="s">
        <v>10</v>
      </c>
      <c r="AA2" s="7" t="s">
        <v>11</v>
      </c>
      <c r="AB2" s="7" t="s">
        <v>12</v>
      </c>
      <c r="AC2" s="7" t="s">
        <v>13</v>
      </c>
      <c r="AD2" s="7" t="s">
        <v>14</v>
      </c>
      <c r="AE2" s="7" t="s">
        <v>15</v>
      </c>
      <c r="AF2" s="7" t="s">
        <v>16</v>
      </c>
      <c r="AG2" s="7" t="s">
        <v>17</v>
      </c>
      <c r="AH2" s="8" t="s">
        <v>18</v>
      </c>
      <c r="AI2" s="8" t="s">
        <v>19</v>
      </c>
      <c r="AJ2" s="8" t="s">
        <v>20</v>
      </c>
    </row>
    <row r="3" spans="1:39" s="104" customFormat="1" ht="20.100000000000001" customHeight="1">
      <c r="A3" s="182" t="s">
        <v>21</v>
      </c>
      <c r="B3" s="183">
        <v>120010</v>
      </c>
      <c r="C3" s="184">
        <v>100</v>
      </c>
      <c r="D3" s="184">
        <v>100</v>
      </c>
      <c r="E3" s="184">
        <v>100</v>
      </c>
      <c r="F3" s="185">
        <v>100</v>
      </c>
      <c r="G3" s="99"/>
      <c r="H3" s="100"/>
      <c r="I3" s="101"/>
      <c r="J3" s="101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3" t="e">
        <f>#REF!*C3</f>
        <v>#REF!</v>
      </c>
      <c r="W3" s="103" t="e">
        <f>#REF!*D3</f>
        <v>#REF!</v>
      </c>
      <c r="X3" s="103" t="e">
        <f>#REF!*E3</f>
        <v>#REF!</v>
      </c>
      <c r="Y3" s="103" t="e">
        <f>#REF!*F3</f>
        <v>#REF!</v>
      </c>
      <c r="Z3" s="103" t="e">
        <f>#REF!*#REF!</f>
        <v>#REF!</v>
      </c>
      <c r="AA3" s="103" t="e">
        <f>#REF!*G3</f>
        <v>#REF!</v>
      </c>
      <c r="AB3" s="103" t="e">
        <f>#REF!*H3</f>
        <v>#REF!</v>
      </c>
      <c r="AC3" s="103" t="e">
        <f>#REF!*I3</f>
        <v>#REF!</v>
      </c>
      <c r="AD3" s="103" t="e">
        <f>#REF!*J3</f>
        <v>#REF!</v>
      </c>
      <c r="AE3" s="103" t="e">
        <f>#REF!*K3</f>
        <v>#REF!</v>
      </c>
      <c r="AF3" s="103" t="e">
        <f>#REF!*L3</f>
        <v>#REF!</v>
      </c>
      <c r="AG3" s="103" t="e">
        <f>#REF!*M3</f>
        <v>#REF!</v>
      </c>
      <c r="AH3" s="103" t="e">
        <f>#REF!*N3</f>
        <v>#REF!</v>
      </c>
      <c r="AI3" s="103" t="e">
        <f>#REF!*O3</f>
        <v>#REF!</v>
      </c>
      <c r="AJ3" s="103" t="e">
        <f>#REF!*U3</f>
        <v>#REF!</v>
      </c>
    </row>
    <row r="4" spans="1:39" s="104" customFormat="1" ht="20.100000000000001" customHeight="1">
      <c r="A4" s="186" t="s">
        <v>22</v>
      </c>
      <c r="B4" s="146">
        <v>150505</v>
      </c>
      <c r="C4" s="180">
        <v>48</v>
      </c>
      <c r="D4" s="180">
        <v>0</v>
      </c>
      <c r="E4" s="180">
        <v>0</v>
      </c>
      <c r="F4" s="187">
        <v>0</v>
      </c>
      <c r="G4" s="105"/>
      <c r="H4" s="106"/>
      <c r="I4" s="101"/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3" t="e">
        <f>#REF!*C4</f>
        <v>#REF!</v>
      </c>
      <c r="W4" s="103" t="e">
        <f>#REF!*D4</f>
        <v>#REF!</v>
      </c>
      <c r="X4" s="103" t="e">
        <f>#REF!*E4</f>
        <v>#REF!</v>
      </c>
      <c r="Y4" s="103" t="e">
        <f>#REF!*F4</f>
        <v>#REF!</v>
      </c>
      <c r="Z4" s="103" t="e">
        <f>#REF!*#REF!</f>
        <v>#REF!</v>
      </c>
      <c r="AA4" s="103" t="e">
        <f>#REF!*G4</f>
        <v>#REF!</v>
      </c>
      <c r="AB4" s="103" t="e">
        <f>#REF!*H4</f>
        <v>#REF!</v>
      </c>
      <c r="AC4" s="103" t="e">
        <f>#REF!*I4</f>
        <v>#REF!</v>
      </c>
      <c r="AD4" s="103" t="e">
        <f>#REF!*J4</f>
        <v>#REF!</v>
      </c>
      <c r="AE4" s="103" t="e">
        <f>#REF!*K4</f>
        <v>#REF!</v>
      </c>
      <c r="AF4" s="103" t="e">
        <f>#REF!*L4</f>
        <v>#REF!</v>
      </c>
      <c r="AG4" s="103" t="e">
        <f>#REF!*M4</f>
        <v>#REF!</v>
      </c>
      <c r="AH4" s="103" t="e">
        <f>#REF!*N4</f>
        <v>#REF!</v>
      </c>
      <c r="AI4" s="103" t="e">
        <f>#REF!*O4</f>
        <v>#REF!</v>
      </c>
      <c r="AJ4" s="103" t="e">
        <f>#REF!*U4</f>
        <v>#REF!</v>
      </c>
    </row>
    <row r="5" spans="1:39" s="104" customFormat="1" ht="20.100000000000001" customHeight="1">
      <c r="A5" s="186" t="s">
        <v>23</v>
      </c>
      <c r="B5" s="146">
        <v>150234</v>
      </c>
      <c r="C5" s="180">
        <v>0</v>
      </c>
      <c r="D5" s="180">
        <v>0</v>
      </c>
      <c r="E5" s="180">
        <v>0</v>
      </c>
      <c r="F5" s="189">
        <v>42</v>
      </c>
      <c r="G5" s="107"/>
      <c r="H5" s="108"/>
      <c r="I5" s="101"/>
      <c r="J5" s="101"/>
      <c r="K5" s="102"/>
      <c r="L5" s="102"/>
      <c r="M5" s="102"/>
      <c r="N5" s="102"/>
      <c r="O5" s="102"/>
      <c r="P5" s="102"/>
      <c r="Q5" s="102"/>
      <c r="R5" s="101"/>
      <c r="S5" s="101"/>
      <c r="T5" s="101"/>
      <c r="U5" s="102"/>
      <c r="V5" s="103" t="e">
        <f>#REF!*C5</f>
        <v>#REF!</v>
      </c>
      <c r="W5" s="103" t="e">
        <f>#REF!*D5</f>
        <v>#REF!</v>
      </c>
      <c r="X5" s="103" t="e">
        <f>#REF!*E5</f>
        <v>#REF!</v>
      </c>
      <c r="Y5" s="103" t="e">
        <f>#REF!*F5</f>
        <v>#REF!</v>
      </c>
      <c r="Z5" s="103" t="e">
        <f>#REF!*#REF!</f>
        <v>#REF!</v>
      </c>
      <c r="AA5" s="103" t="e">
        <f>#REF!*G5</f>
        <v>#REF!</v>
      </c>
      <c r="AB5" s="103" t="e">
        <f>#REF!*H5</f>
        <v>#REF!</v>
      </c>
      <c r="AC5" s="103" t="e">
        <f>#REF!*I5</f>
        <v>#REF!</v>
      </c>
      <c r="AD5" s="103" t="e">
        <f>#REF!*J5</f>
        <v>#REF!</v>
      </c>
      <c r="AE5" s="103" t="e">
        <f>#REF!*K5</f>
        <v>#REF!</v>
      </c>
      <c r="AF5" s="103" t="e">
        <f>#REF!*L5</f>
        <v>#REF!</v>
      </c>
      <c r="AG5" s="103" t="e">
        <f>#REF!*M5</f>
        <v>#REF!</v>
      </c>
      <c r="AH5" s="103" t="e">
        <f>#REF!*N5</f>
        <v>#REF!</v>
      </c>
      <c r="AI5" s="103" t="e">
        <f>#REF!*O5</f>
        <v>#REF!</v>
      </c>
      <c r="AJ5" s="103" t="e">
        <f>#REF!*U5</f>
        <v>#REF!</v>
      </c>
    </row>
    <row r="6" spans="1:39" s="104" customFormat="1" ht="20.100000000000001" customHeight="1">
      <c r="A6" s="186" t="s">
        <v>24</v>
      </c>
      <c r="B6" s="146">
        <v>150134</v>
      </c>
      <c r="C6" s="180">
        <v>0</v>
      </c>
      <c r="D6" s="181">
        <v>40</v>
      </c>
      <c r="E6" s="181">
        <v>42</v>
      </c>
      <c r="F6" s="187">
        <v>0</v>
      </c>
      <c r="G6" s="109"/>
      <c r="H6" s="108"/>
      <c r="I6" s="101"/>
      <c r="J6" s="101"/>
      <c r="K6" s="102"/>
      <c r="L6" s="102"/>
      <c r="M6" s="102"/>
      <c r="N6" s="102"/>
      <c r="O6" s="102"/>
      <c r="P6" s="102"/>
      <c r="Q6" s="102"/>
      <c r="R6" s="101"/>
      <c r="S6" s="101"/>
      <c r="T6" s="101"/>
      <c r="U6" s="102"/>
      <c r="V6" s="103" t="e">
        <f>#REF!*C6</f>
        <v>#REF!</v>
      </c>
      <c r="W6" s="103" t="e">
        <f>#REF!*D6</f>
        <v>#REF!</v>
      </c>
      <c r="X6" s="103" t="e">
        <f>#REF!*E6</f>
        <v>#REF!</v>
      </c>
      <c r="Y6" s="103" t="e">
        <f>#REF!*F6</f>
        <v>#REF!</v>
      </c>
      <c r="Z6" s="103" t="e">
        <f>#REF!*#REF!</f>
        <v>#REF!</v>
      </c>
      <c r="AA6" s="103" t="e">
        <f>#REF!*G6</f>
        <v>#REF!</v>
      </c>
      <c r="AB6" s="103" t="e">
        <f>#REF!*H6</f>
        <v>#REF!</v>
      </c>
      <c r="AC6" s="103" t="e">
        <f>#REF!*I6</f>
        <v>#REF!</v>
      </c>
      <c r="AD6" s="103" t="e">
        <f>#REF!*J6</f>
        <v>#REF!</v>
      </c>
      <c r="AE6" s="103" t="e">
        <f>#REF!*K6</f>
        <v>#REF!</v>
      </c>
      <c r="AF6" s="103" t="e">
        <f>#REF!*L6</f>
        <v>#REF!</v>
      </c>
      <c r="AG6" s="103" t="e">
        <f>#REF!*M6</f>
        <v>#REF!</v>
      </c>
      <c r="AH6" s="103" t="e">
        <f>#REF!*N6</f>
        <v>#REF!</v>
      </c>
      <c r="AI6" s="103" t="e">
        <f>#REF!*O6</f>
        <v>#REF!</v>
      </c>
      <c r="AJ6" s="103" t="e">
        <f>#REF!*U6</f>
        <v>#REF!</v>
      </c>
    </row>
    <row r="7" spans="1:39" s="104" customFormat="1" ht="20.100000000000001" customHeight="1">
      <c r="A7" s="186" t="s">
        <v>25</v>
      </c>
      <c r="B7" s="146">
        <v>160007</v>
      </c>
      <c r="C7" s="180">
        <v>8</v>
      </c>
      <c r="D7" s="181">
        <v>3</v>
      </c>
      <c r="E7" s="181">
        <v>5</v>
      </c>
      <c r="F7" s="189">
        <v>5</v>
      </c>
      <c r="G7" s="110"/>
      <c r="H7" s="108"/>
      <c r="I7" s="101"/>
      <c r="J7" s="101"/>
      <c r="K7" s="102"/>
      <c r="L7" s="102"/>
      <c r="M7" s="102"/>
      <c r="N7" s="102"/>
      <c r="O7" s="102"/>
      <c r="P7" s="102"/>
      <c r="Q7" s="102"/>
      <c r="R7" s="101"/>
      <c r="S7" s="101"/>
      <c r="T7" s="101"/>
      <c r="U7" s="102"/>
      <c r="V7" s="103" t="e">
        <f>#REF!*C7</f>
        <v>#REF!</v>
      </c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M7" s="194"/>
    </row>
    <row r="8" spans="1:39" s="104" customFormat="1" ht="20.100000000000001" customHeight="1">
      <c r="A8" s="186" t="s">
        <v>26</v>
      </c>
      <c r="B8" s="146" t="s">
        <v>27</v>
      </c>
      <c r="C8" s="180">
        <v>1.5</v>
      </c>
      <c r="D8" s="180">
        <v>1.5</v>
      </c>
      <c r="E8" s="180">
        <v>1.5</v>
      </c>
      <c r="F8" s="187">
        <v>1.5</v>
      </c>
      <c r="G8" s="110"/>
      <c r="H8" s="108"/>
      <c r="I8" s="101"/>
      <c r="J8" s="101"/>
      <c r="K8" s="111"/>
      <c r="L8" s="111"/>
      <c r="M8" s="111"/>
      <c r="N8" s="111"/>
      <c r="O8" s="111"/>
      <c r="P8" s="111"/>
      <c r="Q8" s="111"/>
      <c r="R8" s="101"/>
      <c r="S8" s="101"/>
      <c r="T8" s="101"/>
      <c r="U8" s="111"/>
      <c r="V8" s="103" t="e">
        <f>#REF!*C8</f>
        <v>#REF!</v>
      </c>
      <c r="W8" s="103" t="e">
        <f>#REF!*D8</f>
        <v>#REF!</v>
      </c>
      <c r="X8" s="103" t="e">
        <f>#REF!*E8</f>
        <v>#REF!</v>
      </c>
      <c r="Y8" s="103" t="e">
        <f>#REF!*F8</f>
        <v>#REF!</v>
      </c>
      <c r="Z8" s="103" t="e">
        <f>#REF!*#REF!</f>
        <v>#REF!</v>
      </c>
      <c r="AA8" s="103" t="e">
        <f>#REF!*G8</f>
        <v>#REF!</v>
      </c>
      <c r="AB8" s="103" t="e">
        <f>#REF!*H8</f>
        <v>#REF!</v>
      </c>
      <c r="AC8" s="103" t="e">
        <f>#REF!*I8</f>
        <v>#REF!</v>
      </c>
      <c r="AD8" s="103" t="e">
        <f>#REF!*J8</f>
        <v>#REF!</v>
      </c>
      <c r="AE8" s="103" t="e">
        <f>#REF!*K8</f>
        <v>#REF!</v>
      </c>
      <c r="AF8" s="103" t="e">
        <f>#REF!*L8</f>
        <v>#REF!</v>
      </c>
      <c r="AG8" s="103" t="e">
        <f>#REF!*M8</f>
        <v>#REF!</v>
      </c>
      <c r="AH8" s="103" t="e">
        <f>#REF!*N8</f>
        <v>#REF!</v>
      </c>
      <c r="AI8" s="103" t="e">
        <f>#REF!*O8</f>
        <v>#REF!</v>
      </c>
      <c r="AJ8" s="103" t="e">
        <f>#REF!*U8</f>
        <v>#REF!</v>
      </c>
      <c r="AM8" s="194"/>
    </row>
    <row r="9" spans="1:39" s="104" customFormat="1" ht="20.100000000000001" customHeight="1">
      <c r="A9" s="186" t="s">
        <v>28</v>
      </c>
      <c r="B9" s="146">
        <v>160727</v>
      </c>
      <c r="C9" s="180">
        <v>2.75</v>
      </c>
      <c r="D9" s="180">
        <v>2.75</v>
      </c>
      <c r="E9" s="180">
        <v>2.75</v>
      </c>
      <c r="F9" s="187">
        <v>2.75</v>
      </c>
      <c r="G9" s="110"/>
      <c r="H9" s="108"/>
      <c r="I9" s="101"/>
      <c r="J9" s="101"/>
      <c r="K9" s="111"/>
      <c r="L9" s="111"/>
      <c r="M9" s="111"/>
      <c r="N9" s="111"/>
      <c r="O9" s="111"/>
      <c r="P9" s="111"/>
      <c r="Q9" s="111"/>
      <c r="R9" s="101"/>
      <c r="S9" s="101"/>
      <c r="T9" s="101"/>
      <c r="U9" s="111"/>
      <c r="V9" s="103" t="e">
        <f>#REF!*C9</f>
        <v>#REF!</v>
      </c>
      <c r="W9" s="103" t="e">
        <f>#REF!*D9</f>
        <v>#REF!</v>
      </c>
      <c r="X9" s="103" t="e">
        <f>#REF!*E9</f>
        <v>#REF!</v>
      </c>
      <c r="Y9" s="103" t="e">
        <f>#REF!*F9</f>
        <v>#REF!</v>
      </c>
      <c r="Z9" s="103" t="e">
        <f>#REF!*#REF!</f>
        <v>#REF!</v>
      </c>
      <c r="AA9" s="103" t="e">
        <f>#REF!*G9</f>
        <v>#REF!</v>
      </c>
      <c r="AB9" s="103" t="e">
        <f>#REF!*H9</f>
        <v>#REF!</v>
      </c>
      <c r="AC9" s="103"/>
      <c r="AD9" s="103"/>
      <c r="AE9" s="103" t="e">
        <f>#REF!*K9</f>
        <v>#REF!</v>
      </c>
      <c r="AF9" s="103" t="e">
        <f>#REF!*L9</f>
        <v>#REF!</v>
      </c>
      <c r="AG9" s="103" t="e">
        <f>#REF!*M9</f>
        <v>#REF!</v>
      </c>
      <c r="AH9" s="103" t="e">
        <f>#REF!*N9</f>
        <v>#REF!</v>
      </c>
      <c r="AI9" s="103" t="e">
        <f>#REF!*O9</f>
        <v>#REF!</v>
      </c>
      <c r="AJ9" s="103" t="e">
        <f>#REF!*U9</f>
        <v>#REF!</v>
      </c>
    </row>
    <row r="10" spans="1:39" s="104" customFormat="1" ht="20.100000000000001" customHeight="1">
      <c r="A10" s="186" t="s">
        <v>29</v>
      </c>
      <c r="B10" s="146">
        <v>162713</v>
      </c>
      <c r="C10" s="180" t="s">
        <v>30</v>
      </c>
      <c r="D10" s="180" t="s">
        <v>30</v>
      </c>
      <c r="E10" s="181">
        <v>2</v>
      </c>
      <c r="F10" s="189">
        <v>2</v>
      </c>
      <c r="G10" s="110"/>
      <c r="H10" s="108"/>
      <c r="I10" s="101"/>
      <c r="J10" s="101"/>
      <c r="K10" s="111"/>
      <c r="L10" s="111"/>
      <c r="M10" s="111"/>
      <c r="N10" s="111"/>
      <c r="O10" s="111"/>
      <c r="P10" s="111"/>
      <c r="Q10" s="111"/>
      <c r="R10" s="101"/>
      <c r="S10" s="101"/>
      <c r="T10" s="101"/>
      <c r="U10" s="111"/>
      <c r="V10" s="103" t="e">
        <f>#REF!*C10</f>
        <v>#REF!</v>
      </c>
      <c r="W10" s="103" t="e">
        <f>#REF!*D10</f>
        <v>#REF!</v>
      </c>
      <c r="X10" s="103" t="e">
        <f>#REF!*E10</f>
        <v>#REF!</v>
      </c>
      <c r="Y10" s="103" t="e">
        <f>#REF!*F10</f>
        <v>#REF!</v>
      </c>
      <c r="Z10" s="103" t="e">
        <f>#REF!*#REF!</f>
        <v>#REF!</v>
      </c>
      <c r="AA10" s="103" t="e">
        <f>#REF!*G10</f>
        <v>#REF!</v>
      </c>
      <c r="AB10" s="103" t="e">
        <f>#REF!*H10</f>
        <v>#REF!</v>
      </c>
      <c r="AC10" s="103" t="e">
        <f>#REF!*I10</f>
        <v>#REF!</v>
      </c>
      <c r="AD10" s="103" t="e">
        <f>#REF!*J10</f>
        <v>#REF!</v>
      </c>
      <c r="AE10" s="103" t="e">
        <f>#REF!*K10</f>
        <v>#REF!</v>
      </c>
      <c r="AF10" s="103" t="e">
        <f>#REF!*L10</f>
        <v>#REF!</v>
      </c>
      <c r="AG10" s="103" t="e">
        <f>#REF!*M10</f>
        <v>#REF!</v>
      </c>
      <c r="AH10" s="103" t="e">
        <f>#REF!*N10</f>
        <v>#REF!</v>
      </c>
      <c r="AI10" s="103" t="e">
        <f>#REF!*O10</f>
        <v>#REF!</v>
      </c>
      <c r="AJ10" s="103" t="e">
        <f>#REF!*U10</f>
        <v>#REF!</v>
      </c>
    </row>
    <row r="11" spans="1:39" s="104" customFormat="1" ht="20.100000000000001" customHeight="1">
      <c r="A11" s="186" t="s">
        <v>31</v>
      </c>
      <c r="B11" s="146">
        <v>160280</v>
      </c>
      <c r="C11" s="180">
        <v>1</v>
      </c>
      <c r="D11" s="180">
        <v>1.5</v>
      </c>
      <c r="E11" s="180">
        <v>1.5</v>
      </c>
      <c r="F11" s="187">
        <v>1.5</v>
      </c>
      <c r="G11" s="110"/>
      <c r="H11" s="108"/>
      <c r="I11" s="101"/>
      <c r="J11" s="101"/>
      <c r="K11" s="111"/>
      <c r="L11" s="111"/>
      <c r="M11" s="111"/>
      <c r="N11" s="111"/>
      <c r="O11" s="111"/>
      <c r="P11" s="111"/>
      <c r="Q11" s="111"/>
      <c r="R11" s="101"/>
      <c r="S11" s="101"/>
      <c r="T11" s="101"/>
      <c r="U11" s="111"/>
      <c r="V11" s="103" t="e">
        <f>#REF!*C11</f>
        <v>#REF!</v>
      </c>
      <c r="W11" s="103" t="e">
        <f>#REF!*D11</f>
        <v>#REF!</v>
      </c>
      <c r="X11" s="103" t="e">
        <f>#REF!*E11</f>
        <v>#REF!</v>
      </c>
      <c r="Y11" s="103"/>
      <c r="Z11" s="103" t="e">
        <f>#REF!*#REF!</f>
        <v>#REF!</v>
      </c>
      <c r="AA11" s="103" t="e">
        <f>#REF!*G11</f>
        <v>#REF!</v>
      </c>
      <c r="AB11" s="103" t="e">
        <f>#REF!*H11</f>
        <v>#REF!</v>
      </c>
      <c r="AC11" s="103" t="e">
        <f>#REF!*I11</f>
        <v>#REF!</v>
      </c>
      <c r="AD11" s="103" t="e">
        <f>#REF!*J11</f>
        <v>#REF!</v>
      </c>
      <c r="AE11" s="103"/>
      <c r="AF11" s="103" t="e">
        <f>#REF!*L11</f>
        <v>#REF!</v>
      </c>
      <c r="AG11" s="103" t="e">
        <f>#REF!*M11</f>
        <v>#REF!</v>
      </c>
      <c r="AH11" s="103" t="e">
        <f>#REF!*N11</f>
        <v>#REF!</v>
      </c>
      <c r="AI11" s="103" t="e">
        <f>#REF!*O11</f>
        <v>#REF!</v>
      </c>
      <c r="AJ11" s="103" t="e">
        <f>#REF!*U11</f>
        <v>#REF!</v>
      </c>
    </row>
    <row r="12" spans="1:39" s="104" customFormat="1" ht="20.100000000000001" customHeight="1">
      <c r="A12" s="186" t="s">
        <v>32</v>
      </c>
      <c r="B12" s="146">
        <v>160514</v>
      </c>
      <c r="C12" s="180">
        <v>4.5</v>
      </c>
      <c r="D12" s="181">
        <v>7</v>
      </c>
      <c r="E12" s="180">
        <v>4.5</v>
      </c>
      <c r="F12" s="187">
        <v>4.5</v>
      </c>
      <c r="G12" s="110"/>
      <c r="H12" s="108"/>
      <c r="I12" s="101"/>
      <c r="J12" s="101"/>
      <c r="K12" s="111"/>
      <c r="L12" s="111"/>
      <c r="M12" s="111"/>
      <c r="N12" s="111"/>
      <c r="O12" s="111"/>
      <c r="P12" s="111"/>
      <c r="Q12" s="111"/>
      <c r="R12" s="101"/>
      <c r="S12" s="101"/>
      <c r="T12" s="101"/>
      <c r="U12" s="111"/>
      <c r="V12" s="103" t="e">
        <f>#REF!*C12</f>
        <v>#REF!</v>
      </c>
      <c r="W12" s="103" t="e">
        <f>#REF!*D12</f>
        <v>#REF!</v>
      </c>
      <c r="X12" s="103" t="e">
        <f>#REF!*E12</f>
        <v>#REF!</v>
      </c>
      <c r="Y12" s="103" t="e">
        <f>#REF!*F12</f>
        <v>#REF!</v>
      </c>
      <c r="Z12" s="103" t="e">
        <f>#REF!*#REF!</f>
        <v>#REF!</v>
      </c>
      <c r="AA12" s="103" t="e">
        <f>#REF!*G12</f>
        <v>#REF!</v>
      </c>
      <c r="AB12" s="103" t="e">
        <f>#REF!*H12</f>
        <v>#REF!</v>
      </c>
      <c r="AC12" s="103" t="e">
        <f>#REF!*I12</f>
        <v>#REF!</v>
      </c>
      <c r="AD12" s="103" t="e">
        <f>#REF!*J12</f>
        <v>#REF!</v>
      </c>
      <c r="AE12" s="103" t="e">
        <f>#REF!*K12</f>
        <v>#REF!</v>
      </c>
      <c r="AF12" s="103" t="e">
        <f>#REF!*L12</f>
        <v>#REF!</v>
      </c>
      <c r="AG12" s="103" t="e">
        <f>#REF!*M12</f>
        <v>#REF!</v>
      </c>
      <c r="AH12" s="103" t="e">
        <f>#REF!*N12</f>
        <v>#REF!</v>
      </c>
      <c r="AI12" s="103" t="e">
        <f>#REF!*O12</f>
        <v>#REF!</v>
      </c>
      <c r="AJ12" s="103" t="e">
        <f>#REF!*U12</f>
        <v>#REF!</v>
      </c>
    </row>
    <row r="13" spans="1:39" s="104" customFormat="1" ht="20.100000000000001" customHeight="1" thickBot="1">
      <c r="A13" s="190" t="s">
        <v>33</v>
      </c>
      <c r="B13" s="191">
        <v>160224</v>
      </c>
      <c r="C13" s="192">
        <v>3</v>
      </c>
      <c r="D13" s="192">
        <v>3</v>
      </c>
      <c r="E13" s="192">
        <v>3</v>
      </c>
      <c r="F13" s="193">
        <v>3</v>
      </c>
      <c r="G13" s="113"/>
      <c r="H13" s="108"/>
      <c r="I13" s="101"/>
      <c r="J13" s="101"/>
      <c r="K13" s="102"/>
      <c r="L13" s="102"/>
      <c r="M13" s="102"/>
      <c r="N13" s="102"/>
      <c r="O13" s="102"/>
      <c r="P13" s="102"/>
      <c r="Q13" s="102"/>
      <c r="R13" s="101"/>
      <c r="S13" s="101"/>
      <c r="T13" s="101"/>
      <c r="U13" s="102"/>
      <c r="V13" s="103" t="e">
        <f>#REF!*C13</f>
        <v>#REF!</v>
      </c>
      <c r="W13" s="103" t="e">
        <f>#REF!*D13</f>
        <v>#REF!</v>
      </c>
      <c r="X13" s="103" t="e">
        <f>#REF!*E13</f>
        <v>#REF!</v>
      </c>
      <c r="Y13" s="103" t="e">
        <f>#REF!*F13</f>
        <v>#REF!</v>
      </c>
      <c r="Z13" s="103" t="e">
        <f>#REF!*#REF!</f>
        <v>#REF!</v>
      </c>
      <c r="AA13" s="103" t="e">
        <f>#REF!*G13</f>
        <v>#REF!</v>
      </c>
      <c r="AB13" s="103" t="e">
        <f>#REF!*H13</f>
        <v>#REF!</v>
      </c>
      <c r="AC13" s="103" t="e">
        <f>#REF!*I13</f>
        <v>#REF!</v>
      </c>
      <c r="AD13" s="103" t="e">
        <f>#REF!*J13</f>
        <v>#REF!</v>
      </c>
      <c r="AE13" s="103" t="e">
        <f>#REF!*K13</f>
        <v>#REF!</v>
      </c>
      <c r="AF13" s="103" t="e">
        <f>#REF!*L13</f>
        <v>#REF!</v>
      </c>
      <c r="AG13" s="103" t="e">
        <f>#REF!*M13</f>
        <v>#REF!</v>
      </c>
      <c r="AH13" s="103" t="e">
        <f>#REF!*N13</f>
        <v>#REF!</v>
      </c>
      <c r="AI13" s="103" t="e">
        <f>#REF!*O13</f>
        <v>#REF!</v>
      </c>
      <c r="AJ13" s="103" t="e">
        <f>#REF!*U13</f>
        <v>#REF!</v>
      </c>
    </row>
    <row r="14" spans="1:39" s="104" customFormat="1" ht="20.100000000000001" customHeight="1">
      <c r="A14" s="182" t="s">
        <v>34</v>
      </c>
      <c r="B14" s="183">
        <v>160732</v>
      </c>
      <c r="C14" s="184">
        <v>1.6</v>
      </c>
      <c r="D14" s="184">
        <v>1.5</v>
      </c>
      <c r="E14" s="184">
        <v>1.6</v>
      </c>
      <c r="F14" s="185">
        <v>1.6</v>
      </c>
      <c r="G14" s="113"/>
      <c r="H14" s="108"/>
      <c r="I14" s="101"/>
      <c r="J14" s="101"/>
      <c r="K14" s="102"/>
      <c r="L14" s="102"/>
      <c r="M14" s="102"/>
      <c r="N14" s="102"/>
      <c r="O14" s="102"/>
      <c r="P14" s="102"/>
      <c r="Q14" s="102"/>
      <c r="R14" s="101"/>
      <c r="S14" s="101"/>
      <c r="T14" s="101"/>
      <c r="U14" s="102"/>
      <c r="V14" s="103" t="e">
        <f>#REF!*C14</f>
        <v>#REF!</v>
      </c>
      <c r="W14" s="103" t="e">
        <f>#REF!*D14</f>
        <v>#REF!</v>
      </c>
      <c r="X14" s="103" t="e">
        <f>#REF!*E14</f>
        <v>#REF!</v>
      </c>
      <c r="Y14" s="103" t="e">
        <f>#REF!*F14</f>
        <v>#REF!</v>
      </c>
      <c r="Z14" s="103" t="e">
        <f>#REF!*#REF!</f>
        <v>#REF!</v>
      </c>
      <c r="AA14" s="103" t="e">
        <f>#REF!*G14</f>
        <v>#REF!</v>
      </c>
      <c r="AB14" s="103" t="e">
        <f>#REF!*H14</f>
        <v>#REF!</v>
      </c>
      <c r="AC14" s="103" t="e">
        <f>#REF!*I14</f>
        <v>#REF!</v>
      </c>
      <c r="AD14" s="103" t="e">
        <f>#REF!*J14</f>
        <v>#REF!</v>
      </c>
      <c r="AE14" s="103" t="e">
        <f>#REF!*K14</f>
        <v>#REF!</v>
      </c>
      <c r="AF14" s="103" t="e">
        <f>#REF!*L14</f>
        <v>#REF!</v>
      </c>
      <c r="AG14" s="103" t="e">
        <f>#REF!*M14</f>
        <v>#REF!</v>
      </c>
      <c r="AH14" s="103" t="e">
        <f>#REF!*N14</f>
        <v>#REF!</v>
      </c>
      <c r="AI14" s="103" t="e">
        <f>#REF!*O14</f>
        <v>#REF!</v>
      </c>
      <c r="AJ14" s="103" t="e">
        <f>#REF!*U14</f>
        <v>#REF!</v>
      </c>
    </row>
    <row r="15" spans="1:39" s="104" customFormat="1" ht="37.5">
      <c r="A15" s="186" t="s">
        <v>35</v>
      </c>
      <c r="B15" s="146">
        <v>160108</v>
      </c>
      <c r="C15" s="180">
        <v>1.2</v>
      </c>
      <c r="D15" s="180">
        <v>1.1000000000000001</v>
      </c>
      <c r="E15" s="180">
        <v>1.2</v>
      </c>
      <c r="F15" s="187">
        <v>1.2</v>
      </c>
      <c r="G15" s="113"/>
      <c r="H15" s="108"/>
      <c r="I15" s="101"/>
      <c r="J15" s="101"/>
      <c r="K15" s="102"/>
      <c r="L15" s="102"/>
      <c r="M15" s="102"/>
      <c r="N15" s="102"/>
      <c r="O15" s="102"/>
      <c r="P15" s="102"/>
      <c r="Q15" s="101"/>
      <c r="R15" s="101"/>
      <c r="S15" s="101"/>
      <c r="T15" s="101"/>
      <c r="U15" s="102"/>
      <c r="V15" s="103" t="e">
        <f>#REF!*C15</f>
        <v>#REF!</v>
      </c>
      <c r="W15" s="103" t="e">
        <f>#REF!*D15</f>
        <v>#REF!</v>
      </c>
      <c r="X15" s="103" t="e">
        <f>#REF!*E15</f>
        <v>#REF!</v>
      </c>
      <c r="Y15" s="103" t="e">
        <f>#REF!*F15</f>
        <v>#REF!</v>
      </c>
      <c r="Z15" s="103" t="e">
        <f>#REF!*#REF!</f>
        <v>#REF!</v>
      </c>
      <c r="AA15" s="103" t="e">
        <f>#REF!*G15</f>
        <v>#REF!</v>
      </c>
      <c r="AB15" s="103" t="e">
        <f>#REF!*H15</f>
        <v>#REF!</v>
      </c>
      <c r="AC15" s="103" t="e">
        <f>#REF!*I15</f>
        <v>#REF!</v>
      </c>
      <c r="AD15" s="103" t="e">
        <f>#REF!*J15</f>
        <v>#REF!</v>
      </c>
      <c r="AE15" s="103" t="e">
        <f>#REF!*K15</f>
        <v>#REF!</v>
      </c>
      <c r="AF15" s="103" t="e">
        <f>#REF!*L15</f>
        <v>#REF!</v>
      </c>
      <c r="AG15" s="103" t="e">
        <f>#REF!*M15</f>
        <v>#REF!</v>
      </c>
      <c r="AH15" s="103" t="e">
        <f>#REF!*N15</f>
        <v>#REF!</v>
      </c>
      <c r="AI15" s="103" t="e">
        <f>#REF!*O15</f>
        <v>#REF!</v>
      </c>
      <c r="AJ15" s="103" t="e">
        <f>#REF!*U15</f>
        <v>#REF!</v>
      </c>
    </row>
    <row r="16" spans="1:39" s="104" customFormat="1" ht="20.100000000000001" customHeight="1">
      <c r="A16" s="186" t="s">
        <v>36</v>
      </c>
      <c r="B16" s="146">
        <v>160774</v>
      </c>
      <c r="C16" s="180">
        <v>0.2</v>
      </c>
      <c r="D16" s="180">
        <v>0.2</v>
      </c>
      <c r="E16" s="180">
        <v>0.2</v>
      </c>
      <c r="F16" s="187">
        <v>0.2</v>
      </c>
      <c r="G16" s="110"/>
      <c r="H16" s="108"/>
      <c r="I16" s="101"/>
      <c r="J16" s="101"/>
      <c r="K16" s="102"/>
      <c r="L16" s="102"/>
      <c r="M16" s="111"/>
      <c r="N16" s="111"/>
      <c r="O16" s="111"/>
      <c r="P16" s="111"/>
      <c r="Q16" s="101"/>
      <c r="R16" s="101"/>
      <c r="S16" s="101"/>
      <c r="T16" s="101"/>
      <c r="U16" s="111"/>
      <c r="V16" s="103" t="e">
        <f>#REF!*C16</f>
        <v>#REF!</v>
      </c>
      <c r="W16" s="103" t="e">
        <f>#REF!*D16</f>
        <v>#REF!</v>
      </c>
      <c r="X16" s="103" t="e">
        <f>#REF!*E16</f>
        <v>#REF!</v>
      </c>
      <c r="Y16" s="103" t="e">
        <f>#REF!*F16</f>
        <v>#REF!</v>
      </c>
      <c r="Z16" s="103" t="e">
        <f>#REF!*#REF!</f>
        <v>#REF!</v>
      </c>
      <c r="AA16" s="103" t="e">
        <f>#REF!*G16</f>
        <v>#REF!</v>
      </c>
      <c r="AB16" s="103" t="e">
        <f>#REF!*H16</f>
        <v>#REF!</v>
      </c>
      <c r="AC16" s="103" t="e">
        <f>#REF!*I16</f>
        <v>#REF!</v>
      </c>
      <c r="AD16" s="103" t="e">
        <f>#REF!*J16</f>
        <v>#REF!</v>
      </c>
      <c r="AE16" s="103" t="e">
        <f>#REF!*K16</f>
        <v>#REF!</v>
      </c>
      <c r="AF16" s="103" t="e">
        <f>#REF!*L16</f>
        <v>#REF!</v>
      </c>
      <c r="AG16" s="103" t="e">
        <f>#REF!*M16</f>
        <v>#REF!</v>
      </c>
      <c r="AH16" s="103" t="e">
        <f>#REF!*N16</f>
        <v>#REF!</v>
      </c>
      <c r="AI16" s="103" t="e">
        <f>#REF!*O16</f>
        <v>#REF!</v>
      </c>
      <c r="AJ16" s="103" t="e">
        <f>#REF!*U16</f>
        <v>#REF!</v>
      </c>
    </row>
    <row r="17" spans="1:36" s="104" customFormat="1" ht="20.100000000000001" customHeight="1" thickBot="1">
      <c r="A17" s="114"/>
      <c r="B17" s="112"/>
      <c r="C17" s="115"/>
      <c r="D17" s="116"/>
      <c r="E17" s="116"/>
      <c r="F17" s="188"/>
      <c r="G17" s="117"/>
      <c r="H17" s="108"/>
      <c r="I17" s="101"/>
      <c r="J17" s="101"/>
      <c r="K17" s="102"/>
      <c r="L17" s="102"/>
      <c r="M17" s="102"/>
      <c r="N17" s="102"/>
      <c r="O17" s="102"/>
      <c r="P17" s="102"/>
      <c r="Q17" s="101"/>
      <c r="R17" s="101"/>
      <c r="S17" s="101"/>
      <c r="T17" s="101"/>
      <c r="U17" s="102"/>
      <c r="V17" s="103" t="e">
        <f>#REF!*C17</f>
        <v>#REF!</v>
      </c>
      <c r="W17" s="103" t="e">
        <f>#REF!*D17</f>
        <v>#REF!</v>
      </c>
      <c r="X17" s="103" t="e">
        <f>#REF!*E17</f>
        <v>#REF!</v>
      </c>
      <c r="Y17" s="103" t="e">
        <f>#REF!*F17</f>
        <v>#REF!</v>
      </c>
      <c r="Z17" s="103" t="e">
        <f>#REF!*#REF!</f>
        <v>#REF!</v>
      </c>
      <c r="AA17" s="103" t="e">
        <f>#REF!*G17</f>
        <v>#REF!</v>
      </c>
      <c r="AB17" s="103" t="e">
        <f>#REF!*H17</f>
        <v>#REF!</v>
      </c>
      <c r="AC17" s="103" t="e">
        <f>#REF!*I17</f>
        <v>#REF!</v>
      </c>
      <c r="AD17" s="103" t="e">
        <f>#REF!*J17</f>
        <v>#REF!</v>
      </c>
      <c r="AE17" s="103" t="e">
        <f>#REF!*K17</f>
        <v>#REF!</v>
      </c>
      <c r="AF17" s="103" t="e">
        <f>#REF!*L17</f>
        <v>#REF!</v>
      </c>
      <c r="AG17" s="103" t="e">
        <f>#REF!*M17</f>
        <v>#REF!</v>
      </c>
      <c r="AH17" s="103" t="e">
        <f>#REF!*N17</f>
        <v>#REF!</v>
      </c>
      <c r="AI17" s="103" t="e">
        <f>#REF!*O17</f>
        <v>#REF!</v>
      </c>
      <c r="AJ17" s="103" t="e">
        <f>#REF!*U17</f>
        <v>#REF!</v>
      </c>
    </row>
    <row r="18" spans="1:36" s="9" customFormat="1" ht="20.100000000000001" hidden="1" customHeight="1">
      <c r="A18" s="86"/>
      <c r="B18" s="87"/>
      <c r="C18" s="87"/>
      <c r="D18" s="87"/>
      <c r="E18" s="87"/>
      <c r="F18" s="94"/>
      <c r="G18" s="84"/>
      <c r="H18" s="84"/>
      <c r="I18" s="10"/>
      <c r="J18" s="10"/>
      <c r="K18" s="12"/>
      <c r="L18" s="12"/>
      <c r="M18" s="12"/>
      <c r="N18" s="12"/>
      <c r="O18" s="12"/>
      <c r="P18" s="12"/>
      <c r="Q18" s="10"/>
      <c r="R18" s="10"/>
      <c r="S18" s="10"/>
      <c r="T18" s="10"/>
      <c r="U18" s="12"/>
      <c r="V18" s="13" t="e">
        <f>#REF!*C18</f>
        <v>#REF!</v>
      </c>
      <c r="W18" s="13" t="e">
        <f>#REF!*D18</f>
        <v>#REF!</v>
      </c>
      <c r="X18" s="13" t="e">
        <f>#REF!*E18</f>
        <v>#REF!</v>
      </c>
      <c r="Y18" s="13" t="e">
        <f>#REF!*F18</f>
        <v>#REF!</v>
      </c>
      <c r="Z18" s="13" t="e">
        <f>#REF!*#REF!</f>
        <v>#REF!</v>
      </c>
      <c r="AA18" s="13" t="e">
        <f>#REF!*G18</f>
        <v>#REF!</v>
      </c>
      <c r="AB18" s="13" t="e">
        <f>#REF!*H18</f>
        <v>#REF!</v>
      </c>
      <c r="AC18" s="13" t="e">
        <f>#REF!*I18</f>
        <v>#REF!</v>
      </c>
      <c r="AD18" s="13" t="e">
        <f>#REF!*J18</f>
        <v>#REF!</v>
      </c>
      <c r="AE18" s="13" t="e">
        <f>#REF!*K18</f>
        <v>#REF!</v>
      </c>
      <c r="AF18" s="13" t="e">
        <f>#REF!*L18</f>
        <v>#REF!</v>
      </c>
      <c r="AG18" s="13" t="e">
        <f>#REF!*M18</f>
        <v>#REF!</v>
      </c>
      <c r="AH18" s="13" t="e">
        <f>#REF!*N18</f>
        <v>#REF!</v>
      </c>
      <c r="AI18" s="13" t="e">
        <f>#REF!*O18</f>
        <v>#REF!</v>
      </c>
      <c r="AJ18" s="13" t="e">
        <f>#REF!*U18</f>
        <v>#REF!</v>
      </c>
    </row>
    <row r="19" spans="1:36" s="9" customFormat="1" ht="20.100000000000001" hidden="1" customHeight="1">
      <c r="A19" s="85"/>
      <c r="B19" s="10"/>
      <c r="C19" s="10"/>
      <c r="D19" s="10"/>
      <c r="E19" s="10"/>
      <c r="F19" s="12"/>
      <c r="G19" s="10"/>
      <c r="H19" s="10"/>
      <c r="I19" s="10"/>
      <c r="J19" s="10"/>
      <c r="K19" s="12"/>
      <c r="L19" s="12"/>
      <c r="M19" s="12"/>
      <c r="N19" s="12"/>
      <c r="O19" s="12"/>
      <c r="P19" s="12"/>
      <c r="Q19" s="10"/>
      <c r="R19" s="10"/>
      <c r="S19" s="10"/>
      <c r="T19" s="10"/>
      <c r="U19" s="12"/>
      <c r="V19" s="13" t="e">
        <f>#REF!*C19</f>
        <v>#REF!</v>
      </c>
      <c r="W19" s="13" t="e">
        <f>#REF!*D19</f>
        <v>#REF!</v>
      </c>
      <c r="X19" s="13" t="e">
        <f>#REF!*E19</f>
        <v>#REF!</v>
      </c>
      <c r="Y19" s="13" t="e">
        <f>#REF!*F19</f>
        <v>#REF!</v>
      </c>
      <c r="Z19" s="13" t="e">
        <f>#REF!*#REF!</f>
        <v>#REF!</v>
      </c>
      <c r="AA19" s="13" t="e">
        <f>#REF!*G19</f>
        <v>#REF!</v>
      </c>
      <c r="AB19" s="13" t="e">
        <f>#REF!*H19</f>
        <v>#REF!</v>
      </c>
      <c r="AC19" s="13" t="e">
        <f>#REF!*I19</f>
        <v>#REF!</v>
      </c>
      <c r="AD19" s="13" t="e">
        <f>#REF!*J19</f>
        <v>#REF!</v>
      </c>
      <c r="AE19" s="13" t="e">
        <f>#REF!*K19</f>
        <v>#REF!</v>
      </c>
      <c r="AF19" s="13" t="e">
        <f>#REF!*L19</f>
        <v>#REF!</v>
      </c>
      <c r="AG19" s="13" t="e">
        <f>#REF!*M19</f>
        <v>#REF!</v>
      </c>
      <c r="AH19" s="13" t="e">
        <f>#REF!*N19</f>
        <v>#REF!</v>
      </c>
      <c r="AI19" s="13" t="e">
        <f>#REF!*O19</f>
        <v>#REF!</v>
      </c>
      <c r="AJ19" s="13" t="e">
        <f>#REF!*U19</f>
        <v>#REF!</v>
      </c>
    </row>
    <row r="20" spans="1:36" s="9" customFormat="1" ht="20.100000000000001" hidden="1" customHeight="1">
      <c r="A20" s="14"/>
      <c r="B20" s="10"/>
      <c r="C20" s="10"/>
      <c r="D20" s="10"/>
      <c r="E20" s="10"/>
      <c r="F20" s="12"/>
      <c r="G20" s="10"/>
      <c r="H20" s="10"/>
      <c r="I20" s="10"/>
      <c r="J20" s="10"/>
      <c r="K20" s="12"/>
      <c r="L20" s="12"/>
      <c r="M20" s="12"/>
      <c r="N20" s="12"/>
      <c r="O20" s="12"/>
      <c r="P20" s="12"/>
      <c r="Q20" s="10"/>
      <c r="R20" s="10"/>
      <c r="S20" s="10"/>
      <c r="T20" s="10"/>
      <c r="U20" s="12"/>
      <c r="V20" s="13"/>
      <c r="W20" s="13"/>
      <c r="X20" s="13"/>
      <c r="Y20" s="13"/>
      <c r="Z20" s="13"/>
      <c r="AA20" s="13"/>
      <c r="AB20" s="13" t="e">
        <f>#REF!*H20</f>
        <v>#REF!</v>
      </c>
      <c r="AC20" s="13"/>
      <c r="AD20" s="13"/>
      <c r="AE20" s="13"/>
      <c r="AF20" s="13"/>
      <c r="AG20" s="13"/>
      <c r="AH20" s="13"/>
      <c r="AI20" s="13"/>
      <c r="AJ20" s="13" t="e">
        <f>#REF!*U20</f>
        <v>#REF!</v>
      </c>
    </row>
    <row r="21" spans="1:36" s="9" customFormat="1" ht="20.100000000000001" hidden="1" customHeight="1">
      <c r="A21" s="14"/>
      <c r="B21" s="10"/>
      <c r="C21" s="10"/>
      <c r="D21" s="10"/>
      <c r="E21" s="10"/>
      <c r="F21" s="12"/>
      <c r="G21" s="10"/>
      <c r="H21" s="10"/>
      <c r="I21" s="10"/>
      <c r="J21" s="10"/>
      <c r="K21" s="12"/>
      <c r="L21" s="12"/>
      <c r="M21" s="12"/>
      <c r="N21" s="12"/>
      <c r="O21" s="12"/>
      <c r="P21" s="12"/>
      <c r="Q21" s="10"/>
      <c r="R21" s="10"/>
      <c r="S21" s="10"/>
      <c r="T21" s="10"/>
      <c r="U21" s="12"/>
      <c r="V21" s="13"/>
      <c r="W21" s="13"/>
      <c r="X21" s="13"/>
      <c r="Y21" s="13"/>
      <c r="Z21" s="13"/>
      <c r="AA21" s="13"/>
      <c r="AB21" s="13" t="e">
        <f>#REF!*H21</f>
        <v>#REF!</v>
      </c>
      <c r="AC21" s="13"/>
      <c r="AD21" s="13"/>
      <c r="AE21" s="13"/>
      <c r="AF21" s="13"/>
      <c r="AG21" s="13"/>
      <c r="AH21" s="13"/>
      <c r="AI21" s="13"/>
      <c r="AJ21" s="13" t="e">
        <f>#REF!*U21</f>
        <v>#REF!</v>
      </c>
    </row>
    <row r="22" spans="1:36" s="9" customFormat="1" ht="20.100000000000001" hidden="1" customHeight="1">
      <c r="A22" s="14"/>
      <c r="B22" s="10"/>
      <c r="C22" s="10"/>
      <c r="D22" s="10"/>
      <c r="E22" s="10"/>
      <c r="F22" s="12"/>
      <c r="G22" s="10"/>
      <c r="H22" s="10"/>
      <c r="I22" s="10"/>
      <c r="J22" s="10"/>
      <c r="K22" s="12"/>
      <c r="L22" s="12"/>
      <c r="M22" s="12"/>
      <c r="N22" s="12"/>
      <c r="O22" s="12"/>
      <c r="P22" s="12"/>
      <c r="Q22" s="10"/>
      <c r="R22" s="10"/>
      <c r="S22" s="10"/>
      <c r="T22" s="10"/>
      <c r="U22" s="12"/>
      <c r="V22" s="13" t="e">
        <f>#REF!*C22</f>
        <v>#REF!</v>
      </c>
      <c r="W22" s="13" t="e">
        <f>#REF!*D22</f>
        <v>#REF!</v>
      </c>
      <c r="X22" s="13" t="e">
        <f>#REF!*E22</f>
        <v>#REF!</v>
      </c>
      <c r="Y22" s="13" t="e">
        <f>#REF!*F22</f>
        <v>#REF!</v>
      </c>
      <c r="Z22" s="13" t="e">
        <f>#REF!*#REF!</f>
        <v>#REF!</v>
      </c>
      <c r="AA22" s="13" t="e">
        <f>#REF!*G22</f>
        <v>#REF!</v>
      </c>
      <c r="AB22" s="13" t="e">
        <f>#REF!*H22</f>
        <v>#REF!</v>
      </c>
      <c r="AC22" s="13" t="e">
        <f>#REF!*I22</f>
        <v>#REF!</v>
      </c>
      <c r="AD22" s="13" t="e">
        <f>#REF!*J22</f>
        <v>#REF!</v>
      </c>
      <c r="AE22" s="13" t="e">
        <f>#REF!*K22</f>
        <v>#REF!</v>
      </c>
      <c r="AF22" s="13" t="e">
        <f>#REF!*L22</f>
        <v>#REF!</v>
      </c>
      <c r="AG22" s="13" t="e">
        <f>#REF!*M22</f>
        <v>#REF!</v>
      </c>
      <c r="AH22" s="13" t="e">
        <f>#REF!*N22</f>
        <v>#REF!</v>
      </c>
      <c r="AI22" s="13" t="e">
        <f>#REF!*O22</f>
        <v>#REF!</v>
      </c>
      <c r="AJ22" s="13" t="e">
        <f>#REF!*U22</f>
        <v>#REF!</v>
      </c>
    </row>
    <row r="23" spans="1:36" s="9" customFormat="1" ht="20.100000000000001" hidden="1" customHeight="1">
      <c r="A23" s="14"/>
      <c r="B23" s="10"/>
      <c r="C23" s="10"/>
      <c r="D23" s="10"/>
      <c r="E23" s="10"/>
      <c r="F23" s="15"/>
      <c r="G23" s="10"/>
      <c r="H23" s="10"/>
      <c r="I23" s="10"/>
      <c r="J23" s="10"/>
      <c r="K23" s="15"/>
      <c r="L23" s="15"/>
      <c r="M23" s="15"/>
      <c r="N23" s="15"/>
      <c r="O23" s="15"/>
      <c r="P23" s="15"/>
      <c r="Q23" s="10"/>
      <c r="R23" s="10"/>
      <c r="S23" s="10"/>
      <c r="T23" s="10"/>
      <c r="U23" s="15"/>
      <c r="V23" s="13" t="e">
        <f>#REF!*C23</f>
        <v>#REF!</v>
      </c>
      <c r="W23" s="13" t="e">
        <f>#REF!*D23</f>
        <v>#REF!</v>
      </c>
      <c r="X23" s="13" t="e">
        <f>#REF!*E23</f>
        <v>#REF!</v>
      </c>
      <c r="Y23" s="13" t="e">
        <f>#REF!*F23</f>
        <v>#REF!</v>
      </c>
      <c r="Z23" s="13" t="e">
        <f>#REF!*#REF!</f>
        <v>#REF!</v>
      </c>
      <c r="AA23" s="13" t="e">
        <f>#REF!*G23</f>
        <v>#REF!</v>
      </c>
      <c r="AB23" s="13" t="e">
        <f>#REF!*H23</f>
        <v>#REF!</v>
      </c>
      <c r="AC23" s="13" t="e">
        <f>#REF!*I23</f>
        <v>#REF!</v>
      </c>
      <c r="AD23" s="13" t="e">
        <f>#REF!*J23</f>
        <v>#REF!</v>
      </c>
      <c r="AE23" s="13" t="e">
        <f>#REF!*K23</f>
        <v>#REF!</v>
      </c>
      <c r="AF23" s="13" t="e">
        <f>#REF!*L23</f>
        <v>#REF!</v>
      </c>
      <c r="AG23" s="13" t="e">
        <f>#REF!*M23</f>
        <v>#REF!</v>
      </c>
      <c r="AH23" s="13" t="e">
        <f>#REF!*N23</f>
        <v>#REF!</v>
      </c>
      <c r="AI23" s="13" t="e">
        <f>#REF!*O23</f>
        <v>#REF!</v>
      </c>
      <c r="AJ23" s="13" t="e">
        <f>#REF!*U23</f>
        <v>#REF!</v>
      </c>
    </row>
    <row r="24" spans="1:36" s="9" customFormat="1" ht="20.100000000000001" hidden="1" customHeight="1">
      <c r="A24" s="14"/>
      <c r="B24" s="10"/>
      <c r="C24" s="10"/>
      <c r="D24" s="10"/>
      <c r="E24" s="10"/>
      <c r="F24" s="12"/>
      <c r="G24" s="10"/>
      <c r="H24" s="10"/>
      <c r="I24" s="10"/>
      <c r="J24" s="10"/>
      <c r="K24" s="12"/>
      <c r="L24" s="12"/>
      <c r="M24" s="12"/>
      <c r="N24" s="12"/>
      <c r="O24" s="12"/>
      <c r="P24" s="12"/>
      <c r="Q24" s="10"/>
      <c r="R24" s="10"/>
      <c r="S24" s="10"/>
      <c r="T24" s="10"/>
      <c r="U24" s="12"/>
      <c r="V24" s="13" t="e">
        <f>#REF!*C24</f>
        <v>#REF!</v>
      </c>
      <c r="W24" s="13" t="e">
        <f>#REF!*D24</f>
        <v>#REF!</v>
      </c>
      <c r="X24" s="13" t="e">
        <f>#REF!*E24</f>
        <v>#REF!</v>
      </c>
      <c r="Y24" s="13" t="e">
        <f>#REF!*F24</f>
        <v>#REF!</v>
      </c>
      <c r="Z24" s="13" t="e">
        <f>#REF!*#REF!</f>
        <v>#REF!</v>
      </c>
      <c r="AA24" s="13" t="e">
        <f>#REF!*G24</f>
        <v>#REF!</v>
      </c>
      <c r="AB24" s="13" t="e">
        <f>#REF!*H24</f>
        <v>#REF!</v>
      </c>
      <c r="AC24" s="13" t="e">
        <f>#REF!*I24</f>
        <v>#REF!</v>
      </c>
      <c r="AD24" s="13" t="e">
        <f>#REF!*J24</f>
        <v>#REF!</v>
      </c>
      <c r="AE24" s="13" t="e">
        <f>#REF!*K24</f>
        <v>#REF!</v>
      </c>
      <c r="AF24" s="13" t="e">
        <f>#REF!*L24</f>
        <v>#REF!</v>
      </c>
      <c r="AG24" s="13" t="e">
        <f>#REF!*M24</f>
        <v>#REF!</v>
      </c>
      <c r="AH24" s="13" t="e">
        <f>#REF!*N24</f>
        <v>#REF!</v>
      </c>
      <c r="AI24" s="13" t="e">
        <f>#REF!*O24</f>
        <v>#REF!</v>
      </c>
      <c r="AJ24" s="13" t="e">
        <f>#REF!*U24</f>
        <v>#REF!</v>
      </c>
    </row>
    <row r="25" spans="1:36" s="9" customFormat="1" ht="20.100000000000001" hidden="1" customHeight="1">
      <c r="A25" s="14"/>
      <c r="B25" s="10"/>
      <c r="C25" s="10"/>
      <c r="D25" s="10"/>
      <c r="E25" s="10"/>
      <c r="F25" s="12"/>
      <c r="G25" s="10"/>
      <c r="H25" s="10"/>
      <c r="I25" s="10"/>
      <c r="J25" s="10"/>
      <c r="K25" s="12"/>
      <c r="L25" s="12"/>
      <c r="M25" s="12"/>
      <c r="N25" s="12"/>
      <c r="O25" s="12"/>
      <c r="P25" s="12"/>
      <c r="Q25" s="10"/>
      <c r="R25" s="10"/>
      <c r="S25" s="10"/>
      <c r="T25" s="10"/>
      <c r="U25" s="12"/>
      <c r="V25" s="13" t="e">
        <f>#REF!*C25</f>
        <v>#REF!</v>
      </c>
      <c r="W25" s="13" t="e">
        <f>#REF!*D25</f>
        <v>#REF!</v>
      </c>
      <c r="X25" s="13" t="e">
        <f>#REF!*E25</f>
        <v>#REF!</v>
      </c>
      <c r="Y25" s="13" t="e">
        <f>#REF!*F25</f>
        <v>#REF!</v>
      </c>
      <c r="Z25" s="13" t="e">
        <f>#REF!*#REF!</f>
        <v>#REF!</v>
      </c>
      <c r="AA25" s="13" t="e">
        <f>#REF!*G25</f>
        <v>#REF!</v>
      </c>
      <c r="AB25" s="13" t="e">
        <f>#REF!*H25</f>
        <v>#REF!</v>
      </c>
      <c r="AC25" s="13" t="e">
        <f>#REF!*I25</f>
        <v>#REF!</v>
      </c>
      <c r="AD25" s="13" t="e">
        <f>#REF!*J25</f>
        <v>#REF!</v>
      </c>
      <c r="AE25" s="13" t="e">
        <f>#REF!*K25</f>
        <v>#REF!</v>
      </c>
      <c r="AF25" s="13" t="e">
        <f>#REF!*L25</f>
        <v>#REF!</v>
      </c>
      <c r="AG25" s="13" t="e">
        <f>#REF!*M25</f>
        <v>#REF!</v>
      </c>
      <c r="AH25" s="13" t="e">
        <f>#REF!*N25</f>
        <v>#REF!</v>
      </c>
      <c r="AI25" s="13" t="e">
        <f>#REF!*O25</f>
        <v>#REF!</v>
      </c>
      <c r="AJ25" s="13" t="e">
        <f>#REF!*U25</f>
        <v>#REF!</v>
      </c>
    </row>
    <row r="26" spans="1:36" s="9" customFormat="1" ht="20.100000000000001" hidden="1" customHeight="1">
      <c r="A26" s="14"/>
      <c r="B26" s="10"/>
      <c r="C26" s="10"/>
      <c r="D26" s="10"/>
      <c r="E26" s="10"/>
      <c r="F26" s="12"/>
      <c r="G26" s="10"/>
      <c r="H26" s="10"/>
      <c r="I26" s="10"/>
      <c r="J26" s="10"/>
      <c r="K26" s="12"/>
      <c r="L26" s="12"/>
      <c r="M26" s="12"/>
      <c r="N26" s="12"/>
      <c r="O26" s="12"/>
      <c r="P26" s="12"/>
      <c r="Q26" s="10"/>
      <c r="R26" s="10"/>
      <c r="S26" s="10"/>
      <c r="T26" s="10"/>
      <c r="U26" s="12"/>
      <c r="V26" s="13" t="e">
        <f>#REF!*C26</f>
        <v>#REF!</v>
      </c>
      <c r="W26" s="13" t="e">
        <f>#REF!*D26</f>
        <v>#REF!</v>
      </c>
      <c r="X26" s="13" t="e">
        <f>#REF!*E26</f>
        <v>#REF!</v>
      </c>
      <c r="Y26" s="13" t="e">
        <f>#REF!*F26</f>
        <v>#REF!</v>
      </c>
      <c r="Z26" s="13" t="e">
        <f>#REF!*#REF!</f>
        <v>#REF!</v>
      </c>
      <c r="AA26" s="13" t="e">
        <f>#REF!*G26</f>
        <v>#REF!</v>
      </c>
      <c r="AB26" s="13" t="e">
        <f>#REF!*H26</f>
        <v>#REF!</v>
      </c>
      <c r="AC26" s="13" t="e">
        <f>#REF!*I26</f>
        <v>#REF!</v>
      </c>
      <c r="AD26" s="13" t="e">
        <f>#REF!*J26</f>
        <v>#REF!</v>
      </c>
      <c r="AE26" s="13" t="e">
        <f>#REF!*K26</f>
        <v>#REF!</v>
      </c>
      <c r="AF26" s="13" t="e">
        <f>#REF!*L26</f>
        <v>#REF!</v>
      </c>
      <c r="AG26" s="13" t="e">
        <f>#REF!*M26</f>
        <v>#REF!</v>
      </c>
      <c r="AH26" s="13" t="e">
        <f>#REF!*N26</f>
        <v>#REF!</v>
      </c>
      <c r="AI26" s="13" t="e">
        <f>#REF!*O26</f>
        <v>#REF!</v>
      </c>
      <c r="AJ26" s="13" t="e">
        <f>#REF!*U26</f>
        <v>#REF!</v>
      </c>
    </row>
    <row r="27" spans="1:36" s="9" customFormat="1" ht="19.5" hidden="1" customHeight="1">
      <c r="A27" s="14"/>
      <c r="B27" s="10"/>
      <c r="C27" s="10"/>
      <c r="D27" s="10"/>
      <c r="E27" s="10"/>
      <c r="F27" s="12"/>
      <c r="G27" s="10"/>
      <c r="H27" s="10"/>
      <c r="I27" s="10"/>
      <c r="J27" s="10"/>
      <c r="K27" s="12"/>
      <c r="L27" s="12"/>
      <c r="M27" s="12"/>
      <c r="N27" s="12"/>
      <c r="O27" s="12"/>
      <c r="P27" s="12"/>
      <c r="Q27" s="10"/>
      <c r="R27" s="10"/>
      <c r="S27" s="10"/>
      <c r="T27" s="10"/>
      <c r="U27" s="12"/>
      <c r="V27" s="13" t="e">
        <f>#REF!*C27</f>
        <v>#REF!</v>
      </c>
      <c r="W27" s="13" t="e">
        <f>#REF!*D27</f>
        <v>#REF!</v>
      </c>
      <c r="X27" s="13" t="e">
        <f>#REF!*E27</f>
        <v>#REF!</v>
      </c>
      <c r="Y27" s="13" t="e">
        <f>#REF!*F27</f>
        <v>#REF!</v>
      </c>
      <c r="Z27" s="13" t="e">
        <f>#REF!*#REF!</f>
        <v>#REF!</v>
      </c>
      <c r="AA27" s="13" t="e">
        <f>#REF!*G27</f>
        <v>#REF!</v>
      </c>
      <c r="AB27" s="13" t="e">
        <f>#REF!*H27</f>
        <v>#REF!</v>
      </c>
      <c r="AC27" s="13" t="e">
        <f>#REF!*I27</f>
        <v>#REF!</v>
      </c>
      <c r="AD27" s="13" t="e">
        <f>#REF!*J27</f>
        <v>#REF!</v>
      </c>
      <c r="AE27" s="13" t="e">
        <f>#REF!*K27</f>
        <v>#REF!</v>
      </c>
      <c r="AF27" s="13" t="e">
        <f>#REF!*L27</f>
        <v>#REF!</v>
      </c>
      <c r="AG27" s="13" t="e">
        <f>#REF!*M27</f>
        <v>#REF!</v>
      </c>
      <c r="AH27" s="13" t="e">
        <f>#REF!*N27</f>
        <v>#REF!</v>
      </c>
      <c r="AI27" s="13" t="e">
        <f>#REF!*O27</f>
        <v>#REF!</v>
      </c>
      <c r="AJ27" s="13" t="e">
        <f>#REF!*U27</f>
        <v>#REF!</v>
      </c>
    </row>
    <row r="28" spans="1:36" s="9" customFormat="1" ht="20.100000000000001" hidden="1" customHeight="1">
      <c r="A28" s="14"/>
      <c r="B28" s="10"/>
      <c r="C28" s="10"/>
      <c r="D28" s="10"/>
      <c r="E28" s="10"/>
      <c r="F28" s="15"/>
      <c r="G28" s="10"/>
      <c r="H28" s="10"/>
      <c r="I28" s="10"/>
      <c r="J28" s="10"/>
      <c r="K28" s="15"/>
      <c r="L28" s="15"/>
      <c r="M28" s="15"/>
      <c r="N28" s="15"/>
      <c r="O28" s="15"/>
      <c r="P28" s="15"/>
      <c r="Q28" s="10"/>
      <c r="R28" s="10"/>
      <c r="S28" s="10"/>
      <c r="T28" s="10"/>
      <c r="U28" s="15"/>
      <c r="V28" s="13" t="e">
        <f>#REF!*C28</f>
        <v>#REF!</v>
      </c>
      <c r="W28" s="13" t="e">
        <f>#REF!*D28</f>
        <v>#REF!</v>
      </c>
      <c r="X28" s="13" t="e">
        <f>#REF!*E28</f>
        <v>#REF!</v>
      </c>
      <c r="Y28" s="13" t="e">
        <f>#REF!*F28</f>
        <v>#REF!</v>
      </c>
      <c r="Z28" s="13" t="e">
        <f>#REF!*#REF!</f>
        <v>#REF!</v>
      </c>
      <c r="AA28" s="13" t="e">
        <f>#REF!*G28</f>
        <v>#REF!</v>
      </c>
      <c r="AB28" s="13" t="e">
        <f>#REF!*H28</f>
        <v>#REF!</v>
      </c>
      <c r="AC28" s="13" t="e">
        <f>#REF!*I28</f>
        <v>#REF!</v>
      </c>
      <c r="AD28" s="13" t="e">
        <f>#REF!*J28</f>
        <v>#REF!</v>
      </c>
      <c r="AE28" s="13" t="e">
        <f>#REF!*K28</f>
        <v>#REF!</v>
      </c>
      <c r="AF28" s="13" t="e">
        <f>#REF!*L28</f>
        <v>#REF!</v>
      </c>
      <c r="AG28" s="13" t="e">
        <f>#REF!*M28</f>
        <v>#REF!</v>
      </c>
      <c r="AH28" s="13" t="e">
        <f>#REF!*N28</f>
        <v>#REF!</v>
      </c>
      <c r="AI28" s="13" t="e">
        <f>#REF!*O28</f>
        <v>#REF!</v>
      </c>
      <c r="AJ28" s="13" t="e">
        <f>#REF!*U28</f>
        <v>#REF!</v>
      </c>
    </row>
    <row r="29" spans="1:36" s="9" customFormat="1" ht="20.100000000000001" hidden="1" customHeight="1">
      <c r="A29" s="14"/>
      <c r="B29" s="10"/>
      <c r="C29" s="10"/>
      <c r="D29" s="10"/>
      <c r="E29" s="10"/>
      <c r="F29" s="15"/>
      <c r="G29" s="10"/>
      <c r="H29" s="10"/>
      <c r="I29" s="10"/>
      <c r="J29" s="10"/>
      <c r="K29" s="15"/>
      <c r="L29" s="15"/>
      <c r="M29" s="15"/>
      <c r="N29" s="15"/>
      <c r="O29" s="15"/>
      <c r="P29" s="15"/>
      <c r="Q29" s="10"/>
      <c r="R29" s="10"/>
      <c r="S29" s="10"/>
      <c r="T29" s="10"/>
      <c r="U29" s="15"/>
      <c r="V29" s="13" t="e">
        <f>#REF!*C29</f>
        <v>#REF!</v>
      </c>
      <c r="W29" s="13" t="e">
        <f>#REF!*D29</f>
        <v>#REF!</v>
      </c>
      <c r="X29" s="13" t="e">
        <f>#REF!*E29</f>
        <v>#REF!</v>
      </c>
      <c r="Y29" s="13" t="e">
        <f>#REF!*F29</f>
        <v>#REF!</v>
      </c>
      <c r="Z29" s="13" t="e">
        <f>#REF!*#REF!</f>
        <v>#REF!</v>
      </c>
      <c r="AA29" s="13" t="e">
        <f>#REF!*G29</f>
        <v>#REF!</v>
      </c>
      <c r="AB29" s="13" t="e">
        <f>#REF!*H29</f>
        <v>#REF!</v>
      </c>
      <c r="AC29" s="13" t="e">
        <f>#REF!*I29</f>
        <v>#REF!</v>
      </c>
      <c r="AD29" s="13" t="e">
        <f>#REF!*J29</f>
        <v>#REF!</v>
      </c>
      <c r="AE29" s="13" t="e">
        <f>#REF!*K29</f>
        <v>#REF!</v>
      </c>
      <c r="AF29" s="13" t="e">
        <f>#REF!*L29</f>
        <v>#REF!</v>
      </c>
      <c r="AG29" s="13" t="e">
        <f>#REF!*M29</f>
        <v>#REF!</v>
      </c>
      <c r="AH29" s="13" t="e">
        <f>#REF!*N29</f>
        <v>#REF!</v>
      </c>
      <c r="AI29" s="13" t="e">
        <f>#REF!*O29</f>
        <v>#REF!</v>
      </c>
      <c r="AJ29" s="13" t="e">
        <f>#REF!*U29</f>
        <v>#REF!</v>
      </c>
    </row>
    <row r="30" spans="1:36" s="9" customFormat="1" ht="20.100000000000001" hidden="1" customHeight="1">
      <c r="A30" s="14"/>
      <c r="B30" s="10"/>
      <c r="C30" s="10"/>
      <c r="D30" s="10"/>
      <c r="E30" s="10"/>
      <c r="F30" s="15"/>
      <c r="G30" s="10"/>
      <c r="H30" s="10"/>
      <c r="I30" s="10"/>
      <c r="J30" s="10"/>
      <c r="K30" s="15"/>
      <c r="L30" s="15"/>
      <c r="M30" s="15"/>
      <c r="N30" s="15"/>
      <c r="O30" s="15"/>
      <c r="P30" s="15"/>
      <c r="Q30" s="10"/>
      <c r="R30" s="10"/>
      <c r="S30" s="10"/>
      <c r="T30" s="10"/>
      <c r="U30" s="15"/>
      <c r="V30" s="13" t="e">
        <f>#REF!*C30</f>
        <v>#REF!</v>
      </c>
      <c r="W30" s="13" t="e">
        <f>#REF!*D30</f>
        <v>#REF!</v>
      </c>
      <c r="X30" s="13" t="e">
        <f>#REF!*E30</f>
        <v>#REF!</v>
      </c>
      <c r="Y30" s="13" t="e">
        <f>#REF!*F30</f>
        <v>#REF!</v>
      </c>
      <c r="Z30" s="13" t="e">
        <f>#REF!*#REF!</f>
        <v>#REF!</v>
      </c>
      <c r="AA30" s="13" t="e">
        <f>#REF!*G30</f>
        <v>#REF!</v>
      </c>
      <c r="AB30" s="13" t="e">
        <f>#REF!*H30</f>
        <v>#REF!</v>
      </c>
      <c r="AC30" s="13" t="e">
        <f>#REF!*I30</f>
        <v>#REF!</v>
      </c>
      <c r="AD30" s="13" t="e">
        <f>#REF!*J30</f>
        <v>#REF!</v>
      </c>
      <c r="AE30" s="13" t="e">
        <f>#REF!*K30</f>
        <v>#REF!</v>
      </c>
      <c r="AF30" s="13" t="e">
        <f>#REF!*L30</f>
        <v>#REF!</v>
      </c>
      <c r="AG30" s="13" t="e">
        <f>#REF!*M30</f>
        <v>#REF!</v>
      </c>
      <c r="AH30" s="13" t="e">
        <f>#REF!*N30</f>
        <v>#REF!</v>
      </c>
      <c r="AI30" s="13" t="e">
        <f>#REF!*O30</f>
        <v>#REF!</v>
      </c>
      <c r="AJ30" s="13" t="e">
        <f>#REF!*U30</f>
        <v>#REF!</v>
      </c>
    </row>
    <row r="31" spans="1:36" s="9" customFormat="1" ht="20.100000000000001" hidden="1" customHeight="1">
      <c r="A31" s="14"/>
      <c r="B31" s="10"/>
      <c r="C31" s="10"/>
      <c r="D31" s="10"/>
      <c r="E31" s="10"/>
      <c r="F31" s="15"/>
      <c r="G31" s="10"/>
      <c r="H31" s="10"/>
      <c r="I31" s="10"/>
      <c r="J31" s="10"/>
      <c r="K31" s="15"/>
      <c r="L31" s="15"/>
      <c r="M31" s="15"/>
      <c r="N31" s="15"/>
      <c r="O31" s="15"/>
      <c r="P31" s="15"/>
      <c r="Q31" s="10"/>
      <c r="R31" s="10"/>
      <c r="S31" s="10"/>
      <c r="T31" s="10"/>
      <c r="U31" s="15"/>
      <c r="V31" s="13" t="e">
        <f>#REF!*C31</f>
        <v>#REF!</v>
      </c>
      <c r="W31" s="13" t="e">
        <f>#REF!*D31</f>
        <v>#REF!</v>
      </c>
      <c r="X31" s="13" t="e">
        <f>#REF!*E31</f>
        <v>#REF!</v>
      </c>
      <c r="Y31" s="13" t="e">
        <f>#REF!*F31</f>
        <v>#REF!</v>
      </c>
      <c r="Z31" s="13" t="e">
        <f>#REF!*#REF!</f>
        <v>#REF!</v>
      </c>
      <c r="AA31" s="13" t="e">
        <f>#REF!*G31</f>
        <v>#REF!</v>
      </c>
      <c r="AB31" s="13" t="e">
        <f>#REF!*H31</f>
        <v>#REF!</v>
      </c>
      <c r="AC31" s="13" t="e">
        <f>#REF!*I31</f>
        <v>#REF!</v>
      </c>
      <c r="AD31" s="13" t="e">
        <f>#REF!*J31</f>
        <v>#REF!</v>
      </c>
      <c r="AE31" s="13" t="e">
        <f>#REF!*K31</f>
        <v>#REF!</v>
      </c>
      <c r="AF31" s="13" t="e">
        <f>#REF!*L31</f>
        <v>#REF!</v>
      </c>
      <c r="AG31" s="13" t="e">
        <f>#REF!*M31</f>
        <v>#REF!</v>
      </c>
      <c r="AH31" s="13" t="e">
        <f>#REF!*N31</f>
        <v>#REF!</v>
      </c>
      <c r="AI31" s="13" t="e">
        <f>#REF!*O31</f>
        <v>#REF!</v>
      </c>
      <c r="AJ31" s="13" t="e">
        <f>#REF!*U31</f>
        <v>#REF!</v>
      </c>
    </row>
    <row r="32" spans="1:36" s="9" customFormat="1" ht="20.100000000000001" customHeight="1">
      <c r="A32" s="14"/>
      <c r="B32" s="10"/>
      <c r="C32" s="10"/>
      <c r="D32" s="10"/>
      <c r="E32" s="10"/>
      <c r="F32" s="12"/>
      <c r="G32" s="10"/>
      <c r="H32" s="10"/>
      <c r="I32" s="10"/>
      <c r="J32" s="10"/>
      <c r="K32" s="12"/>
      <c r="L32" s="12"/>
      <c r="M32" s="12"/>
      <c r="N32" s="12"/>
      <c r="O32" s="12"/>
      <c r="P32" s="12"/>
      <c r="Q32" s="10"/>
      <c r="R32" s="10"/>
      <c r="S32" s="10"/>
      <c r="T32" s="10"/>
      <c r="U32" s="12"/>
      <c r="V32" s="13" t="e">
        <f>#REF!*C32</f>
        <v>#REF!</v>
      </c>
      <c r="W32" s="13" t="e">
        <f>#REF!*D32</f>
        <v>#REF!</v>
      </c>
      <c r="X32" s="13" t="e">
        <f>#REF!*E32</f>
        <v>#REF!</v>
      </c>
      <c r="Y32" s="13" t="e">
        <f>#REF!*F32</f>
        <v>#REF!</v>
      </c>
      <c r="Z32" s="13" t="e">
        <f>#REF!*#REF!</f>
        <v>#REF!</v>
      </c>
      <c r="AA32" s="13" t="e">
        <f>#REF!*G32</f>
        <v>#REF!</v>
      </c>
      <c r="AB32" s="13" t="e">
        <f>#REF!*H32</f>
        <v>#REF!</v>
      </c>
      <c r="AC32" s="13" t="e">
        <f>#REF!*I32</f>
        <v>#REF!</v>
      </c>
      <c r="AD32" s="13" t="e">
        <f>#REF!*J32</f>
        <v>#REF!</v>
      </c>
      <c r="AE32" s="13" t="e">
        <f>#REF!*K32</f>
        <v>#REF!</v>
      </c>
      <c r="AF32" s="13" t="e">
        <f>#REF!*L32</f>
        <v>#REF!</v>
      </c>
      <c r="AG32" s="13" t="e">
        <f>#REF!*M32</f>
        <v>#REF!</v>
      </c>
      <c r="AH32" s="13" t="e">
        <f>#REF!*N32</f>
        <v>#REF!</v>
      </c>
      <c r="AI32" s="13" t="e">
        <f>#REF!*O32</f>
        <v>#REF!</v>
      </c>
      <c r="AJ32" s="13" t="e">
        <f>#REF!*U32</f>
        <v>#REF!</v>
      </c>
    </row>
    <row r="33" spans="1:37" s="9" customFormat="1" ht="20.100000000000001" customHeight="1">
      <c r="A33" s="14" t="s">
        <v>37</v>
      </c>
      <c r="B33" s="16"/>
      <c r="C33" s="17">
        <f t="shared" ref="C33:F33" si="0">SUM(C3:C32)</f>
        <v>171.74999999999997</v>
      </c>
      <c r="D33" s="17">
        <f t="shared" si="0"/>
        <v>161.54999999999998</v>
      </c>
      <c r="E33" s="17">
        <f t="shared" si="0"/>
        <v>165.24999999999997</v>
      </c>
      <c r="F33" s="17">
        <f t="shared" si="0"/>
        <v>165.24999999999997</v>
      </c>
      <c r="G33" s="17"/>
      <c r="H33" s="17"/>
      <c r="I33" s="17"/>
      <c r="J33" s="1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 t="e">
        <f t="shared" ref="V33:AI33" si="1">SUM(V3:V32)</f>
        <v>#REF!</v>
      </c>
      <c r="W33" s="19" t="e">
        <f t="shared" si="1"/>
        <v>#REF!</v>
      </c>
      <c r="X33" s="19" t="e">
        <f t="shared" si="1"/>
        <v>#REF!</v>
      </c>
      <c r="Y33" s="19" t="e">
        <f t="shared" si="1"/>
        <v>#REF!</v>
      </c>
      <c r="Z33" s="19" t="e">
        <f t="shared" si="1"/>
        <v>#REF!</v>
      </c>
      <c r="AA33" s="19" t="e">
        <f t="shared" si="1"/>
        <v>#REF!</v>
      </c>
      <c r="AB33" s="19" t="e">
        <f t="shared" si="1"/>
        <v>#REF!</v>
      </c>
      <c r="AC33" s="19" t="e">
        <f t="shared" si="1"/>
        <v>#REF!</v>
      </c>
      <c r="AD33" s="19" t="e">
        <f t="shared" si="1"/>
        <v>#REF!</v>
      </c>
      <c r="AE33" s="19" t="e">
        <f t="shared" si="1"/>
        <v>#REF!</v>
      </c>
      <c r="AF33" s="19" t="e">
        <f t="shared" si="1"/>
        <v>#REF!</v>
      </c>
      <c r="AG33" s="19" t="e">
        <f t="shared" si="1"/>
        <v>#REF!</v>
      </c>
      <c r="AH33" s="19" t="e">
        <f t="shared" si="1"/>
        <v>#REF!</v>
      </c>
      <c r="AI33" s="19" t="e">
        <f t="shared" si="1"/>
        <v>#REF!</v>
      </c>
      <c r="AJ33" s="19" t="e">
        <f>SUM(AJ3:AJ32)</f>
        <v>#REF!</v>
      </c>
    </row>
    <row r="34" spans="1:37" ht="23.25" hidden="1">
      <c r="A34" s="20" t="s">
        <v>38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>
        <v>171.55</v>
      </c>
      <c r="W34" s="23">
        <v>162.6</v>
      </c>
      <c r="X34" s="23">
        <v>170.55</v>
      </c>
      <c r="Y34" s="23">
        <v>171.75</v>
      </c>
      <c r="Z34" s="23">
        <v>161.94999999999999</v>
      </c>
      <c r="AA34" s="23">
        <v>169.55</v>
      </c>
      <c r="AB34" s="23">
        <v>166.55</v>
      </c>
      <c r="AC34" s="23">
        <v>168.2</v>
      </c>
      <c r="AD34" s="23">
        <v>176.25</v>
      </c>
      <c r="AE34" s="23">
        <v>164.95</v>
      </c>
      <c r="AF34" s="23">
        <v>165.15</v>
      </c>
      <c r="AG34" s="23">
        <v>165.4</v>
      </c>
      <c r="AH34" s="23">
        <v>162.4</v>
      </c>
      <c r="AI34" s="23">
        <v>170.2</v>
      </c>
      <c r="AJ34" s="23">
        <v>185.5</v>
      </c>
    </row>
    <row r="35" spans="1:37" ht="20.100000000000001" hidden="1" customHeight="1">
      <c r="A35" s="71" t="s">
        <v>39</v>
      </c>
      <c r="B35" s="10" t="s">
        <v>40</v>
      </c>
      <c r="C35" s="24"/>
      <c r="D35" s="24"/>
      <c r="E35" s="24"/>
      <c r="F35" s="25"/>
      <c r="G35" s="24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6" t="e">
        <f>V33/V34</f>
        <v>#REF!</v>
      </c>
      <c r="W35" s="26" t="e">
        <f t="shared" ref="W35:AJ35" si="2">W33/W34</f>
        <v>#REF!</v>
      </c>
      <c r="X35" s="26" t="e">
        <f t="shared" si="2"/>
        <v>#REF!</v>
      </c>
      <c r="Y35" s="26" t="e">
        <f t="shared" si="2"/>
        <v>#REF!</v>
      </c>
      <c r="Z35" s="26" t="e">
        <f t="shared" si="2"/>
        <v>#REF!</v>
      </c>
      <c r="AA35" s="26" t="e">
        <f t="shared" si="2"/>
        <v>#REF!</v>
      </c>
      <c r="AB35" s="26" t="e">
        <f t="shared" si="2"/>
        <v>#REF!</v>
      </c>
      <c r="AC35" s="26" t="e">
        <f t="shared" si="2"/>
        <v>#REF!</v>
      </c>
      <c r="AD35" s="26" t="e">
        <f t="shared" si="2"/>
        <v>#REF!</v>
      </c>
      <c r="AE35" s="26" t="e">
        <f t="shared" si="2"/>
        <v>#REF!</v>
      </c>
      <c r="AF35" s="26" t="e">
        <f t="shared" si="2"/>
        <v>#REF!</v>
      </c>
      <c r="AG35" s="26" t="e">
        <f t="shared" si="2"/>
        <v>#REF!</v>
      </c>
      <c r="AH35" s="26" t="e">
        <f t="shared" si="2"/>
        <v>#REF!</v>
      </c>
      <c r="AI35" s="26" t="e">
        <f t="shared" si="2"/>
        <v>#REF!</v>
      </c>
      <c r="AJ35" s="26" t="e">
        <f t="shared" si="2"/>
        <v>#REF!</v>
      </c>
      <c r="AK35" s="27" t="s">
        <v>41</v>
      </c>
    </row>
    <row r="36" spans="1:37" ht="20.100000000000001" hidden="1" customHeight="1">
      <c r="A36" s="71" t="s">
        <v>42</v>
      </c>
      <c r="B36" s="10" t="s">
        <v>43</v>
      </c>
      <c r="C36" s="10"/>
      <c r="D36" s="10"/>
      <c r="E36" s="10"/>
      <c r="F36" s="12"/>
      <c r="G36" s="10"/>
      <c r="H36" s="10"/>
      <c r="I36" s="10"/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6" t="s">
        <v>7</v>
      </c>
      <c r="W36" s="6" t="s">
        <v>8</v>
      </c>
      <c r="X36" s="6" t="s">
        <v>9</v>
      </c>
      <c r="Y36" s="6" t="s">
        <v>0</v>
      </c>
      <c r="Z36" s="6" t="s">
        <v>10</v>
      </c>
      <c r="AA36" s="7" t="s">
        <v>11</v>
      </c>
      <c r="AB36" s="7" t="s">
        <v>11</v>
      </c>
      <c r="AC36" s="7" t="s">
        <v>13</v>
      </c>
      <c r="AD36" s="7" t="s">
        <v>14</v>
      </c>
      <c r="AE36" s="7" t="s">
        <v>15</v>
      </c>
      <c r="AF36" s="7" t="s">
        <v>16</v>
      </c>
      <c r="AG36" s="7" t="s">
        <v>17</v>
      </c>
      <c r="AH36" s="8" t="s">
        <v>18</v>
      </c>
      <c r="AI36" s="8" t="s">
        <v>19</v>
      </c>
      <c r="AJ36" s="8" t="s">
        <v>20</v>
      </c>
    </row>
    <row r="37" spans="1:37" ht="20.100000000000001" hidden="1" customHeight="1">
      <c r="A37" s="71" t="s">
        <v>44</v>
      </c>
      <c r="B37" s="2"/>
      <c r="C37" s="10"/>
      <c r="D37" s="28"/>
      <c r="E37" s="28"/>
      <c r="F37" s="29"/>
      <c r="G37" s="28"/>
      <c r="H37" s="28"/>
      <c r="I37" s="28"/>
      <c r="J37" s="28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37" ht="20.100000000000001" customHeight="1">
      <c r="A38" s="71" t="s">
        <v>45</v>
      </c>
      <c r="B38" s="153"/>
      <c r="C38" s="158">
        <v>164.35</v>
      </c>
      <c r="D38" s="159">
        <v>178.46</v>
      </c>
      <c r="E38" s="159">
        <v>176.9</v>
      </c>
      <c r="F38" s="159">
        <v>171.75</v>
      </c>
      <c r="G38" s="156"/>
      <c r="H38" s="154"/>
      <c r="I38" s="154"/>
      <c r="J38" s="154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7"/>
    </row>
    <row r="39" spans="1:37" ht="20.100000000000001" customHeight="1">
      <c r="A39" s="71" t="s">
        <v>44</v>
      </c>
      <c r="B39" s="153"/>
      <c r="C39" s="160">
        <v>1.1399999999999999</v>
      </c>
      <c r="D39" s="161">
        <v>1.1180000000000001</v>
      </c>
      <c r="E39" s="161">
        <v>1.115</v>
      </c>
      <c r="F39" s="161">
        <v>1.115</v>
      </c>
      <c r="G39" s="156"/>
      <c r="H39" s="154"/>
      <c r="I39" s="154"/>
      <c r="J39" s="15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7"/>
    </row>
    <row r="40" spans="1:37" ht="20.100000000000001" customHeight="1">
      <c r="A40" s="71" t="s">
        <v>46</v>
      </c>
      <c r="B40" s="153"/>
      <c r="C40" s="162">
        <v>187.34</v>
      </c>
      <c r="D40" s="162">
        <v>199.52</v>
      </c>
      <c r="E40" s="162">
        <v>197.33</v>
      </c>
      <c r="F40" s="162">
        <v>191.58</v>
      </c>
      <c r="G40" s="156"/>
      <c r="H40" s="154"/>
      <c r="I40" s="154"/>
      <c r="J40" s="154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7"/>
    </row>
    <row r="41" spans="1:37" s="9" customFormat="1" ht="29.25" customHeight="1">
      <c r="A41" s="30" t="s">
        <v>47</v>
      </c>
      <c r="B41" s="31"/>
      <c r="C41" s="76" t="s">
        <v>48</v>
      </c>
      <c r="D41" s="77"/>
      <c r="E41" s="77"/>
      <c r="F41" s="77"/>
      <c r="G41" s="78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80"/>
    </row>
    <row r="42" spans="1:37" ht="22.5" customHeight="1">
      <c r="A42" s="72" t="s">
        <v>49</v>
      </c>
      <c r="B42" s="3" t="s">
        <v>50</v>
      </c>
      <c r="C42" s="3" t="str">
        <f>+C2</f>
        <v>21LP-11-1</v>
      </c>
      <c r="D42" s="3" t="str">
        <f t="shared" ref="D42:AK42" si="3">+D2</f>
        <v>21LP-11-2</v>
      </c>
      <c r="E42" s="3" t="str">
        <f t="shared" si="3"/>
        <v>21LP-11-3</v>
      </c>
      <c r="F42" s="3" t="str">
        <f t="shared" si="3"/>
        <v>21LP-11-4</v>
      </c>
      <c r="G42" s="3">
        <f t="shared" si="3"/>
        <v>0</v>
      </c>
      <c r="H42" s="3">
        <f t="shared" si="3"/>
        <v>0</v>
      </c>
      <c r="I42" s="3">
        <f t="shared" si="3"/>
        <v>0</v>
      </c>
      <c r="J42" s="3">
        <f t="shared" si="3"/>
        <v>0</v>
      </c>
      <c r="K42" s="3">
        <f t="shared" si="3"/>
        <v>0</v>
      </c>
      <c r="L42" s="3">
        <f t="shared" si="3"/>
        <v>0</v>
      </c>
      <c r="M42" s="3">
        <f t="shared" si="3"/>
        <v>0</v>
      </c>
      <c r="N42" s="3">
        <f t="shared" si="3"/>
        <v>0</v>
      </c>
      <c r="O42" s="3">
        <f t="shared" si="3"/>
        <v>0</v>
      </c>
      <c r="P42" s="3">
        <f t="shared" si="3"/>
        <v>0</v>
      </c>
      <c r="Q42" s="3">
        <f t="shared" si="3"/>
        <v>0</v>
      </c>
      <c r="R42" s="3">
        <f t="shared" si="3"/>
        <v>0</v>
      </c>
      <c r="S42" s="3">
        <f t="shared" si="3"/>
        <v>0</v>
      </c>
      <c r="T42" s="3">
        <f t="shared" si="3"/>
        <v>0</v>
      </c>
      <c r="U42" s="3">
        <f t="shared" si="3"/>
        <v>0</v>
      </c>
      <c r="V42" s="3" t="str">
        <f t="shared" si="3"/>
        <v>T101</v>
      </c>
      <c r="W42" s="3" t="str">
        <f t="shared" si="3"/>
        <v>T6339</v>
      </c>
      <c r="X42" s="3" t="str">
        <f t="shared" si="3"/>
        <v>T912</v>
      </c>
      <c r="Y42" s="3" t="str">
        <f t="shared" si="3"/>
        <v>T810</v>
      </c>
      <c r="Z42" s="3" t="str">
        <f t="shared" si="3"/>
        <v xml:space="preserve">T981 </v>
      </c>
      <c r="AA42" s="3" t="str">
        <f t="shared" si="3"/>
        <v>T9306</v>
      </c>
      <c r="AB42" s="3" t="str">
        <f t="shared" si="3"/>
        <v>T9306B</v>
      </c>
      <c r="AC42" s="3" t="str">
        <f t="shared" si="3"/>
        <v>T2813</v>
      </c>
      <c r="AD42" s="3" t="str">
        <f t="shared" si="3"/>
        <v>T946</v>
      </c>
      <c r="AE42" s="3" t="str">
        <f t="shared" si="3"/>
        <v>T834</v>
      </c>
      <c r="AF42" s="3" t="str">
        <f t="shared" si="3"/>
        <v>T834A</v>
      </c>
      <c r="AG42" s="3" t="str">
        <f t="shared" si="3"/>
        <v>T9803</v>
      </c>
      <c r="AH42" s="3" t="str">
        <f t="shared" si="3"/>
        <v xml:space="preserve">T9804 </v>
      </c>
      <c r="AI42" s="3" t="str">
        <f t="shared" si="3"/>
        <v xml:space="preserve">T6169 </v>
      </c>
      <c r="AJ42" s="3" t="str">
        <f t="shared" si="3"/>
        <v xml:space="preserve">T450
(Prop by Rogerio) </v>
      </c>
      <c r="AK42" s="3">
        <f t="shared" si="3"/>
        <v>0</v>
      </c>
    </row>
    <row r="43" spans="1:37" ht="20.100000000000001" customHeight="1">
      <c r="A43" s="71" t="s">
        <v>51</v>
      </c>
      <c r="B43" s="10" t="s">
        <v>52</v>
      </c>
      <c r="C43" s="11">
        <v>2.41</v>
      </c>
      <c r="D43" s="52">
        <v>2</v>
      </c>
      <c r="E43" s="11">
        <v>2.1800000000000002</v>
      </c>
      <c r="F43" s="32">
        <v>1.92</v>
      </c>
      <c r="G43" s="11"/>
      <c r="H43" s="11"/>
      <c r="I43" s="11"/>
      <c r="J43" s="11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2"/>
    </row>
    <row r="44" spans="1:37" ht="20.100000000000001" customHeight="1">
      <c r="A44" s="71" t="s">
        <v>53</v>
      </c>
      <c r="B44" s="10" t="s">
        <v>52</v>
      </c>
      <c r="C44" s="147">
        <v>16.91</v>
      </c>
      <c r="D44" s="148">
        <v>14.23</v>
      </c>
      <c r="E44" s="147">
        <v>14.92</v>
      </c>
      <c r="F44" s="147">
        <v>14.4</v>
      </c>
      <c r="G44" s="11"/>
      <c r="H44" s="11"/>
      <c r="I44" s="11"/>
      <c r="J44" s="11"/>
      <c r="K44" s="32"/>
      <c r="L44" s="32"/>
      <c r="M44" s="32"/>
      <c r="N44" s="32"/>
      <c r="O44" s="32"/>
      <c r="P44" s="32"/>
      <c r="Q44" s="34"/>
      <c r="R44" s="33"/>
      <c r="S44" s="33"/>
      <c r="T44" s="33"/>
      <c r="U44" s="32"/>
    </row>
    <row r="45" spans="1:37" ht="20.100000000000001" customHeight="1">
      <c r="A45" s="71" t="s">
        <v>54</v>
      </c>
      <c r="B45" s="10" t="s">
        <v>52</v>
      </c>
      <c r="C45" s="11">
        <f>C44-C43</f>
        <v>14.5</v>
      </c>
      <c r="D45" s="11">
        <f t="shared" ref="D45:F45" si="4">D44-D43</f>
        <v>12.23</v>
      </c>
      <c r="E45" s="11">
        <f t="shared" si="4"/>
        <v>12.74</v>
      </c>
      <c r="F45" s="11">
        <f t="shared" si="4"/>
        <v>12.48</v>
      </c>
      <c r="G45" s="11"/>
      <c r="H45" s="11"/>
      <c r="I45" s="11"/>
      <c r="J45" s="11"/>
      <c r="K45" s="32"/>
      <c r="L45" s="32"/>
      <c r="M45" s="32"/>
      <c r="N45" s="32"/>
      <c r="O45" s="32"/>
      <c r="P45" s="32"/>
      <c r="Q45" s="32"/>
      <c r="R45" s="33"/>
      <c r="S45" s="33"/>
      <c r="T45" s="33"/>
      <c r="U45" s="32"/>
    </row>
    <row r="46" spans="1:37" ht="20.100000000000001" customHeight="1">
      <c r="A46" s="71" t="s">
        <v>55</v>
      </c>
      <c r="B46" s="10" t="s">
        <v>43</v>
      </c>
      <c r="C46" s="11">
        <v>3.31</v>
      </c>
      <c r="D46" s="11">
        <v>3.21</v>
      </c>
      <c r="E46" s="11">
        <v>3.18</v>
      </c>
      <c r="F46" s="32">
        <v>3.41</v>
      </c>
      <c r="G46" s="11"/>
      <c r="H46" s="11"/>
      <c r="I46" s="11"/>
      <c r="J46" s="11"/>
      <c r="K46" s="32"/>
      <c r="L46" s="32"/>
      <c r="M46" s="32"/>
      <c r="N46" s="32"/>
      <c r="O46" s="32"/>
      <c r="P46" s="32"/>
      <c r="Q46" s="35"/>
      <c r="R46" s="33"/>
      <c r="S46" s="33"/>
      <c r="T46" s="33"/>
      <c r="U46" s="32"/>
    </row>
    <row r="47" spans="1:37" ht="20.100000000000001" customHeight="1">
      <c r="A47" s="71" t="s">
        <v>56</v>
      </c>
      <c r="B47" s="10" t="s">
        <v>43</v>
      </c>
      <c r="C47" s="11">
        <v>3.06</v>
      </c>
      <c r="D47" s="11">
        <v>2.83</v>
      </c>
      <c r="E47" s="11">
        <v>2.85</v>
      </c>
      <c r="F47" s="32">
        <v>3.06</v>
      </c>
      <c r="G47" s="11"/>
      <c r="H47" s="11"/>
      <c r="I47" s="11"/>
      <c r="J47" s="11"/>
      <c r="K47" s="32"/>
      <c r="L47" s="32"/>
      <c r="M47" s="32"/>
      <c r="N47" s="32"/>
      <c r="O47" s="32"/>
      <c r="P47" s="32"/>
      <c r="Q47" s="35"/>
      <c r="R47" s="33"/>
      <c r="S47" s="33"/>
      <c r="T47" s="33"/>
      <c r="U47" s="32"/>
    </row>
    <row r="48" spans="1:37" ht="20.100000000000001" customHeight="1">
      <c r="A48" s="71" t="s">
        <v>57</v>
      </c>
      <c r="B48" s="10" t="s">
        <v>43</v>
      </c>
      <c r="C48" s="11">
        <v>3.37</v>
      </c>
      <c r="D48" s="118">
        <v>3.14</v>
      </c>
      <c r="E48" s="11">
        <v>3.15</v>
      </c>
      <c r="F48" s="32">
        <v>3.36</v>
      </c>
      <c r="G48" s="11"/>
      <c r="H48" s="11"/>
      <c r="I48" s="11"/>
      <c r="J48" s="11"/>
      <c r="K48" s="32"/>
      <c r="L48" s="32"/>
      <c r="M48" s="32"/>
      <c r="N48" s="32"/>
      <c r="O48" s="32"/>
      <c r="P48" s="32"/>
      <c r="Q48" s="35"/>
      <c r="R48" s="33"/>
      <c r="S48" s="33"/>
      <c r="T48" s="33"/>
      <c r="U48" s="32"/>
    </row>
    <row r="49" spans="1:40" ht="20.100000000000001" customHeight="1">
      <c r="A49" s="71" t="s">
        <v>58</v>
      </c>
      <c r="B49" s="10" t="s">
        <v>43</v>
      </c>
      <c r="C49" s="11">
        <v>4.28</v>
      </c>
      <c r="D49" s="11">
        <v>4.05</v>
      </c>
      <c r="E49" s="11">
        <v>4.05</v>
      </c>
      <c r="F49" s="32">
        <v>4.28</v>
      </c>
      <c r="G49" s="11"/>
      <c r="H49" s="11"/>
      <c r="I49" s="11"/>
      <c r="J49" s="11"/>
      <c r="K49" s="32"/>
      <c r="L49" s="32"/>
      <c r="M49" s="32"/>
      <c r="N49" s="32"/>
      <c r="O49" s="32"/>
      <c r="P49" s="32"/>
      <c r="Q49" s="35"/>
      <c r="R49" s="33"/>
      <c r="S49" s="33"/>
      <c r="T49" s="33"/>
      <c r="U49" s="32"/>
    </row>
    <row r="50" spans="1:40" ht="20.100000000000001" customHeight="1">
      <c r="A50" s="71" t="s">
        <v>59</v>
      </c>
      <c r="B50" s="10" t="s">
        <v>43</v>
      </c>
      <c r="C50" s="37">
        <v>6.42</v>
      </c>
      <c r="D50" s="11">
        <v>6.14</v>
      </c>
      <c r="E50" s="37">
        <v>6.13</v>
      </c>
      <c r="F50" s="32">
        <v>6.41</v>
      </c>
      <c r="G50" s="37"/>
      <c r="H50" s="37"/>
      <c r="I50" s="37"/>
      <c r="J50" s="37"/>
      <c r="K50" s="32"/>
      <c r="L50" s="32"/>
      <c r="M50" s="32"/>
      <c r="N50" s="32"/>
      <c r="O50" s="32"/>
      <c r="P50" s="32"/>
      <c r="Q50" s="38"/>
      <c r="R50" s="33"/>
      <c r="S50" s="33"/>
      <c r="T50" s="33"/>
      <c r="U50" s="32"/>
    </row>
    <row r="51" spans="1:40" ht="25.5" hidden="1" customHeight="1">
      <c r="A51" s="39" t="s">
        <v>60</v>
      </c>
      <c r="B51" s="40"/>
      <c r="C51" s="76" t="s">
        <v>48</v>
      </c>
      <c r="D51" s="77"/>
      <c r="E51" s="77"/>
      <c r="F51" s="77"/>
      <c r="G51" s="78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80"/>
    </row>
    <row r="52" spans="1:40" ht="25.5" hidden="1" customHeight="1">
      <c r="A52" s="73" t="s">
        <v>49</v>
      </c>
      <c r="B52" s="3" t="s">
        <v>50</v>
      </c>
      <c r="C52" s="3" t="str">
        <f t="shared" ref="C52" si="5">+C42</f>
        <v>21LP-11-1</v>
      </c>
      <c r="D52" s="3" t="str">
        <f>+D42</f>
        <v>21LP-11-2</v>
      </c>
      <c r="E52" s="3" t="str">
        <f>+E42</f>
        <v>21LP-11-3</v>
      </c>
      <c r="F52" s="3" t="str">
        <f t="shared" ref="F52" si="6">+F42</f>
        <v>21LP-11-4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40" ht="20.100000000000001" hidden="1" customHeight="1">
      <c r="A53" s="74" t="s">
        <v>61</v>
      </c>
      <c r="B53" s="10" t="s">
        <v>62</v>
      </c>
      <c r="C53" s="41"/>
      <c r="D53" s="41"/>
      <c r="E53" s="41"/>
      <c r="F53" s="41"/>
      <c r="G53" s="42"/>
      <c r="H53" s="42"/>
      <c r="I53" s="42"/>
      <c r="J53" s="42"/>
      <c r="K53" s="43"/>
      <c r="L53" s="41"/>
      <c r="M53" s="41"/>
      <c r="N53" s="41"/>
      <c r="O53" s="41"/>
      <c r="P53" s="41"/>
      <c r="Q53" s="41"/>
      <c r="R53" s="41"/>
      <c r="S53" s="41"/>
      <c r="T53" s="41"/>
      <c r="U53" s="41"/>
      <c r="AN53" s="44"/>
    </row>
    <row r="54" spans="1:40" ht="20.100000000000001" hidden="1" customHeight="1">
      <c r="A54" s="74" t="s">
        <v>63</v>
      </c>
      <c r="B54" s="10" t="s">
        <v>62</v>
      </c>
      <c r="C54" s="45"/>
      <c r="D54" s="46"/>
      <c r="E54" s="46"/>
      <c r="F54" s="47"/>
      <c r="G54" s="49"/>
      <c r="H54" s="49"/>
      <c r="I54" s="49"/>
      <c r="J54" s="46"/>
      <c r="K54" s="50"/>
      <c r="L54" s="47"/>
      <c r="M54" s="47"/>
      <c r="N54" s="47"/>
      <c r="O54" s="47"/>
      <c r="P54" s="47"/>
      <c r="Q54" s="51"/>
      <c r="R54" s="51"/>
      <c r="S54" s="51"/>
      <c r="T54" s="51"/>
      <c r="U54" s="47"/>
      <c r="AM54" s="44"/>
    </row>
    <row r="55" spans="1:40" ht="20.100000000000001" hidden="1" customHeight="1">
      <c r="A55" s="74" t="s">
        <v>64</v>
      </c>
      <c r="B55" s="10" t="s">
        <v>62</v>
      </c>
      <c r="C55" s="52"/>
      <c r="D55" s="53"/>
      <c r="E55" s="53"/>
      <c r="F55" s="41"/>
      <c r="G55" s="55"/>
      <c r="H55" s="55"/>
      <c r="I55" s="55"/>
      <c r="J55" s="53"/>
      <c r="K55" s="32"/>
      <c r="L55" s="41"/>
      <c r="M55" s="41"/>
      <c r="N55" s="41"/>
      <c r="O55" s="41"/>
      <c r="P55" s="41"/>
      <c r="Q55" s="56"/>
      <c r="R55" s="56"/>
      <c r="S55" s="56"/>
      <c r="T55" s="56"/>
      <c r="U55" s="41"/>
    </row>
    <row r="56" spans="1:40" ht="20.100000000000001" hidden="1" customHeight="1">
      <c r="A56" s="74" t="s">
        <v>65</v>
      </c>
      <c r="B56" s="10" t="s">
        <v>62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1"/>
      <c r="R56" s="51"/>
      <c r="S56" s="51"/>
      <c r="T56" s="51"/>
      <c r="U56" s="57"/>
    </row>
    <row r="57" spans="1:40" ht="20.100000000000001" hidden="1" customHeight="1">
      <c r="A57" s="74" t="s">
        <v>66</v>
      </c>
      <c r="B57" s="10" t="s">
        <v>62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1"/>
      <c r="R57" s="51"/>
      <c r="S57" s="51"/>
      <c r="T57" s="51"/>
      <c r="U57" s="57"/>
    </row>
    <row r="58" spans="1:40" ht="20.100000000000001" hidden="1" customHeight="1">
      <c r="A58" s="74" t="s">
        <v>67</v>
      </c>
      <c r="B58" s="10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  <c r="R58" s="58"/>
      <c r="S58" s="58"/>
      <c r="T58" s="58"/>
      <c r="U58" s="57"/>
    </row>
    <row r="59" spans="1:40" ht="25.5" customHeight="1">
      <c r="A59" s="39" t="s">
        <v>68</v>
      </c>
      <c r="B59" s="40"/>
      <c r="C59" s="76" t="s">
        <v>48</v>
      </c>
      <c r="D59" s="77"/>
      <c r="E59" s="77"/>
      <c r="F59" s="77"/>
      <c r="G59" s="78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80"/>
    </row>
    <row r="60" spans="1:40" ht="24.75" customHeight="1">
      <c r="A60" s="73" t="s">
        <v>49</v>
      </c>
      <c r="B60" s="3" t="s">
        <v>50</v>
      </c>
      <c r="C60" s="3" t="str">
        <f>+C42</f>
        <v>21LP-11-1</v>
      </c>
      <c r="D60" s="3" t="str">
        <f t="shared" ref="D60:F60" si="7">+D42</f>
        <v>21LP-11-2</v>
      </c>
      <c r="E60" s="3" t="str">
        <f t="shared" si="7"/>
        <v>21LP-11-3</v>
      </c>
      <c r="F60" s="3" t="str">
        <f t="shared" si="7"/>
        <v>21LP-11-4</v>
      </c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40" ht="20.100000000000001" customHeight="1">
      <c r="A61" s="74" t="s">
        <v>69</v>
      </c>
      <c r="B61" s="10" t="s">
        <v>70</v>
      </c>
      <c r="C61" s="24">
        <v>66.400000000000006</v>
      </c>
      <c r="D61" s="120">
        <v>62</v>
      </c>
      <c r="E61" s="120">
        <v>63.3</v>
      </c>
      <c r="F61" s="43">
        <v>63.6</v>
      </c>
      <c r="G61" s="42"/>
      <c r="H61" s="42"/>
      <c r="I61" s="42"/>
      <c r="J61" s="42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40" ht="20.100000000000001" customHeight="1">
      <c r="A62" s="74" t="s">
        <v>71</v>
      </c>
      <c r="B62" s="10" t="s">
        <v>72</v>
      </c>
      <c r="C62" s="11">
        <v>2.2799999999999998</v>
      </c>
      <c r="D62" s="124">
        <v>1.75</v>
      </c>
      <c r="E62" s="124">
        <v>1.79</v>
      </c>
      <c r="F62" s="32">
        <v>2.09</v>
      </c>
      <c r="G62" s="55"/>
      <c r="H62" s="55"/>
      <c r="I62" s="55"/>
      <c r="J62" s="55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:40" ht="20.100000000000001" customHeight="1">
      <c r="A63" s="74" t="s">
        <v>73</v>
      </c>
      <c r="B63" s="10" t="s">
        <v>72</v>
      </c>
      <c r="C63" s="11">
        <v>6.36</v>
      </c>
      <c r="D63" s="124">
        <v>4.51</v>
      </c>
      <c r="E63" s="124">
        <v>4.6399999999999997</v>
      </c>
      <c r="F63" s="32">
        <v>5.61</v>
      </c>
      <c r="G63" s="55"/>
      <c r="H63" s="55"/>
      <c r="I63" s="55"/>
      <c r="J63" s="55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40" ht="20.100000000000001" customHeight="1">
      <c r="A64" s="74" t="s">
        <v>74</v>
      </c>
      <c r="B64" s="10" t="s">
        <v>72</v>
      </c>
      <c r="C64" s="170">
        <v>12.2</v>
      </c>
      <c r="D64" s="170">
        <v>9.5399999999999991</v>
      </c>
      <c r="E64" s="170">
        <v>9.81</v>
      </c>
      <c r="F64" s="170">
        <v>11.08</v>
      </c>
      <c r="G64" s="49"/>
      <c r="H64" s="49"/>
      <c r="I64" s="49"/>
      <c r="J64" s="49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</row>
    <row r="65" spans="1:21" ht="20.100000000000001" customHeight="1">
      <c r="A65" s="74" t="s">
        <v>75</v>
      </c>
      <c r="B65" s="10" t="s">
        <v>72</v>
      </c>
      <c r="C65" s="124">
        <v>25.69</v>
      </c>
      <c r="D65" s="124">
        <v>28.56</v>
      </c>
      <c r="E65" s="124">
        <v>28.18</v>
      </c>
      <c r="F65" s="125">
        <v>27.25</v>
      </c>
      <c r="G65" s="49"/>
      <c r="H65" s="49"/>
      <c r="I65" s="49"/>
      <c r="J65" s="49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</row>
    <row r="66" spans="1:21" ht="20.100000000000001" customHeight="1">
      <c r="A66" s="140" t="s">
        <v>76</v>
      </c>
      <c r="B66" s="36" t="s">
        <v>77</v>
      </c>
      <c r="C66" s="127">
        <v>524</v>
      </c>
      <c r="D66" s="127">
        <v>572</v>
      </c>
      <c r="E66" s="127">
        <v>572</v>
      </c>
      <c r="F66" s="128">
        <v>551</v>
      </c>
      <c r="G66" s="42"/>
      <c r="H66" s="42"/>
      <c r="I66" s="42"/>
      <c r="J66" s="42"/>
      <c r="K66" s="43"/>
      <c r="L66" s="43"/>
      <c r="M66" s="43"/>
      <c r="N66" s="43"/>
      <c r="O66" s="50"/>
      <c r="P66" s="50"/>
      <c r="Q66" s="43"/>
      <c r="R66" s="50"/>
      <c r="S66" s="50"/>
      <c r="T66" s="50"/>
      <c r="U66" s="50"/>
    </row>
    <row r="67" spans="1:21" ht="20.100000000000001" hidden="1" customHeight="1">
      <c r="A67" s="138" t="s">
        <v>78</v>
      </c>
      <c r="B67" s="139" t="s">
        <v>79</v>
      </c>
      <c r="C67" s="131"/>
      <c r="D67" s="131"/>
      <c r="E67" s="131"/>
      <c r="F67" s="132"/>
      <c r="G67" s="126"/>
      <c r="H67" s="42"/>
      <c r="I67" s="42"/>
      <c r="J67" s="42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0.100000000000001" customHeight="1">
      <c r="A68" s="143" t="s">
        <v>80</v>
      </c>
      <c r="B68" s="144"/>
      <c r="C68" s="145">
        <f>C66*C65</f>
        <v>13461.560000000001</v>
      </c>
      <c r="D68" s="145">
        <f t="shared" ref="D68:F68" si="8">D66*D65</f>
        <v>16336.32</v>
      </c>
      <c r="E68" s="145">
        <f t="shared" si="8"/>
        <v>16118.96</v>
      </c>
      <c r="F68" s="145">
        <f t="shared" si="8"/>
        <v>15014.75</v>
      </c>
      <c r="G68" s="135"/>
      <c r="H68" s="135"/>
      <c r="I68" s="135"/>
      <c r="J68" s="135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7"/>
    </row>
    <row r="69" spans="1:21" ht="20.100000000000001" customHeight="1">
      <c r="A69" s="138" t="s">
        <v>81</v>
      </c>
      <c r="B69" s="139"/>
      <c r="C69" s="167">
        <f>20.48/2.5</f>
        <v>8.1920000000000002</v>
      </c>
      <c r="D69" s="167">
        <f>19.99/2.26</f>
        <v>8.8451327433628322</v>
      </c>
      <c r="E69" s="167">
        <f>22.25/2.48</f>
        <v>8.9717741935483879</v>
      </c>
      <c r="F69" s="167">
        <f>22.12/2.52</f>
        <v>8.7777777777777786</v>
      </c>
      <c r="G69" s="135"/>
      <c r="H69" s="135"/>
      <c r="I69" s="135"/>
      <c r="J69" s="135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7"/>
    </row>
    <row r="70" spans="1:21" ht="22.5" customHeight="1">
      <c r="A70" s="59" t="s">
        <v>82</v>
      </c>
      <c r="B70" s="60"/>
      <c r="C70" s="129" t="s">
        <v>48</v>
      </c>
      <c r="D70" s="130"/>
      <c r="E70" s="130"/>
      <c r="F70" s="130"/>
      <c r="G70" s="78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80"/>
    </row>
    <row r="71" spans="1:21" ht="24" customHeight="1">
      <c r="A71" s="73" t="s">
        <v>49</v>
      </c>
      <c r="B71" s="3" t="s">
        <v>50</v>
      </c>
      <c r="C71" s="3" t="str">
        <f>+C60</f>
        <v>21LP-11-1</v>
      </c>
      <c r="D71" s="3" t="str">
        <f t="shared" ref="D71:F71" si="9">+D60</f>
        <v>21LP-11-2</v>
      </c>
      <c r="E71" s="3" t="str">
        <f t="shared" si="9"/>
        <v>21LP-11-3</v>
      </c>
      <c r="F71" s="3" t="str">
        <f t="shared" si="9"/>
        <v>21LP-11-4</v>
      </c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  <c r="R71" s="5"/>
      <c r="S71" s="5"/>
      <c r="T71" s="5"/>
      <c r="U71" s="5"/>
    </row>
    <row r="72" spans="1:21" ht="20.100000000000001" customHeight="1">
      <c r="A72" s="74" t="s">
        <v>69</v>
      </c>
      <c r="B72" s="2" t="s">
        <v>70</v>
      </c>
      <c r="C72" s="120">
        <v>70.900000000000006</v>
      </c>
      <c r="D72" s="120">
        <v>65.7</v>
      </c>
      <c r="E72" s="120">
        <v>68.099999999999994</v>
      </c>
      <c r="F72" s="121">
        <v>67.599999999999994</v>
      </c>
      <c r="G72" s="24"/>
      <c r="H72" s="24"/>
      <c r="I72" s="24"/>
      <c r="J72" s="24"/>
      <c r="K72" s="25"/>
      <c r="L72" s="25"/>
      <c r="M72" s="25"/>
      <c r="N72" s="25"/>
      <c r="O72" s="25"/>
      <c r="P72" s="25"/>
      <c r="Q72" s="43"/>
      <c r="R72" s="43"/>
      <c r="S72" s="43"/>
      <c r="T72" s="43"/>
      <c r="U72" s="25"/>
    </row>
    <row r="73" spans="1:21" ht="20.100000000000001" customHeight="1">
      <c r="A73" s="74" t="s">
        <v>71</v>
      </c>
      <c r="B73" s="10" t="s">
        <v>72</v>
      </c>
      <c r="C73" s="122">
        <v>3.27</v>
      </c>
      <c r="D73" s="122">
        <v>2.34</v>
      </c>
      <c r="E73" s="122">
        <v>2.62</v>
      </c>
      <c r="F73" s="123">
        <v>2.83</v>
      </c>
      <c r="G73" s="52"/>
      <c r="H73" s="52"/>
      <c r="I73" s="52"/>
      <c r="J73" s="52"/>
      <c r="K73" s="12"/>
      <c r="L73" s="12"/>
      <c r="M73" s="12"/>
      <c r="N73" s="54"/>
      <c r="O73" s="54"/>
      <c r="P73" s="54"/>
      <c r="Q73" s="54"/>
      <c r="R73" s="54"/>
      <c r="S73" s="54"/>
      <c r="T73" s="54"/>
      <c r="U73" s="54"/>
    </row>
    <row r="74" spans="1:21" ht="20.100000000000001" customHeight="1">
      <c r="A74" s="74" t="s">
        <v>73</v>
      </c>
      <c r="B74" s="10" t="s">
        <v>72</v>
      </c>
      <c r="C74" s="122">
        <v>8.5299999999999994</v>
      </c>
      <c r="D74" s="122">
        <v>6.11</v>
      </c>
      <c r="E74" s="122">
        <v>6.68</v>
      </c>
      <c r="F74" s="123">
        <v>7.22</v>
      </c>
      <c r="G74" s="52"/>
      <c r="H74" s="52"/>
      <c r="I74" s="52"/>
      <c r="J74" s="52"/>
      <c r="K74" s="12"/>
      <c r="L74" s="12"/>
      <c r="M74" s="54"/>
      <c r="N74" s="54"/>
      <c r="O74" s="54"/>
      <c r="P74" s="54"/>
      <c r="Q74" s="54"/>
      <c r="R74" s="54"/>
      <c r="S74" s="54"/>
      <c r="T74" s="54"/>
      <c r="U74" s="54"/>
    </row>
    <row r="75" spans="1:21" ht="20.100000000000001" customHeight="1">
      <c r="A75" s="74" t="s">
        <v>74</v>
      </c>
      <c r="B75" s="10" t="s">
        <v>72</v>
      </c>
      <c r="C75" s="124">
        <v>14.95</v>
      </c>
      <c r="D75" s="124">
        <v>12.21</v>
      </c>
      <c r="E75" s="124">
        <v>12.76</v>
      </c>
      <c r="F75" s="125">
        <v>13.18</v>
      </c>
      <c r="G75" s="53"/>
      <c r="H75" s="53"/>
      <c r="I75" s="53"/>
      <c r="J75" s="53"/>
      <c r="K75" s="12"/>
      <c r="L75" s="12"/>
      <c r="M75" s="12"/>
      <c r="N75" s="54"/>
      <c r="O75" s="54"/>
      <c r="P75" s="54"/>
      <c r="Q75" s="48"/>
      <c r="R75" s="48"/>
      <c r="S75" s="48"/>
      <c r="T75" s="48"/>
      <c r="U75" s="54"/>
    </row>
    <row r="76" spans="1:21" ht="20.100000000000001" customHeight="1">
      <c r="A76" s="74" t="s">
        <v>75</v>
      </c>
      <c r="B76" s="10" t="s">
        <v>62</v>
      </c>
      <c r="C76" s="120">
        <v>23.76</v>
      </c>
      <c r="D76" s="120">
        <v>24.57</v>
      </c>
      <c r="E76" s="120">
        <v>26.1</v>
      </c>
      <c r="F76" s="121">
        <v>23.92</v>
      </c>
      <c r="G76" s="52"/>
      <c r="H76" s="52"/>
      <c r="I76" s="52"/>
      <c r="J76" s="52"/>
      <c r="K76" s="41"/>
      <c r="L76" s="41"/>
      <c r="M76" s="41"/>
      <c r="N76" s="41"/>
      <c r="O76" s="41"/>
      <c r="P76" s="41"/>
      <c r="Q76" s="48"/>
      <c r="R76" s="48"/>
      <c r="S76" s="48"/>
      <c r="T76" s="48"/>
      <c r="U76" s="41"/>
    </row>
    <row r="77" spans="1:21" ht="20.100000000000001" customHeight="1">
      <c r="A77" s="74" t="s">
        <v>76</v>
      </c>
      <c r="B77" s="10" t="s">
        <v>77</v>
      </c>
      <c r="C77" s="133">
        <v>458</v>
      </c>
      <c r="D77" s="142">
        <v>479</v>
      </c>
      <c r="E77" s="142">
        <v>514</v>
      </c>
      <c r="F77" s="128">
        <v>480</v>
      </c>
      <c r="G77" s="24"/>
      <c r="H77" s="24"/>
      <c r="I77" s="24"/>
      <c r="J77" s="24"/>
      <c r="K77" s="25"/>
      <c r="L77" s="25"/>
      <c r="M77" s="25"/>
      <c r="N77" s="43"/>
      <c r="O77" s="43"/>
      <c r="P77" s="43"/>
      <c r="Q77" s="43"/>
      <c r="R77" s="61"/>
      <c r="S77" s="61"/>
      <c r="T77" s="61"/>
      <c r="U77" s="43"/>
    </row>
    <row r="78" spans="1:21" ht="20.100000000000001" hidden="1" customHeight="1">
      <c r="A78" s="140" t="s">
        <v>83</v>
      </c>
      <c r="B78" s="165" t="s">
        <v>79</v>
      </c>
      <c r="C78" s="163"/>
      <c r="D78" s="163"/>
      <c r="E78" s="163"/>
      <c r="F78" s="164"/>
      <c r="G78" s="166"/>
      <c r="H78" s="24"/>
      <c r="I78" s="24"/>
      <c r="J78" s="24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20.100000000000001" customHeight="1">
      <c r="A79" s="138" t="s">
        <v>80</v>
      </c>
      <c r="B79" s="139"/>
      <c r="C79" s="168">
        <f>C77*C76</f>
        <v>10882.08</v>
      </c>
      <c r="D79" s="168">
        <f t="shared" ref="D79:F79" si="10">D77*D76</f>
        <v>11769.03</v>
      </c>
      <c r="E79" s="168">
        <f t="shared" si="10"/>
        <v>13415.400000000001</v>
      </c>
      <c r="F79" s="168">
        <f t="shared" si="10"/>
        <v>11481.6</v>
      </c>
      <c r="G79" s="141"/>
      <c r="H79" s="141"/>
      <c r="I79" s="141"/>
      <c r="J79" s="141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7"/>
    </row>
    <row r="80" spans="1:21" ht="20.100000000000001" customHeight="1">
      <c r="A80" s="138" t="s">
        <v>81</v>
      </c>
      <c r="B80" s="139"/>
      <c r="C80" s="169">
        <f>16.51/2.33</f>
        <v>7.0858369098712455</v>
      </c>
      <c r="D80" s="169">
        <f>16.32/2.44</f>
        <v>6.6885245901639347</v>
      </c>
      <c r="E80" s="169">
        <f>20.11/2.45</f>
        <v>8.2081632653061209</v>
      </c>
      <c r="F80" s="169">
        <f>17.46/2.47</f>
        <v>7.0688259109311735</v>
      </c>
      <c r="G80" s="141"/>
      <c r="H80" s="141"/>
      <c r="I80" s="141"/>
      <c r="J80" s="141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7"/>
    </row>
    <row r="81" spans="1:37" ht="29.25" customHeight="1">
      <c r="A81" s="59" t="s">
        <v>84</v>
      </c>
      <c r="B81" s="62"/>
      <c r="C81" s="129"/>
      <c r="D81" s="130"/>
      <c r="E81" s="130"/>
      <c r="F81" s="130"/>
      <c r="G81" s="78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80"/>
    </row>
    <row r="82" spans="1:37" ht="17.25" customHeight="1">
      <c r="A82" s="75" t="s">
        <v>49</v>
      </c>
      <c r="B82" s="3" t="s">
        <v>50</v>
      </c>
      <c r="C82" s="3" t="str">
        <f>+C71</f>
        <v>21LP-11-1</v>
      </c>
      <c r="D82" s="3" t="str">
        <f t="shared" ref="D82:AK82" si="11">+D71</f>
        <v>21LP-11-2</v>
      </c>
      <c r="E82" s="3" t="str">
        <f t="shared" si="11"/>
        <v>21LP-11-3</v>
      </c>
      <c r="F82" s="3" t="str">
        <f t="shared" si="11"/>
        <v>21LP-11-4</v>
      </c>
      <c r="G82" s="3">
        <f t="shared" si="11"/>
        <v>0</v>
      </c>
      <c r="H82" s="3">
        <f t="shared" si="11"/>
        <v>0</v>
      </c>
      <c r="I82" s="3">
        <f t="shared" si="11"/>
        <v>0</v>
      </c>
      <c r="J82" s="3">
        <f t="shared" si="11"/>
        <v>0</v>
      </c>
      <c r="K82" s="3">
        <f t="shared" si="11"/>
        <v>0</v>
      </c>
      <c r="L82" s="3">
        <f t="shared" si="11"/>
        <v>0</v>
      </c>
      <c r="M82" s="3">
        <f t="shared" si="11"/>
        <v>0</v>
      </c>
      <c r="N82" s="3">
        <f t="shared" si="11"/>
        <v>0</v>
      </c>
      <c r="O82" s="3">
        <f t="shared" si="11"/>
        <v>0</v>
      </c>
      <c r="P82" s="3">
        <f t="shared" si="11"/>
        <v>0</v>
      </c>
      <c r="Q82" s="3">
        <f t="shared" si="11"/>
        <v>0</v>
      </c>
      <c r="R82" s="3">
        <f t="shared" si="11"/>
        <v>0</v>
      </c>
      <c r="S82" s="3">
        <f t="shared" si="11"/>
        <v>0</v>
      </c>
      <c r="T82" s="3">
        <f t="shared" si="11"/>
        <v>0</v>
      </c>
      <c r="U82" s="3">
        <f t="shared" si="11"/>
        <v>0</v>
      </c>
      <c r="V82" s="3">
        <f t="shared" si="11"/>
        <v>0</v>
      </c>
      <c r="W82" s="3">
        <f t="shared" si="11"/>
        <v>0</v>
      </c>
      <c r="X82" s="3">
        <f t="shared" si="11"/>
        <v>0</v>
      </c>
      <c r="Y82" s="3">
        <f t="shared" si="11"/>
        <v>0</v>
      </c>
      <c r="Z82" s="3">
        <f t="shared" si="11"/>
        <v>0</v>
      </c>
      <c r="AA82" s="3">
        <f t="shared" si="11"/>
        <v>0</v>
      </c>
      <c r="AB82" s="3">
        <f t="shared" si="11"/>
        <v>0</v>
      </c>
      <c r="AC82" s="3">
        <f t="shared" si="11"/>
        <v>0</v>
      </c>
      <c r="AD82" s="3">
        <f t="shared" si="11"/>
        <v>0</v>
      </c>
      <c r="AE82" s="3">
        <f t="shared" si="11"/>
        <v>0</v>
      </c>
      <c r="AF82" s="3">
        <f t="shared" si="11"/>
        <v>0</v>
      </c>
      <c r="AG82" s="3">
        <f t="shared" si="11"/>
        <v>0</v>
      </c>
      <c r="AH82" s="3">
        <f t="shared" si="11"/>
        <v>0</v>
      </c>
      <c r="AI82" s="3">
        <f t="shared" si="11"/>
        <v>0</v>
      </c>
      <c r="AJ82" s="3">
        <f t="shared" si="11"/>
        <v>0</v>
      </c>
      <c r="AK82" s="3">
        <f t="shared" si="11"/>
        <v>0</v>
      </c>
    </row>
    <row r="83" spans="1:37" ht="17.25" customHeight="1">
      <c r="A83" s="88" t="s">
        <v>85</v>
      </c>
      <c r="B83" s="82" t="s">
        <v>86</v>
      </c>
      <c r="C83" s="171">
        <v>81</v>
      </c>
      <c r="D83" s="171">
        <v>86.605999999999995</v>
      </c>
      <c r="E83" s="171">
        <v>95</v>
      </c>
      <c r="F83" s="171">
        <v>88.193684210526342</v>
      </c>
      <c r="G83" s="4"/>
      <c r="H83" s="4"/>
      <c r="I83" s="4"/>
      <c r="J83" s="4"/>
      <c r="K83" s="4"/>
      <c r="L83" s="4"/>
      <c r="M83" s="4"/>
      <c r="N83" s="5"/>
      <c r="O83" s="5"/>
      <c r="P83" s="5"/>
      <c r="Q83" s="5"/>
      <c r="R83" s="5"/>
      <c r="S83" s="5"/>
      <c r="T83" s="5"/>
      <c r="U83" s="5"/>
    </row>
    <row r="84" spans="1:37" ht="26.25" customHeight="1">
      <c r="A84" s="88" t="s">
        <v>87</v>
      </c>
      <c r="B84" s="82"/>
      <c r="C84" s="119">
        <f>C83/C83*100</f>
        <v>100</v>
      </c>
      <c r="D84" s="119">
        <f>D83/C83*100</f>
        <v>106.92098765432098</v>
      </c>
      <c r="E84" s="119">
        <f>E83/C83*100</f>
        <v>117.28395061728396</v>
      </c>
      <c r="F84" s="119">
        <f>F83/C83*100</f>
        <v>108.88109161793376</v>
      </c>
      <c r="G84" s="4"/>
      <c r="H84" s="4"/>
      <c r="I84" s="4"/>
      <c r="J84" s="4"/>
      <c r="K84" s="4"/>
      <c r="L84" s="4"/>
      <c r="M84" s="4"/>
      <c r="N84" s="5"/>
      <c r="O84" s="5"/>
      <c r="P84" s="5"/>
      <c r="Q84" s="5"/>
      <c r="R84" s="5"/>
      <c r="S84" s="5"/>
      <c r="T84" s="5"/>
      <c r="U84" s="5"/>
    </row>
    <row r="85" spans="1:37" ht="20.100000000000001" hidden="1" customHeight="1">
      <c r="A85" s="88" t="s">
        <v>88</v>
      </c>
      <c r="B85" s="83" t="s">
        <v>89</v>
      </c>
      <c r="C85" s="89"/>
      <c r="D85" s="89"/>
      <c r="E85" s="89"/>
      <c r="F85" s="25"/>
      <c r="G85" s="24"/>
      <c r="H85" s="24"/>
      <c r="I85" s="24"/>
      <c r="J85" s="2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37" ht="20.100000000000001" customHeight="1">
      <c r="A86" s="74" t="s">
        <v>90</v>
      </c>
      <c r="B86" s="63" t="s">
        <v>91</v>
      </c>
      <c r="C86" s="11">
        <v>20</v>
      </c>
      <c r="D86" s="55">
        <v>16</v>
      </c>
      <c r="E86" s="55">
        <v>17</v>
      </c>
      <c r="F86" s="64">
        <v>16</v>
      </c>
      <c r="G86" s="55"/>
      <c r="H86" s="55"/>
      <c r="I86" s="55"/>
      <c r="J86" s="55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</row>
    <row r="87" spans="1:37" ht="24" customHeight="1">
      <c r="A87" s="74" t="s">
        <v>92</v>
      </c>
      <c r="B87" s="63" t="s">
        <v>91</v>
      </c>
      <c r="C87" s="147">
        <v>47</v>
      </c>
      <c r="D87" s="172">
        <v>38</v>
      </c>
      <c r="E87" s="172">
        <v>39</v>
      </c>
      <c r="F87" s="172">
        <v>37</v>
      </c>
      <c r="G87" s="55"/>
      <c r="H87" s="55"/>
      <c r="I87" s="55"/>
      <c r="J87" s="55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</row>
    <row r="88" spans="1:37" ht="20.100000000000001" hidden="1" customHeight="1">
      <c r="A88" s="74" t="s">
        <v>93</v>
      </c>
      <c r="B88" s="2" t="s">
        <v>77</v>
      </c>
      <c r="C88" s="10"/>
      <c r="D88" s="42"/>
      <c r="E88" s="42"/>
      <c r="F88" s="65"/>
      <c r="G88" s="42"/>
      <c r="H88" s="42"/>
      <c r="I88" s="42"/>
      <c r="J88" s="42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37" ht="20.100000000000001" hidden="1" customHeight="1">
      <c r="A89" s="74" t="s">
        <v>94</v>
      </c>
      <c r="B89" s="2" t="s">
        <v>77</v>
      </c>
      <c r="C89" s="24"/>
      <c r="D89" s="24"/>
      <c r="E89" s="24"/>
      <c r="F89" s="25"/>
      <c r="G89" s="24"/>
      <c r="H89" s="24"/>
      <c r="I89" s="24"/>
      <c r="J89" s="2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37" ht="20.100000000000001" hidden="1" customHeight="1">
      <c r="A90" s="74" t="s">
        <v>95</v>
      </c>
      <c r="B90" s="2" t="s">
        <v>77</v>
      </c>
      <c r="C90" s="24"/>
      <c r="D90" s="24"/>
      <c r="E90" s="24"/>
      <c r="F90" s="25"/>
      <c r="G90" s="24"/>
      <c r="H90" s="24"/>
      <c r="I90" s="24"/>
      <c r="J90" s="2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37" ht="24.75" customHeight="1">
      <c r="A91" s="59" t="s">
        <v>96</v>
      </c>
      <c r="B91" s="62"/>
      <c r="C91" s="76"/>
      <c r="D91" s="77"/>
      <c r="E91" s="77"/>
      <c r="F91" s="77"/>
      <c r="G91" s="78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80"/>
    </row>
    <row r="92" spans="1:37" ht="24" customHeight="1">
      <c r="A92" s="73" t="s">
        <v>49</v>
      </c>
      <c r="B92" s="3" t="s">
        <v>50</v>
      </c>
      <c r="C92" s="3" t="str">
        <f>+C82</f>
        <v>21LP-11-1</v>
      </c>
      <c r="D92" s="3" t="str">
        <f>+D82</f>
        <v>21LP-11-2</v>
      </c>
      <c r="E92" s="3" t="str">
        <f>+E82</f>
        <v>21LP-11-3</v>
      </c>
      <c r="F92" s="3" t="str">
        <f t="shared" ref="F92" si="12">+F82</f>
        <v>21LP-11-4</v>
      </c>
      <c r="G92" s="4"/>
      <c r="H92" s="4"/>
      <c r="I92" s="4"/>
      <c r="J92" s="4"/>
      <c r="K92" s="4"/>
      <c r="L92" s="4"/>
      <c r="M92" s="4"/>
      <c r="N92" s="5"/>
      <c r="O92" s="5"/>
      <c r="P92" s="5"/>
      <c r="Q92" s="5"/>
      <c r="R92" s="5"/>
      <c r="S92" s="5"/>
      <c r="T92" s="5"/>
      <c r="U92" s="5"/>
    </row>
    <row r="93" spans="1:37" ht="20.100000000000001" customHeight="1">
      <c r="A93" s="74" t="s">
        <v>97</v>
      </c>
      <c r="B93" s="10" t="s">
        <v>72</v>
      </c>
      <c r="C93" s="2">
        <v>6.42</v>
      </c>
      <c r="D93" s="2">
        <v>5.05</v>
      </c>
      <c r="E93" s="2">
        <v>6.05</v>
      </c>
      <c r="F93" s="15">
        <v>5.72</v>
      </c>
      <c r="G93" s="2"/>
      <c r="H93" s="2"/>
      <c r="I93" s="2"/>
      <c r="J93" s="2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37" ht="20.100000000000001" customHeight="1">
      <c r="A94" s="74" t="s">
        <v>98</v>
      </c>
      <c r="B94" s="10" t="s">
        <v>72</v>
      </c>
      <c r="C94" s="10">
        <v>1.46</v>
      </c>
      <c r="D94" s="10">
        <v>0.95199999999999996</v>
      </c>
      <c r="E94" s="52">
        <v>1.37</v>
      </c>
      <c r="F94" s="134">
        <v>1.23</v>
      </c>
      <c r="G94" s="52"/>
      <c r="H94" s="52"/>
      <c r="I94" s="52"/>
      <c r="J94" s="52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spans="1:37" ht="20.100000000000001" customHeight="1">
      <c r="A95" s="74" t="s">
        <v>99</v>
      </c>
      <c r="B95" s="10"/>
      <c r="C95" s="173">
        <v>0.22700000000000001</v>
      </c>
      <c r="D95" s="173">
        <v>0.189</v>
      </c>
      <c r="E95" s="174">
        <v>0.22600000000000001</v>
      </c>
      <c r="F95" s="175">
        <v>0.215</v>
      </c>
      <c r="G95" s="57"/>
      <c r="H95" s="57"/>
      <c r="I95" s="57"/>
      <c r="J95" s="57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</row>
    <row r="96" spans="1:37" ht="20.100000000000001" customHeight="1">
      <c r="A96" s="74" t="s">
        <v>100</v>
      </c>
      <c r="B96" s="10" t="s">
        <v>101</v>
      </c>
      <c r="C96" s="36">
        <v>3.3599999999999998E-2</v>
      </c>
      <c r="D96" s="36">
        <v>3.61E-2</v>
      </c>
      <c r="E96" s="36">
        <v>3.5499999999999997E-2</v>
      </c>
      <c r="F96" s="149">
        <v>3.5999999999999997E-2</v>
      </c>
      <c r="G96" s="68"/>
      <c r="H96" s="68"/>
      <c r="I96" s="68"/>
      <c r="J96" s="68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</row>
    <row r="97" spans="1:42" ht="15.75">
      <c r="A97" s="69"/>
      <c r="C97" s="150">
        <f>C95/C95*100</f>
        <v>100</v>
      </c>
      <c r="D97" s="151">
        <f>C95/D95*100</f>
        <v>120.10582010582011</v>
      </c>
      <c r="E97" s="151">
        <f>C95/E95*100</f>
        <v>100.44247787610618</v>
      </c>
      <c r="F97" s="152">
        <f>C95/F95*100</f>
        <v>105.58139534883722</v>
      </c>
    </row>
    <row r="98" spans="1:42" ht="24.75" customHeight="1">
      <c r="A98" s="59" t="s">
        <v>102</v>
      </c>
      <c r="B98" s="62"/>
      <c r="C98" s="76"/>
      <c r="D98" s="77"/>
      <c r="E98" s="77"/>
      <c r="F98" s="77"/>
      <c r="G98" s="78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80"/>
    </row>
    <row r="99" spans="1:42" ht="21">
      <c r="A99" s="73" t="s">
        <v>49</v>
      </c>
      <c r="B99" s="3" t="s">
        <v>50</v>
      </c>
      <c r="C99" s="3" t="str">
        <f>C92</f>
        <v>21LP-11-1</v>
      </c>
      <c r="D99" s="3" t="str">
        <f t="shared" ref="D99:F99" si="13">D92</f>
        <v>21LP-11-2</v>
      </c>
      <c r="E99" s="3" t="str">
        <f t="shared" si="13"/>
        <v>21LP-11-3</v>
      </c>
      <c r="F99" s="3" t="str">
        <f t="shared" si="13"/>
        <v>21LP-11-4</v>
      </c>
    </row>
    <row r="100" spans="1:42" ht="21">
      <c r="A100" s="74" t="s">
        <v>103</v>
      </c>
      <c r="B100" s="10"/>
      <c r="C100" s="2">
        <v>46.44</v>
      </c>
      <c r="D100" s="2">
        <v>51.15</v>
      </c>
      <c r="E100" s="2">
        <v>47.4</v>
      </c>
      <c r="F100" s="15" t="s">
        <v>105</v>
      </c>
    </row>
    <row r="102" spans="1:42" ht="21">
      <c r="A102" s="59" t="s">
        <v>104</v>
      </c>
    </row>
    <row r="103" spans="1:42" ht="21">
      <c r="A103" s="73" t="s">
        <v>49</v>
      </c>
      <c r="B103" s="3" t="s">
        <v>50</v>
      </c>
      <c r="C103" s="3" t="str">
        <f>C99</f>
        <v>21LP-11-1</v>
      </c>
      <c r="D103" s="3" t="str">
        <f t="shared" ref="D103:F103" si="14">D99</f>
        <v>21LP-11-2</v>
      </c>
      <c r="E103" s="3" t="str">
        <f t="shared" si="14"/>
        <v>21LP-11-3</v>
      </c>
      <c r="F103" s="3" t="str">
        <f t="shared" si="14"/>
        <v>21LP-11-4</v>
      </c>
    </row>
    <row r="104" spans="1:42" ht="21">
      <c r="A104" s="74" t="s">
        <v>106</v>
      </c>
      <c r="B104" s="10"/>
      <c r="C104" s="2">
        <v>77869</v>
      </c>
      <c r="D104" s="2">
        <v>81243</v>
      </c>
      <c r="E104" s="2">
        <v>69290</v>
      </c>
      <c r="F104" s="15" t="s">
        <v>105</v>
      </c>
    </row>
    <row r="106" spans="1:42" ht="21">
      <c r="A106" s="59" t="s">
        <v>107</v>
      </c>
    </row>
    <row r="107" spans="1:42" ht="21">
      <c r="A107" s="73" t="s">
        <v>49</v>
      </c>
      <c r="B107" s="3" t="s">
        <v>50</v>
      </c>
      <c r="C107" s="3" t="str">
        <f>C103</f>
        <v>21LP-11-1</v>
      </c>
      <c r="D107" s="3" t="str">
        <f t="shared" ref="D107:F107" si="15">D103</f>
        <v>21LP-11-2</v>
      </c>
      <c r="E107" s="3" t="str">
        <f t="shared" si="15"/>
        <v>21LP-11-3</v>
      </c>
      <c r="F107" s="3" t="str">
        <f t="shared" si="15"/>
        <v>21LP-11-4</v>
      </c>
    </row>
    <row r="108" spans="1:42" ht="21">
      <c r="A108" s="74" t="s">
        <v>108</v>
      </c>
      <c r="B108" s="10" t="s">
        <v>109</v>
      </c>
      <c r="C108" s="2">
        <v>2.27</v>
      </c>
      <c r="D108" s="2">
        <v>2.44</v>
      </c>
      <c r="E108" s="2">
        <v>2.14</v>
      </c>
      <c r="F108" s="15" t="s">
        <v>105</v>
      </c>
    </row>
    <row r="109" spans="1:42" ht="21">
      <c r="A109" s="74" t="s">
        <v>87</v>
      </c>
      <c r="B109" s="177"/>
      <c r="C109" s="178">
        <v>100</v>
      </c>
      <c r="D109" s="178">
        <f>C108/D108*100</f>
        <v>93.032786885245898</v>
      </c>
      <c r="E109" s="178">
        <f>C108/E108*100</f>
        <v>106.07476635514017</v>
      </c>
      <c r="F109" s="179" t="s">
        <v>105</v>
      </c>
    </row>
    <row r="110" spans="1:42">
      <c r="AN110" s="176"/>
      <c r="AO110" s="176"/>
      <c r="AP110" s="176"/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9" ma:contentTypeDescription="Create a new document." ma:contentTypeScope="" ma:versionID="dd0f4279205ef7e7ed14f17cf06a69f2">
  <xsd:schema xmlns:xsd="http://www.w3.org/2001/XMLSchema" xmlns:xs="http://www.w3.org/2001/XMLSchema" xmlns:p="http://schemas.microsoft.com/office/2006/metadata/properties" xmlns:ns2="f30e598d-6275-417f-9208-0dee634d7e55" targetNamespace="http://schemas.microsoft.com/office/2006/metadata/properties" ma:root="true" ma:fieldsID="fe70769972dc4870f96706ba1c17edf6" ns2:_="">
    <xsd:import namespace="f30e598d-6275-417f-9208-0dee634d7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B4C095-0A86-45E9-89A6-3D8B1C02AE36}">
  <ds:schemaRefs>
    <ds:schemaRef ds:uri="http://www.w3.org/XML/1998/namespace"/>
    <ds:schemaRef ds:uri="f30e598d-6275-417f-9208-0dee634d7e55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8E53AD-BB7C-4FEF-866D-43F1922AB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185DBD-D373-4F09-A8B2-145EE54E2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middle east lab mixed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Athira V</dc:creator>
  <cp:keywords/>
  <dc:description/>
  <cp:lastModifiedBy>Sreekanth C</cp:lastModifiedBy>
  <cp:revision/>
  <dcterms:created xsi:type="dcterms:W3CDTF">2021-06-16T09:16:42Z</dcterms:created>
  <dcterms:modified xsi:type="dcterms:W3CDTF">2023-02-22T04:44:48Z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