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tabRatio="798"/>
  </bookViews>
  <sheets>
    <sheet name="Phase - VI" sheetId="1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4" l="1"/>
  <c r="E81" i="14" l="1"/>
  <c r="F81" i="14"/>
  <c r="F82" i="14" s="1"/>
  <c r="G81" i="14"/>
  <c r="D81" i="14"/>
  <c r="D82" i="14" l="1"/>
  <c r="E82" i="14"/>
  <c r="E66" i="14"/>
  <c r="F66" i="14"/>
  <c r="D65" i="14"/>
  <c r="E65" i="14"/>
  <c r="F65" i="14"/>
  <c r="F80" i="14"/>
  <c r="E80" i="14"/>
  <c r="D80" i="14"/>
  <c r="F55" i="14"/>
  <c r="E55" i="14"/>
  <c r="D55" i="14"/>
  <c r="G54" i="14"/>
  <c r="F54" i="14"/>
  <c r="E54" i="14"/>
  <c r="D54" i="14"/>
  <c r="G38" i="14"/>
  <c r="F38" i="14"/>
  <c r="E38" i="14"/>
  <c r="D38" i="14"/>
  <c r="D34" i="14"/>
  <c r="G30" i="14"/>
  <c r="F30" i="14"/>
  <c r="E30" i="14"/>
  <c r="D30" i="14"/>
</calcChain>
</file>

<file path=xl/sharedStrings.xml><?xml version="1.0" encoding="utf-8"?>
<sst xmlns="http://schemas.openxmlformats.org/spreadsheetml/2006/main" count="95" uniqueCount="80">
  <si>
    <t>Compound Evaluation Report</t>
  </si>
  <si>
    <t>Project Name: Compound Development for Steer Tyre</t>
  </si>
  <si>
    <t>Compound Code:</t>
  </si>
  <si>
    <t>Compound Formulation:</t>
  </si>
  <si>
    <t>SAP Code</t>
  </si>
  <si>
    <t>Raw Material Name</t>
  </si>
  <si>
    <t>LM</t>
  </si>
  <si>
    <t>121003A</t>
  </si>
  <si>
    <t>RSS3 local</t>
  </si>
  <si>
    <t>SBR1502</t>
  </si>
  <si>
    <t>TSR 10</t>
  </si>
  <si>
    <t>PBD - Ni/Co</t>
  </si>
  <si>
    <t>PBD - Nd</t>
  </si>
  <si>
    <t>CD2109</t>
  </si>
  <si>
    <t>N134</t>
  </si>
  <si>
    <t>Active Silica Granular 175 sq.m/g</t>
  </si>
  <si>
    <t>Zinc Oxide</t>
  </si>
  <si>
    <t xml:space="preserve">Stearic Acid </t>
  </si>
  <si>
    <t>162502A</t>
  </si>
  <si>
    <t>Ozone protecting wax</t>
  </si>
  <si>
    <t>Antioxident - 6PPD</t>
  </si>
  <si>
    <t>TMQ</t>
  </si>
  <si>
    <t>Rubber Peptiser 40% DBD</t>
  </si>
  <si>
    <t>DCPD resin</t>
  </si>
  <si>
    <t>Sulphur Soluble Fg No.1 0.5% Oil Based</t>
  </si>
  <si>
    <t>TBBS</t>
  </si>
  <si>
    <t>CBS</t>
  </si>
  <si>
    <t>DPG</t>
  </si>
  <si>
    <t>Retarder - PVI</t>
  </si>
  <si>
    <t>Total</t>
  </si>
  <si>
    <t>Test Parameters</t>
  </si>
  <si>
    <t>Min Torque (dNm)</t>
  </si>
  <si>
    <t>Max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</si>
  <si>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</si>
  <si>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</si>
  <si>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</si>
  <si>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</si>
  <si>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</si>
  <si>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</si>
  <si>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</si>
  <si>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</si>
  <si>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</si>
  <si>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</si>
  <si>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</si>
  <si>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</si>
  <si>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</si>
  <si>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</si>
  <si>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</si>
  <si>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 * EB</t>
  </si>
  <si>
    <t>Energy @ break / thickness (J/mm)</t>
  </si>
  <si>
    <t>E' (MPa)</t>
  </si>
  <si>
    <t>E" (MPa)</t>
  </si>
  <si>
    <t>Tan delta</t>
  </si>
  <si>
    <t>Loss Complience ( MPa-1)</t>
  </si>
  <si>
    <t>Tan Delta Index</t>
  </si>
  <si>
    <t>Rheometer properties cure@160°C/30 minutes</t>
  </si>
  <si>
    <r>
      <rPr>
        <sz val="10"/>
        <rFont val="Symbol"/>
        <family val="1"/>
        <charset val="2"/>
      </rPr>
      <t>D</t>
    </r>
    <r>
      <rPr>
        <sz val="10"/>
        <rFont val="Cambria"/>
        <family val="1"/>
      </rPr>
      <t xml:space="preserve"> torque (dNm)</t>
    </r>
  </si>
  <si>
    <r>
      <t>DIN Abrasion Loss (mm</t>
    </r>
    <r>
      <rPr>
        <vertAlign val="superscript"/>
        <sz val="10"/>
        <rFont val="Cambria"/>
        <family val="1"/>
      </rPr>
      <t>3</t>
    </r>
    <r>
      <rPr>
        <sz val="10"/>
        <rFont val="Cambria"/>
        <family val="1"/>
      </rPr>
      <t>)</t>
    </r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</si>
  <si>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centre)(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</si>
  <si>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t xml:space="preserve">LAT100 abrasion properties </t>
  </si>
  <si>
    <r>
      <t>Dynamic Properties(@70</t>
    </r>
    <r>
      <rPr>
        <vertAlign val="superscript"/>
        <sz val="12"/>
        <color rgb="FF7030A0"/>
        <rFont val="Cambria"/>
        <family val="1"/>
      </rPr>
      <t>0</t>
    </r>
    <r>
      <rPr>
        <sz val="12"/>
        <color rgb="FF7030A0"/>
        <rFont val="Cambria"/>
        <family val="1"/>
      </rPr>
      <t>C,Static strain:0.05%&amp;Dyn.strain:0.02%</t>
    </r>
    <r>
      <rPr>
        <b/>
        <sz val="12"/>
        <color rgb="FF7030A0"/>
        <rFont val="Cambria"/>
        <family val="1"/>
      </rPr>
      <t>)</t>
    </r>
  </si>
  <si>
    <t>Hydrazide</t>
  </si>
  <si>
    <t>HBU (DT at Base , 0C)</t>
  </si>
  <si>
    <t>Average Abrasion Loss (mg/m)</t>
  </si>
  <si>
    <t>Abrasion Loss Index</t>
  </si>
  <si>
    <t>*Test stopped</t>
  </si>
  <si>
    <t>*not breaking</t>
  </si>
  <si>
    <t>Proposal</t>
  </si>
  <si>
    <t xml:space="preserve"> HBU()  properties</t>
  </si>
  <si>
    <t>Proposal 3</t>
  </si>
  <si>
    <t>Bulk Tear (N)</t>
  </si>
  <si>
    <t xml:space="preserve">New Iterations </t>
  </si>
  <si>
    <t>21LP 37.2</t>
  </si>
  <si>
    <t>21LP 37.3</t>
  </si>
  <si>
    <t>Physical Properties (Aged) @ 100 deg, 2 days</t>
  </si>
  <si>
    <t>Tan Delta/E'</t>
  </si>
  <si>
    <t>Tan D/E' Index</t>
  </si>
  <si>
    <t>Slope ( 9 deg slip to 16 deg slip)</t>
  </si>
  <si>
    <t>*Tested at different times against control T6130</t>
  </si>
  <si>
    <t>21LP37.1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</si>
</sst>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6" formatCode="0.0000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2"/>
      <color indexed="8"/>
      <name val="Cambria"/>
      <family val="1"/>
    </font>
    <font>
      <sz val="10"/>
      <name val="Cambria"/>
      <family val="1"/>
    </font>
    <font>
      <b/>
      <sz val="12"/>
      <name val="Cambria"/>
      <family val="1"/>
    </font>
    <font>
      <b/>
      <sz val="12"/>
      <color indexed="8"/>
      <name val="Cambria"/>
      <family val="1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0"/>
      <color rgb="FFFF0000"/>
      <name val="Cambria"/>
      <family val="1"/>
    </font>
    <font>
      <sz val="16"/>
      <color theme="1"/>
      <name val="Cambria"/>
      <family val="1"/>
    </font>
    <font>
      <vertAlign val="superscript"/>
      <sz val="10"/>
      <color indexed="8"/>
      <name val="Cambria"/>
      <family val="1"/>
    </font>
    <font>
      <sz val="12"/>
      <color rgb="FF7030A0"/>
      <name val="Cambria"/>
      <family val="1"/>
    </font>
    <font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name val="Symbol"/>
      <family val="1"/>
      <charset val="2"/>
    </font>
    <font>
      <vertAlign val="superscript"/>
      <sz val="12"/>
      <color rgb="FF7030A0"/>
      <name val="Cambria"/>
      <family val="1"/>
    </font>
    <font>
      <b/>
      <sz val="12"/>
      <color rgb="FF7030A0"/>
      <name val="Cambria"/>
      <family val="1"/>
    </font>
    <font>
      <vertAlign val="superscript"/>
      <sz val="10"/>
      <name val="Cambria"/>
      <family val="1"/>
    </font>
    <font>
      <sz val="10"/>
      <color indexed="8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4">
    <xf numFmtId="0" fontId="0" fillId="0" borderId="0" xfId="0"/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9" xfId="1" applyFont="1" applyBorder="1">
      <alignment vertical="center"/>
    </xf>
    <xf numFmtId="0" fontId="14" fillId="0" borderId="2" xfId="1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2" fontId="9" fillId="5" borderId="1" xfId="0" applyNumberFormat="1" applyFont="1" applyFill="1" applyBorder="1" applyAlignment="1">
      <alignment horizontal="center" vertical="center"/>
    </xf>
    <xf numFmtId="0" fontId="5" fillId="5" borderId="5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left" vertical="center"/>
    </xf>
    <xf numFmtId="2" fontId="9" fillId="5" borderId="16" xfId="0" applyNumberFormat="1" applyFont="1" applyFill="1" applyBorder="1" applyAlignment="1">
      <alignment horizontal="center" vertical="center"/>
    </xf>
    <xf numFmtId="1" fontId="5" fillId="0" borderId="1" xfId="6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2" fontId="5" fillId="6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1" fontId="5" fillId="0" borderId="1" xfId="1" applyNumberFormat="1" applyFont="1" applyBorder="1" applyAlignment="1">
      <alignment horizontal="center" vertical="center"/>
    </xf>
    <xf numFmtId="2" fontId="15" fillId="8" borderId="1" xfId="0" applyNumberFormat="1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horizontal="center" vertical="center"/>
    </xf>
    <xf numFmtId="1" fontId="15" fillId="8" borderId="13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left" vertical="center"/>
    </xf>
    <xf numFmtId="2" fontId="5" fillId="6" borderId="12" xfId="0" applyNumberFormat="1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left" vertical="center"/>
    </xf>
    <xf numFmtId="2" fontId="15" fillId="7" borderId="11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9" fillId="4" borderId="16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4" fillId="0" borderId="17" xfId="1" applyFont="1" applyBorder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9" fillId="10" borderId="7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0" fillId="0" borderId="22" xfId="3" applyFont="1" applyBorder="1" applyAlignment="1">
      <alignment vertical="center"/>
    </xf>
    <xf numFmtId="0" fontId="10" fillId="0" borderId="22" xfId="3" applyFont="1" applyBorder="1" applyAlignment="1">
      <alignment horizontal="left" vertical="center"/>
    </xf>
    <xf numFmtId="165" fontId="5" fillId="0" borderId="22" xfId="1" applyNumberFormat="1" applyFont="1" applyBorder="1" applyAlignment="1">
      <alignment horizontal="center" vertical="center"/>
    </xf>
    <xf numFmtId="0" fontId="14" fillId="0" borderId="23" xfId="1" applyFont="1" applyBorder="1">
      <alignment vertical="center"/>
    </xf>
    <xf numFmtId="0" fontId="14" fillId="0" borderId="0" xfId="1" applyFont="1" applyBorder="1">
      <alignment vertical="center"/>
    </xf>
    <xf numFmtId="2" fontId="5" fillId="0" borderId="22" xfId="1" applyNumberFormat="1" applyFont="1" applyBorder="1" applyAlignment="1">
      <alignment horizontal="center" vertical="center"/>
    </xf>
    <xf numFmtId="2" fontId="10" fillId="0" borderId="22" xfId="4" applyNumberFormat="1" applyFont="1" applyBorder="1" applyAlignment="1">
      <alignment horizontal="center" vertical="center"/>
    </xf>
    <xf numFmtId="0" fontId="10" fillId="0" borderId="22" xfId="4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167" fontId="15" fillId="8" borderId="1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0" fillId="0" borderId="22" xfId="4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2" fontId="16" fillId="3" borderId="1" xfId="0" applyNumberFormat="1" applyFont="1" applyFill="1" applyBorder="1" applyAlignment="1">
      <alignment horizontal="center" vertical="center"/>
    </xf>
    <xf numFmtId="2" fontId="9" fillId="3" borderId="12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1" fontId="15" fillId="8" borderId="12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5" fillId="0" borderId="21" xfId="1" applyFont="1" applyBorder="1" applyAlignment="1">
      <alignment vertical="center"/>
    </xf>
    <xf numFmtId="165" fontId="9" fillId="0" borderId="22" xfId="0" applyNumberFormat="1" applyFont="1" applyBorder="1" applyAlignment="1">
      <alignment horizontal="center" vertical="center"/>
    </xf>
    <xf numFmtId="1" fontId="5" fillId="0" borderId="22" xfId="6" applyNumberFormat="1" applyFont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/>
    </xf>
    <xf numFmtId="165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4" fillId="0" borderId="25" xfId="1" applyFont="1" applyBorder="1">
      <alignment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15" fillId="8" borderId="19" xfId="0" applyNumberFormat="1" applyFont="1" applyFill="1" applyBorder="1" applyAlignment="1">
      <alignment horizontal="center" vertical="center"/>
    </xf>
    <xf numFmtId="166" fontId="9" fillId="0" borderId="22" xfId="0" applyNumberFormat="1" applyFont="1" applyBorder="1" applyAlignment="1">
      <alignment horizontal="center" vertical="center"/>
    </xf>
    <xf numFmtId="1" fontId="15" fillId="8" borderId="0" xfId="0" applyNumberFormat="1" applyFont="1" applyFill="1" applyBorder="1" applyAlignment="1">
      <alignment horizontal="center" vertical="center"/>
    </xf>
    <xf numFmtId="0" fontId="10" fillId="0" borderId="25" xfId="3" applyFont="1" applyBorder="1" applyAlignment="1">
      <alignment horizontal="left" vertical="center"/>
    </xf>
    <xf numFmtId="0" fontId="10" fillId="0" borderId="22" xfId="3" applyFont="1" applyFill="1" applyBorder="1" applyAlignment="1">
      <alignment horizontal="left" vertical="center"/>
    </xf>
    <xf numFmtId="167" fontId="11" fillId="0" borderId="22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/>
    </xf>
  </cellXfs>
  <cellStyles count="7">
    <cellStyle name="Normal" xfId="0" builtinId="0"/>
    <cellStyle name="Normal 2 14" xfId="1"/>
    <cellStyle name="Normal 2 14 2" xfId="6"/>
    <cellStyle name="Normal 2 2" xfId="4"/>
    <cellStyle name="Normal 2 2 10" xfId="2"/>
    <cellStyle name="Normal 3 2" xfId="5"/>
    <cellStyle name="Normal 7" xfId="3"/>
  </cellStyles>
  <dxfs count="0"/>
  <tableStyles count="0" defaultTableStyle="TableStyleMedium2" defaultPivotStyle="PivotStyleLight16"/>
  <colors>
    <mruColors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eekanth.c\Desktop\Desktop\RMCD\Projects\Steer\Disp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2.9</v>
          </cell>
          <cell r="D3">
            <v>260</v>
          </cell>
          <cell r="H3">
            <v>275</v>
          </cell>
        </row>
        <row r="4">
          <cell r="C4">
            <v>5.7</v>
          </cell>
          <cell r="D4">
            <v>242</v>
          </cell>
          <cell r="H4">
            <v>257</v>
          </cell>
        </row>
        <row r="5">
          <cell r="C5">
            <v>8.6</v>
          </cell>
          <cell r="D5">
            <v>237</v>
          </cell>
          <cell r="H5">
            <v>254</v>
          </cell>
        </row>
        <row r="6">
          <cell r="C6">
            <v>11.5</v>
          </cell>
          <cell r="D6">
            <v>125</v>
          </cell>
          <cell r="H6">
            <v>131</v>
          </cell>
        </row>
        <row r="7">
          <cell r="C7">
            <v>14.4</v>
          </cell>
          <cell r="D7">
            <v>76</v>
          </cell>
          <cell r="H7">
            <v>80</v>
          </cell>
        </row>
        <row r="8">
          <cell r="C8">
            <v>17.2</v>
          </cell>
          <cell r="D8">
            <v>24</v>
          </cell>
          <cell r="H8">
            <v>40</v>
          </cell>
        </row>
        <row r="9">
          <cell r="C9">
            <v>20.100000000000001</v>
          </cell>
          <cell r="D9">
            <v>12</v>
          </cell>
          <cell r="H9">
            <v>24</v>
          </cell>
        </row>
        <row r="10">
          <cell r="C10">
            <v>23</v>
          </cell>
          <cell r="D10">
            <v>5</v>
          </cell>
          <cell r="H10">
            <v>8</v>
          </cell>
        </row>
        <row r="11">
          <cell r="C11">
            <v>25.8</v>
          </cell>
          <cell r="D11">
            <v>4</v>
          </cell>
          <cell r="H11">
            <v>6</v>
          </cell>
        </row>
        <row r="12">
          <cell r="C12">
            <v>28.7</v>
          </cell>
          <cell r="D12">
            <v>1</v>
          </cell>
          <cell r="H12">
            <v>4</v>
          </cell>
        </row>
        <row r="13">
          <cell r="C13">
            <v>31.6</v>
          </cell>
          <cell r="D13">
            <v>1</v>
          </cell>
          <cell r="H13">
            <v>1</v>
          </cell>
        </row>
        <row r="14">
          <cell r="C14">
            <v>34.4</v>
          </cell>
          <cell r="D14">
            <v>0</v>
          </cell>
          <cell r="H14">
            <v>1</v>
          </cell>
        </row>
        <row r="15">
          <cell r="C15">
            <v>37.299999999999997</v>
          </cell>
          <cell r="D15">
            <v>0</v>
          </cell>
          <cell r="H15">
            <v>0</v>
          </cell>
        </row>
        <row r="16">
          <cell r="C16">
            <v>40.200000000000003</v>
          </cell>
          <cell r="D16">
            <v>0</v>
          </cell>
          <cell r="H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showGridLines="0" tabSelected="1" topLeftCell="A4" workbookViewId="0">
      <pane ySplit="5" topLeftCell="A9" activePane="bottomLeft" state="frozen"/>
      <selection activeCell="A4" sqref="A4"/>
      <selection pane="bottomLeft" activeCell="H16" sqref="H16"/>
    </sheetView>
  </sheetViews>
  <sheetFormatPr defaultRowHeight="12.75"/>
  <cols>
    <col min="1" max="1" width="0.7109375" style="85" customWidth="1"/>
    <col min="2" max="2" width="12.28515625" style="85" customWidth="1"/>
    <col min="3" max="3" width="36.140625" style="85" bestFit="1" customWidth="1"/>
    <col min="4" max="4" width="15" style="85" customWidth="1"/>
    <col min="5" max="6" width="16.42578125" style="85" customWidth="1"/>
    <col min="7" max="7" width="15" style="85" hidden="1" customWidth="1"/>
    <col min="8" max="204" width="9.140625" style="85"/>
    <col min="205" max="205" width="38.140625" style="85" bestFit="1" customWidth="1"/>
    <col min="206" max="207" width="9.140625" style="85"/>
    <col min="208" max="208" width="10.85546875" style="85" bestFit="1" customWidth="1"/>
    <col min="209" max="460" width="9.140625" style="85"/>
    <col min="461" max="461" width="38.140625" style="85" bestFit="1" customWidth="1"/>
    <col min="462" max="463" width="9.140625" style="85"/>
    <col min="464" max="464" width="10.85546875" style="85" bestFit="1" customWidth="1"/>
    <col min="465" max="716" width="9.140625" style="85"/>
    <col min="717" max="717" width="38.140625" style="85" bestFit="1" customWidth="1"/>
    <col min="718" max="719" width="9.140625" style="85"/>
    <col min="720" max="720" width="10.85546875" style="85" bestFit="1" customWidth="1"/>
    <col min="721" max="972" width="9.140625" style="85"/>
    <col min="973" max="973" width="38.140625" style="85" bestFit="1" customWidth="1"/>
    <col min="974" max="975" width="9.140625" style="85"/>
    <col min="976" max="976" width="10.85546875" style="85" bestFit="1" customWidth="1"/>
    <col min="977" max="1228" width="9.140625" style="85"/>
    <col min="1229" max="1229" width="38.140625" style="85" bestFit="1" customWidth="1"/>
    <col min="1230" max="1231" width="9.140625" style="85"/>
    <col min="1232" max="1232" width="10.85546875" style="85" bestFit="1" customWidth="1"/>
    <col min="1233" max="1484" width="9.140625" style="85"/>
    <col min="1485" max="1485" width="38.140625" style="85" bestFit="1" customWidth="1"/>
    <col min="1486" max="1487" width="9.140625" style="85"/>
    <col min="1488" max="1488" width="10.85546875" style="85" bestFit="1" customWidth="1"/>
    <col min="1489" max="1740" width="9.140625" style="85"/>
    <col min="1741" max="1741" width="38.140625" style="85" bestFit="1" customWidth="1"/>
    <col min="1742" max="1743" width="9.140625" style="85"/>
    <col min="1744" max="1744" width="10.85546875" style="85" bestFit="1" customWidth="1"/>
    <col min="1745" max="1996" width="9.140625" style="85"/>
    <col min="1997" max="1997" width="38.140625" style="85" bestFit="1" customWidth="1"/>
    <col min="1998" max="1999" width="9.140625" style="85"/>
    <col min="2000" max="2000" width="10.85546875" style="85" bestFit="1" customWidth="1"/>
    <col min="2001" max="2252" width="9.140625" style="85"/>
    <col min="2253" max="2253" width="38.140625" style="85" bestFit="1" customWidth="1"/>
    <col min="2254" max="2255" width="9.140625" style="85"/>
    <col min="2256" max="2256" width="10.85546875" style="85" bestFit="1" customWidth="1"/>
    <col min="2257" max="2508" width="9.140625" style="85"/>
    <col min="2509" max="2509" width="38.140625" style="85" bestFit="1" customWidth="1"/>
    <col min="2510" max="2511" width="9.140625" style="85"/>
    <col min="2512" max="2512" width="10.85546875" style="85" bestFit="1" customWidth="1"/>
    <col min="2513" max="2764" width="9.140625" style="85"/>
    <col min="2765" max="2765" width="38.140625" style="85" bestFit="1" customWidth="1"/>
    <col min="2766" max="2767" width="9.140625" style="85"/>
    <col min="2768" max="2768" width="10.85546875" style="85" bestFit="1" customWidth="1"/>
    <col min="2769" max="3020" width="9.140625" style="85"/>
    <col min="3021" max="3021" width="38.140625" style="85" bestFit="1" customWidth="1"/>
    <col min="3022" max="3023" width="9.140625" style="85"/>
    <col min="3024" max="3024" width="10.85546875" style="85" bestFit="1" customWidth="1"/>
    <col min="3025" max="3276" width="9.140625" style="85"/>
    <col min="3277" max="3277" width="38.140625" style="85" bestFit="1" customWidth="1"/>
    <col min="3278" max="3279" width="9.140625" style="85"/>
    <col min="3280" max="3280" width="10.85546875" style="85" bestFit="1" customWidth="1"/>
    <col min="3281" max="3532" width="9.140625" style="85"/>
    <col min="3533" max="3533" width="38.140625" style="85" bestFit="1" customWidth="1"/>
    <col min="3534" max="3535" width="9.140625" style="85"/>
    <col min="3536" max="3536" width="10.85546875" style="85" bestFit="1" customWidth="1"/>
    <col min="3537" max="3788" width="9.140625" style="85"/>
    <col min="3789" max="3789" width="38.140625" style="85" bestFit="1" customWidth="1"/>
    <col min="3790" max="3791" width="9.140625" style="85"/>
    <col min="3792" max="3792" width="10.85546875" style="85" bestFit="1" customWidth="1"/>
    <col min="3793" max="4044" width="9.140625" style="85"/>
    <col min="4045" max="4045" width="38.140625" style="85" bestFit="1" customWidth="1"/>
    <col min="4046" max="4047" width="9.140625" style="85"/>
    <col min="4048" max="4048" width="10.85546875" style="85" bestFit="1" customWidth="1"/>
    <col min="4049" max="4300" width="9.140625" style="85"/>
    <col min="4301" max="4301" width="38.140625" style="85" bestFit="1" customWidth="1"/>
    <col min="4302" max="4303" width="9.140625" style="85"/>
    <col min="4304" max="4304" width="10.85546875" style="85" bestFit="1" customWidth="1"/>
    <col min="4305" max="4556" width="9.140625" style="85"/>
    <col min="4557" max="4557" width="38.140625" style="85" bestFit="1" customWidth="1"/>
    <col min="4558" max="4559" width="9.140625" style="85"/>
    <col min="4560" max="4560" width="10.85546875" style="85" bestFit="1" customWidth="1"/>
    <col min="4561" max="4812" width="9.140625" style="85"/>
    <col min="4813" max="4813" width="38.140625" style="85" bestFit="1" customWidth="1"/>
    <col min="4814" max="4815" width="9.140625" style="85"/>
    <col min="4816" max="4816" width="10.85546875" style="85" bestFit="1" customWidth="1"/>
    <col min="4817" max="5068" width="9.140625" style="85"/>
    <col min="5069" max="5069" width="38.140625" style="85" bestFit="1" customWidth="1"/>
    <col min="5070" max="5071" width="9.140625" style="85"/>
    <col min="5072" max="5072" width="10.85546875" style="85" bestFit="1" customWidth="1"/>
    <col min="5073" max="5324" width="9.140625" style="85"/>
    <col min="5325" max="5325" width="38.140625" style="85" bestFit="1" customWidth="1"/>
    <col min="5326" max="5327" width="9.140625" style="85"/>
    <col min="5328" max="5328" width="10.85546875" style="85" bestFit="1" customWidth="1"/>
    <col min="5329" max="5580" width="9.140625" style="85"/>
    <col min="5581" max="5581" width="38.140625" style="85" bestFit="1" customWidth="1"/>
    <col min="5582" max="5583" width="9.140625" style="85"/>
    <col min="5584" max="5584" width="10.85546875" style="85" bestFit="1" customWidth="1"/>
    <col min="5585" max="5836" width="9.140625" style="85"/>
    <col min="5837" max="5837" width="38.140625" style="85" bestFit="1" customWidth="1"/>
    <col min="5838" max="5839" width="9.140625" style="85"/>
    <col min="5840" max="5840" width="10.85546875" style="85" bestFit="1" customWidth="1"/>
    <col min="5841" max="6092" width="9.140625" style="85"/>
    <col min="6093" max="6093" width="38.140625" style="85" bestFit="1" customWidth="1"/>
    <col min="6094" max="6095" width="9.140625" style="85"/>
    <col min="6096" max="6096" width="10.85546875" style="85" bestFit="1" customWidth="1"/>
    <col min="6097" max="6348" width="9.140625" style="85"/>
    <col min="6349" max="6349" width="38.140625" style="85" bestFit="1" customWidth="1"/>
    <col min="6350" max="6351" width="9.140625" style="85"/>
    <col min="6352" max="6352" width="10.85546875" style="85" bestFit="1" customWidth="1"/>
    <col min="6353" max="6604" width="9.140625" style="85"/>
    <col min="6605" max="6605" width="38.140625" style="85" bestFit="1" customWidth="1"/>
    <col min="6606" max="6607" width="9.140625" style="85"/>
    <col min="6608" max="6608" width="10.85546875" style="85" bestFit="1" customWidth="1"/>
    <col min="6609" max="6860" width="9.140625" style="85"/>
    <col min="6861" max="6861" width="38.140625" style="85" bestFit="1" customWidth="1"/>
    <col min="6862" max="6863" width="9.140625" style="85"/>
    <col min="6864" max="6864" width="10.85546875" style="85" bestFit="1" customWidth="1"/>
    <col min="6865" max="7116" width="9.140625" style="85"/>
    <col min="7117" max="7117" width="38.140625" style="85" bestFit="1" customWidth="1"/>
    <col min="7118" max="7119" width="9.140625" style="85"/>
    <col min="7120" max="7120" width="10.85546875" style="85" bestFit="1" customWidth="1"/>
    <col min="7121" max="7372" width="9.140625" style="85"/>
    <col min="7373" max="7373" width="38.140625" style="85" bestFit="1" customWidth="1"/>
    <col min="7374" max="7375" width="9.140625" style="85"/>
    <col min="7376" max="7376" width="10.85546875" style="85" bestFit="1" customWidth="1"/>
    <col min="7377" max="7628" width="9.140625" style="85"/>
    <col min="7629" max="7629" width="38.140625" style="85" bestFit="1" customWidth="1"/>
    <col min="7630" max="7631" width="9.140625" style="85"/>
    <col min="7632" max="7632" width="10.85546875" style="85" bestFit="1" customWidth="1"/>
    <col min="7633" max="7884" width="9.140625" style="85"/>
    <col min="7885" max="7885" width="38.140625" style="85" bestFit="1" customWidth="1"/>
    <col min="7886" max="7887" width="9.140625" style="85"/>
    <col min="7888" max="7888" width="10.85546875" style="85" bestFit="1" customWidth="1"/>
    <col min="7889" max="8140" width="9.140625" style="85"/>
    <col min="8141" max="8141" width="38.140625" style="85" bestFit="1" customWidth="1"/>
    <col min="8142" max="8143" width="9.140625" style="85"/>
    <col min="8144" max="8144" width="10.85546875" style="85" bestFit="1" customWidth="1"/>
    <col min="8145" max="8396" width="9.140625" style="85"/>
    <col min="8397" max="8397" width="38.140625" style="85" bestFit="1" customWidth="1"/>
    <col min="8398" max="8399" width="9.140625" style="85"/>
    <col min="8400" max="8400" width="10.85546875" style="85" bestFit="1" customWidth="1"/>
    <col min="8401" max="8652" width="9.140625" style="85"/>
    <col min="8653" max="8653" width="38.140625" style="85" bestFit="1" customWidth="1"/>
    <col min="8654" max="8655" width="9.140625" style="85"/>
    <col min="8656" max="8656" width="10.85546875" style="85" bestFit="1" customWidth="1"/>
    <col min="8657" max="8908" width="9.140625" style="85"/>
    <col min="8909" max="8909" width="38.140625" style="85" bestFit="1" customWidth="1"/>
    <col min="8910" max="8911" width="9.140625" style="85"/>
    <col min="8912" max="8912" width="10.85546875" style="85" bestFit="1" customWidth="1"/>
    <col min="8913" max="9164" width="9.140625" style="85"/>
    <col min="9165" max="9165" width="38.140625" style="85" bestFit="1" customWidth="1"/>
    <col min="9166" max="9167" width="9.140625" style="85"/>
    <col min="9168" max="9168" width="10.85546875" style="85" bestFit="1" customWidth="1"/>
    <col min="9169" max="9420" width="9.140625" style="85"/>
    <col min="9421" max="9421" width="38.140625" style="85" bestFit="1" customWidth="1"/>
    <col min="9422" max="9423" width="9.140625" style="85"/>
    <col min="9424" max="9424" width="10.85546875" style="85" bestFit="1" customWidth="1"/>
    <col min="9425" max="9676" width="9.140625" style="85"/>
    <col min="9677" max="9677" width="38.140625" style="85" bestFit="1" customWidth="1"/>
    <col min="9678" max="9679" width="9.140625" style="85"/>
    <col min="9680" max="9680" width="10.85546875" style="85" bestFit="1" customWidth="1"/>
    <col min="9681" max="9932" width="9.140625" style="85"/>
    <col min="9933" max="9933" width="38.140625" style="85" bestFit="1" customWidth="1"/>
    <col min="9934" max="9935" width="9.140625" style="85"/>
    <col min="9936" max="9936" width="10.85546875" style="85" bestFit="1" customWidth="1"/>
    <col min="9937" max="10188" width="9.140625" style="85"/>
    <col min="10189" max="10189" width="38.140625" style="85" bestFit="1" customWidth="1"/>
    <col min="10190" max="10191" width="9.140625" style="85"/>
    <col min="10192" max="10192" width="10.85546875" style="85" bestFit="1" customWidth="1"/>
    <col min="10193" max="10444" width="9.140625" style="85"/>
    <col min="10445" max="10445" width="38.140625" style="85" bestFit="1" customWidth="1"/>
    <col min="10446" max="10447" width="9.140625" style="85"/>
    <col min="10448" max="10448" width="10.85546875" style="85" bestFit="1" customWidth="1"/>
    <col min="10449" max="10700" width="9.140625" style="85"/>
    <col min="10701" max="10701" width="38.140625" style="85" bestFit="1" customWidth="1"/>
    <col min="10702" max="10703" width="9.140625" style="85"/>
    <col min="10704" max="10704" width="10.85546875" style="85" bestFit="1" customWidth="1"/>
    <col min="10705" max="10956" width="9.140625" style="85"/>
    <col min="10957" max="10957" width="38.140625" style="85" bestFit="1" customWidth="1"/>
    <col min="10958" max="10959" width="9.140625" style="85"/>
    <col min="10960" max="10960" width="10.85546875" style="85" bestFit="1" customWidth="1"/>
    <col min="10961" max="11212" width="9.140625" style="85"/>
    <col min="11213" max="11213" width="38.140625" style="85" bestFit="1" customWidth="1"/>
    <col min="11214" max="11215" width="9.140625" style="85"/>
    <col min="11216" max="11216" width="10.85546875" style="85" bestFit="1" customWidth="1"/>
    <col min="11217" max="11468" width="9.140625" style="85"/>
    <col min="11469" max="11469" width="38.140625" style="85" bestFit="1" customWidth="1"/>
    <col min="11470" max="11471" width="9.140625" style="85"/>
    <col min="11472" max="11472" width="10.85546875" style="85" bestFit="1" customWidth="1"/>
    <col min="11473" max="11724" width="9.140625" style="85"/>
    <col min="11725" max="11725" width="38.140625" style="85" bestFit="1" customWidth="1"/>
    <col min="11726" max="11727" width="9.140625" style="85"/>
    <col min="11728" max="11728" width="10.85546875" style="85" bestFit="1" customWidth="1"/>
    <col min="11729" max="11980" width="9.140625" style="85"/>
    <col min="11981" max="11981" width="38.140625" style="85" bestFit="1" customWidth="1"/>
    <col min="11982" max="11983" width="9.140625" style="85"/>
    <col min="11984" max="11984" width="10.85546875" style="85" bestFit="1" customWidth="1"/>
    <col min="11985" max="12236" width="9.140625" style="85"/>
    <col min="12237" max="12237" width="38.140625" style="85" bestFit="1" customWidth="1"/>
    <col min="12238" max="12239" width="9.140625" style="85"/>
    <col min="12240" max="12240" width="10.85546875" style="85" bestFit="1" customWidth="1"/>
    <col min="12241" max="12492" width="9.140625" style="85"/>
    <col min="12493" max="12493" width="38.140625" style="85" bestFit="1" customWidth="1"/>
    <col min="12494" max="12495" width="9.140625" style="85"/>
    <col min="12496" max="12496" width="10.85546875" style="85" bestFit="1" customWidth="1"/>
    <col min="12497" max="12748" width="9.140625" style="85"/>
    <col min="12749" max="12749" width="38.140625" style="85" bestFit="1" customWidth="1"/>
    <col min="12750" max="12751" width="9.140625" style="85"/>
    <col min="12752" max="12752" width="10.85546875" style="85" bestFit="1" customWidth="1"/>
    <col min="12753" max="13004" width="9.140625" style="85"/>
    <col min="13005" max="13005" width="38.140625" style="85" bestFit="1" customWidth="1"/>
    <col min="13006" max="13007" width="9.140625" style="85"/>
    <col min="13008" max="13008" width="10.85546875" style="85" bestFit="1" customWidth="1"/>
    <col min="13009" max="13260" width="9.140625" style="85"/>
    <col min="13261" max="13261" width="38.140625" style="85" bestFit="1" customWidth="1"/>
    <col min="13262" max="13263" width="9.140625" style="85"/>
    <col min="13264" max="13264" width="10.85546875" style="85" bestFit="1" customWidth="1"/>
    <col min="13265" max="13516" width="9.140625" style="85"/>
    <col min="13517" max="13517" width="38.140625" style="85" bestFit="1" customWidth="1"/>
    <col min="13518" max="13519" width="9.140625" style="85"/>
    <col min="13520" max="13520" width="10.85546875" style="85" bestFit="1" customWidth="1"/>
    <col min="13521" max="13772" width="9.140625" style="85"/>
    <col min="13773" max="13773" width="38.140625" style="85" bestFit="1" customWidth="1"/>
    <col min="13774" max="13775" width="9.140625" style="85"/>
    <col min="13776" max="13776" width="10.85546875" style="85" bestFit="1" customWidth="1"/>
    <col min="13777" max="14028" width="9.140625" style="85"/>
    <col min="14029" max="14029" width="38.140625" style="85" bestFit="1" customWidth="1"/>
    <col min="14030" max="14031" width="9.140625" style="85"/>
    <col min="14032" max="14032" width="10.85546875" style="85" bestFit="1" customWidth="1"/>
    <col min="14033" max="14284" width="9.140625" style="85"/>
    <col min="14285" max="14285" width="38.140625" style="85" bestFit="1" customWidth="1"/>
    <col min="14286" max="14287" width="9.140625" style="85"/>
    <col min="14288" max="14288" width="10.85546875" style="85" bestFit="1" customWidth="1"/>
    <col min="14289" max="14540" width="9.140625" style="85"/>
    <col min="14541" max="14541" width="38.140625" style="85" bestFit="1" customWidth="1"/>
    <col min="14542" max="14543" width="9.140625" style="85"/>
    <col min="14544" max="14544" width="10.85546875" style="85" bestFit="1" customWidth="1"/>
    <col min="14545" max="14796" width="9.140625" style="85"/>
    <col min="14797" max="14797" width="38.140625" style="85" bestFit="1" customWidth="1"/>
    <col min="14798" max="14799" width="9.140625" style="85"/>
    <col min="14800" max="14800" width="10.85546875" style="85" bestFit="1" customWidth="1"/>
    <col min="14801" max="15052" width="9.140625" style="85"/>
    <col min="15053" max="15053" width="38.140625" style="85" bestFit="1" customWidth="1"/>
    <col min="15054" max="15055" width="9.140625" style="85"/>
    <col min="15056" max="15056" width="10.85546875" style="85" bestFit="1" customWidth="1"/>
    <col min="15057" max="15308" width="9.140625" style="85"/>
    <col min="15309" max="15309" width="38.140625" style="85" bestFit="1" customWidth="1"/>
    <col min="15310" max="15311" width="9.140625" style="85"/>
    <col min="15312" max="15312" width="10.85546875" style="85" bestFit="1" customWidth="1"/>
    <col min="15313" max="15564" width="9.140625" style="85"/>
    <col min="15565" max="15565" width="38.140625" style="85" bestFit="1" customWidth="1"/>
    <col min="15566" max="15567" width="9.140625" style="85"/>
    <col min="15568" max="15568" width="10.85546875" style="85" bestFit="1" customWidth="1"/>
    <col min="15569" max="15820" width="9.140625" style="85"/>
    <col min="15821" max="15821" width="38.140625" style="85" bestFit="1" customWidth="1"/>
    <col min="15822" max="15823" width="9.140625" style="85"/>
    <col min="15824" max="15824" width="10.85546875" style="85" bestFit="1" customWidth="1"/>
    <col min="15825" max="16076" width="9.140625" style="85"/>
    <col min="16077" max="16077" width="38.140625" style="85" bestFit="1" customWidth="1"/>
    <col min="16078" max="16079" width="9.140625" style="85"/>
    <col min="16080" max="16080" width="10.85546875" style="85" bestFit="1" customWidth="1"/>
    <col min="16081" max="16384" width="9.140625" style="85"/>
  </cols>
  <sheetData>
    <row r="1" spans="2:7" ht="3.75" customHeight="1" thickBot="1">
      <c r="B1" s="7"/>
      <c r="C1" s="7"/>
      <c r="D1" s="7"/>
      <c r="E1" s="7"/>
      <c r="F1" s="7"/>
      <c r="G1" s="7"/>
    </row>
    <row r="2" spans="2:7" ht="27" customHeight="1" thickBot="1">
      <c r="B2" s="51" t="s">
        <v>0</v>
      </c>
      <c r="C2" s="52"/>
      <c r="D2" s="52"/>
      <c r="E2" s="52"/>
      <c r="F2" s="52"/>
      <c r="G2" s="52"/>
    </row>
    <row r="3" spans="2:7" ht="22.5" customHeight="1">
      <c r="B3" s="53" t="s">
        <v>1</v>
      </c>
      <c r="C3" s="54"/>
      <c r="D3" s="54"/>
      <c r="E3" s="54"/>
      <c r="F3" s="54"/>
      <c r="G3" s="54"/>
    </row>
    <row r="4" spans="2:7" ht="22.5" customHeight="1" thickBot="1">
      <c r="B4" s="55" t="s">
        <v>2</v>
      </c>
      <c r="C4" s="56"/>
      <c r="D4" s="56"/>
      <c r="E4" s="56"/>
      <c r="F4" s="56"/>
      <c r="G4" s="56"/>
    </row>
    <row r="5" spans="2:7" ht="24.75" customHeight="1" thickBot="1">
      <c r="B5" s="57" t="s">
        <v>3</v>
      </c>
      <c r="C5" s="58"/>
      <c r="D5" s="58"/>
      <c r="E5" s="58"/>
      <c r="F5" s="58"/>
      <c r="G5" s="58"/>
    </row>
    <row r="6" spans="2:7" ht="18" customHeight="1">
      <c r="B6" s="59" t="s">
        <v>4</v>
      </c>
      <c r="C6" s="60" t="s">
        <v>5</v>
      </c>
      <c r="D6" s="68"/>
      <c r="E6" s="119" t="s">
        <v>71</v>
      </c>
      <c r="F6" s="119"/>
      <c r="G6" s="88"/>
    </row>
    <row r="7" spans="2:7" ht="18" customHeight="1">
      <c r="B7" s="61"/>
      <c r="C7" s="18"/>
      <c r="D7" s="69" t="s">
        <v>79</v>
      </c>
      <c r="E7" s="89" t="s">
        <v>72</v>
      </c>
      <c r="F7" s="89" t="s">
        <v>73</v>
      </c>
      <c r="G7" s="90" t="s">
        <v>69</v>
      </c>
    </row>
    <row r="8" spans="2:7" ht="18" hidden="1" customHeight="1" thickBot="1">
      <c r="B8" s="62"/>
      <c r="C8" s="63"/>
      <c r="D8" s="70" t="s">
        <v>6</v>
      </c>
      <c r="E8" s="91" t="s">
        <v>6</v>
      </c>
      <c r="F8" s="91" t="s">
        <v>6</v>
      </c>
      <c r="G8" s="71" t="s">
        <v>6</v>
      </c>
    </row>
    <row r="9" spans="2:7" ht="17.25" customHeight="1">
      <c r="B9" s="27" t="s">
        <v>7</v>
      </c>
      <c r="C9" s="28" t="s">
        <v>8</v>
      </c>
      <c r="D9" s="29">
        <v>53</v>
      </c>
      <c r="E9" s="29">
        <v>65</v>
      </c>
      <c r="F9" s="29">
        <v>65</v>
      </c>
      <c r="G9" s="29">
        <v>70</v>
      </c>
    </row>
    <row r="10" spans="2:7" ht="17.25" customHeight="1">
      <c r="B10" s="22">
        <v>121030</v>
      </c>
      <c r="C10" s="21" t="s">
        <v>10</v>
      </c>
      <c r="D10" s="29">
        <v>32</v>
      </c>
      <c r="E10" s="29"/>
      <c r="F10" s="29"/>
      <c r="G10" s="29"/>
    </row>
    <row r="11" spans="2:7" ht="17.25" customHeight="1">
      <c r="B11" s="20">
        <v>131502</v>
      </c>
      <c r="C11" s="21" t="s">
        <v>9</v>
      </c>
      <c r="D11" s="29"/>
      <c r="E11" s="19">
        <v>20</v>
      </c>
      <c r="F11" s="19">
        <v>20</v>
      </c>
      <c r="G11" s="19">
        <v>15</v>
      </c>
    </row>
    <row r="12" spans="2:7" ht="17.25" customHeight="1">
      <c r="B12" s="22">
        <v>131411</v>
      </c>
      <c r="C12" s="23" t="s">
        <v>12</v>
      </c>
      <c r="D12" s="29"/>
      <c r="E12" s="19">
        <v>15</v>
      </c>
      <c r="F12" s="19">
        <v>15</v>
      </c>
      <c r="G12" s="19">
        <v>15</v>
      </c>
    </row>
    <row r="13" spans="2:7" ht="17.25" customHeight="1">
      <c r="B13" s="22">
        <v>131247</v>
      </c>
      <c r="C13" s="23" t="s">
        <v>11</v>
      </c>
      <c r="D13" s="29">
        <v>15</v>
      </c>
      <c r="E13" s="19"/>
      <c r="F13" s="19"/>
      <c r="G13" s="19"/>
    </row>
    <row r="14" spans="2:7" ht="17.25" customHeight="1">
      <c r="B14" s="24">
        <v>150134</v>
      </c>
      <c r="C14" s="25" t="s">
        <v>14</v>
      </c>
      <c r="D14" s="26"/>
      <c r="E14" s="92">
        <v>50</v>
      </c>
      <c r="F14" s="92">
        <v>50</v>
      </c>
      <c r="G14" s="26">
        <v>47</v>
      </c>
    </row>
    <row r="15" spans="2:7" ht="17.25" customHeight="1">
      <c r="B15" s="24">
        <v>150109</v>
      </c>
      <c r="C15" s="25" t="s">
        <v>13</v>
      </c>
      <c r="D15" s="26">
        <v>47</v>
      </c>
      <c r="E15" s="26"/>
      <c r="F15" s="26"/>
      <c r="G15" s="26"/>
    </row>
    <row r="16" spans="2:7" ht="17.25" customHeight="1">
      <c r="B16" s="24"/>
      <c r="C16" s="25" t="s">
        <v>61</v>
      </c>
      <c r="D16" s="47"/>
      <c r="E16" s="12">
        <v>1</v>
      </c>
      <c r="F16" s="12">
        <v>1</v>
      </c>
      <c r="G16" s="26"/>
    </row>
    <row r="17" spans="2:7" ht="17.25" customHeight="1">
      <c r="B17" s="24">
        <v>160007</v>
      </c>
      <c r="C17" s="25" t="s">
        <v>15</v>
      </c>
      <c r="D17" s="47">
        <v>0.25</v>
      </c>
      <c r="E17" s="26"/>
      <c r="F17" s="26"/>
      <c r="G17" s="26"/>
    </row>
    <row r="18" spans="2:7" ht="17.25" customHeight="1">
      <c r="B18" s="84">
        <v>161218</v>
      </c>
      <c r="C18" s="18" t="s">
        <v>22</v>
      </c>
      <c r="D18" s="3"/>
      <c r="E18" s="3"/>
      <c r="F18" s="3"/>
      <c r="G18" s="3"/>
    </row>
    <row r="19" spans="2:7" ht="17.25" customHeight="1">
      <c r="B19" s="16">
        <v>160514</v>
      </c>
      <c r="C19" s="17" t="s">
        <v>16</v>
      </c>
      <c r="D19" s="3">
        <v>4</v>
      </c>
      <c r="E19" s="3">
        <v>4</v>
      </c>
      <c r="F19" s="3">
        <v>4</v>
      </c>
      <c r="G19" s="3">
        <v>4</v>
      </c>
    </row>
    <row r="20" spans="2:7" ht="17.25" customHeight="1">
      <c r="B20" s="16">
        <v>160224</v>
      </c>
      <c r="C20" s="17" t="s">
        <v>17</v>
      </c>
      <c r="D20" s="3">
        <v>3</v>
      </c>
      <c r="E20" s="3">
        <v>2</v>
      </c>
      <c r="F20" s="3">
        <v>2</v>
      </c>
      <c r="G20" s="3">
        <v>2</v>
      </c>
    </row>
    <row r="21" spans="2:7" ht="17.25" customHeight="1">
      <c r="B21" s="16" t="s">
        <v>18</v>
      </c>
      <c r="C21" s="17" t="s">
        <v>19</v>
      </c>
      <c r="D21" s="3">
        <v>1.8</v>
      </c>
      <c r="E21" s="3">
        <v>1.5</v>
      </c>
      <c r="F21" s="3">
        <v>1.5</v>
      </c>
      <c r="G21" s="3">
        <v>1.5</v>
      </c>
    </row>
    <row r="22" spans="2:7" ht="17.25" customHeight="1">
      <c r="B22" s="16">
        <v>160727</v>
      </c>
      <c r="C22" s="17" t="s">
        <v>20</v>
      </c>
      <c r="D22" s="3">
        <v>2.5</v>
      </c>
      <c r="E22" s="3">
        <v>2.5</v>
      </c>
      <c r="F22" s="3">
        <v>2.5</v>
      </c>
      <c r="G22" s="3">
        <v>2.5</v>
      </c>
    </row>
    <row r="23" spans="2:7" ht="17.25" customHeight="1">
      <c r="B23" s="16">
        <v>160280</v>
      </c>
      <c r="C23" s="17" t="s">
        <v>21</v>
      </c>
      <c r="D23" s="3">
        <v>1.5</v>
      </c>
      <c r="E23" s="3">
        <v>1.5</v>
      </c>
      <c r="F23" s="3">
        <v>1.5</v>
      </c>
      <c r="G23" s="3">
        <v>1.5</v>
      </c>
    </row>
    <row r="24" spans="2:7" ht="17.25" customHeight="1">
      <c r="B24" s="84"/>
      <c r="C24" s="18" t="s">
        <v>23</v>
      </c>
      <c r="D24" s="3"/>
      <c r="E24" s="3">
        <v>1.5</v>
      </c>
      <c r="F24" s="3">
        <v>1.5</v>
      </c>
      <c r="G24" s="3">
        <v>1.5</v>
      </c>
    </row>
    <row r="25" spans="2:7" ht="17.25" customHeight="1">
      <c r="B25" s="31">
        <v>160108</v>
      </c>
      <c r="C25" s="32" t="s">
        <v>24</v>
      </c>
      <c r="D25" s="33">
        <v>1.2</v>
      </c>
      <c r="E25" s="11">
        <v>1.2</v>
      </c>
      <c r="F25" s="11">
        <v>1.2</v>
      </c>
      <c r="G25" s="33">
        <v>1.3</v>
      </c>
    </row>
    <row r="26" spans="2:7" ht="17.25" customHeight="1">
      <c r="B26" s="31">
        <v>160327</v>
      </c>
      <c r="C26" s="35" t="s">
        <v>26</v>
      </c>
      <c r="D26" s="34"/>
      <c r="E26" s="12">
        <v>1.5</v>
      </c>
      <c r="F26" s="12">
        <v>1</v>
      </c>
      <c r="G26" s="34">
        <v>1.8</v>
      </c>
    </row>
    <row r="27" spans="2:7" ht="17.25" customHeight="1">
      <c r="B27" s="40">
        <v>160732</v>
      </c>
      <c r="C27" s="41" t="s">
        <v>25</v>
      </c>
      <c r="D27" s="48">
        <v>1.4</v>
      </c>
      <c r="E27" s="48"/>
      <c r="F27" s="48"/>
      <c r="G27" s="48"/>
    </row>
    <row r="28" spans="2:7" ht="17.25" customHeight="1">
      <c r="B28" s="40">
        <v>160146</v>
      </c>
      <c r="C28" s="41" t="s">
        <v>27</v>
      </c>
      <c r="D28" s="48"/>
      <c r="E28" s="48"/>
      <c r="F28" s="93">
        <v>0.4</v>
      </c>
      <c r="G28" s="48"/>
    </row>
    <row r="29" spans="2:7" ht="17.25" customHeight="1" thickBot="1">
      <c r="B29" s="40">
        <v>160774</v>
      </c>
      <c r="C29" s="41" t="s">
        <v>28</v>
      </c>
      <c r="D29" s="42">
        <v>0.2</v>
      </c>
      <c r="E29" s="42">
        <v>0.1</v>
      </c>
      <c r="F29" s="42">
        <v>0.1</v>
      </c>
      <c r="G29" s="42">
        <v>0.1</v>
      </c>
    </row>
    <row r="30" spans="2:7" ht="17.25" customHeight="1" thickBot="1">
      <c r="B30" s="43"/>
      <c r="C30" s="44" t="s">
        <v>29</v>
      </c>
      <c r="D30" s="45">
        <f t="shared" ref="D30:G30" si="0">SUM(D9:D29)</f>
        <v>162.85</v>
      </c>
      <c r="E30" s="45">
        <f t="shared" si="0"/>
        <v>166.79999999999998</v>
      </c>
      <c r="F30" s="45">
        <f t="shared" si="0"/>
        <v>166.7</v>
      </c>
      <c r="G30" s="45">
        <f t="shared" si="0"/>
        <v>163.20000000000002</v>
      </c>
    </row>
    <row r="31" spans="2:7" ht="21" customHeight="1">
      <c r="C31" s="13"/>
      <c r="D31" s="13"/>
      <c r="E31" s="13"/>
      <c r="F31" s="13"/>
      <c r="G31" s="13"/>
    </row>
    <row r="32" spans="2:7" ht="5.25" customHeight="1" thickBot="1"/>
    <row r="33" spans="2:7" ht="20.25" customHeight="1">
      <c r="B33" s="64" t="s">
        <v>0</v>
      </c>
      <c r="C33" s="65"/>
      <c r="D33" s="65"/>
      <c r="E33" s="65"/>
      <c r="F33" s="65"/>
      <c r="G33" s="65"/>
    </row>
    <row r="34" spans="2:7" ht="23.25" customHeight="1">
      <c r="B34" s="10" t="s">
        <v>30</v>
      </c>
      <c r="C34" s="8"/>
      <c r="D34" s="49">
        <f>D6</f>
        <v>0</v>
      </c>
      <c r="E34" s="49" t="s">
        <v>67</v>
      </c>
      <c r="F34" s="49" t="s">
        <v>67</v>
      </c>
      <c r="G34" s="49" t="s">
        <v>67</v>
      </c>
    </row>
    <row r="35" spans="2:7" ht="21" customHeight="1">
      <c r="B35" s="14" t="s">
        <v>55</v>
      </c>
      <c r="C35" s="15"/>
      <c r="D35" s="15"/>
      <c r="E35" s="15"/>
      <c r="F35" s="15"/>
      <c r="G35" s="15"/>
    </row>
    <row r="36" spans="2:7" s="9" customFormat="1" ht="21" customHeight="1">
      <c r="B36" s="66" t="s">
        <v>31</v>
      </c>
      <c r="C36" s="67"/>
      <c r="D36" s="2">
        <v>2.59</v>
      </c>
      <c r="E36" s="2">
        <v>3.06</v>
      </c>
      <c r="F36" s="2">
        <v>3.2</v>
      </c>
      <c r="G36" s="2"/>
    </row>
    <row r="37" spans="2:7" ht="21" customHeight="1">
      <c r="B37" s="66" t="s">
        <v>32</v>
      </c>
      <c r="C37" s="67"/>
      <c r="D37" s="2">
        <v>16.399999999999999</v>
      </c>
      <c r="E37" s="2">
        <v>16.82</v>
      </c>
      <c r="F37" s="2">
        <v>16.45</v>
      </c>
      <c r="G37" s="2"/>
    </row>
    <row r="38" spans="2:7" ht="21" customHeight="1">
      <c r="B38" s="66" t="s">
        <v>56</v>
      </c>
      <c r="C38" s="67"/>
      <c r="D38" s="37">
        <f>D37-D36</f>
        <v>13.809999999999999</v>
      </c>
      <c r="E38" s="37">
        <f t="shared" ref="E38:G38" si="1">E37-E36</f>
        <v>13.76</v>
      </c>
      <c r="F38" s="37">
        <f t="shared" si="1"/>
        <v>13.25</v>
      </c>
      <c r="G38" s="37">
        <f t="shared" si="1"/>
        <v>0</v>
      </c>
    </row>
    <row r="39" spans="2:7" ht="21" customHeight="1">
      <c r="B39" s="66" t="s">
        <v>33</v>
      </c>
      <c r="C39" s="67"/>
      <c r="D39" s="37">
        <v>3.67</v>
      </c>
      <c r="E39" s="37">
        <v>3.43</v>
      </c>
      <c r="F39" s="37">
        <v>2.96</v>
      </c>
      <c r="G39" s="37"/>
    </row>
    <row r="40" spans="2:7" ht="21" customHeight="1">
      <c r="B40" s="66" t="s">
        <v>34</v>
      </c>
      <c r="C40" s="67"/>
      <c r="D40" s="2">
        <v>3.33</v>
      </c>
      <c r="E40" s="2">
        <v>3.21</v>
      </c>
      <c r="F40" s="2">
        <v>2.71</v>
      </c>
      <c r="G40" s="2"/>
    </row>
    <row r="41" spans="2:7" ht="21" customHeight="1">
      <c r="B41" s="66" t="s">
        <v>35</v>
      </c>
      <c r="C41" s="67"/>
      <c r="D41" s="2">
        <v>3.7</v>
      </c>
      <c r="E41" s="2">
        <v>3.45</v>
      </c>
      <c r="F41" s="2">
        <v>2.96</v>
      </c>
      <c r="G41" s="2"/>
    </row>
    <row r="42" spans="2:7" ht="21" customHeight="1">
      <c r="B42" s="66" t="s">
        <v>36</v>
      </c>
      <c r="C42" s="67"/>
      <c r="D42" s="2">
        <v>4.0999999999999996</v>
      </c>
      <c r="E42" s="2">
        <v>3.7</v>
      </c>
      <c r="F42" s="2">
        <v>3.2</v>
      </c>
      <c r="G42" s="2"/>
    </row>
    <row r="43" spans="2:7" ht="21" customHeight="1">
      <c r="B43" s="66" t="s">
        <v>37</v>
      </c>
      <c r="C43" s="67"/>
      <c r="D43" s="2">
        <v>4.4800000000000004</v>
      </c>
      <c r="E43" s="2">
        <v>4</v>
      </c>
      <c r="F43" s="2">
        <v>3.48</v>
      </c>
      <c r="G43" s="2"/>
    </row>
    <row r="44" spans="2:7" ht="21" customHeight="1">
      <c r="B44" s="66" t="s">
        <v>38</v>
      </c>
      <c r="C44" s="67"/>
      <c r="D44" s="2">
        <v>4.71</v>
      </c>
      <c r="E44" s="2">
        <v>4.21</v>
      </c>
      <c r="F44" s="2">
        <v>3.68</v>
      </c>
      <c r="G44" s="2"/>
    </row>
    <row r="45" spans="2:7" ht="21" customHeight="1">
      <c r="B45" s="66" t="s">
        <v>39</v>
      </c>
      <c r="C45" s="67"/>
      <c r="D45" s="37">
        <v>6.66</v>
      </c>
      <c r="E45" s="37">
        <v>6.52</v>
      </c>
      <c r="F45" s="37">
        <v>5.71</v>
      </c>
      <c r="G45" s="37"/>
    </row>
    <row r="46" spans="2:7" ht="21" customHeight="1">
      <c r="B46" s="14" t="s">
        <v>40</v>
      </c>
      <c r="C46" s="15"/>
      <c r="D46" s="15"/>
      <c r="E46" s="15"/>
      <c r="F46" s="15"/>
      <c r="G46" s="15"/>
    </row>
    <row r="47" spans="2:7" s="9" customFormat="1" ht="21" customHeight="1">
      <c r="B47" s="66" t="s">
        <v>41</v>
      </c>
      <c r="C47" s="67"/>
      <c r="D47" s="36">
        <v>62</v>
      </c>
      <c r="E47" s="30">
        <v>63</v>
      </c>
      <c r="F47" s="30">
        <v>63.3</v>
      </c>
      <c r="G47" s="30">
        <v>63</v>
      </c>
    </row>
    <row r="48" spans="2:7" ht="21" customHeight="1">
      <c r="B48" s="66" t="s">
        <v>42</v>
      </c>
      <c r="C48" s="67"/>
      <c r="D48" s="6">
        <v>2.02</v>
      </c>
      <c r="E48" s="5">
        <v>1.95</v>
      </c>
      <c r="F48" s="5">
        <v>1.91</v>
      </c>
      <c r="G48" s="5"/>
    </row>
    <row r="49" spans="2:9" ht="21" customHeight="1">
      <c r="B49" s="66" t="s">
        <v>43</v>
      </c>
      <c r="C49" s="67"/>
      <c r="D49" s="6">
        <v>5.51</v>
      </c>
      <c r="E49" s="5">
        <v>4.63</v>
      </c>
      <c r="F49" s="5">
        <v>4.45</v>
      </c>
      <c r="G49" s="5"/>
    </row>
    <row r="50" spans="2:9" ht="21" customHeight="1">
      <c r="B50" s="66" t="s">
        <v>44</v>
      </c>
      <c r="C50" s="67"/>
      <c r="D50" s="6">
        <v>11.29</v>
      </c>
      <c r="E50" s="5">
        <v>9.61</v>
      </c>
      <c r="F50" s="5">
        <v>9.15</v>
      </c>
      <c r="G50" s="5"/>
    </row>
    <row r="51" spans="2:9" ht="21" customHeight="1">
      <c r="B51" s="66" t="s">
        <v>45</v>
      </c>
      <c r="C51" s="67"/>
      <c r="D51" s="6">
        <v>27.24</v>
      </c>
      <c r="E51" s="5">
        <v>27.17</v>
      </c>
      <c r="F51" s="5">
        <v>27.06</v>
      </c>
      <c r="G51" s="5"/>
    </row>
    <row r="52" spans="2:9" ht="21" customHeight="1">
      <c r="B52" s="66" t="s">
        <v>46</v>
      </c>
      <c r="C52" s="67"/>
      <c r="D52" s="46">
        <v>530</v>
      </c>
      <c r="E52" s="1">
        <v>583</v>
      </c>
      <c r="F52" s="1">
        <v>611</v>
      </c>
      <c r="G52" s="1"/>
    </row>
    <row r="53" spans="2:9" ht="21" customHeight="1">
      <c r="B53" s="66" t="s">
        <v>47</v>
      </c>
      <c r="C53" s="67"/>
      <c r="D53" s="94">
        <v>99.5</v>
      </c>
      <c r="E53" s="95">
        <v>107.05</v>
      </c>
      <c r="F53" s="120">
        <v>107.14</v>
      </c>
      <c r="G53" s="121"/>
      <c r="H53" s="122" t="s">
        <v>66</v>
      </c>
      <c r="I53" s="116"/>
    </row>
    <row r="54" spans="2:9" ht="21" customHeight="1">
      <c r="B54" s="66" t="s">
        <v>48</v>
      </c>
      <c r="C54" s="67"/>
      <c r="D54" s="38">
        <f>D51*D52</f>
        <v>14437.199999999999</v>
      </c>
      <c r="E54" s="38">
        <f t="shared" ref="E54:G54" si="2">E51*E52</f>
        <v>15840.11</v>
      </c>
      <c r="F54" s="38">
        <f t="shared" si="2"/>
        <v>16533.66</v>
      </c>
      <c r="G54" s="38">
        <f t="shared" si="2"/>
        <v>0</v>
      </c>
    </row>
    <row r="55" spans="2:9" ht="21" customHeight="1">
      <c r="B55" s="66" t="s">
        <v>49</v>
      </c>
      <c r="C55" s="67"/>
      <c r="D55" s="6">
        <f>20.04/2.44</f>
        <v>8.2131147540983598</v>
      </c>
      <c r="E55" s="5">
        <f>22.19/2.4</f>
        <v>9.2458333333333336</v>
      </c>
      <c r="F55" s="5">
        <f>22.73/2.42</f>
        <v>9.3925619834710741</v>
      </c>
      <c r="G55" s="5"/>
    </row>
    <row r="56" spans="2:9" ht="21" customHeight="1">
      <c r="B56" s="66" t="s">
        <v>70</v>
      </c>
      <c r="C56" s="67"/>
      <c r="D56" s="98">
        <v>56</v>
      </c>
      <c r="E56" s="98">
        <v>86</v>
      </c>
      <c r="F56" s="98">
        <v>103</v>
      </c>
      <c r="G56" s="4"/>
    </row>
    <row r="57" spans="2:9" ht="21" customHeight="1">
      <c r="B57" s="14" t="s">
        <v>74</v>
      </c>
      <c r="C57" s="96"/>
      <c r="D57" s="106"/>
      <c r="E57" s="106"/>
      <c r="F57" s="106"/>
      <c r="G57" s="107"/>
    </row>
    <row r="58" spans="2:9" ht="21" customHeight="1">
      <c r="B58" s="66" t="s">
        <v>41</v>
      </c>
      <c r="C58" s="100"/>
      <c r="D58" s="81">
        <v>67.400000000000006</v>
      </c>
      <c r="E58" s="102">
        <v>69.3</v>
      </c>
      <c r="F58" s="102">
        <v>69</v>
      </c>
      <c r="G58" s="102"/>
      <c r="I58" s="99"/>
    </row>
    <row r="59" spans="2:9" ht="21" customHeight="1">
      <c r="B59" s="66" t="s">
        <v>42</v>
      </c>
      <c r="C59" s="100"/>
      <c r="D59" s="101">
        <v>3.09</v>
      </c>
      <c r="E59" s="104">
        <v>3.09</v>
      </c>
      <c r="F59" s="104">
        <v>2.85</v>
      </c>
      <c r="G59" s="104"/>
    </row>
    <row r="60" spans="2:9" ht="21" customHeight="1">
      <c r="B60" s="66" t="s">
        <v>43</v>
      </c>
      <c r="C60" s="100"/>
      <c r="D60" s="101">
        <v>8.33</v>
      </c>
      <c r="E60" s="104">
        <v>7.65</v>
      </c>
      <c r="F60" s="104">
        <v>6.91</v>
      </c>
      <c r="G60" s="104"/>
    </row>
    <row r="61" spans="2:9" ht="21" customHeight="1">
      <c r="B61" s="66" t="s">
        <v>44</v>
      </c>
      <c r="C61" s="100"/>
      <c r="D61" s="101">
        <v>15.27</v>
      </c>
      <c r="E61" s="104">
        <v>14.52</v>
      </c>
      <c r="F61" s="104">
        <v>13.4</v>
      </c>
      <c r="G61" s="104"/>
    </row>
    <row r="62" spans="2:9" ht="21" customHeight="1">
      <c r="B62" s="66" t="s">
        <v>45</v>
      </c>
      <c r="C62" s="100"/>
      <c r="D62" s="101">
        <v>24.78</v>
      </c>
      <c r="E62" s="104">
        <v>25.74</v>
      </c>
      <c r="F62" s="104">
        <v>25.76</v>
      </c>
      <c r="G62" s="104"/>
    </row>
    <row r="63" spans="2:9" ht="21" customHeight="1">
      <c r="B63" s="66" t="s">
        <v>46</v>
      </c>
      <c r="C63" s="100"/>
      <c r="D63" s="80">
        <v>440</v>
      </c>
      <c r="E63" s="105">
        <v>458</v>
      </c>
      <c r="F63" s="105">
        <v>500</v>
      </c>
      <c r="G63" s="105"/>
    </row>
    <row r="64" spans="2:9" ht="21" customHeight="1">
      <c r="B64" s="66" t="s">
        <v>47</v>
      </c>
      <c r="C64" s="100"/>
      <c r="D64" s="103">
        <v>59.78</v>
      </c>
      <c r="E64" s="103">
        <v>57.79</v>
      </c>
      <c r="F64" s="123">
        <v>57.17</v>
      </c>
      <c r="G64" s="123"/>
    </row>
    <row r="65" spans="2:10" ht="21" customHeight="1">
      <c r="B65" s="66" t="s">
        <v>48</v>
      </c>
      <c r="C65" s="67"/>
      <c r="D65" s="109">
        <f>D62*D63</f>
        <v>10903.2</v>
      </c>
      <c r="E65" s="109">
        <f t="shared" ref="E65:F65" si="3">E62*E63</f>
        <v>11788.92</v>
      </c>
      <c r="F65" s="109">
        <f t="shared" si="3"/>
        <v>12880</v>
      </c>
      <c r="G65" s="108"/>
    </row>
    <row r="66" spans="2:10" ht="21" customHeight="1">
      <c r="B66" s="66" t="s">
        <v>49</v>
      </c>
      <c r="C66" s="100"/>
      <c r="D66" s="74">
        <v>7</v>
      </c>
      <c r="E66" s="104">
        <f>17.75/2.47</f>
        <v>7.1862348178137649</v>
      </c>
      <c r="F66" s="104">
        <f>19.05/2.39</f>
        <v>7.97071129707113</v>
      </c>
      <c r="G66" s="97"/>
      <c r="I66" s="99"/>
    </row>
    <row r="67" spans="2:10" ht="21" customHeight="1">
      <c r="B67" s="14" t="s">
        <v>68</v>
      </c>
      <c r="C67" s="15"/>
      <c r="D67" s="50"/>
      <c r="E67" s="50"/>
      <c r="F67" s="50"/>
      <c r="G67" s="15"/>
    </row>
    <row r="68" spans="2:10" s="9" customFormat="1" ht="21" hidden="1" customHeight="1">
      <c r="B68" s="66" t="s">
        <v>57</v>
      </c>
      <c r="C68" s="67"/>
      <c r="D68" s="83"/>
      <c r="E68" s="6"/>
      <c r="F68" s="6"/>
      <c r="G68" s="6"/>
    </row>
    <row r="69" spans="2:10" ht="21" customHeight="1">
      <c r="B69" s="72" t="s">
        <v>58</v>
      </c>
      <c r="C69" s="72"/>
      <c r="D69" s="74">
        <v>42</v>
      </c>
      <c r="E69" s="74">
        <v>63</v>
      </c>
      <c r="F69" s="74">
        <v>77</v>
      </c>
      <c r="G69" s="74"/>
      <c r="H69" s="115" t="s">
        <v>65</v>
      </c>
      <c r="I69" s="116"/>
    </row>
    <row r="70" spans="2:10" ht="21" customHeight="1">
      <c r="B70" s="72" t="s">
        <v>62</v>
      </c>
      <c r="C70" s="72"/>
      <c r="D70" s="74">
        <v>17</v>
      </c>
      <c r="E70" s="74">
        <v>22</v>
      </c>
      <c r="F70" s="74">
        <v>29</v>
      </c>
      <c r="G70" s="74"/>
    </row>
    <row r="71" spans="2:10" ht="21" customHeight="1">
      <c r="B71" s="75" t="s">
        <v>59</v>
      </c>
      <c r="C71" s="76"/>
      <c r="D71" s="76"/>
      <c r="E71" s="76"/>
      <c r="F71" s="76"/>
      <c r="G71" s="76"/>
    </row>
    <row r="72" spans="2:10" s="9" customFormat="1" ht="21" hidden="1" customHeight="1">
      <c r="B72" s="73" t="s">
        <v>63</v>
      </c>
      <c r="C72" s="73"/>
      <c r="D72" s="77"/>
      <c r="E72" s="77"/>
      <c r="F72" s="77"/>
      <c r="G72" s="77"/>
    </row>
    <row r="73" spans="2:10" ht="21" customHeight="1">
      <c r="B73" s="112" t="s">
        <v>64</v>
      </c>
      <c r="C73" s="112"/>
      <c r="D73" s="98">
        <v>96</v>
      </c>
      <c r="E73" s="98">
        <v>100</v>
      </c>
      <c r="F73" s="98">
        <v>104</v>
      </c>
      <c r="G73" s="39"/>
    </row>
    <row r="74" spans="2:10" s="87" customFormat="1" ht="27.75" customHeight="1">
      <c r="B74" s="113" t="s">
        <v>77</v>
      </c>
      <c r="C74" s="113"/>
      <c r="D74" s="114">
        <v>7.2999999999999995E-2</v>
      </c>
      <c r="E74" s="114">
        <v>7.3999999999999996E-2</v>
      </c>
      <c r="F74" s="114">
        <v>6.9000000000000006E-2</v>
      </c>
      <c r="G74" s="111"/>
      <c r="H74" s="117" t="s">
        <v>78</v>
      </c>
      <c r="I74" s="118"/>
      <c r="J74" s="118"/>
    </row>
    <row r="75" spans="2:10" ht="21" customHeight="1">
      <c r="B75" s="75" t="s">
        <v>60</v>
      </c>
      <c r="C75" s="76"/>
      <c r="D75" s="76"/>
      <c r="E75" s="76"/>
      <c r="F75" s="76"/>
      <c r="G75" s="76"/>
    </row>
    <row r="76" spans="2:10" s="9" customFormat="1" ht="21" customHeight="1">
      <c r="B76" s="72" t="s">
        <v>50</v>
      </c>
      <c r="C76" s="72"/>
      <c r="D76" s="78">
        <v>5.67</v>
      </c>
      <c r="E76" s="78">
        <v>6.45</v>
      </c>
      <c r="F76" s="78">
        <v>6.51</v>
      </c>
      <c r="G76" s="78"/>
      <c r="H76" s="9" t="e">
        <f>#REF!/#REF!</f>
        <v>#REF!</v>
      </c>
    </row>
    <row r="77" spans="2:10" ht="21" customHeight="1">
      <c r="B77" s="72" t="s">
        <v>51</v>
      </c>
      <c r="C77" s="72"/>
      <c r="D77" s="78">
        <v>1.04</v>
      </c>
      <c r="E77" s="79">
        <v>1.33</v>
      </c>
      <c r="F77" s="79">
        <v>1.43</v>
      </c>
      <c r="G77" s="79"/>
    </row>
    <row r="78" spans="2:10" ht="21" customHeight="1">
      <c r="B78" s="72" t="s">
        <v>52</v>
      </c>
      <c r="C78" s="72"/>
      <c r="D78" s="82">
        <v>0.183</v>
      </c>
      <c r="E78" s="82">
        <v>0.20699999999999999</v>
      </c>
      <c r="F78" s="82">
        <v>0.22</v>
      </c>
      <c r="G78" s="82"/>
    </row>
    <row r="79" spans="2:10" ht="21" customHeight="1">
      <c r="B79" s="72" t="s">
        <v>53</v>
      </c>
      <c r="C79" s="72"/>
      <c r="D79" s="79">
        <v>3.1199999999999999E-2</v>
      </c>
      <c r="E79" s="86">
        <v>3.0700000000000002E-2</v>
      </c>
      <c r="F79" s="79">
        <v>3.2000000000000001E-2</v>
      </c>
      <c r="G79" s="79"/>
    </row>
    <row r="80" spans="2:10" ht="21" customHeight="1">
      <c r="B80" s="72" t="s">
        <v>54</v>
      </c>
      <c r="C80" s="72"/>
      <c r="D80" s="81" t="e">
        <f>#REF!/D78*100</f>
        <v>#REF!</v>
      </c>
      <c r="E80" s="81" t="e">
        <f>#REF!/E78*100</f>
        <v>#REF!</v>
      </c>
      <c r="F80" s="81" t="e">
        <f>#REF!/F78*100</f>
        <v>#REF!</v>
      </c>
      <c r="G80" s="81"/>
    </row>
    <row r="81" spans="2:7" ht="21.75" customHeight="1">
      <c r="B81" s="80" t="s">
        <v>75</v>
      </c>
      <c r="C81" s="80"/>
      <c r="D81" s="110">
        <f>+D78/D76</f>
        <v>3.2275132275132276E-2</v>
      </c>
      <c r="E81" s="110">
        <f t="shared" ref="E81:G81" si="4">+E78/E76</f>
        <v>3.2093023255813952E-2</v>
      </c>
      <c r="F81" s="110">
        <f t="shared" si="4"/>
        <v>3.3794162826420893E-2</v>
      </c>
      <c r="G81" s="110" t="e">
        <f t="shared" si="4"/>
        <v>#DIV/0!</v>
      </c>
    </row>
    <row r="82" spans="2:7" ht="18.75" customHeight="1">
      <c r="B82" s="80" t="s">
        <v>76</v>
      </c>
      <c r="C82" s="80"/>
      <c r="D82" s="81" t="e">
        <f>+#REF!/D81*100</f>
        <v>#REF!</v>
      </c>
      <c r="E82" s="81" t="e">
        <f>+#REF!/E81*100</f>
        <v>#REF!</v>
      </c>
      <c r="F82" s="81" t="e">
        <f>+#REF!/F81*100</f>
        <v>#REF!</v>
      </c>
    </row>
  </sheetData>
  <mergeCells count="6">
    <mergeCell ref="H74:J74"/>
    <mergeCell ref="E6:F6"/>
    <mergeCell ref="F53:G53"/>
    <mergeCell ref="H69:I69"/>
    <mergeCell ref="H53:I53"/>
    <mergeCell ref="F64:G64"/>
  </mergeCells>
  <dataValidations count="1">
    <dataValidation type="list" allowBlank="1" showInputMessage="1" showErrorMessage="1" sqref="D8:G8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1" ma:contentTypeDescription="Create a new document." ma:contentTypeScope="" ma:versionID="d5ca59b3719ab3bc07da904e9a1ab5ff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2f8884bf2432d8fce7287fb5b2ec8c7e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599544-B748-4FB1-832F-2D1C164E12F9}">
  <ds:schemaRefs>
    <ds:schemaRef ds:uri="http://schemas.microsoft.com/office/2006/documentManagement/types"/>
    <ds:schemaRef ds:uri="http://schemas.microsoft.com/office/2006/metadata/properties"/>
    <ds:schemaRef ds:uri="f30e598d-6275-417f-9208-0dee634d7e55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67d5d38-a312-4372-b954-05e1cf72295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5EF621-0C73-46F6-ABE9-6473EF47C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A08A95-18D6-4BBA-A1BC-AC3231A956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- VI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2023-02-22T10:55:48Z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