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d.docs.live.net/bd33ab55004d2f7e/"/>
    </mc:Choice>
  </mc:AlternateContent>
  <xr:revisionPtr revIDLastSave="3423" documentId="8_{D3BF68C0-3656-4C42-8C59-62B6036166A5}" xr6:coauthVersionLast="47" xr6:coauthVersionMax="47" xr10:uidLastSave="{4CC6F200-9F92-9845-8713-B51AB9B11F4E}"/>
  <bookViews>
    <workbookView xWindow="480" yWindow="1000" windowWidth="25040" windowHeight="14400" firstSheet="4" activeTab="10" xr2:uid="{6341432E-0FAB-754C-94DA-959B6BC2148F}"/>
  </bookViews>
  <sheets>
    <sheet name="Introduction" sheetId="1" r:id="rId1"/>
    <sheet name="Raw Data" sheetId="3" r:id="rId2"/>
    <sheet name="Survey Statistics" sheetId="2" r:id="rId3"/>
    <sheet name="Q1" sheetId="5" r:id="rId4"/>
    <sheet name="Criteria for Data Cleaning" sheetId="9" r:id="rId5"/>
    <sheet name="Cleaned Data-Players" sheetId="8" r:id="rId6"/>
    <sheet name="Q3 - Q13" sheetId="6" r:id="rId7"/>
    <sheet name="Analysis" sheetId="17" r:id="rId8"/>
    <sheet name="Criteria for Data Cleaning-OEQ" sheetId="14" r:id="rId9"/>
    <sheet name="OEQ" sheetId="10" r:id="rId10"/>
    <sheet name="OEQ Analysis" sheetId="19" r:id="rId11"/>
    <sheet name="Conclusion" sheetId="20" r:id="rId12"/>
  </sheets>
  <definedNames>
    <definedName name="_xlnm._FilterDatabase" localSheetId="7" hidden="1">Analysis!$A$46:$AN$66</definedName>
    <definedName name="_xlnm._FilterDatabase" localSheetId="5" hidden="1">'Cleaned Data-Players'!$A$1:$S$84</definedName>
    <definedName name="_xlnm._FilterDatabase" localSheetId="1" hidden="1">'Raw Data'!$A$1:$AV$145</definedName>
    <definedName name="_xlchart.v5.0" hidden="1">Analysis!$C$365</definedName>
    <definedName name="_xlchart.v5.1" hidden="1">Analysis!$C$366:$C$373</definedName>
    <definedName name="_xlchart.v5.10" hidden="1">Analysis!$C$363</definedName>
    <definedName name="_xlchart.v5.11" hidden="1">Analysis!$C$364:$C$371</definedName>
    <definedName name="_xlchart.v5.12" hidden="1">Analysis!$D$363</definedName>
    <definedName name="_xlchart.v5.13" hidden="1">Analysis!$D$364:$D$371</definedName>
    <definedName name="_xlchart.v5.2" hidden="1">Analysis!$D$364</definedName>
    <definedName name="_xlchart.v5.3" hidden="1">Analysis!$D$365</definedName>
    <definedName name="_xlchart.v5.4" hidden="1">Analysis!$D$366:$D$373</definedName>
    <definedName name="_xlchart.v5.5" hidden="1">Analysis!$C$365</definedName>
    <definedName name="_xlchart.v5.6" hidden="1">Analysis!$C$366:$C$373</definedName>
    <definedName name="_xlchart.v5.7" hidden="1">Analysis!$D$364</definedName>
    <definedName name="_xlchart.v5.8" hidden="1">Analysis!$D$365</definedName>
    <definedName name="_xlchart.v5.9" hidden="1">Analysis!$D$366:$D$373</definedName>
  </definedNames>
  <calcPr calcId="191029"/>
  <pivotCaches>
    <pivotCache cacheId="311" r:id="rId13"/>
    <pivotCache cacheId="314"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42" i="6" l="1"/>
  <c r="E243" i="6"/>
  <c r="E244" i="6"/>
  <c r="E245" i="6"/>
  <c r="E246" i="6"/>
  <c r="E247" i="6"/>
  <c r="E223" i="6"/>
  <c r="E224" i="6"/>
  <c r="E225" i="6"/>
  <c r="E226" i="6"/>
  <c r="E227" i="6"/>
  <c r="E228" i="6"/>
  <c r="E229" i="6"/>
  <c r="E230" i="6"/>
  <c r="E231" i="6"/>
  <c r="E232" i="6"/>
  <c r="E233" i="6"/>
  <c r="E234" i="6"/>
  <c r="E235" i="6"/>
  <c r="E236" i="6"/>
  <c r="E237" i="6"/>
  <c r="E238" i="6"/>
  <c r="E239" i="6"/>
  <c r="E240" i="6"/>
  <c r="E241" i="6"/>
  <c r="E208" i="6"/>
  <c r="E209" i="6"/>
  <c r="E210" i="6"/>
  <c r="E211" i="6"/>
  <c r="E212" i="6"/>
  <c r="E213" i="6"/>
  <c r="E214" i="6"/>
  <c r="E215" i="6"/>
  <c r="E216" i="6"/>
  <c r="E217" i="6"/>
  <c r="E218" i="6"/>
  <c r="E219" i="6"/>
  <c r="E220" i="6"/>
  <c r="E221" i="6"/>
  <c r="E222" i="6"/>
  <c r="E200" i="6"/>
  <c r="E201" i="6"/>
  <c r="E202" i="6"/>
  <c r="E203" i="6"/>
  <c r="E204" i="6"/>
  <c r="E205" i="6"/>
  <c r="E206" i="6"/>
  <c r="E207" i="6"/>
  <c r="E199" i="6"/>
  <c r="E198" i="6"/>
  <c r="C185" i="6"/>
  <c r="C186" i="6"/>
  <c r="C187" i="6"/>
  <c r="C188" i="6"/>
  <c r="C184" i="6"/>
  <c r="C170" i="6"/>
  <c r="C169" i="6"/>
  <c r="C168" i="6"/>
  <c r="C167" i="6"/>
  <c r="C153" i="6"/>
  <c r="C152" i="6"/>
  <c r="C137" i="6"/>
  <c r="C138" i="6"/>
  <c r="C136" i="6"/>
  <c r="C135" i="6"/>
  <c r="C134" i="6"/>
  <c r="C119" i="6"/>
  <c r="C120" i="6"/>
  <c r="C118" i="6"/>
  <c r="C101" i="6"/>
  <c r="C102" i="6"/>
  <c r="C103" i="6"/>
  <c r="C104" i="6"/>
  <c r="C100" i="6"/>
  <c r="C81" i="6"/>
  <c r="C82" i="6"/>
  <c r="C83" i="6"/>
  <c r="C84" i="6"/>
  <c r="C80" i="6"/>
  <c r="C66" i="6"/>
  <c r="C65" i="6"/>
  <c r="C64" i="6"/>
  <c r="C63" i="6"/>
  <c r="C62" i="6"/>
  <c r="C61" i="6"/>
  <c r="C60" i="6"/>
  <c r="C59" i="6"/>
  <c r="C58" i="6"/>
  <c r="C57" i="6"/>
  <c r="C56" i="6"/>
  <c r="C41" i="6"/>
  <c r="C27" i="6"/>
  <c r="C26" i="6"/>
  <c r="C25" i="6"/>
  <c r="C6" i="6"/>
  <c r="C5" i="6"/>
  <c r="C7" i="6"/>
  <c r="C8" i="6"/>
  <c r="C9" i="6"/>
  <c r="C10" i="6"/>
  <c r="C11" i="6"/>
  <c r="C4" i="6"/>
  <c r="C216" i="17"/>
  <c r="B216" i="17"/>
  <c r="E248" i="6" l="1"/>
  <c r="C105" i="6"/>
  <c r="D104" i="6" s="1"/>
  <c r="C171" i="6"/>
  <c r="D168" i="6" s="1"/>
  <c r="C121" i="6"/>
  <c r="D119" i="6" s="1"/>
  <c r="C139" i="6"/>
  <c r="D136" i="6" s="1"/>
  <c r="C154" i="6"/>
  <c r="D153" i="6" s="1"/>
  <c r="C189" i="6"/>
  <c r="D188" i="6" s="1"/>
  <c r="C67" i="6"/>
  <c r="D57" i="6" s="1"/>
  <c r="C85" i="6"/>
  <c r="D84" i="6" s="1"/>
  <c r="C28" i="6"/>
  <c r="D26" i="6" s="1"/>
  <c r="C43" i="6"/>
  <c r="D42" i="6" s="1"/>
  <c r="C12" i="6"/>
  <c r="D4" i="6" s="1"/>
  <c r="B9" i="2"/>
  <c r="D103" i="6" l="1"/>
  <c r="D167" i="6"/>
  <c r="D169" i="6"/>
  <c r="D100" i="6"/>
  <c r="D101" i="6"/>
  <c r="D102" i="6"/>
  <c r="D187" i="6"/>
  <c r="D185" i="6"/>
  <c r="D170" i="6"/>
  <c r="D135" i="6"/>
  <c r="D137" i="6"/>
  <c r="D120" i="6"/>
  <c r="D134" i="6"/>
  <c r="D184" i="6"/>
  <c r="D186" i="6"/>
  <c r="D118" i="6"/>
  <c r="D138" i="6"/>
  <c r="D152" i="6"/>
  <c r="D25" i="6"/>
  <c r="D80" i="6"/>
  <c r="D83" i="6"/>
  <c r="D62" i="6"/>
  <c r="D27" i="6"/>
  <c r="D63" i="6"/>
  <c r="D61" i="6"/>
  <c r="D65" i="6"/>
  <c r="D59" i="6"/>
  <c r="D66" i="6"/>
  <c r="D60" i="6"/>
  <c r="D64" i="6"/>
  <c r="D56" i="6"/>
  <c r="D81" i="6"/>
  <c r="D58" i="6"/>
  <c r="D82" i="6"/>
  <c r="D8" i="6"/>
  <c r="D6" i="6"/>
  <c r="D10" i="6"/>
  <c r="D5" i="6"/>
  <c r="D7" i="6"/>
  <c r="D9" i="6"/>
  <c r="D41" i="6"/>
  <c r="D11" i="6"/>
  <c r="E5" i="2"/>
  <c r="D5" i="2"/>
  <c r="C5" i="2"/>
</calcChain>
</file>

<file path=xl/sharedStrings.xml><?xml version="1.0" encoding="utf-8"?>
<sst xmlns="http://schemas.openxmlformats.org/spreadsheetml/2006/main" count="3974" uniqueCount="552">
  <si>
    <t>Introduction</t>
  </si>
  <si>
    <t>Survey</t>
  </si>
  <si>
    <t>Dashboard Name</t>
  </si>
  <si>
    <t>My Report</t>
  </si>
  <si>
    <t>Username</t>
  </si>
  <si>
    <t>athirab669@gmail.com</t>
  </si>
  <si>
    <t>Options</t>
  </si>
  <si>
    <t>Include Raw Data</t>
  </si>
  <si>
    <t>true</t>
  </si>
  <si>
    <t>Include Open-Ended Text</t>
  </si>
  <si>
    <t>Include Geo Code &amp; Additional Info</t>
  </si>
  <si>
    <t>false</t>
  </si>
  <si>
    <t>Include Randomization Data</t>
  </si>
  <si>
    <t>Report Timestamp</t>
  </si>
  <si>
    <t>Data Filter</t>
  </si>
  <si>
    <t xml:space="preserve">Default Grouping </t>
  </si>
  <si>
    <t>Survey Statistics Report</t>
  </si>
  <si>
    <t>Count</t>
  </si>
  <si>
    <t>Completed</t>
  </si>
  <si>
    <t>Terminates</t>
  </si>
  <si>
    <t>Incompletes</t>
  </si>
  <si>
    <t>Total Responses</t>
  </si>
  <si>
    <t>Viewed</t>
  </si>
  <si>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</si>
  <si>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</si>
  <si>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</si>
  <si>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</si>
  <si>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</si>
  <si>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</si>
  <si>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</si>
  <si>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</si>
  <si>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</si>
  <si>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</si>
  <si>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</si>
  <si>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</si>
  <si>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</si>
  <si>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</si>
  <si>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</si>
  <si>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</si>
  <si>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</si>
  <si>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Hello:You are invited to participate in our survey to understand gaming app preferences among people. In this survey, approximately 20-30 people will be asked to complete a survey that asks questions about how people enjoy playing games in their mobile/tablet. It will take approximately 5 minutes to complete the questionnaire.Your participation in this study is completely voluntary. There are no foreseeable risks associated with this project. However, if you feel uncomfortable answering any questions, you can withdraw from the survey at any point. It is very important for us to learn your opinions. Your survey responses will be strictly confidential and data from this research will be reported only in the aggregate. Your information will be coded and will remain confidential. Thank you very much for your time and support. Please start with the survey now by clicking on the Continue button below.</t>
  </si>
  <si>
    <t>Tell us your name!</t>
  </si>
  <si>
    <t xml:space="preserve">Which range includes your age? </t>
  </si>
  <si>
    <t xml:space="preserve">Please indicate your gender. </t>
  </si>
  <si>
    <t>Do you play games on mobiles/tablets?</t>
  </si>
  <si>
    <t xml:space="preserve">What type of games do you prefer playing? </t>
  </si>
  <si>
    <t/>
  </si>
  <si>
    <t xml:space="preserve">How much time do you spend on one game session?  </t>
  </si>
  <si>
    <t xml:space="preserve">How often do you play these games? </t>
  </si>
  <si>
    <t xml:space="preserve">Do you enjoy playing games on your own or with friends/family? </t>
  </si>
  <si>
    <t xml:space="preserve">Could you think of some factors that irritate you about gaming apps? </t>
  </si>
  <si>
    <t xml:space="preserve">Have you ever spent money on in-app purchases? </t>
  </si>
  <si>
    <t>How do you usually download a game?</t>
  </si>
  <si>
    <t>Do you like playing  games with random online players (no confidential information shared)?</t>
  </si>
  <si>
    <t>Would you like to mention  games that you really enjoy playing?Also, feel free to add any other comments you have related to the above questions or regarding gaming apps in general that you would like to share with us!</t>
  </si>
  <si>
    <t>Shooting/Action</t>
  </si>
  <si>
    <t>Racing games</t>
  </si>
  <si>
    <t>Board/Card games</t>
  </si>
  <si>
    <t>Puzzles</t>
  </si>
  <si>
    <t>Sport games</t>
  </si>
  <si>
    <t>Running games</t>
  </si>
  <si>
    <t>Word/Trivia games</t>
  </si>
  <si>
    <t>Adventure/Mystery games</t>
  </si>
  <si>
    <t>Strategy games</t>
  </si>
  <si>
    <t>Role-playing games</t>
  </si>
  <si>
    <t>Others</t>
  </si>
  <si>
    <t>Too many ads</t>
  </si>
  <si>
    <t>Some games seem biased</t>
  </si>
  <si>
    <t xml:space="preserve">Dependency on coins/gems and other such items to play </t>
  </si>
  <si>
    <t>No, can't think of any</t>
  </si>
  <si>
    <t>Recommendations from friends/family</t>
  </si>
  <si>
    <t>Facebook/Instagram or other social media platforms</t>
  </si>
  <si>
    <t>Browse through app stores for games that interest you</t>
  </si>
  <si>
    <t>Ads</t>
  </si>
  <si>
    <t>Started</t>
  </si>
  <si>
    <t>223.228.160.150</t>
  </si>
  <si>
    <t>test_response</t>
  </si>
  <si>
    <t>IN</t>
  </si>
  <si>
    <t>25</t>
  </si>
  <si>
    <t>106.208.141.101</t>
  </si>
  <si>
    <t>Sreenath</t>
  </si>
  <si>
    <t>Ludo tiger</t>
  </si>
  <si>
    <t>157.44.144.247</t>
  </si>
  <si>
    <t>02</t>
  </si>
  <si>
    <t>Athira</t>
  </si>
  <si>
    <t>Sree</t>
  </si>
  <si>
    <t>14.98.51.254</t>
  </si>
  <si>
    <t>13</t>
  </si>
  <si>
    <t>JJ</t>
  </si>
  <si>
    <t>Candy crush</t>
  </si>
  <si>
    <t>49.207.192.112</t>
  </si>
  <si>
    <t>Asphalt</t>
  </si>
  <si>
    <t>176.199.208.12</t>
  </si>
  <si>
    <t>DE</t>
  </si>
  <si>
    <t>05</t>
  </si>
  <si>
    <t>Jayasankar</t>
  </si>
  <si>
    <t>103.104.47.142</t>
  </si>
  <si>
    <t xml:space="preserve">Krishna Gopinathan </t>
  </si>
  <si>
    <t>223.228.170.87</t>
  </si>
  <si>
    <t>Salman</t>
  </si>
  <si>
    <t>Chess</t>
  </si>
  <si>
    <t>106.208.83.120</t>
  </si>
  <si>
    <t xml:space="preserve">Kumar sandeep </t>
  </si>
  <si>
    <t xml:space="preserve">DIRT rally 2.0 </t>
  </si>
  <si>
    <t>116.68.97.169</t>
  </si>
  <si>
    <t>Aparna Sangeeth</t>
  </si>
  <si>
    <t>223.228.186.120</t>
  </si>
  <si>
    <t>Emz</t>
  </si>
  <si>
    <t>Playstation 3</t>
  </si>
  <si>
    <t>106.210.64.153</t>
  </si>
  <si>
    <t>07</t>
  </si>
  <si>
    <t>42.111.232.186</t>
  </si>
  <si>
    <t>Devika Ramesh</t>
  </si>
  <si>
    <t xml:space="preserve">Subway surfers
</t>
  </si>
  <si>
    <t>175.101.1.186</t>
  </si>
  <si>
    <t>Dorababu</t>
  </si>
  <si>
    <t>I do not play games in mobile or tablet.</t>
  </si>
  <si>
    <t>176.205.122.195</t>
  </si>
  <si>
    <t>AE</t>
  </si>
  <si>
    <t>01</t>
  </si>
  <si>
    <t xml:space="preserve">Mathews John Easo </t>
  </si>
  <si>
    <t>Vaishnavi</t>
  </si>
  <si>
    <t>49.37.175.51</t>
  </si>
  <si>
    <t>deepan</t>
  </si>
  <si>
    <t>none</t>
  </si>
  <si>
    <t>92.41.183.172</t>
  </si>
  <si>
    <t>GB</t>
  </si>
  <si>
    <t>Zeba</t>
  </si>
  <si>
    <t>Ludo King, Sudoku, Scrabble, Temple Run</t>
  </si>
  <si>
    <t>27.61.22.255</t>
  </si>
  <si>
    <t>Vishnu Rabindranath</t>
  </si>
  <si>
    <t xml:space="preserve">COD, </t>
  </si>
  <si>
    <t>116.68.99.228</t>
  </si>
  <si>
    <t>Arya vinod</t>
  </si>
  <si>
    <t xml:space="preserve">Subway surfers , temple run , colour switch , dumb ways to die , among us , ludo </t>
  </si>
  <si>
    <t>59.93.26.173</t>
  </si>
  <si>
    <t xml:space="preserve">Kapil Jacob </t>
  </si>
  <si>
    <t>111.92.81.184</t>
  </si>
  <si>
    <t>Althaf Hussain</t>
  </si>
  <si>
    <t>I don't usually play any games anymore nor I don't have any installed in my mobile. I used to play earlier and the survey answered were based on that.</t>
  </si>
  <si>
    <t>42.111.228.252</t>
  </si>
  <si>
    <t>Sargasree</t>
  </si>
  <si>
    <t>157.51.109.148</t>
  </si>
  <si>
    <t>Nandana</t>
  </si>
  <si>
    <t>117.246.30.163</t>
  </si>
  <si>
    <t>Arya</t>
  </si>
  <si>
    <t>122.174.168.73</t>
  </si>
  <si>
    <t>Anne Therese Shajan</t>
  </si>
  <si>
    <t>103.153.92.129</t>
  </si>
  <si>
    <t>Vinila Anil Wilson</t>
  </si>
  <si>
    <t>27.59.14.58</t>
  </si>
  <si>
    <t>19</t>
  </si>
  <si>
    <t>Sid</t>
  </si>
  <si>
    <t xml:space="preserve">Superbetter
Lumosity
Alto's Adventure 
</t>
  </si>
  <si>
    <t>106.206.37.153</t>
  </si>
  <si>
    <t>106.206.2.31</t>
  </si>
  <si>
    <t>157.44.204.63</t>
  </si>
  <si>
    <t>106.208.82.14</t>
  </si>
  <si>
    <t>Sandeep</t>
  </si>
  <si>
    <t xml:space="preserve">Word connect </t>
  </si>
  <si>
    <t>87.200.86.78</t>
  </si>
  <si>
    <t>Fasna</t>
  </si>
  <si>
    <t>59.92.202.142</t>
  </si>
  <si>
    <t>Govindaraman</t>
  </si>
  <si>
    <t>43.224.128.123</t>
  </si>
  <si>
    <t>Vinila</t>
  </si>
  <si>
    <t>49.207.207.224</t>
  </si>
  <si>
    <t xml:space="preserve">Anonymous </t>
  </si>
  <si>
    <t>49.207.222.38</t>
  </si>
  <si>
    <t>92.96.157.123</t>
  </si>
  <si>
    <t>Sujesh</t>
  </si>
  <si>
    <t>49.207.203.68</t>
  </si>
  <si>
    <t>Pratham Gaurav Mishra</t>
  </si>
  <si>
    <t>F1 2020.</t>
  </si>
  <si>
    <t>116.68.96.156</t>
  </si>
  <si>
    <t>Nijel</t>
  </si>
  <si>
    <t>Candy crush, chess, rummy</t>
  </si>
  <si>
    <t>45.116.228.243</t>
  </si>
  <si>
    <t>Nitheesh u</t>
  </si>
  <si>
    <t>117.207.67.223</t>
  </si>
  <si>
    <t>Induja</t>
  </si>
  <si>
    <t>223.186.131.154</t>
  </si>
  <si>
    <t>archanap</t>
  </si>
  <si>
    <t>49.36.44.186</t>
  </si>
  <si>
    <t xml:space="preserve">Vijay Anand R </t>
  </si>
  <si>
    <t>Games are good stress busters.. hence I enjoy playing it once in a while.</t>
  </si>
  <si>
    <t>103.243.44.14</t>
  </si>
  <si>
    <t>Thejus</t>
  </si>
  <si>
    <t>104.58.242.95</t>
  </si>
  <si>
    <t>US</t>
  </si>
  <si>
    <t>AR</t>
  </si>
  <si>
    <t>Hari</t>
  </si>
  <si>
    <t>202.164.131.217</t>
  </si>
  <si>
    <t>Ancy</t>
  </si>
  <si>
    <t>Board Kings, Dino Hunter, Ludo King, 8 Ball Pool and FarmVille 2 - Country Escape</t>
  </si>
  <si>
    <t>108.234.62.148</t>
  </si>
  <si>
    <t>45.26.82.48</t>
  </si>
  <si>
    <t>Steephan Nedumpally</t>
  </si>
  <si>
    <t>PUBG
Shooter
Cammandos</t>
  </si>
  <si>
    <t>116.68.74.133</t>
  </si>
  <si>
    <t>Sam</t>
  </si>
  <si>
    <t>104.58.243.89</t>
  </si>
  <si>
    <t>George kutty</t>
  </si>
  <si>
    <t>I play life games... I need to survive and protect my family from police. Ig and police after me... But we need to prove that we are innocent. We went to join pare pally dyanam</t>
  </si>
  <si>
    <t>99.149.241.66</t>
  </si>
  <si>
    <t>GA</t>
  </si>
  <si>
    <t>Hepsy</t>
  </si>
  <si>
    <t>72.221.44.217</t>
  </si>
  <si>
    <t>Nithin</t>
  </si>
  <si>
    <t>67.166.251.245</t>
  </si>
  <si>
    <t>Roy Mathew</t>
  </si>
  <si>
    <t>69.114.110.0</t>
  </si>
  <si>
    <t>CT</t>
  </si>
  <si>
    <t>103.155.222.13</t>
  </si>
  <si>
    <t>Dexter</t>
  </si>
  <si>
    <t>Call of Duty</t>
  </si>
  <si>
    <t>72.221.45.175</t>
  </si>
  <si>
    <t>Gopi</t>
  </si>
  <si>
    <t>Nonogram,solitaire,sudoku,block blitz</t>
  </si>
  <si>
    <t>106.208.25.159</t>
  </si>
  <si>
    <t>Sanu Sunny</t>
  </si>
  <si>
    <t>86.99.240.145</t>
  </si>
  <si>
    <t>Anish Mohan</t>
  </si>
  <si>
    <t xml:space="preserve">Last shelter survival, Captain tsubasa, Street car drag racing </t>
  </si>
  <si>
    <t>24.34.88.38</t>
  </si>
  <si>
    <t>George</t>
  </si>
  <si>
    <t>67.84.73.6</t>
  </si>
  <si>
    <t>Vinny</t>
  </si>
  <si>
    <t>27.57.22.103</t>
  </si>
  <si>
    <t xml:space="preserve">Praven John </t>
  </si>
  <si>
    <t xml:space="preserve">Anither Eden
VainGlory
The world ends with you
Final Fantasy Mobius
</t>
  </si>
  <si>
    <t>61.0.146.236</t>
  </si>
  <si>
    <t>16</t>
  </si>
  <si>
    <t>Neharika</t>
  </si>
  <si>
    <t>103.104.47.130</t>
  </si>
  <si>
    <t>Lakshmi Jayakumar</t>
  </si>
  <si>
    <t>I play games very rare</t>
  </si>
  <si>
    <t>103.216.93.8</t>
  </si>
  <si>
    <t>117.98.197.211</t>
  </si>
  <si>
    <t>Daisy</t>
  </si>
  <si>
    <t xml:space="preserve"> Candy crush </t>
  </si>
  <si>
    <t>well</t>
  </si>
  <si>
    <t>Lekshmi</t>
  </si>
  <si>
    <t>68.14.131.11</t>
  </si>
  <si>
    <t>Antony Ignatius</t>
  </si>
  <si>
    <t>42.107.200.165</t>
  </si>
  <si>
    <t>Anusree. A. S</t>
  </si>
  <si>
    <t>Candy crush saga, among us, carromboard, chess, plants v/s zombies, subwaysufer,</t>
  </si>
  <si>
    <t>106.197.225.136</t>
  </si>
  <si>
    <t>27.97.220.135</t>
  </si>
  <si>
    <t>Dhanya</t>
  </si>
  <si>
    <t>124.123.181.57</t>
  </si>
  <si>
    <t>Amit</t>
  </si>
  <si>
    <t>Done</t>
  </si>
  <si>
    <t>Anya</t>
  </si>
  <si>
    <t>49.37.190.94</t>
  </si>
  <si>
    <t>Neethu</t>
  </si>
  <si>
    <t>27.97.219.163</t>
  </si>
  <si>
    <t>Vipul</t>
  </si>
  <si>
    <t>157.44.145.159</t>
  </si>
  <si>
    <t>Varun E</t>
  </si>
  <si>
    <t>27.6.24.202</t>
  </si>
  <si>
    <t>49.37.185.5</t>
  </si>
  <si>
    <t>Gokul</t>
  </si>
  <si>
    <t>106.208.57.121</t>
  </si>
  <si>
    <t>Ejaz Mirzan</t>
  </si>
  <si>
    <t>Criminal Case</t>
  </si>
  <si>
    <t>106.193.187.189</t>
  </si>
  <si>
    <t>Gyan</t>
  </si>
  <si>
    <t>223.226.75.180</t>
  </si>
  <si>
    <t>Vaishnavi Muttagi</t>
  </si>
  <si>
    <t>Shivashish Panda</t>
  </si>
  <si>
    <t>Pubg</t>
  </si>
  <si>
    <t>157.44.145.127</t>
  </si>
  <si>
    <t>Amar</t>
  </si>
  <si>
    <t>Pubg is the game that I mostly love..!
Few other games also are played like Subway surf.temple run.candy crush.hill climb.real racing asphalt</t>
  </si>
  <si>
    <t>178.152.176.58</t>
  </si>
  <si>
    <t>QA</t>
  </si>
  <si>
    <t>157.46.156.225</t>
  </si>
  <si>
    <t>ANANTHAPADMANABHAN.A.S</t>
  </si>
  <si>
    <t>76.66.110.65</t>
  </si>
  <si>
    <t>CA</t>
  </si>
  <si>
    <t>ON</t>
  </si>
  <si>
    <t>Jithin</t>
  </si>
  <si>
    <t>Counter strike</t>
  </si>
  <si>
    <t>106.216.129.62</t>
  </si>
  <si>
    <t>Prasad</t>
  </si>
  <si>
    <t>59.96.179.66</t>
  </si>
  <si>
    <t>Suma</t>
  </si>
  <si>
    <t>98.35.84.249</t>
  </si>
  <si>
    <t>Chaitanya narayan</t>
  </si>
  <si>
    <t>Unfortunately I don't play games</t>
  </si>
  <si>
    <t>157.46.91.214</t>
  </si>
  <si>
    <t>Priyanga R</t>
  </si>
  <si>
    <t>Temple run</t>
  </si>
  <si>
    <t>103.200.41.158</t>
  </si>
  <si>
    <t>Sreeja Akuthota</t>
  </si>
  <si>
    <t>117.251.30.170</t>
  </si>
  <si>
    <t>Athul</t>
  </si>
  <si>
    <t>171.76.129.225</t>
  </si>
  <si>
    <t>36</t>
  </si>
  <si>
    <t>Anuj</t>
  </si>
  <si>
    <t>Interface is interactive in some of the games while in few games interface is not that interesting as the concept of the game</t>
  </si>
  <si>
    <t>49.37.186.237</t>
  </si>
  <si>
    <t>Divya</t>
  </si>
  <si>
    <t>106.216.130.218</t>
  </si>
  <si>
    <t>Adith</t>
  </si>
  <si>
    <t>Pes</t>
  </si>
  <si>
    <t>49.207.193.230</t>
  </si>
  <si>
    <t>Basil</t>
  </si>
  <si>
    <t>111.92.80.225</t>
  </si>
  <si>
    <t>Suria</t>
  </si>
  <si>
    <t>Ludo</t>
  </si>
  <si>
    <t>4.78.9.77</t>
  </si>
  <si>
    <t>TX</t>
  </si>
  <si>
    <t>Siju</t>
  </si>
  <si>
    <t>Kiran B Nair</t>
  </si>
  <si>
    <t>Flight Simulator’s, call of duty</t>
  </si>
  <si>
    <t>171.50.210.103</t>
  </si>
  <si>
    <t>Deepika</t>
  </si>
  <si>
    <t>149.167.134.100</t>
  </si>
  <si>
    <t>AU</t>
  </si>
  <si>
    <t>Atm</t>
  </si>
  <si>
    <t>83.81.253.208</t>
  </si>
  <si>
    <t>NL</t>
  </si>
  <si>
    <t>11</t>
  </si>
  <si>
    <t>Parthiv Narayan</t>
  </si>
  <si>
    <t>202.53.53.217</t>
  </si>
  <si>
    <t>Jack Parker</t>
  </si>
  <si>
    <t>Battlefield 4</t>
  </si>
  <si>
    <t>Arun</t>
  </si>
  <si>
    <t>49.37.185.211</t>
  </si>
  <si>
    <t>Mithun</t>
  </si>
  <si>
    <t>Temple run,fifa</t>
  </si>
  <si>
    <t>111.92.81.201</t>
  </si>
  <si>
    <t>Vivek Vinod</t>
  </si>
  <si>
    <t>59.98.36.184</t>
  </si>
  <si>
    <t>Menakshi Reddy</t>
  </si>
  <si>
    <t>49.37.184.24</t>
  </si>
  <si>
    <t>Ashwin Unnikrishnan</t>
  </si>
  <si>
    <t>106.200.51.187</t>
  </si>
  <si>
    <t>Rahul Krishnan</t>
  </si>
  <si>
    <t xml:space="preserve">I really love playing PES nowadays. Also sniper games are my other favourites </t>
  </si>
  <si>
    <t>103.22.140.164</t>
  </si>
  <si>
    <t>24</t>
  </si>
  <si>
    <t>Piyush bhojwani</t>
  </si>
  <si>
    <t>Call of duty,fifa mobile,clash of clans,among us,stumble guys</t>
  </si>
  <si>
    <t>Lavik Bhojwani</t>
  </si>
  <si>
    <t>Open Ended Text Data</t>
  </si>
  <si>
    <t>Q14</t>
  </si>
  <si>
    <t>No.</t>
  </si>
  <si>
    <t>Data</t>
  </si>
  <si>
    <t>Q2</t>
  </si>
  <si>
    <t>Younger than 18</t>
  </si>
  <si>
    <t>18 - 24</t>
  </si>
  <si>
    <t>35 - 44</t>
  </si>
  <si>
    <t>45 - 54</t>
  </si>
  <si>
    <t>55 - 64</t>
  </si>
  <si>
    <t>65 or older</t>
  </si>
  <si>
    <t>Prefer not to answer</t>
  </si>
  <si>
    <t>Total</t>
  </si>
  <si>
    <t>Q3</t>
  </si>
  <si>
    <t>Male</t>
  </si>
  <si>
    <t>Female</t>
  </si>
  <si>
    <t>Q4</t>
  </si>
  <si>
    <t>Yes, I do!</t>
  </si>
  <si>
    <t>Q5</t>
  </si>
  <si>
    <t>Q7</t>
  </si>
  <si>
    <t xml:space="preserve">How much time do you spend on one game session? </t>
  </si>
  <si>
    <t>0</t>
  </si>
  <si>
    <t>15 minutes</t>
  </si>
  <si>
    <t>30 minutes</t>
  </si>
  <si>
    <t>1 hour</t>
  </si>
  <si>
    <t>Longer!</t>
  </si>
  <si>
    <t>Daily</t>
  </si>
  <si>
    <t>Few times a week</t>
  </si>
  <si>
    <t>Few times a month</t>
  </si>
  <si>
    <t>Few times a year</t>
  </si>
  <si>
    <t>Rarely</t>
  </si>
  <si>
    <t>Q8</t>
  </si>
  <si>
    <t>I love playing with friends/family</t>
  </si>
  <si>
    <t>I prefer solo games</t>
  </si>
  <si>
    <t>Both</t>
  </si>
  <si>
    <t>Q9</t>
  </si>
  <si>
    <t>Q10</t>
  </si>
  <si>
    <t>Yes</t>
  </si>
  <si>
    <t>No</t>
  </si>
  <si>
    <t>Q11</t>
  </si>
  <si>
    <t>Q13</t>
  </si>
  <si>
    <t>I do not like it!</t>
  </si>
  <si>
    <t>I would rather play with people I know!</t>
  </si>
  <si>
    <t>Criteria for Data Cleaning</t>
  </si>
  <si>
    <t>Remove Duplicate Responses</t>
  </si>
  <si>
    <t>Only include columns required for analysis</t>
  </si>
  <si>
    <t>Response Status = Completed</t>
  </si>
  <si>
    <t>Column1</t>
  </si>
  <si>
    <t>OEQ</t>
  </si>
  <si>
    <t>Open Ended Question</t>
  </si>
  <si>
    <t>Favorite Games</t>
  </si>
  <si>
    <t>Q4 = Option 2</t>
  </si>
  <si>
    <t>Respondents who do not play games</t>
  </si>
  <si>
    <t>Valid answer</t>
  </si>
  <si>
    <t>Only include game names</t>
  </si>
  <si>
    <t>Understanding Gaming App Preferences of our Friends</t>
  </si>
  <si>
    <t>No, I don't!</t>
  </si>
  <si>
    <t>Q5-Shooting/Action</t>
  </si>
  <si>
    <t>Q5-Racing games</t>
  </si>
  <si>
    <t>Q5-Board/Card games</t>
  </si>
  <si>
    <t>Q5-Puzzles</t>
  </si>
  <si>
    <t>Q5-Sport games</t>
  </si>
  <si>
    <t>Q5-Running games</t>
  </si>
  <si>
    <t>Q5-Word/Trivia games</t>
  </si>
  <si>
    <t>Q5-Adventure/Mystery games</t>
  </si>
  <si>
    <t>Q5-Strategy games</t>
  </si>
  <si>
    <t>Q5-Role-playing games</t>
  </si>
  <si>
    <t>Q5-Others</t>
  </si>
  <si>
    <t>Q9-Too many ads</t>
  </si>
  <si>
    <t>Q9-Some games seem biased</t>
  </si>
  <si>
    <t xml:space="preserve">Q9-Dependency on coins/gems and other such items to play </t>
  </si>
  <si>
    <t>Q9-No, can't think of any</t>
  </si>
  <si>
    <t>Q9-Others</t>
  </si>
  <si>
    <t>Q11-Recommendations from friends/family</t>
  </si>
  <si>
    <t>Q11-Facebook/Instagram or other social media platforms</t>
  </si>
  <si>
    <t>Q11-Browse through app stores for games that interest you</t>
  </si>
  <si>
    <t>Q11-Ads</t>
  </si>
  <si>
    <t>Atma</t>
  </si>
  <si>
    <t>Q6</t>
  </si>
  <si>
    <t>Plants Vs Zombie</t>
  </si>
  <si>
    <t>Haritha</t>
  </si>
  <si>
    <t>Diljith</t>
  </si>
  <si>
    <t>Veena</t>
  </si>
  <si>
    <t>Swetha</t>
  </si>
  <si>
    <t>NFS</t>
  </si>
  <si>
    <t>pubg, gta</t>
  </si>
  <si>
    <t>Monument Valley</t>
  </si>
  <si>
    <t>Sky</t>
  </si>
  <si>
    <t>Varun</t>
  </si>
  <si>
    <t>Who is the killer, criminal case</t>
  </si>
  <si>
    <t>Saranya</t>
  </si>
  <si>
    <t>Dakshni</t>
  </si>
  <si>
    <t>Pranjal</t>
  </si>
  <si>
    <t>Vijay</t>
  </si>
  <si>
    <t>Ludo king, candy crush</t>
  </si>
  <si>
    <t>Ludo king</t>
  </si>
  <si>
    <t>Ludo, Chess, Snake and ladder</t>
  </si>
  <si>
    <t>Ludo, candy crush, scrabble, 2024</t>
  </si>
  <si>
    <t>chain reaction, ludo</t>
  </si>
  <si>
    <t>Temple run, ludo, chess</t>
  </si>
  <si>
    <t>Limbo</t>
  </si>
  <si>
    <t>Column Labels</t>
  </si>
  <si>
    <t>Grand Total</t>
  </si>
  <si>
    <t>(blank)</t>
  </si>
  <si>
    <t>Row Labels</t>
  </si>
  <si>
    <t xml:space="preserve">Remove respondents with Q4 = Option 2 </t>
  </si>
  <si>
    <t>Player analysis</t>
  </si>
  <si>
    <t>OEQ analysis</t>
  </si>
  <si>
    <t>25- 34</t>
  </si>
  <si>
    <t>I'm OK!</t>
  </si>
  <si>
    <t>I feel it's a good idea!</t>
  </si>
  <si>
    <t>I think it's amazing as players are always available!</t>
  </si>
  <si>
    <t xml:space="preserve">Count of Please indicate your gender. </t>
  </si>
  <si>
    <t>Age and Gender Distribution</t>
  </si>
  <si>
    <t>Data Analysis</t>
  </si>
  <si>
    <t>Gender and Playing Time</t>
  </si>
  <si>
    <t>Gender and Spending Pattern</t>
  </si>
  <si>
    <t xml:space="preserve">Count of Have you ever spent money on in-app purchases? </t>
  </si>
  <si>
    <t xml:space="preserve">Count of How often do you play these games? </t>
  </si>
  <si>
    <t>(All)</t>
  </si>
  <si>
    <t>Gender and Playing Time Trends</t>
  </si>
  <si>
    <t>Gender</t>
  </si>
  <si>
    <t>Frequency</t>
  </si>
  <si>
    <t>Duration</t>
  </si>
  <si>
    <t>Sum of Count</t>
  </si>
  <si>
    <t>Gender and Social Gaming Preferences</t>
  </si>
  <si>
    <t xml:space="preserve">Count of Do you enjoy playing games on your own or with friends/family? </t>
  </si>
  <si>
    <t>Count of Do you like playing  games with random online players (no confidential information shared)?</t>
  </si>
  <si>
    <t>Download Pattern</t>
  </si>
  <si>
    <t>Issues Faced</t>
  </si>
  <si>
    <t>Genre Preference</t>
  </si>
  <si>
    <t>Include respondents with Q4 = Option 2, but has valid answer for Q13</t>
  </si>
  <si>
    <t>Only include required columns</t>
  </si>
  <si>
    <t>Remove duplicate respondents</t>
  </si>
  <si>
    <t>Exclude invalid answers</t>
  </si>
  <si>
    <t>Uknowns</t>
  </si>
  <si>
    <t>Non Responsive</t>
  </si>
  <si>
    <t>word</t>
  </si>
  <si>
    <t>count</t>
  </si>
  <si>
    <t>relevance</t>
  </si>
  <si>
    <t>candy crush</t>
  </si>
  <si>
    <t>criminal case</t>
  </si>
  <si>
    <t>games</t>
  </si>
  <si>
    <t>call of duty</t>
  </si>
  <si>
    <t>temple run</t>
  </si>
  <si>
    <t>ludo king</t>
  </si>
  <si>
    <t>subway surfers</t>
  </si>
  <si>
    <t>chess</t>
  </si>
  <si>
    <t>pubg</t>
  </si>
  <si>
    <t>counter strike</t>
  </si>
  <si>
    <t>fifa</t>
  </si>
  <si>
    <t>final fantasy mobius</t>
  </si>
  <si>
    <t>last shelter survival</t>
  </si>
  <si>
    <t>candy crush saga</t>
  </si>
  <si>
    <t>ludo</t>
  </si>
  <si>
    <t>good stress buster</t>
  </si>
  <si>
    <t>climb.real racing asphalt</t>
  </si>
  <si>
    <t>country escape</t>
  </si>
  <si>
    <t>playstation</t>
  </si>
  <si>
    <t>monument valley</t>
  </si>
  <si>
    <t>police</t>
  </si>
  <si>
    <t>captain tsubasa</t>
  </si>
  <si>
    <t>life games</t>
  </si>
  <si>
    <t>ball pool</t>
  </si>
  <si>
    <t>dirt rally</t>
  </si>
  <si>
    <t>colour switch</t>
  </si>
  <si>
    <t>dino hunter</t>
  </si>
  <si>
    <t>games interface</t>
  </si>
  <si>
    <t>battlefield</t>
  </si>
  <si>
    <t>shooter</t>
  </si>
  <si>
    <t>block blitz</t>
  </si>
  <si>
    <t>cammandos</t>
  </si>
  <si>
    <t>anither eden</t>
  </si>
  <si>
    <t>flight simulator</t>
  </si>
  <si>
    <t>plant</t>
  </si>
  <si>
    <t>zombie</t>
  </si>
  <si>
    <t>sniper games</t>
  </si>
  <si>
    <t>sudoku</t>
  </si>
  <si>
    <t>stumble guy</t>
  </si>
  <si>
    <t>mobile</t>
  </si>
  <si>
    <t>dumb way</t>
  </si>
  <si>
    <t>board king</t>
  </si>
  <si>
    <t>street car</t>
  </si>
  <si>
    <t>concept</t>
  </si>
  <si>
    <t>asphalt</t>
  </si>
  <si>
    <t>done</t>
  </si>
  <si>
    <t>f1</t>
  </si>
  <si>
    <t>gta</t>
  </si>
  <si>
    <t>family</t>
  </si>
  <si>
    <t>tablet</t>
  </si>
  <si>
    <t>MonkeyLearn Word Cloud Generator</t>
  </si>
  <si>
    <t>Conclusion</t>
  </si>
  <si>
    <t>70% of players are in the age group of 25-34</t>
  </si>
  <si>
    <t>Board games was the top chosen categories among game genres, followed by puzzles and adventure/mystery games</t>
  </si>
  <si>
    <t>Candy crush, ludo, temple run were top mentioned games in the OEQ</t>
  </si>
  <si>
    <t>Men and women were more or less likely to spend money on games if they found it interesting enough</t>
  </si>
  <si>
    <t>Ads and dependecy on coins/gems etc were the top frustrating factors for players</t>
  </si>
  <si>
    <t>42% respondents download the app by browsing through appstore, which stresses the importance of a great app icon, description, ratings etc - first impression is KEY!</t>
  </si>
  <si>
    <t>Men spends more time playing the games the love</t>
  </si>
  <si>
    <t>Men and women have different genre preferences</t>
  </si>
  <si>
    <t>Men (56%) were more interested in social gaming than women, while both responded positively about playing with friends/family</t>
  </si>
  <si>
    <t>Count of Response ID</t>
  </si>
  <si>
    <t>Respondent Geography</t>
  </si>
  <si>
    <t>OEQ Analysis using Word Cloud 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</si>
</sst>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0" x14ac:knownFonts="1">
    <font>
      <sz val="11"/>
      <color indexed="8"/>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b/>
      <sz val="11"/>
      <color indexed="9"/>
      <name val="Calibri"/>
      <family val="2"/>
    </font>
    <font>
      <b/>
      <sz val="8"/>
      <name val="Calibri"/>
      <family val="2"/>
    </font>
    <font>
      <sz val="8"/>
      <name val="Calibri"/>
      <family val="2"/>
    </font>
    <font>
      <u/>
      <sz val="11"/>
      <color theme="10"/>
      <name val="Calibri"/>
      <family val="2"/>
      <scheme val="minor"/>
    </font>
    <font>
      <b/>
      <sz val="12"/>
      <name val="Calibri (Body)"/>
    </font>
    <font>
      <sz val="12"/>
      <name val="Calibri (Body)"/>
    </font>
    <font>
      <sz val="12"/>
      <color indexed="8"/>
      <name val="Calibri (Body)"/>
    </font>
    <font>
      <b/>
      <sz val="14"/>
      <name val="Calibri"/>
      <family val="2"/>
      <scheme val="minor"/>
    </font>
    <font>
      <sz val="14"/>
      <name val="Calibri"/>
      <family val="2"/>
      <scheme val="minor"/>
    </font>
    <font>
      <u/>
      <sz val="14"/>
      <color theme="10"/>
      <name val="Calibri"/>
      <family val="2"/>
      <scheme val="minor"/>
    </font>
    <font>
      <sz val="14"/>
      <color indexed="8"/>
      <name val="Calibri"/>
      <family val="2"/>
      <scheme val="minor"/>
    </font>
    <font>
      <b/>
      <sz val="14"/>
      <color indexed="9"/>
      <name val="Calibri"/>
      <family val="2"/>
    </font>
    <font>
      <sz val="14"/>
      <color indexed="8"/>
      <name val="Calibri (Body)"/>
    </font>
    <font>
      <b/>
      <sz val="14"/>
      <name val="Calibri (Body)"/>
    </font>
    <font>
      <sz val="14"/>
      <name val="Calibri (Body)"/>
    </font>
    <font>
      <sz val="12"/>
      <name val="Calibri"/>
      <family val="2"/>
      <scheme val="minor"/>
    </font>
    <font>
      <sz val="12"/>
      <color indexed="8"/>
      <name val="Calibri"/>
      <family val="2"/>
      <scheme val="minor"/>
    </font>
    <font>
      <b/>
      <sz val="12"/>
      <name val="Calibri"/>
      <family val="2"/>
    </font>
    <font>
      <b/>
      <sz val="12"/>
      <name val="Calibri"/>
      <family val="2"/>
      <scheme val="minor"/>
    </font>
    <font>
      <b/>
      <sz val="14"/>
      <color indexed="9"/>
      <name val="Calibri (Body)"/>
    </font>
    <font>
      <sz val="11"/>
      <color theme="0"/>
      <name val="Calibri"/>
      <family val="2"/>
      <scheme val="minor"/>
    </font>
    <font>
      <b/>
      <sz val="14"/>
      <color indexed="8"/>
      <name val="Calibri (Body)"/>
    </font>
    <font>
      <b/>
      <sz val="11"/>
      <color indexed="8"/>
      <name val="Calibri"/>
      <family val="2"/>
      <scheme val="minor"/>
    </font>
    <font>
      <b/>
      <sz val="14"/>
      <color indexed="8"/>
      <name val="Calibri"/>
      <family val="2"/>
      <scheme val="minor"/>
    </font>
    <font>
      <b/>
      <sz val="14"/>
      <color rgb="FF000000"/>
      <name val="Calibri"/>
      <family val="2"/>
      <scheme val="minor"/>
    </font>
    <font>
      <b/>
      <sz val="12"/>
      <color rgb="FF212529"/>
      <name val="Oswald"/>
    </font>
  </fonts>
  <fills count="7">
    <fill>
      <patternFill patternType="none"/>
    </fill>
    <fill>
      <patternFill patternType="gray125"/>
    </fill>
    <fill>
      <patternFill patternType="solid">
        <fgColor rgb="FF1B3380"/>
      </patternFill>
    </fill>
    <fill>
      <patternFill patternType="solid">
        <fgColor rgb="FF1B87E6"/>
      </patternFill>
    </fill>
    <fill>
      <patternFill patternType="solid">
        <fgColor theme="4" tint="0.79998168889431442"/>
        <bgColor theme="4" tint="0.79998168889431442"/>
      </patternFill>
    </fill>
    <fill>
      <patternFill patternType="solid">
        <fgColor rgb="FFD9E1F2"/>
        <bgColor rgb="FFD9E1F2"/>
      </patternFill>
    </fill>
    <fill>
      <patternFill patternType="solid">
        <fgColor theme="7" tint="0.79998168889431442"/>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rgb="FF8EA9DB"/>
      </top>
      <bottom style="thin">
        <color rgb="FF8EA9DB"/>
      </bottom>
      <diagonal/>
    </border>
  </borders>
  <cellStyleXfs count="3">
    <xf numFmtId="0" fontId="0" fillId="0" borderId="0"/>
    <xf numFmtId="9" fontId="2" fillId="0" borderId="0" applyFont="0" applyFill="0" applyBorder="0" applyAlignment="0" applyProtection="0"/>
    <xf numFmtId="0" fontId="7" fillId="0" borderId="0" applyNumberFormat="0" applyFill="0" applyBorder="0" applyAlignment="0" applyProtection="0"/>
  </cellStyleXfs>
  <cellXfs count="74">
    <xf numFmtId="0" fontId="0" fillId="0" borderId="0" xfId="0"/>
    <xf numFmtId="0" fontId="4" fillId="2" borderId="0" xfId="0" applyFont="1" applyFill="1"/>
    <xf numFmtId="0" fontId="5" fillId="0" borderId="0" xfId="0" applyFont="1"/>
    <xf numFmtId="0" fontId="6" fillId="0" borderId="0" xfId="0" applyFont="1"/>
    <xf numFmtId="0" fontId="4" fillId="3" borderId="0" xfId="0" applyFont="1" applyFill="1"/>
    <xf numFmtId="2" fontId="6" fillId="0" borderId="0" xfId="0" applyNumberFormat="1" applyFont="1"/>
    <xf numFmtId="0" fontId="7" fillId="0" borderId="0" xfId="2"/>
    <xf numFmtId="0" fontId="8" fillId="0" borderId="0" xfId="0" applyFont="1"/>
    <xf numFmtId="0" fontId="9" fillId="0" borderId="0" xfId="0" applyFont="1"/>
    <xf numFmtId="0" fontId="10" fillId="0" borderId="0" xfId="0" applyFont="1"/>
    <xf numFmtId="0" fontId="9" fillId="0" borderId="0" xfId="0" applyFont="1" applyAlignment="1">
      <alignment indent="2"/>
    </xf>
    <xf numFmtId="0" fontId="11" fillId="0" borderId="0" xfId="0" applyFont="1"/>
    <xf numFmtId="0" fontId="12" fillId="0" borderId="0" xfId="0" applyFont="1"/>
    <xf numFmtId="0" fontId="13" fillId="0" borderId="0" xfId="2" applyFont="1"/>
    <xf numFmtId="0" fontId="14" fillId="0" borderId="0" xfId="0" applyFont="1"/>
    <xf numFmtId="0" fontId="12" fillId="0" borderId="0" xfId="0" applyFont="1" applyAlignment="1">
      <alignment indent="2"/>
    </xf>
    <xf numFmtId="0" fontId="15" fillId="2" borderId="0" xfId="0" applyFont="1" applyFill="1"/>
    <xf numFmtId="164" fontId="12" fillId="0" borderId="0" xfId="0" applyNumberFormat="1" applyFont="1" applyAlignment="1">
      <alignment horizontal="left"/>
    </xf>
    <xf numFmtId="0" fontId="16" fillId="0" borderId="0" xfId="0" applyFont="1"/>
    <xf numFmtId="0" fontId="17" fillId="0" borderId="0" xfId="0" applyFont="1"/>
    <xf numFmtId="0" fontId="18" fillId="0" borderId="0" xfId="0" applyFont="1"/>
    <xf numFmtId="10" fontId="18" fillId="0" borderId="0" xfId="0" applyNumberFormat="1" applyFont="1"/>
    <xf numFmtId="0" fontId="19" fillId="0" borderId="0" xfId="0" applyFont="1"/>
    <xf numFmtId="0" fontId="20" fillId="0" borderId="0" xfId="0" applyFont="1"/>
    <xf numFmtId="10" fontId="9" fillId="0" borderId="0" xfId="0" applyNumberFormat="1" applyFont="1"/>
    <xf numFmtId="0" fontId="19" fillId="0" borderId="0" xfId="0" applyFont="1" applyAlignment="1">
      <alignment indent="2"/>
    </xf>
    <xf numFmtId="10" fontId="19" fillId="0" borderId="0" xfId="0" applyNumberFormat="1" applyFont="1"/>
    <xf numFmtId="0" fontId="9" fillId="0" borderId="0" xfId="0" applyFont="1" applyAlignment="1">
      <alignment wrapText="1"/>
    </xf>
    <xf numFmtId="0" fontId="21" fillId="0" borderId="0" xfId="0" applyFont="1"/>
    <xf numFmtId="0" fontId="22" fillId="0" borderId="0" xfId="0" applyFont="1"/>
    <xf numFmtId="164" fontId="19" fillId="0" borderId="0" xfId="0" applyNumberFormat="1" applyFont="1"/>
    <xf numFmtId="0" fontId="19" fillId="0" borderId="0" xfId="0" applyFont="1" applyAlignment="1">
      <alignment wrapText="1"/>
    </xf>
    <xf numFmtId="0" fontId="23" fillId="2" borderId="0" xfId="0" applyFont="1" applyFill="1"/>
    <xf numFmtId="0" fontId="3" fillId="0" borderId="0" xfId="0" applyFont="1"/>
    <xf numFmtId="0" fontId="24" fillId="0" borderId="0" xfId="0" applyFont="1"/>
    <xf numFmtId="0" fontId="25" fillId="0" borderId="0" xfId="0" applyFont="1"/>
    <xf numFmtId="0" fontId="19" fillId="4" borderId="1" xfId="0" applyFont="1" applyFill="1" applyBorder="1"/>
    <xf numFmtId="0" fontId="19" fillId="4" borderId="2" xfId="0" applyFont="1" applyFill="1" applyBorder="1"/>
    <xf numFmtId="0" fontId="1" fillId="4" borderId="2" xfId="0" applyFont="1" applyFill="1" applyBorder="1"/>
    <xf numFmtId="0" fontId="19" fillId="4" borderId="2" xfId="0" applyFont="1" applyFill="1" applyBorder="1" applyAlignment="1">
      <alignment wrapText="1"/>
    </xf>
    <xf numFmtId="0" fontId="19" fillId="0" borderId="1" xfId="0" applyFont="1" applyBorder="1"/>
    <xf numFmtId="0" fontId="19" fillId="0" borderId="2" xfId="0" applyFont="1" applyBorder="1"/>
    <xf numFmtId="0" fontId="1" fillId="0" borderId="2" xfId="0" applyFont="1" applyBorder="1"/>
    <xf numFmtId="0" fontId="19" fillId="0" borderId="2" xfId="0" applyFont="1" applyBorder="1" applyAlignment="1">
      <alignment wrapText="1"/>
    </xf>
    <xf numFmtId="0" fontId="19" fillId="4" borderId="3" xfId="0" applyFont="1" applyFill="1" applyBorder="1" applyAlignment="1">
      <alignment wrapText="1"/>
    </xf>
    <xf numFmtId="0" fontId="19" fillId="0" borderId="3" xfId="0" applyFont="1" applyBorder="1" applyAlignment="1">
      <alignment wrapText="1"/>
    </xf>
    <xf numFmtId="0" fontId="0" fillId="0" borderId="0" xfId="0" pivotButton="1"/>
    <xf numFmtId="0" fontId="0" fillId="0" borderId="0" xfId="0" applyAlignment="1">
      <alignment horizontal="left"/>
    </xf>
    <xf numFmtId="0" fontId="19" fillId="0" borderId="4" xfId="0" applyFont="1" applyBorder="1" applyAlignment="1">
      <alignment wrapText="1"/>
    </xf>
    <xf numFmtId="0" fontId="19" fillId="5" borderId="4" xfId="0" applyFont="1" applyFill="1" applyBorder="1" applyAlignment="1">
      <alignment wrapText="1"/>
    </xf>
    <xf numFmtId="10" fontId="4" fillId="2" borderId="0" xfId="0" applyNumberFormat="1" applyFont="1" applyFill="1"/>
    <xf numFmtId="10" fontId="0" fillId="0" borderId="0" xfId="0" applyNumberFormat="1"/>
    <xf numFmtId="10" fontId="10" fillId="0" borderId="0" xfId="0" applyNumberFormat="1" applyFont="1"/>
    <xf numFmtId="10" fontId="4" fillId="3" borderId="0" xfId="0" applyNumberFormat="1" applyFont="1" applyFill="1"/>
    <xf numFmtId="10" fontId="20" fillId="0" borderId="0" xfId="0" applyNumberFormat="1" applyFont="1"/>
    <xf numFmtId="10" fontId="9" fillId="6" borderId="0" xfId="0" applyNumberFormat="1" applyFont="1" applyFill="1"/>
    <xf numFmtId="0" fontId="9" fillId="6" borderId="0" xfId="0" applyFont="1" applyFill="1"/>
    <xf numFmtId="0" fontId="19" fillId="6" borderId="0" xfId="0" applyFont="1" applyFill="1"/>
    <xf numFmtId="10" fontId="19" fillId="6" borderId="0" xfId="0" applyNumberFormat="1" applyFont="1" applyFill="1"/>
    <xf numFmtId="0" fontId="0" fillId="0" borderId="0" xfId="0" applyAlignment="1">
      <alignment horizontal="left" indent="1"/>
    </xf>
    <xf numFmtId="0" fontId="0" fillId="0" borderId="0" xfId="0" applyNumberFormat="1"/>
    <xf numFmtId="0" fontId="27" fillId="0" borderId="0" xfId="0" applyFont="1"/>
    <xf numFmtId="0" fontId="0" fillId="0" borderId="0" xfId="0" pivotButton="1" applyAlignment="1">
      <alignment wrapText="1"/>
    </xf>
    <xf numFmtId="0" fontId="0" fillId="0" borderId="0" xfId="0" applyAlignment="1">
      <alignment wrapText="1"/>
    </xf>
    <xf numFmtId="0" fontId="4" fillId="2" borderId="0" xfId="0" applyNumberFormat="1" applyFont="1" applyFill="1"/>
    <xf numFmtId="0" fontId="4" fillId="3" borderId="0" xfId="0" applyNumberFormat="1" applyFont="1" applyFill="1"/>
    <xf numFmtId="0" fontId="26" fillId="0" borderId="0" xfId="0" applyFont="1"/>
    <xf numFmtId="10" fontId="26" fillId="0" borderId="0" xfId="0" applyNumberFormat="1" applyFont="1"/>
    <xf numFmtId="0" fontId="26" fillId="0" borderId="0" xfId="0" applyNumberFormat="1" applyFont="1"/>
    <xf numFmtId="0" fontId="28" fillId="0" borderId="0" xfId="0" applyFont="1"/>
    <xf numFmtId="0" fontId="8" fillId="6" borderId="0" xfId="0" applyFont="1" applyFill="1"/>
    <xf numFmtId="0" fontId="20" fillId="0" borderId="0" xfId="0" applyFont="1" applyAlignment="1">
      <alignment wrapText="1"/>
    </xf>
    <xf numFmtId="0" fontId="29" fillId="0" borderId="0" xfId="0" applyFont="1"/>
    <xf numFmtId="9" fontId="0" fillId="0" borderId="0" xfId="1" applyFont="1"/>
  </cellXfs>
  <cellStyles count="3">
    <cellStyle name="Hyperlink" xfId="2" builtinId="8"/>
    <cellStyle name="Normal" xfId="0" builtinId="0"/>
    <cellStyle name="Per cent" xfId="1" builtinId="5"/>
  </cellStyles>
  <dxfs count="73">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i val="0"/>
        <strike val="0"/>
        <condense val="0"/>
        <extend val="0"/>
        <outline val="0"/>
        <shadow val="0"/>
        <u val="none"/>
        <vertAlign val="baseline"/>
        <sz val="14"/>
        <color indexed="8"/>
        <name val="Calibri"/>
        <family val="2"/>
        <scheme val="minor"/>
      </font>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indexed="8"/>
        <name val="Calibri"/>
        <family val="2"/>
        <scheme val="minor"/>
      </font>
    </dxf>
    <dxf>
      <font>
        <b/>
        <i val="0"/>
        <strike val="0"/>
        <condense val="0"/>
        <extend val="0"/>
        <outline val="0"/>
        <shadow val="0"/>
        <u val="none"/>
        <vertAlign val="baseline"/>
        <sz val="12"/>
        <color theme="0"/>
        <name val="Calibri"/>
        <family val="2"/>
        <scheme val="minor"/>
      </font>
    </dxf>
    <dxf>
      <alignment wrapText="1"/>
    </dxf>
    <dxf>
      <alignment wrapText="1"/>
    </dxf>
    <dxf>
      <alignment wrapText="1"/>
    </dxf>
    <dxf>
      <alignment wrapText="1"/>
    </dxf>
    <dxf>
      <numFmt numFmtId="0" formatCode="General"/>
    </dxf>
    <dxf>
      <numFmt numFmtId="14" formatCode="0.00%"/>
    </dxf>
    <dxf>
      <font>
        <b val="0"/>
        <i val="0"/>
        <strike val="0"/>
        <condense val="0"/>
        <extend val="0"/>
        <outline val="0"/>
        <shadow val="0"/>
        <u val="none"/>
        <vertAlign val="baseline"/>
        <sz val="12"/>
        <color auto="1"/>
        <name val="Calibri"/>
        <family val="2"/>
        <scheme val="minor"/>
      </font>
      <alignment horizontal="general" vertical="bottom" textRotation="0" wrapText="0" indent="2" justifyLastLine="0" shrinkToFit="0" readingOrder="0"/>
    </dxf>
    <dxf>
      <font>
        <b val="0"/>
        <i val="0"/>
        <strike val="0"/>
        <condense val="0"/>
        <extend val="0"/>
        <outline val="0"/>
        <shadow val="0"/>
        <u val="none"/>
        <vertAlign val="baseline"/>
        <sz val="12"/>
        <color auto="1"/>
        <name val="Calibri (Body)"/>
        <scheme val="none"/>
      </font>
      <alignment horizontal="general" vertical="bottom" textRotation="0" wrapText="0" indent="2" justifyLastLine="0" shrinkToFit="0" readingOrder="0"/>
    </dxf>
    <dxf>
      <font>
        <b/>
        <i val="0"/>
        <strike val="0"/>
        <condense val="0"/>
        <extend val="0"/>
        <outline val="0"/>
        <shadow val="0"/>
        <u val="none"/>
        <vertAlign val="baseline"/>
        <sz val="11"/>
        <color indexed="8"/>
        <name val="Calibri"/>
        <family val="2"/>
        <scheme val="minor"/>
      </font>
    </dxf>
    <dxf>
      <font>
        <b/>
        <i val="0"/>
      </font>
      <fill>
        <patternFill>
          <bgColor theme="7" tint="0.79998168889431442"/>
        </patternFill>
      </fill>
    </dxf>
    <dxf>
      <font>
        <b/>
        <i val="0"/>
      </font>
      <fill>
        <patternFill>
          <bgColor theme="7" tint="0.79998168889431442"/>
        </patternFill>
      </fill>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indexed="8"/>
        <name val="Calibri"/>
        <family val="2"/>
        <scheme val="minor"/>
      </font>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indexed="8"/>
        <name val="Calibri"/>
        <family val="2"/>
        <scheme val="minor"/>
      </font>
    </dxf>
    <dxf>
      <font>
        <b/>
        <i val="0"/>
        <strike val="0"/>
        <condense val="0"/>
        <extend val="0"/>
        <outline val="0"/>
        <shadow val="0"/>
        <u val="none"/>
        <vertAlign val="baseline"/>
        <sz val="12"/>
        <color theme="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2E-2"/>
          <c:y val="7.407407407407407E-2"/>
          <c:w val="0.62788604549431326"/>
          <c:h val="0.79081802274715662"/>
        </c:manualLayout>
      </c:layout>
      <c:barChart>
        <c:barDir val="col"/>
        <c:grouping val="clustered"/>
        <c:varyColors val="0"/>
        <c:ser>
          <c:idx val="0"/>
          <c:order val="0"/>
          <c:tx>
            <c:strRef>
              <c:f>Analysis!$B$7:$B$8</c:f>
              <c:strCache>
                <c:ptCount val="1"/>
                <c:pt idx="0">
                  <c:v>Female</c:v>
                </c:pt>
              </c:strCache>
            </c:strRef>
          </c:tx>
          <c:spPr>
            <a:solidFill>
              <a:schemeClr val="accent1"/>
            </a:solidFill>
            <a:ln>
              <a:noFill/>
            </a:ln>
            <a:effectLst/>
          </c:spPr>
          <c:invertIfNegative val="0"/>
          <c:cat>
            <c:strRef>
              <c:f>Analysis!$A$9:$A$14</c:f>
              <c:strCache>
                <c:ptCount val="5"/>
                <c:pt idx="0">
                  <c:v>18 - 24</c:v>
                </c:pt>
                <c:pt idx="1">
                  <c:v>25- 34</c:v>
                </c:pt>
                <c:pt idx="2">
                  <c:v>35 - 44</c:v>
                </c:pt>
                <c:pt idx="3">
                  <c:v>45 - 54</c:v>
                </c:pt>
                <c:pt idx="4">
                  <c:v>Younger than 18</c:v>
                </c:pt>
              </c:strCache>
            </c:strRef>
          </c:cat>
          <c:val>
            <c:numRef>
              <c:f>Analysis!$B$9:$B$14</c:f>
              <c:numCache>
                <c:formatCode>General</c:formatCode>
                <c:ptCount val="5"/>
                <c:pt idx="0">
                  <c:v>4</c:v>
                </c:pt>
                <c:pt idx="1">
                  <c:v>25</c:v>
                </c:pt>
                <c:pt idx="2">
                  <c:v>3</c:v>
                </c:pt>
                <c:pt idx="3">
                  <c:v>2</c:v>
                </c:pt>
                <c:pt idx="4">
                  <c:v>2</c:v>
                </c:pt>
              </c:numCache>
            </c:numRef>
          </c:val>
          <c:extLst>
            <c:ext xmlns:c16="http://schemas.microsoft.com/office/drawing/2014/chart" uri="{C3380CC4-5D6E-409C-BE32-E72D297353CC}">
              <c16:uniqueId val="{00000000-4E45-E048-9E44-F420B4E41F6A}"/>
            </c:ext>
          </c:extLst>
        </c:ser>
        <c:ser>
          <c:idx val="1"/>
          <c:order val="1"/>
          <c:tx>
            <c:strRef>
              <c:f>Analysis!$C$7:$C$8</c:f>
              <c:strCache>
                <c:ptCount val="1"/>
                <c:pt idx="0">
                  <c:v>Male</c:v>
                </c:pt>
              </c:strCache>
            </c:strRef>
          </c:tx>
          <c:spPr>
            <a:solidFill>
              <a:schemeClr val="accent2"/>
            </a:solidFill>
            <a:ln>
              <a:noFill/>
            </a:ln>
            <a:effectLst/>
          </c:spPr>
          <c:invertIfNegative val="0"/>
          <c:cat>
            <c:strRef>
              <c:f>Analysis!$A$9:$A$14</c:f>
              <c:strCache>
                <c:ptCount val="5"/>
                <c:pt idx="0">
                  <c:v>18 - 24</c:v>
                </c:pt>
                <c:pt idx="1">
                  <c:v>25- 34</c:v>
                </c:pt>
                <c:pt idx="2">
                  <c:v>35 - 44</c:v>
                </c:pt>
                <c:pt idx="3">
                  <c:v>45 - 54</c:v>
                </c:pt>
                <c:pt idx="4">
                  <c:v>Younger than 18</c:v>
                </c:pt>
              </c:strCache>
            </c:strRef>
          </c:cat>
          <c:val>
            <c:numRef>
              <c:f>Analysis!$C$9:$C$14</c:f>
              <c:numCache>
                <c:formatCode>General</c:formatCode>
                <c:ptCount val="5"/>
                <c:pt idx="0">
                  <c:v>7</c:v>
                </c:pt>
                <c:pt idx="1">
                  <c:v>33</c:v>
                </c:pt>
                <c:pt idx="2">
                  <c:v>1</c:v>
                </c:pt>
                <c:pt idx="3">
                  <c:v>1</c:v>
                </c:pt>
                <c:pt idx="4">
                  <c:v>3</c:v>
                </c:pt>
              </c:numCache>
            </c:numRef>
          </c:val>
          <c:extLst>
            <c:ext xmlns:c16="http://schemas.microsoft.com/office/drawing/2014/chart" uri="{C3380CC4-5D6E-409C-BE32-E72D297353CC}">
              <c16:uniqueId val="{00000001-4E45-E048-9E44-F420B4E41F6A}"/>
            </c:ext>
          </c:extLst>
        </c:ser>
        <c:ser>
          <c:idx val="2"/>
          <c:order val="2"/>
          <c:tx>
            <c:strRef>
              <c:f>Analysis!$D$7:$D$8</c:f>
              <c:strCache>
                <c:ptCount val="1"/>
                <c:pt idx="0">
                  <c:v>Prefer not to answer</c:v>
                </c:pt>
              </c:strCache>
            </c:strRef>
          </c:tx>
          <c:spPr>
            <a:solidFill>
              <a:schemeClr val="accent3"/>
            </a:solidFill>
            <a:ln>
              <a:noFill/>
            </a:ln>
            <a:effectLst/>
          </c:spPr>
          <c:invertIfNegative val="0"/>
          <c:cat>
            <c:strRef>
              <c:f>Analysis!$A$9:$A$14</c:f>
              <c:strCache>
                <c:ptCount val="5"/>
                <c:pt idx="0">
                  <c:v>18 - 24</c:v>
                </c:pt>
                <c:pt idx="1">
                  <c:v>25- 34</c:v>
                </c:pt>
                <c:pt idx="2">
                  <c:v>35 - 44</c:v>
                </c:pt>
                <c:pt idx="3">
                  <c:v>45 - 54</c:v>
                </c:pt>
                <c:pt idx="4">
                  <c:v>Younger than 18</c:v>
                </c:pt>
              </c:strCache>
            </c:strRef>
          </c:cat>
          <c:val>
            <c:numRef>
              <c:f>Analysis!$D$9:$D$14</c:f>
              <c:numCache>
                <c:formatCode>General</c:formatCode>
                <c:ptCount val="5"/>
                <c:pt idx="2">
                  <c:v>1</c:v>
                </c:pt>
              </c:numCache>
            </c:numRef>
          </c:val>
          <c:extLst>
            <c:ext xmlns:c16="http://schemas.microsoft.com/office/drawing/2014/chart" uri="{C3380CC4-5D6E-409C-BE32-E72D297353CC}">
              <c16:uniqueId val="{00000002-4E45-E048-9E44-F420B4E41F6A}"/>
            </c:ext>
          </c:extLst>
        </c:ser>
        <c:dLbls>
          <c:showLegendKey val="0"/>
          <c:showVal val="0"/>
          <c:showCatName val="0"/>
          <c:showSerName val="0"/>
          <c:showPercent val="0"/>
          <c:showBubbleSize val="0"/>
        </c:dLbls>
        <c:gapWidth val="219"/>
        <c:overlap val="-27"/>
        <c:axId val="1763255536"/>
        <c:axId val="1313983216"/>
      </c:barChart>
      <c:catAx>
        <c:axId val="176325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13983216"/>
        <c:crosses val="autoZero"/>
        <c:auto val="1"/>
        <c:lblAlgn val="ctr"/>
        <c:lblOffset val="100"/>
        <c:noMultiLvlLbl val="0"/>
      </c:catAx>
      <c:valAx>
        <c:axId val="131398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25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Survey.xlsx]Analysis!PivotTable18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Analysis!$B$46</c:f>
              <c:strCache>
                <c:ptCount val="1"/>
                <c:pt idx="0">
                  <c:v>Shooting/Action</c:v>
                </c:pt>
              </c:strCache>
            </c:strRef>
          </c:tx>
          <c:spPr>
            <a:solidFill>
              <a:schemeClr val="accent1"/>
            </a:solidFill>
            <a:ln>
              <a:noFill/>
            </a:ln>
            <a:effectLst/>
          </c:spPr>
          <c:invertIfNegative val="0"/>
          <c:cat>
            <c:strRef>
              <c:f>Analysis!$A$47:$A$49</c:f>
              <c:strCache>
                <c:ptCount val="2"/>
                <c:pt idx="0">
                  <c:v>Female</c:v>
                </c:pt>
                <c:pt idx="1">
                  <c:v>Male</c:v>
                </c:pt>
              </c:strCache>
            </c:strRef>
          </c:cat>
          <c:val>
            <c:numRef>
              <c:f>Analysis!$B$47:$B$49</c:f>
              <c:numCache>
                <c:formatCode>General</c:formatCode>
                <c:ptCount val="2"/>
                <c:pt idx="0">
                  <c:v>9</c:v>
                </c:pt>
                <c:pt idx="1">
                  <c:v>24</c:v>
                </c:pt>
              </c:numCache>
            </c:numRef>
          </c:val>
          <c:extLst>
            <c:ext xmlns:c16="http://schemas.microsoft.com/office/drawing/2014/chart" uri="{C3380CC4-5D6E-409C-BE32-E72D297353CC}">
              <c16:uniqueId val="{00000000-B633-394B-9DC9-2C219359779E}"/>
            </c:ext>
          </c:extLst>
        </c:ser>
        <c:ser>
          <c:idx val="1"/>
          <c:order val="1"/>
          <c:tx>
            <c:strRef>
              <c:f>Analysis!$C$46</c:f>
              <c:strCache>
                <c:ptCount val="1"/>
                <c:pt idx="0">
                  <c:v>Racing games</c:v>
                </c:pt>
              </c:strCache>
            </c:strRef>
          </c:tx>
          <c:spPr>
            <a:solidFill>
              <a:schemeClr val="accent2"/>
            </a:solidFill>
            <a:ln>
              <a:noFill/>
            </a:ln>
            <a:effectLst/>
          </c:spPr>
          <c:invertIfNegative val="0"/>
          <c:cat>
            <c:strRef>
              <c:f>Analysis!$A$47:$A$49</c:f>
              <c:strCache>
                <c:ptCount val="2"/>
                <c:pt idx="0">
                  <c:v>Female</c:v>
                </c:pt>
                <c:pt idx="1">
                  <c:v>Male</c:v>
                </c:pt>
              </c:strCache>
            </c:strRef>
          </c:cat>
          <c:val>
            <c:numRef>
              <c:f>Analysis!$C$47:$C$49</c:f>
              <c:numCache>
                <c:formatCode>General</c:formatCode>
                <c:ptCount val="2"/>
                <c:pt idx="0">
                  <c:v>8</c:v>
                </c:pt>
                <c:pt idx="1">
                  <c:v>23</c:v>
                </c:pt>
              </c:numCache>
            </c:numRef>
          </c:val>
          <c:extLst>
            <c:ext xmlns:c16="http://schemas.microsoft.com/office/drawing/2014/chart" uri="{C3380CC4-5D6E-409C-BE32-E72D297353CC}">
              <c16:uniqueId val="{00000001-B633-394B-9DC9-2C219359779E}"/>
            </c:ext>
          </c:extLst>
        </c:ser>
        <c:ser>
          <c:idx val="2"/>
          <c:order val="2"/>
          <c:tx>
            <c:strRef>
              <c:f>Analysis!$D$46</c:f>
              <c:strCache>
                <c:ptCount val="1"/>
                <c:pt idx="0">
                  <c:v>Board/Card games</c:v>
                </c:pt>
              </c:strCache>
            </c:strRef>
          </c:tx>
          <c:spPr>
            <a:solidFill>
              <a:schemeClr val="accent3"/>
            </a:solidFill>
            <a:ln>
              <a:noFill/>
            </a:ln>
            <a:effectLst/>
          </c:spPr>
          <c:invertIfNegative val="0"/>
          <c:cat>
            <c:strRef>
              <c:f>Analysis!$A$47:$A$49</c:f>
              <c:strCache>
                <c:ptCount val="2"/>
                <c:pt idx="0">
                  <c:v>Female</c:v>
                </c:pt>
                <c:pt idx="1">
                  <c:v>Male</c:v>
                </c:pt>
              </c:strCache>
            </c:strRef>
          </c:cat>
          <c:val>
            <c:numRef>
              <c:f>Analysis!$D$47:$D$49</c:f>
              <c:numCache>
                <c:formatCode>General</c:formatCode>
                <c:ptCount val="2"/>
                <c:pt idx="0">
                  <c:v>20</c:v>
                </c:pt>
                <c:pt idx="1">
                  <c:v>22</c:v>
                </c:pt>
              </c:numCache>
            </c:numRef>
          </c:val>
          <c:extLst>
            <c:ext xmlns:c16="http://schemas.microsoft.com/office/drawing/2014/chart" uri="{C3380CC4-5D6E-409C-BE32-E72D297353CC}">
              <c16:uniqueId val="{00000002-B633-394B-9DC9-2C219359779E}"/>
            </c:ext>
          </c:extLst>
        </c:ser>
        <c:ser>
          <c:idx val="3"/>
          <c:order val="3"/>
          <c:tx>
            <c:strRef>
              <c:f>Analysis!$E$46</c:f>
              <c:strCache>
                <c:ptCount val="1"/>
                <c:pt idx="0">
                  <c:v>Puzzles</c:v>
                </c:pt>
              </c:strCache>
            </c:strRef>
          </c:tx>
          <c:spPr>
            <a:solidFill>
              <a:schemeClr val="accent4"/>
            </a:solidFill>
            <a:ln>
              <a:noFill/>
            </a:ln>
            <a:effectLst/>
          </c:spPr>
          <c:invertIfNegative val="0"/>
          <c:cat>
            <c:strRef>
              <c:f>Analysis!$A$47:$A$49</c:f>
              <c:strCache>
                <c:ptCount val="2"/>
                <c:pt idx="0">
                  <c:v>Female</c:v>
                </c:pt>
                <c:pt idx="1">
                  <c:v>Male</c:v>
                </c:pt>
              </c:strCache>
            </c:strRef>
          </c:cat>
          <c:val>
            <c:numRef>
              <c:f>Analysis!$E$47:$E$49</c:f>
              <c:numCache>
                <c:formatCode>General</c:formatCode>
                <c:ptCount val="2"/>
                <c:pt idx="0">
                  <c:v>17</c:v>
                </c:pt>
                <c:pt idx="1">
                  <c:v>20</c:v>
                </c:pt>
              </c:numCache>
            </c:numRef>
          </c:val>
          <c:extLst>
            <c:ext xmlns:c16="http://schemas.microsoft.com/office/drawing/2014/chart" uri="{C3380CC4-5D6E-409C-BE32-E72D297353CC}">
              <c16:uniqueId val="{00000003-B633-394B-9DC9-2C219359779E}"/>
            </c:ext>
          </c:extLst>
        </c:ser>
        <c:ser>
          <c:idx val="4"/>
          <c:order val="4"/>
          <c:tx>
            <c:strRef>
              <c:f>Analysis!$F$46</c:f>
              <c:strCache>
                <c:ptCount val="1"/>
                <c:pt idx="0">
                  <c:v>Sport games</c:v>
                </c:pt>
              </c:strCache>
            </c:strRef>
          </c:tx>
          <c:spPr>
            <a:solidFill>
              <a:schemeClr val="accent5"/>
            </a:solidFill>
            <a:ln>
              <a:noFill/>
            </a:ln>
            <a:effectLst/>
          </c:spPr>
          <c:invertIfNegative val="0"/>
          <c:cat>
            <c:strRef>
              <c:f>Analysis!$A$47:$A$49</c:f>
              <c:strCache>
                <c:ptCount val="2"/>
                <c:pt idx="0">
                  <c:v>Female</c:v>
                </c:pt>
                <c:pt idx="1">
                  <c:v>Male</c:v>
                </c:pt>
              </c:strCache>
            </c:strRef>
          </c:cat>
          <c:val>
            <c:numRef>
              <c:f>Analysis!$F$47:$F$49</c:f>
              <c:numCache>
                <c:formatCode>General</c:formatCode>
                <c:ptCount val="2"/>
                <c:pt idx="0">
                  <c:v>4</c:v>
                </c:pt>
                <c:pt idx="1">
                  <c:v>14</c:v>
                </c:pt>
              </c:numCache>
            </c:numRef>
          </c:val>
          <c:extLst>
            <c:ext xmlns:c16="http://schemas.microsoft.com/office/drawing/2014/chart" uri="{C3380CC4-5D6E-409C-BE32-E72D297353CC}">
              <c16:uniqueId val="{00000004-B633-394B-9DC9-2C219359779E}"/>
            </c:ext>
          </c:extLst>
        </c:ser>
        <c:ser>
          <c:idx val="5"/>
          <c:order val="5"/>
          <c:tx>
            <c:strRef>
              <c:f>Analysis!$G$46</c:f>
              <c:strCache>
                <c:ptCount val="1"/>
                <c:pt idx="0">
                  <c:v>Running games</c:v>
                </c:pt>
              </c:strCache>
            </c:strRef>
          </c:tx>
          <c:spPr>
            <a:solidFill>
              <a:schemeClr val="accent6"/>
            </a:solidFill>
            <a:ln>
              <a:noFill/>
            </a:ln>
            <a:effectLst/>
          </c:spPr>
          <c:invertIfNegative val="0"/>
          <c:cat>
            <c:strRef>
              <c:f>Analysis!$A$47:$A$49</c:f>
              <c:strCache>
                <c:ptCount val="2"/>
                <c:pt idx="0">
                  <c:v>Female</c:v>
                </c:pt>
                <c:pt idx="1">
                  <c:v>Male</c:v>
                </c:pt>
              </c:strCache>
            </c:strRef>
          </c:cat>
          <c:val>
            <c:numRef>
              <c:f>Analysis!$G$47:$G$49</c:f>
              <c:numCache>
                <c:formatCode>General</c:formatCode>
                <c:ptCount val="2"/>
                <c:pt idx="0">
                  <c:v>8</c:v>
                </c:pt>
                <c:pt idx="1">
                  <c:v>8</c:v>
                </c:pt>
              </c:numCache>
            </c:numRef>
          </c:val>
          <c:extLst>
            <c:ext xmlns:c16="http://schemas.microsoft.com/office/drawing/2014/chart" uri="{C3380CC4-5D6E-409C-BE32-E72D297353CC}">
              <c16:uniqueId val="{00000005-B633-394B-9DC9-2C219359779E}"/>
            </c:ext>
          </c:extLst>
        </c:ser>
        <c:ser>
          <c:idx val="6"/>
          <c:order val="6"/>
          <c:tx>
            <c:strRef>
              <c:f>Analysis!$H$46</c:f>
              <c:strCache>
                <c:ptCount val="1"/>
                <c:pt idx="0">
                  <c:v>Word/Trivia games</c:v>
                </c:pt>
              </c:strCache>
            </c:strRef>
          </c:tx>
          <c:spPr>
            <a:solidFill>
              <a:schemeClr val="accent1">
                <a:lumMod val="60000"/>
              </a:schemeClr>
            </a:solidFill>
            <a:ln>
              <a:noFill/>
            </a:ln>
            <a:effectLst/>
          </c:spPr>
          <c:invertIfNegative val="0"/>
          <c:cat>
            <c:strRef>
              <c:f>Analysis!$A$47:$A$49</c:f>
              <c:strCache>
                <c:ptCount val="2"/>
                <c:pt idx="0">
                  <c:v>Female</c:v>
                </c:pt>
                <c:pt idx="1">
                  <c:v>Male</c:v>
                </c:pt>
              </c:strCache>
            </c:strRef>
          </c:cat>
          <c:val>
            <c:numRef>
              <c:f>Analysis!$H$47:$H$49</c:f>
              <c:numCache>
                <c:formatCode>General</c:formatCode>
                <c:ptCount val="2"/>
                <c:pt idx="0">
                  <c:v>9</c:v>
                </c:pt>
                <c:pt idx="1">
                  <c:v>11</c:v>
                </c:pt>
              </c:numCache>
            </c:numRef>
          </c:val>
          <c:extLst>
            <c:ext xmlns:c16="http://schemas.microsoft.com/office/drawing/2014/chart" uri="{C3380CC4-5D6E-409C-BE32-E72D297353CC}">
              <c16:uniqueId val="{00000006-B633-394B-9DC9-2C219359779E}"/>
            </c:ext>
          </c:extLst>
        </c:ser>
        <c:ser>
          <c:idx val="7"/>
          <c:order val="7"/>
          <c:tx>
            <c:strRef>
              <c:f>Analysis!$I$46</c:f>
              <c:strCache>
                <c:ptCount val="1"/>
                <c:pt idx="0">
                  <c:v>Adventure/Mystery games</c:v>
                </c:pt>
              </c:strCache>
            </c:strRef>
          </c:tx>
          <c:spPr>
            <a:solidFill>
              <a:schemeClr val="accent2">
                <a:lumMod val="60000"/>
              </a:schemeClr>
            </a:solidFill>
            <a:ln>
              <a:noFill/>
            </a:ln>
            <a:effectLst/>
          </c:spPr>
          <c:invertIfNegative val="0"/>
          <c:cat>
            <c:strRef>
              <c:f>Analysis!$A$47:$A$49</c:f>
              <c:strCache>
                <c:ptCount val="2"/>
                <c:pt idx="0">
                  <c:v>Female</c:v>
                </c:pt>
                <c:pt idx="1">
                  <c:v>Male</c:v>
                </c:pt>
              </c:strCache>
            </c:strRef>
          </c:cat>
          <c:val>
            <c:numRef>
              <c:f>Analysis!$I$47:$I$49</c:f>
              <c:numCache>
                <c:formatCode>General</c:formatCode>
                <c:ptCount val="2"/>
                <c:pt idx="0">
                  <c:v>22</c:v>
                </c:pt>
                <c:pt idx="1">
                  <c:v>12</c:v>
                </c:pt>
              </c:numCache>
            </c:numRef>
          </c:val>
          <c:extLst>
            <c:ext xmlns:c16="http://schemas.microsoft.com/office/drawing/2014/chart" uri="{C3380CC4-5D6E-409C-BE32-E72D297353CC}">
              <c16:uniqueId val="{00000007-B633-394B-9DC9-2C219359779E}"/>
            </c:ext>
          </c:extLst>
        </c:ser>
        <c:ser>
          <c:idx val="8"/>
          <c:order val="8"/>
          <c:tx>
            <c:strRef>
              <c:f>Analysis!$J$46</c:f>
              <c:strCache>
                <c:ptCount val="1"/>
                <c:pt idx="0">
                  <c:v>Strategy games</c:v>
                </c:pt>
              </c:strCache>
            </c:strRef>
          </c:tx>
          <c:spPr>
            <a:solidFill>
              <a:schemeClr val="accent3">
                <a:lumMod val="60000"/>
              </a:schemeClr>
            </a:solidFill>
            <a:ln>
              <a:noFill/>
            </a:ln>
            <a:effectLst/>
          </c:spPr>
          <c:invertIfNegative val="0"/>
          <c:cat>
            <c:strRef>
              <c:f>Analysis!$A$47:$A$49</c:f>
              <c:strCache>
                <c:ptCount val="2"/>
                <c:pt idx="0">
                  <c:v>Female</c:v>
                </c:pt>
                <c:pt idx="1">
                  <c:v>Male</c:v>
                </c:pt>
              </c:strCache>
            </c:strRef>
          </c:cat>
          <c:val>
            <c:numRef>
              <c:f>Analysis!$J$47:$J$49</c:f>
              <c:numCache>
                <c:formatCode>General</c:formatCode>
                <c:ptCount val="2"/>
                <c:pt idx="0">
                  <c:v>10</c:v>
                </c:pt>
                <c:pt idx="1">
                  <c:v>22</c:v>
                </c:pt>
              </c:numCache>
            </c:numRef>
          </c:val>
          <c:extLst>
            <c:ext xmlns:c16="http://schemas.microsoft.com/office/drawing/2014/chart" uri="{C3380CC4-5D6E-409C-BE32-E72D297353CC}">
              <c16:uniqueId val="{00000008-B633-394B-9DC9-2C219359779E}"/>
            </c:ext>
          </c:extLst>
        </c:ser>
        <c:ser>
          <c:idx val="9"/>
          <c:order val="9"/>
          <c:tx>
            <c:strRef>
              <c:f>Analysis!$K$46</c:f>
              <c:strCache>
                <c:ptCount val="1"/>
                <c:pt idx="0">
                  <c:v>Role-playing games</c:v>
                </c:pt>
              </c:strCache>
            </c:strRef>
          </c:tx>
          <c:spPr>
            <a:solidFill>
              <a:schemeClr val="accent4">
                <a:lumMod val="60000"/>
              </a:schemeClr>
            </a:solidFill>
            <a:ln>
              <a:noFill/>
            </a:ln>
            <a:effectLst/>
          </c:spPr>
          <c:invertIfNegative val="0"/>
          <c:cat>
            <c:strRef>
              <c:f>Analysis!$A$47:$A$49</c:f>
              <c:strCache>
                <c:ptCount val="2"/>
                <c:pt idx="0">
                  <c:v>Female</c:v>
                </c:pt>
                <c:pt idx="1">
                  <c:v>Male</c:v>
                </c:pt>
              </c:strCache>
            </c:strRef>
          </c:cat>
          <c:val>
            <c:numRef>
              <c:f>Analysis!$K$47:$K$49</c:f>
              <c:numCache>
                <c:formatCode>General</c:formatCode>
                <c:ptCount val="2"/>
                <c:pt idx="0">
                  <c:v>5</c:v>
                </c:pt>
                <c:pt idx="1">
                  <c:v>7</c:v>
                </c:pt>
              </c:numCache>
            </c:numRef>
          </c:val>
          <c:extLst>
            <c:ext xmlns:c16="http://schemas.microsoft.com/office/drawing/2014/chart" uri="{C3380CC4-5D6E-409C-BE32-E72D297353CC}">
              <c16:uniqueId val="{00000009-B633-394B-9DC9-2C219359779E}"/>
            </c:ext>
          </c:extLst>
        </c:ser>
        <c:dLbls>
          <c:showLegendKey val="0"/>
          <c:showVal val="0"/>
          <c:showCatName val="0"/>
          <c:showSerName val="0"/>
          <c:showPercent val="0"/>
          <c:showBubbleSize val="0"/>
        </c:dLbls>
        <c:gapWidth val="148"/>
        <c:overlap val="-81"/>
        <c:axId val="1363999920"/>
        <c:axId val="1363347792"/>
      </c:barChart>
      <c:catAx>
        <c:axId val="136399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63347792"/>
        <c:crosses val="autoZero"/>
        <c:auto val="1"/>
        <c:lblAlgn val="ctr"/>
        <c:lblOffset val="100"/>
        <c:noMultiLvlLbl val="0"/>
      </c:catAx>
      <c:valAx>
        <c:axId val="1363347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9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Survey.xlsx]Analysis!PivotTable20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Analysis!$B$164</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8B4-264A-9BD0-40E89295456F}"/>
              </c:ext>
            </c:extLst>
          </c:dPt>
          <c:dPt>
            <c:idx val="1"/>
            <c:bubble3D val="0"/>
            <c:spPr>
              <a:solidFill>
                <a:schemeClr val="accent2"/>
              </a:solidFill>
              <a:ln>
                <a:noFill/>
              </a:ln>
              <a:effectLst/>
            </c:spPr>
            <c:extLst>
              <c:ext xmlns:c16="http://schemas.microsoft.com/office/drawing/2014/chart" uri="{C3380CC4-5D6E-409C-BE32-E72D297353CC}">
                <c16:uniqueId val="{00000003-A8B4-264A-9BD0-40E89295456F}"/>
              </c:ext>
            </c:extLst>
          </c:dPt>
          <c:cat>
            <c:strRef>
              <c:f>Analysis!$A$165:$A$167</c:f>
              <c:strCache>
                <c:ptCount val="2"/>
                <c:pt idx="0">
                  <c:v>Female</c:v>
                </c:pt>
                <c:pt idx="1">
                  <c:v>Male</c:v>
                </c:pt>
              </c:strCache>
            </c:strRef>
          </c:cat>
          <c:val>
            <c:numRef>
              <c:f>Analysis!$B$165:$B$167</c:f>
              <c:numCache>
                <c:formatCode>General</c:formatCode>
                <c:ptCount val="2"/>
                <c:pt idx="0">
                  <c:v>36</c:v>
                </c:pt>
                <c:pt idx="1">
                  <c:v>45</c:v>
                </c:pt>
              </c:numCache>
            </c:numRef>
          </c:val>
          <c:extLst>
            <c:ext xmlns:c16="http://schemas.microsoft.com/office/drawing/2014/chart" uri="{C3380CC4-5D6E-409C-BE32-E72D297353CC}">
              <c16:uniqueId val="{00000000-2D32-094C-9D70-825CB1760C9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799934448233614E-2"/>
          <c:y val="5.306799336650083E-2"/>
          <c:w val="0.90164441288248287"/>
          <c:h val="0.83118893720374509"/>
        </c:manualLayout>
      </c:layout>
      <c:barChart>
        <c:barDir val="col"/>
        <c:grouping val="clustered"/>
        <c:varyColors val="0"/>
        <c:ser>
          <c:idx val="0"/>
          <c:order val="0"/>
          <c:tx>
            <c:strRef>
              <c:f>Analysis!$B$119:$B$120</c:f>
              <c:strCache>
                <c:ptCount val="1"/>
                <c:pt idx="0">
                  <c:v>0</c:v>
                </c:pt>
              </c:strCache>
            </c:strRef>
          </c:tx>
          <c:spPr>
            <a:solidFill>
              <a:schemeClr val="accent1"/>
            </a:solidFill>
            <a:ln>
              <a:noFill/>
            </a:ln>
            <a:effectLst/>
          </c:spPr>
          <c:invertIfNegative val="0"/>
          <c:cat>
            <c:multiLvlStrRef>
              <c:f>Analysis!$A$121:$A$127</c:f>
              <c:multiLvlStrCache>
                <c:ptCount val="5"/>
                <c:lvl>
                  <c:pt idx="0">
                    <c:v>Daily</c:v>
                  </c:pt>
                  <c:pt idx="1">
                    <c:v>Few times a month</c:v>
                  </c:pt>
                  <c:pt idx="2">
                    <c:v>Few times a week</c:v>
                  </c:pt>
                  <c:pt idx="3">
                    <c:v>Few times a year</c:v>
                  </c:pt>
                  <c:pt idx="4">
                    <c:v>Rarely</c:v>
                  </c:pt>
                </c:lvl>
                <c:lvl>
                  <c:pt idx="0">
                    <c:v>Male</c:v>
                  </c:pt>
                </c:lvl>
              </c:multiLvlStrCache>
            </c:multiLvlStrRef>
          </c:cat>
          <c:val>
            <c:numRef>
              <c:f>Analysis!$B$121:$B$127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59C8-BE4E-A8A9-10622A78B9FA}"/>
            </c:ext>
          </c:extLst>
        </c:ser>
        <c:ser>
          <c:idx val="1"/>
          <c:order val="1"/>
          <c:tx>
            <c:strRef>
              <c:f>Analysis!$C$119:$C$120</c:f>
              <c:strCache>
                <c:ptCount val="1"/>
                <c:pt idx="0">
                  <c:v>1 hour</c:v>
                </c:pt>
              </c:strCache>
            </c:strRef>
          </c:tx>
          <c:spPr>
            <a:solidFill>
              <a:schemeClr val="accent2"/>
            </a:solidFill>
            <a:ln>
              <a:noFill/>
            </a:ln>
            <a:effectLst/>
          </c:spPr>
          <c:invertIfNegative val="0"/>
          <c:cat>
            <c:multiLvlStrRef>
              <c:f>Analysis!$A$121:$A$127</c:f>
              <c:multiLvlStrCache>
                <c:ptCount val="5"/>
                <c:lvl>
                  <c:pt idx="0">
                    <c:v>Daily</c:v>
                  </c:pt>
                  <c:pt idx="1">
                    <c:v>Few times a month</c:v>
                  </c:pt>
                  <c:pt idx="2">
                    <c:v>Few times a week</c:v>
                  </c:pt>
                  <c:pt idx="3">
                    <c:v>Few times a year</c:v>
                  </c:pt>
                  <c:pt idx="4">
                    <c:v>Rarely</c:v>
                  </c:pt>
                </c:lvl>
                <c:lvl>
                  <c:pt idx="0">
                    <c:v>Male</c:v>
                  </c:pt>
                </c:lvl>
              </c:multiLvlStrCache>
            </c:multiLvlStrRef>
          </c:cat>
          <c:val>
            <c:numRef>
              <c:f>Analysis!$C$121:$C$127</c:f>
              <c:numCache>
                <c:formatCode>General</c:formatCode>
                <c:ptCount val="5"/>
                <c:pt idx="0">
                  <c:v>1</c:v>
                </c:pt>
                <c:pt idx="1">
                  <c:v>2</c:v>
                </c:pt>
                <c:pt idx="2">
                  <c:v>3</c:v>
                </c:pt>
                <c:pt idx="3">
                  <c:v>0</c:v>
                </c:pt>
                <c:pt idx="4">
                  <c:v>0</c:v>
                </c:pt>
              </c:numCache>
            </c:numRef>
          </c:val>
          <c:extLst>
            <c:ext xmlns:c16="http://schemas.microsoft.com/office/drawing/2014/chart" uri="{C3380CC4-5D6E-409C-BE32-E72D297353CC}">
              <c16:uniqueId val="{00000001-59C8-BE4E-A8A9-10622A78B9FA}"/>
            </c:ext>
          </c:extLst>
        </c:ser>
        <c:ser>
          <c:idx val="2"/>
          <c:order val="2"/>
          <c:tx>
            <c:strRef>
              <c:f>Analysis!$D$119:$D$120</c:f>
              <c:strCache>
                <c:ptCount val="1"/>
                <c:pt idx="0">
                  <c:v>15 minutes</c:v>
                </c:pt>
              </c:strCache>
            </c:strRef>
          </c:tx>
          <c:spPr>
            <a:solidFill>
              <a:schemeClr val="accent3"/>
            </a:solidFill>
            <a:ln>
              <a:noFill/>
            </a:ln>
            <a:effectLst/>
          </c:spPr>
          <c:invertIfNegative val="0"/>
          <c:cat>
            <c:multiLvlStrRef>
              <c:f>Analysis!$A$121:$A$127</c:f>
              <c:multiLvlStrCache>
                <c:ptCount val="5"/>
                <c:lvl>
                  <c:pt idx="0">
                    <c:v>Daily</c:v>
                  </c:pt>
                  <c:pt idx="1">
                    <c:v>Few times a month</c:v>
                  </c:pt>
                  <c:pt idx="2">
                    <c:v>Few times a week</c:v>
                  </c:pt>
                  <c:pt idx="3">
                    <c:v>Few times a year</c:v>
                  </c:pt>
                  <c:pt idx="4">
                    <c:v>Rarely</c:v>
                  </c:pt>
                </c:lvl>
                <c:lvl>
                  <c:pt idx="0">
                    <c:v>Male</c:v>
                  </c:pt>
                </c:lvl>
              </c:multiLvlStrCache>
            </c:multiLvlStrRef>
          </c:cat>
          <c:val>
            <c:numRef>
              <c:f>Analysis!$D$121:$D$127</c:f>
              <c:numCache>
                <c:formatCode>General</c:formatCode>
                <c:ptCount val="5"/>
                <c:pt idx="0">
                  <c:v>0</c:v>
                </c:pt>
                <c:pt idx="1">
                  <c:v>5</c:v>
                </c:pt>
                <c:pt idx="2">
                  <c:v>8</c:v>
                </c:pt>
                <c:pt idx="3">
                  <c:v>0</c:v>
                </c:pt>
                <c:pt idx="4">
                  <c:v>1</c:v>
                </c:pt>
              </c:numCache>
            </c:numRef>
          </c:val>
          <c:extLst>
            <c:ext xmlns:c16="http://schemas.microsoft.com/office/drawing/2014/chart" uri="{C3380CC4-5D6E-409C-BE32-E72D297353CC}">
              <c16:uniqueId val="{00000002-59C8-BE4E-A8A9-10622A78B9FA}"/>
            </c:ext>
          </c:extLst>
        </c:ser>
        <c:ser>
          <c:idx val="3"/>
          <c:order val="3"/>
          <c:tx>
            <c:strRef>
              <c:f>Analysis!$E$119:$E$120</c:f>
              <c:strCache>
                <c:ptCount val="1"/>
                <c:pt idx="0">
                  <c:v>30 minutes</c:v>
                </c:pt>
              </c:strCache>
            </c:strRef>
          </c:tx>
          <c:spPr>
            <a:solidFill>
              <a:schemeClr val="accent4"/>
            </a:solidFill>
            <a:ln>
              <a:noFill/>
            </a:ln>
            <a:effectLst/>
          </c:spPr>
          <c:invertIfNegative val="0"/>
          <c:cat>
            <c:multiLvlStrRef>
              <c:f>Analysis!$A$121:$A$127</c:f>
              <c:multiLvlStrCache>
                <c:ptCount val="5"/>
                <c:lvl>
                  <c:pt idx="0">
                    <c:v>Daily</c:v>
                  </c:pt>
                  <c:pt idx="1">
                    <c:v>Few times a month</c:v>
                  </c:pt>
                  <c:pt idx="2">
                    <c:v>Few times a week</c:v>
                  </c:pt>
                  <c:pt idx="3">
                    <c:v>Few times a year</c:v>
                  </c:pt>
                  <c:pt idx="4">
                    <c:v>Rarely</c:v>
                  </c:pt>
                </c:lvl>
                <c:lvl>
                  <c:pt idx="0">
                    <c:v>Male</c:v>
                  </c:pt>
                </c:lvl>
              </c:multiLvlStrCache>
            </c:multiLvlStrRef>
          </c:cat>
          <c:val>
            <c:numRef>
              <c:f>Analysis!$E$121:$E$127</c:f>
              <c:numCache>
                <c:formatCode>General</c:formatCode>
                <c:ptCount val="5"/>
                <c:pt idx="0">
                  <c:v>8</c:v>
                </c:pt>
                <c:pt idx="1">
                  <c:v>2</c:v>
                </c:pt>
                <c:pt idx="2">
                  <c:v>9</c:v>
                </c:pt>
                <c:pt idx="3">
                  <c:v>0</c:v>
                </c:pt>
                <c:pt idx="4">
                  <c:v>0</c:v>
                </c:pt>
              </c:numCache>
            </c:numRef>
          </c:val>
          <c:extLst>
            <c:ext xmlns:c16="http://schemas.microsoft.com/office/drawing/2014/chart" uri="{C3380CC4-5D6E-409C-BE32-E72D297353CC}">
              <c16:uniqueId val="{00000003-59C8-BE4E-A8A9-10622A78B9FA}"/>
            </c:ext>
          </c:extLst>
        </c:ser>
        <c:ser>
          <c:idx val="4"/>
          <c:order val="4"/>
          <c:tx>
            <c:strRef>
              <c:f>Analysis!$F$119:$F$120</c:f>
              <c:strCache>
                <c:ptCount val="1"/>
                <c:pt idx="0">
                  <c:v>Longer!</c:v>
                </c:pt>
              </c:strCache>
            </c:strRef>
          </c:tx>
          <c:spPr>
            <a:solidFill>
              <a:schemeClr val="accent5"/>
            </a:solidFill>
            <a:ln>
              <a:noFill/>
            </a:ln>
            <a:effectLst/>
          </c:spPr>
          <c:invertIfNegative val="0"/>
          <c:cat>
            <c:multiLvlStrRef>
              <c:f>Analysis!$A$121:$A$127</c:f>
              <c:multiLvlStrCache>
                <c:ptCount val="5"/>
                <c:lvl>
                  <c:pt idx="0">
                    <c:v>Daily</c:v>
                  </c:pt>
                  <c:pt idx="1">
                    <c:v>Few times a month</c:v>
                  </c:pt>
                  <c:pt idx="2">
                    <c:v>Few times a week</c:v>
                  </c:pt>
                  <c:pt idx="3">
                    <c:v>Few times a year</c:v>
                  </c:pt>
                  <c:pt idx="4">
                    <c:v>Rarely</c:v>
                  </c:pt>
                </c:lvl>
                <c:lvl>
                  <c:pt idx="0">
                    <c:v>Male</c:v>
                  </c:pt>
                </c:lvl>
              </c:multiLvlStrCache>
            </c:multiLvlStrRef>
          </c:cat>
          <c:val>
            <c:numRef>
              <c:f>Analysis!$F$121:$F$127</c:f>
              <c:numCache>
                <c:formatCode>General</c:formatCode>
                <c:ptCount val="5"/>
                <c:pt idx="0">
                  <c:v>5</c:v>
                </c:pt>
                <c:pt idx="1">
                  <c:v>0</c:v>
                </c:pt>
                <c:pt idx="2">
                  <c:v>0</c:v>
                </c:pt>
                <c:pt idx="3">
                  <c:v>0</c:v>
                </c:pt>
                <c:pt idx="4">
                  <c:v>0</c:v>
                </c:pt>
              </c:numCache>
            </c:numRef>
          </c:val>
          <c:extLst>
            <c:ext xmlns:c16="http://schemas.microsoft.com/office/drawing/2014/chart" uri="{C3380CC4-5D6E-409C-BE32-E72D297353CC}">
              <c16:uniqueId val="{00000004-59C8-BE4E-A8A9-10622A78B9FA}"/>
            </c:ext>
          </c:extLst>
        </c:ser>
        <c:dLbls>
          <c:showLegendKey val="0"/>
          <c:showVal val="0"/>
          <c:showCatName val="0"/>
          <c:showSerName val="0"/>
          <c:showPercent val="0"/>
          <c:showBubbleSize val="0"/>
        </c:dLbls>
        <c:gapWidth val="219"/>
        <c:overlap val="-27"/>
        <c:axId val="949978176"/>
        <c:axId val="949199488"/>
      </c:barChart>
      <c:catAx>
        <c:axId val="94997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9199488"/>
        <c:crosses val="autoZero"/>
        <c:auto val="1"/>
        <c:lblAlgn val="ctr"/>
        <c:lblOffset val="100"/>
        <c:noMultiLvlLbl val="0"/>
      </c:catAx>
      <c:valAx>
        <c:axId val="9491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9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Survey.xlsx]Analysis!PivotTable25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247594050743659E-2"/>
          <c:y val="5.5555555555555552E-2"/>
          <c:w val="0.62788604549431326"/>
          <c:h val="0.79081802274715662"/>
        </c:manualLayout>
      </c:layout>
      <c:barChart>
        <c:barDir val="col"/>
        <c:grouping val="clustered"/>
        <c:varyColors val="0"/>
        <c:ser>
          <c:idx val="0"/>
          <c:order val="0"/>
          <c:tx>
            <c:strRef>
              <c:f>Analysis!$B$186:$B$187</c:f>
              <c:strCache>
                <c:ptCount val="1"/>
                <c:pt idx="0">
                  <c:v>Female</c:v>
                </c:pt>
              </c:strCache>
            </c:strRef>
          </c:tx>
          <c:spPr>
            <a:solidFill>
              <a:schemeClr val="accent1"/>
            </a:solidFill>
            <a:ln>
              <a:noFill/>
            </a:ln>
            <a:effectLst/>
          </c:spPr>
          <c:invertIfNegative val="0"/>
          <c:cat>
            <c:strRef>
              <c:f>Analysis!$A$188:$A$191</c:f>
              <c:strCache>
                <c:ptCount val="3"/>
                <c:pt idx="0">
                  <c:v>Both</c:v>
                </c:pt>
                <c:pt idx="1">
                  <c:v>I love playing with friends/family</c:v>
                </c:pt>
                <c:pt idx="2">
                  <c:v>I prefer solo games</c:v>
                </c:pt>
              </c:strCache>
            </c:strRef>
          </c:cat>
          <c:val>
            <c:numRef>
              <c:f>Analysis!$B$188:$B$191</c:f>
              <c:numCache>
                <c:formatCode>General</c:formatCode>
                <c:ptCount val="3"/>
                <c:pt idx="0">
                  <c:v>11</c:v>
                </c:pt>
                <c:pt idx="1">
                  <c:v>12</c:v>
                </c:pt>
                <c:pt idx="2">
                  <c:v>13</c:v>
                </c:pt>
              </c:numCache>
            </c:numRef>
          </c:val>
          <c:extLst>
            <c:ext xmlns:c16="http://schemas.microsoft.com/office/drawing/2014/chart" uri="{C3380CC4-5D6E-409C-BE32-E72D297353CC}">
              <c16:uniqueId val="{00000000-4D65-8945-ABF4-019D50A2A41A}"/>
            </c:ext>
          </c:extLst>
        </c:ser>
        <c:ser>
          <c:idx val="1"/>
          <c:order val="1"/>
          <c:tx>
            <c:strRef>
              <c:f>Analysis!$C$186:$C$187</c:f>
              <c:strCache>
                <c:ptCount val="1"/>
                <c:pt idx="0">
                  <c:v>Male</c:v>
                </c:pt>
              </c:strCache>
            </c:strRef>
          </c:tx>
          <c:spPr>
            <a:solidFill>
              <a:schemeClr val="accent2"/>
            </a:solidFill>
            <a:ln>
              <a:noFill/>
            </a:ln>
            <a:effectLst/>
          </c:spPr>
          <c:invertIfNegative val="0"/>
          <c:cat>
            <c:strRef>
              <c:f>Analysis!$A$188:$A$191</c:f>
              <c:strCache>
                <c:ptCount val="3"/>
                <c:pt idx="0">
                  <c:v>Both</c:v>
                </c:pt>
                <c:pt idx="1">
                  <c:v>I love playing with friends/family</c:v>
                </c:pt>
                <c:pt idx="2">
                  <c:v>I prefer solo games</c:v>
                </c:pt>
              </c:strCache>
            </c:strRef>
          </c:cat>
          <c:val>
            <c:numRef>
              <c:f>Analysis!$C$188:$C$191</c:f>
              <c:numCache>
                <c:formatCode>General</c:formatCode>
                <c:ptCount val="3"/>
                <c:pt idx="0">
                  <c:v>12</c:v>
                </c:pt>
                <c:pt idx="1">
                  <c:v>21</c:v>
                </c:pt>
                <c:pt idx="2">
                  <c:v>12</c:v>
                </c:pt>
              </c:numCache>
            </c:numRef>
          </c:val>
          <c:extLst>
            <c:ext xmlns:c16="http://schemas.microsoft.com/office/drawing/2014/chart" uri="{C3380CC4-5D6E-409C-BE32-E72D297353CC}">
              <c16:uniqueId val="{00000001-4D65-8945-ABF4-019D50A2A41A}"/>
            </c:ext>
          </c:extLst>
        </c:ser>
        <c:ser>
          <c:idx val="2"/>
          <c:order val="2"/>
          <c:tx>
            <c:strRef>
              <c:f>Analysis!$D$186:$D$187</c:f>
              <c:strCache>
                <c:ptCount val="1"/>
                <c:pt idx="0">
                  <c:v>Prefer not to answer</c:v>
                </c:pt>
              </c:strCache>
            </c:strRef>
          </c:tx>
          <c:spPr>
            <a:solidFill>
              <a:schemeClr val="accent3"/>
            </a:solidFill>
            <a:ln>
              <a:noFill/>
            </a:ln>
            <a:effectLst/>
          </c:spPr>
          <c:invertIfNegative val="0"/>
          <c:cat>
            <c:strRef>
              <c:f>Analysis!$A$188:$A$191</c:f>
              <c:strCache>
                <c:ptCount val="3"/>
                <c:pt idx="0">
                  <c:v>Both</c:v>
                </c:pt>
                <c:pt idx="1">
                  <c:v>I love playing with friends/family</c:v>
                </c:pt>
                <c:pt idx="2">
                  <c:v>I prefer solo games</c:v>
                </c:pt>
              </c:strCache>
            </c:strRef>
          </c:cat>
          <c:val>
            <c:numRef>
              <c:f>Analysis!$D$188:$D$191</c:f>
              <c:numCache>
                <c:formatCode>General</c:formatCode>
                <c:ptCount val="3"/>
                <c:pt idx="0">
                  <c:v>1</c:v>
                </c:pt>
              </c:numCache>
            </c:numRef>
          </c:val>
          <c:extLst>
            <c:ext xmlns:c16="http://schemas.microsoft.com/office/drawing/2014/chart" uri="{C3380CC4-5D6E-409C-BE32-E72D297353CC}">
              <c16:uniqueId val="{00000002-4D65-8945-ABF4-019D50A2A41A}"/>
            </c:ext>
          </c:extLst>
        </c:ser>
        <c:dLbls>
          <c:showLegendKey val="0"/>
          <c:showVal val="0"/>
          <c:showCatName val="0"/>
          <c:showSerName val="0"/>
          <c:showPercent val="0"/>
          <c:showBubbleSize val="0"/>
        </c:dLbls>
        <c:gapWidth val="219"/>
        <c:overlap val="-27"/>
        <c:axId val="1050778912"/>
        <c:axId val="679259808"/>
      </c:barChart>
      <c:catAx>
        <c:axId val="105077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9259808"/>
        <c:crosses val="autoZero"/>
        <c:auto val="1"/>
        <c:lblAlgn val="ctr"/>
        <c:lblOffset val="100"/>
        <c:noMultiLvlLbl val="0"/>
      </c:catAx>
      <c:valAx>
        <c:axId val="67925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77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Survey.xlsx]Analysis!PivotTable26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Analysis!$B$206:$B$207</c:f>
              <c:strCache>
                <c:ptCount val="1"/>
                <c:pt idx="0">
                  <c:v>Female</c:v>
                </c:pt>
              </c:strCache>
            </c:strRef>
          </c:tx>
          <c:spPr>
            <a:solidFill>
              <a:schemeClr val="accent1"/>
            </a:solidFill>
            <a:ln>
              <a:noFill/>
            </a:ln>
            <a:effectLst/>
          </c:spPr>
          <c:invertIfNegative val="0"/>
          <c:cat>
            <c:strRef>
              <c:f>Analysis!$A$208:$A$215</c:f>
              <c:strCache>
                <c:ptCount val="7"/>
                <c:pt idx="0">
                  <c:v>I do not like it!</c:v>
                </c:pt>
                <c:pt idx="1">
                  <c:v>I feel it's a good idea!</c:v>
                </c:pt>
                <c:pt idx="2">
                  <c:v>I think it's amazing as players are always available!</c:v>
                </c:pt>
                <c:pt idx="3">
                  <c:v>I would rather play with people I know!</c:v>
                </c:pt>
                <c:pt idx="4">
                  <c:v>I'm OK!</c:v>
                </c:pt>
                <c:pt idx="5">
                  <c:v>Yes</c:v>
                </c:pt>
                <c:pt idx="6">
                  <c:v>(blank)</c:v>
                </c:pt>
              </c:strCache>
            </c:strRef>
          </c:cat>
          <c:val>
            <c:numRef>
              <c:f>Analysis!$B$208:$B$215</c:f>
              <c:numCache>
                <c:formatCode>General</c:formatCode>
                <c:ptCount val="7"/>
                <c:pt idx="0">
                  <c:v>6</c:v>
                </c:pt>
                <c:pt idx="1">
                  <c:v>8</c:v>
                </c:pt>
                <c:pt idx="2">
                  <c:v>2</c:v>
                </c:pt>
                <c:pt idx="3">
                  <c:v>6</c:v>
                </c:pt>
                <c:pt idx="4">
                  <c:v>9</c:v>
                </c:pt>
                <c:pt idx="5">
                  <c:v>3</c:v>
                </c:pt>
              </c:numCache>
            </c:numRef>
          </c:val>
          <c:extLst>
            <c:ext xmlns:c16="http://schemas.microsoft.com/office/drawing/2014/chart" uri="{C3380CC4-5D6E-409C-BE32-E72D297353CC}">
              <c16:uniqueId val="{00000000-810D-9D42-8808-B0C699BBD015}"/>
            </c:ext>
          </c:extLst>
        </c:ser>
        <c:ser>
          <c:idx val="1"/>
          <c:order val="1"/>
          <c:tx>
            <c:strRef>
              <c:f>Analysis!$C$206:$C$207</c:f>
              <c:strCache>
                <c:ptCount val="1"/>
                <c:pt idx="0">
                  <c:v>Male</c:v>
                </c:pt>
              </c:strCache>
            </c:strRef>
          </c:tx>
          <c:spPr>
            <a:solidFill>
              <a:schemeClr val="accent2"/>
            </a:solidFill>
            <a:ln>
              <a:noFill/>
            </a:ln>
            <a:effectLst/>
          </c:spPr>
          <c:invertIfNegative val="0"/>
          <c:cat>
            <c:strRef>
              <c:f>Analysis!$A$208:$A$215</c:f>
              <c:strCache>
                <c:ptCount val="7"/>
                <c:pt idx="0">
                  <c:v>I do not like it!</c:v>
                </c:pt>
                <c:pt idx="1">
                  <c:v>I feel it's a good idea!</c:v>
                </c:pt>
                <c:pt idx="2">
                  <c:v>I think it's amazing as players are always available!</c:v>
                </c:pt>
                <c:pt idx="3">
                  <c:v>I would rather play with people I know!</c:v>
                </c:pt>
                <c:pt idx="4">
                  <c:v>I'm OK!</c:v>
                </c:pt>
                <c:pt idx="5">
                  <c:v>Yes</c:v>
                </c:pt>
                <c:pt idx="6">
                  <c:v>(blank)</c:v>
                </c:pt>
              </c:strCache>
            </c:strRef>
          </c:cat>
          <c:val>
            <c:numRef>
              <c:f>Analysis!$C$208:$C$215</c:f>
              <c:numCache>
                <c:formatCode>General</c:formatCode>
                <c:ptCount val="7"/>
                <c:pt idx="0">
                  <c:v>9</c:v>
                </c:pt>
                <c:pt idx="1">
                  <c:v>16</c:v>
                </c:pt>
                <c:pt idx="2">
                  <c:v>4</c:v>
                </c:pt>
                <c:pt idx="3">
                  <c:v>3</c:v>
                </c:pt>
                <c:pt idx="4">
                  <c:v>12</c:v>
                </c:pt>
              </c:numCache>
            </c:numRef>
          </c:val>
          <c:extLst>
            <c:ext xmlns:c16="http://schemas.microsoft.com/office/drawing/2014/chart" uri="{C3380CC4-5D6E-409C-BE32-E72D297353CC}">
              <c16:uniqueId val="{00000001-810D-9D42-8808-B0C699BBD015}"/>
            </c:ext>
          </c:extLst>
        </c:ser>
        <c:ser>
          <c:idx val="2"/>
          <c:order val="2"/>
          <c:tx>
            <c:strRef>
              <c:f>Analysis!$D$206:$D$207</c:f>
              <c:strCache>
                <c:ptCount val="1"/>
                <c:pt idx="0">
                  <c:v>Prefer not to answer</c:v>
                </c:pt>
              </c:strCache>
            </c:strRef>
          </c:tx>
          <c:spPr>
            <a:solidFill>
              <a:schemeClr val="accent3"/>
            </a:solidFill>
            <a:ln>
              <a:noFill/>
            </a:ln>
            <a:effectLst/>
          </c:spPr>
          <c:invertIfNegative val="0"/>
          <c:cat>
            <c:strRef>
              <c:f>Analysis!$A$208:$A$215</c:f>
              <c:strCache>
                <c:ptCount val="7"/>
                <c:pt idx="0">
                  <c:v>I do not like it!</c:v>
                </c:pt>
                <c:pt idx="1">
                  <c:v>I feel it's a good idea!</c:v>
                </c:pt>
                <c:pt idx="2">
                  <c:v>I think it's amazing as players are always available!</c:v>
                </c:pt>
                <c:pt idx="3">
                  <c:v>I would rather play with people I know!</c:v>
                </c:pt>
                <c:pt idx="4">
                  <c:v>I'm OK!</c:v>
                </c:pt>
                <c:pt idx="5">
                  <c:v>Yes</c:v>
                </c:pt>
                <c:pt idx="6">
                  <c:v>(blank)</c:v>
                </c:pt>
              </c:strCache>
            </c:strRef>
          </c:cat>
          <c:val>
            <c:numRef>
              <c:f>Analysis!$D$208:$D$215</c:f>
              <c:numCache>
                <c:formatCode>General</c:formatCode>
                <c:ptCount val="7"/>
                <c:pt idx="3">
                  <c:v>1</c:v>
                </c:pt>
              </c:numCache>
            </c:numRef>
          </c:val>
          <c:extLst>
            <c:ext xmlns:c16="http://schemas.microsoft.com/office/drawing/2014/chart" uri="{C3380CC4-5D6E-409C-BE32-E72D297353CC}">
              <c16:uniqueId val="{00000002-810D-9D42-8808-B0C699BBD015}"/>
            </c:ext>
          </c:extLst>
        </c:ser>
        <c:dLbls>
          <c:showLegendKey val="0"/>
          <c:showVal val="0"/>
          <c:showCatName val="0"/>
          <c:showSerName val="0"/>
          <c:showPercent val="0"/>
          <c:showBubbleSize val="0"/>
        </c:dLbls>
        <c:gapWidth val="219"/>
        <c:overlap val="-27"/>
        <c:axId val="673981920"/>
        <c:axId val="688615968"/>
      </c:barChart>
      <c:catAx>
        <c:axId val="67398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88615968"/>
        <c:crosses val="autoZero"/>
        <c:auto val="1"/>
        <c:lblAlgn val="ctr"/>
        <c:lblOffset val="100"/>
        <c:noMultiLvlLbl val="0"/>
      </c:catAx>
      <c:valAx>
        <c:axId val="688615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98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Survey.xlsx]Analysis!PivotTable27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Analysis!$B$259</c:f>
              <c:strCache>
                <c:ptCount val="1"/>
                <c:pt idx="0">
                  <c:v>Too many ads</c:v>
                </c:pt>
              </c:strCache>
            </c:strRef>
          </c:tx>
          <c:spPr>
            <a:solidFill>
              <a:schemeClr val="accent1"/>
            </a:solidFill>
            <a:ln>
              <a:noFill/>
            </a:ln>
            <a:effectLst/>
          </c:spPr>
          <c:invertIfNegative val="0"/>
          <c:cat>
            <c:strRef>
              <c:f>Analysis!$A$260:$A$263</c:f>
              <c:strCache>
                <c:ptCount val="3"/>
                <c:pt idx="0">
                  <c:v>Female</c:v>
                </c:pt>
                <c:pt idx="1">
                  <c:v>Male</c:v>
                </c:pt>
                <c:pt idx="2">
                  <c:v>Prefer not to answer</c:v>
                </c:pt>
              </c:strCache>
            </c:strRef>
          </c:cat>
          <c:val>
            <c:numRef>
              <c:f>Analysis!$B$260:$B$263</c:f>
              <c:numCache>
                <c:formatCode>General</c:formatCode>
                <c:ptCount val="3"/>
                <c:pt idx="0">
                  <c:v>30</c:v>
                </c:pt>
                <c:pt idx="1">
                  <c:v>37</c:v>
                </c:pt>
                <c:pt idx="2">
                  <c:v>1</c:v>
                </c:pt>
              </c:numCache>
            </c:numRef>
          </c:val>
          <c:extLst>
            <c:ext xmlns:c16="http://schemas.microsoft.com/office/drawing/2014/chart" uri="{C3380CC4-5D6E-409C-BE32-E72D297353CC}">
              <c16:uniqueId val="{00000000-14AD-164F-9277-B25463959EE8}"/>
            </c:ext>
          </c:extLst>
        </c:ser>
        <c:ser>
          <c:idx val="1"/>
          <c:order val="1"/>
          <c:tx>
            <c:strRef>
              <c:f>Analysis!$C$259</c:f>
              <c:strCache>
                <c:ptCount val="1"/>
                <c:pt idx="0">
                  <c:v>Some games seem biased</c:v>
                </c:pt>
              </c:strCache>
            </c:strRef>
          </c:tx>
          <c:spPr>
            <a:solidFill>
              <a:schemeClr val="accent2"/>
            </a:solidFill>
            <a:ln>
              <a:noFill/>
            </a:ln>
            <a:effectLst/>
          </c:spPr>
          <c:invertIfNegative val="0"/>
          <c:cat>
            <c:strRef>
              <c:f>Analysis!$A$260:$A$263</c:f>
              <c:strCache>
                <c:ptCount val="3"/>
                <c:pt idx="0">
                  <c:v>Female</c:v>
                </c:pt>
                <c:pt idx="1">
                  <c:v>Male</c:v>
                </c:pt>
                <c:pt idx="2">
                  <c:v>Prefer not to answer</c:v>
                </c:pt>
              </c:strCache>
            </c:strRef>
          </c:cat>
          <c:val>
            <c:numRef>
              <c:f>Analysis!$C$260:$C$263</c:f>
              <c:numCache>
                <c:formatCode>General</c:formatCode>
                <c:ptCount val="3"/>
                <c:pt idx="0">
                  <c:v>4</c:v>
                </c:pt>
                <c:pt idx="1">
                  <c:v>13</c:v>
                </c:pt>
              </c:numCache>
            </c:numRef>
          </c:val>
          <c:extLst>
            <c:ext xmlns:c16="http://schemas.microsoft.com/office/drawing/2014/chart" uri="{C3380CC4-5D6E-409C-BE32-E72D297353CC}">
              <c16:uniqueId val="{00000001-14AD-164F-9277-B25463959EE8}"/>
            </c:ext>
          </c:extLst>
        </c:ser>
        <c:ser>
          <c:idx val="2"/>
          <c:order val="2"/>
          <c:tx>
            <c:strRef>
              <c:f>Analysis!$D$259</c:f>
              <c:strCache>
                <c:ptCount val="1"/>
                <c:pt idx="0">
                  <c:v>Dependency on coins/gems and other such items to play </c:v>
                </c:pt>
              </c:strCache>
            </c:strRef>
          </c:tx>
          <c:spPr>
            <a:solidFill>
              <a:schemeClr val="accent3"/>
            </a:solidFill>
            <a:ln>
              <a:noFill/>
            </a:ln>
            <a:effectLst/>
          </c:spPr>
          <c:invertIfNegative val="0"/>
          <c:cat>
            <c:strRef>
              <c:f>Analysis!$A$260:$A$263</c:f>
              <c:strCache>
                <c:ptCount val="3"/>
                <c:pt idx="0">
                  <c:v>Female</c:v>
                </c:pt>
                <c:pt idx="1">
                  <c:v>Male</c:v>
                </c:pt>
                <c:pt idx="2">
                  <c:v>Prefer not to answer</c:v>
                </c:pt>
              </c:strCache>
            </c:strRef>
          </c:cat>
          <c:val>
            <c:numRef>
              <c:f>Analysis!$D$260:$D$263</c:f>
              <c:numCache>
                <c:formatCode>General</c:formatCode>
                <c:ptCount val="3"/>
                <c:pt idx="0">
                  <c:v>18</c:v>
                </c:pt>
                <c:pt idx="1">
                  <c:v>31</c:v>
                </c:pt>
                <c:pt idx="2">
                  <c:v>1</c:v>
                </c:pt>
              </c:numCache>
            </c:numRef>
          </c:val>
          <c:extLst>
            <c:ext xmlns:c16="http://schemas.microsoft.com/office/drawing/2014/chart" uri="{C3380CC4-5D6E-409C-BE32-E72D297353CC}">
              <c16:uniqueId val="{00000002-14AD-164F-9277-B25463959EE8}"/>
            </c:ext>
          </c:extLst>
        </c:ser>
        <c:dLbls>
          <c:showLegendKey val="0"/>
          <c:showVal val="0"/>
          <c:showCatName val="0"/>
          <c:showSerName val="0"/>
          <c:showPercent val="0"/>
          <c:showBubbleSize val="0"/>
        </c:dLbls>
        <c:gapWidth val="219"/>
        <c:overlap val="-27"/>
        <c:axId val="697231760"/>
        <c:axId val="696668560"/>
      </c:barChart>
      <c:catAx>
        <c:axId val="69723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6668560"/>
        <c:crosses val="autoZero"/>
        <c:auto val="1"/>
        <c:lblAlgn val="ctr"/>
        <c:lblOffset val="100"/>
        <c:noMultiLvlLbl val="0"/>
      </c:catAx>
      <c:valAx>
        <c:axId val="69666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23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Too many ads</c:v>
          </c:tx>
          <c:spPr>
            <a:solidFill>
              <a:schemeClr val="accent1"/>
            </a:solidFill>
            <a:ln>
              <a:noFill/>
            </a:ln>
            <a:effectLst/>
          </c:spPr>
          <c:invertIfNegative val="0"/>
          <c:cat>
            <c:strLit>
              <c:ptCount val="1"/>
              <c:pt idx="0">
                <c:v>Total</c:v>
              </c:pt>
            </c:strLit>
          </c:cat>
          <c:val>
            <c:numLit>
              <c:formatCode>General</c:formatCode>
              <c:ptCount val="1"/>
              <c:pt idx="0">
                <c:v>68</c:v>
              </c:pt>
            </c:numLit>
          </c:val>
          <c:extLst>
            <c:ext xmlns:c16="http://schemas.microsoft.com/office/drawing/2014/chart" uri="{C3380CC4-5D6E-409C-BE32-E72D297353CC}">
              <c16:uniqueId val="{00000000-6D2A-DA4E-81F9-F0B88ACA208A}"/>
            </c:ext>
          </c:extLst>
        </c:ser>
        <c:ser>
          <c:idx val="1"/>
          <c:order val="1"/>
          <c:tx>
            <c:v>Some games seem biased</c:v>
          </c:tx>
          <c:spPr>
            <a:solidFill>
              <a:schemeClr val="accent2"/>
            </a:solidFill>
            <a:ln>
              <a:noFill/>
            </a:ln>
            <a:effectLst/>
          </c:spPr>
          <c:invertIfNegative val="0"/>
          <c:cat>
            <c:strLit>
              <c:ptCount val="1"/>
              <c:pt idx="0">
                <c:v>Total</c:v>
              </c:pt>
            </c:strLit>
          </c:cat>
          <c:val>
            <c:numLit>
              <c:formatCode>General</c:formatCode>
              <c:ptCount val="1"/>
              <c:pt idx="0">
                <c:v>17</c:v>
              </c:pt>
            </c:numLit>
          </c:val>
          <c:extLst>
            <c:ext xmlns:c16="http://schemas.microsoft.com/office/drawing/2014/chart" uri="{C3380CC4-5D6E-409C-BE32-E72D297353CC}">
              <c16:uniqueId val="{00000001-6D2A-DA4E-81F9-F0B88ACA208A}"/>
            </c:ext>
          </c:extLst>
        </c:ser>
        <c:ser>
          <c:idx val="2"/>
          <c:order val="2"/>
          <c:tx>
            <c:v>Dependency on coins/gems and other such items to play </c:v>
          </c:tx>
          <c:spPr>
            <a:solidFill>
              <a:schemeClr val="accent3"/>
            </a:solidFill>
            <a:ln>
              <a:noFill/>
            </a:ln>
            <a:effectLst/>
          </c:spPr>
          <c:invertIfNegative val="0"/>
          <c:cat>
            <c:strLit>
              <c:ptCount val="1"/>
              <c:pt idx="0">
                <c:v>Total</c:v>
              </c:pt>
            </c:strLit>
          </c:cat>
          <c:val>
            <c:numLit>
              <c:formatCode>General</c:formatCode>
              <c:ptCount val="1"/>
              <c:pt idx="0">
                <c:v>50</c:v>
              </c:pt>
            </c:numLit>
          </c:val>
          <c:extLst>
            <c:ext xmlns:c16="http://schemas.microsoft.com/office/drawing/2014/chart" uri="{C3380CC4-5D6E-409C-BE32-E72D297353CC}">
              <c16:uniqueId val="{00000002-6D2A-DA4E-81F9-F0B88ACA208A}"/>
            </c:ext>
          </c:extLst>
        </c:ser>
        <c:ser>
          <c:idx val="3"/>
          <c:order val="3"/>
          <c:tx>
            <c:v>No, can't think of any</c:v>
          </c:tx>
          <c:spPr>
            <a:solidFill>
              <a:schemeClr val="accent4"/>
            </a:solidFill>
            <a:ln>
              <a:noFill/>
            </a:ln>
            <a:effectLst/>
          </c:spPr>
          <c:invertIfNegative val="0"/>
          <c:cat>
            <c:strLit>
              <c:ptCount val="1"/>
              <c:pt idx="0">
                <c:v>Total</c:v>
              </c:pt>
            </c:strLit>
          </c:cat>
          <c:val>
            <c:numLit>
              <c:formatCode>General</c:formatCode>
              <c:ptCount val="1"/>
              <c:pt idx="0">
                <c:v>4</c:v>
              </c:pt>
            </c:numLit>
          </c:val>
          <c:extLst>
            <c:ext xmlns:c16="http://schemas.microsoft.com/office/drawing/2014/chart" uri="{C3380CC4-5D6E-409C-BE32-E72D297353CC}">
              <c16:uniqueId val="{00000003-6D2A-DA4E-81F9-F0B88ACA208A}"/>
            </c:ext>
          </c:extLst>
        </c:ser>
        <c:ser>
          <c:idx val="4"/>
          <c:order val="4"/>
          <c:tx>
            <c:v>Others</c:v>
          </c:tx>
          <c:spPr>
            <a:solidFill>
              <a:schemeClr val="accent5"/>
            </a:solidFill>
            <a:ln>
              <a:noFill/>
            </a:ln>
            <a:effectLst/>
          </c:spPr>
          <c:invertIfNegative val="0"/>
          <c:cat>
            <c:strLit>
              <c:ptCount val="1"/>
              <c:pt idx="0">
                <c:v>Total</c:v>
              </c:pt>
            </c:strLit>
          </c:cat>
          <c:val>
            <c:numLit>
              <c:formatCode>General</c:formatCode>
              <c:ptCount val="1"/>
              <c:pt idx="0">
                <c:v>7</c:v>
              </c:pt>
            </c:numLit>
          </c:val>
          <c:extLst>
            <c:ext xmlns:c16="http://schemas.microsoft.com/office/drawing/2014/chart" uri="{C3380CC4-5D6E-409C-BE32-E72D297353CC}">
              <c16:uniqueId val="{00000004-6D2A-DA4E-81F9-F0B88ACA208A}"/>
            </c:ext>
          </c:extLst>
        </c:ser>
        <c:dLbls>
          <c:showLegendKey val="0"/>
          <c:showVal val="0"/>
          <c:showCatName val="0"/>
          <c:showSerName val="0"/>
          <c:showPercent val="0"/>
          <c:showBubbleSize val="0"/>
        </c:dLbls>
        <c:gapWidth val="219"/>
        <c:overlap val="-27"/>
        <c:axId val="726010272"/>
        <c:axId val="726414592"/>
      </c:barChart>
      <c:catAx>
        <c:axId val="72601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14592"/>
        <c:crosses val="autoZero"/>
        <c:auto val="1"/>
        <c:lblAlgn val="ctr"/>
        <c:lblOffset val="100"/>
        <c:noMultiLvlLbl val="0"/>
      </c:catAx>
      <c:valAx>
        <c:axId val="7264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01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Survey.xlsx]Analysis!PivotTable30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Analysis!$A$293</c:f>
              <c:strCache>
                <c:ptCount val="1"/>
                <c:pt idx="0">
                  <c:v>Recommendations from friends/family</c:v>
                </c:pt>
              </c:strCache>
            </c:strRef>
          </c:tx>
          <c:spPr>
            <a:solidFill>
              <a:schemeClr val="accent1"/>
            </a:solidFill>
            <a:ln>
              <a:noFill/>
            </a:ln>
            <a:effectLst/>
          </c:spPr>
          <c:invertIfNegative val="0"/>
          <c:cat>
            <c:strRef>
              <c:f>Analysis!$A$294</c:f>
              <c:strCache>
                <c:ptCount val="1"/>
                <c:pt idx="0">
                  <c:v>Total</c:v>
                </c:pt>
              </c:strCache>
            </c:strRef>
          </c:cat>
          <c:val>
            <c:numRef>
              <c:f>Analysis!$A$294</c:f>
              <c:numCache>
                <c:formatCode>General</c:formatCode>
                <c:ptCount val="1"/>
                <c:pt idx="0">
                  <c:v>36</c:v>
                </c:pt>
              </c:numCache>
            </c:numRef>
          </c:val>
          <c:extLst>
            <c:ext xmlns:c16="http://schemas.microsoft.com/office/drawing/2014/chart" uri="{C3380CC4-5D6E-409C-BE32-E72D297353CC}">
              <c16:uniqueId val="{00000000-7698-3E4C-A6ED-9A0D94355E91}"/>
            </c:ext>
          </c:extLst>
        </c:ser>
        <c:ser>
          <c:idx val="1"/>
          <c:order val="1"/>
          <c:tx>
            <c:strRef>
              <c:f>Analysis!$B$293</c:f>
              <c:strCache>
                <c:ptCount val="1"/>
                <c:pt idx="0">
                  <c:v>Facebook/Instagram or other social media platforms</c:v>
                </c:pt>
              </c:strCache>
            </c:strRef>
          </c:tx>
          <c:spPr>
            <a:solidFill>
              <a:schemeClr val="accent2"/>
            </a:solidFill>
            <a:ln>
              <a:noFill/>
            </a:ln>
            <a:effectLst/>
          </c:spPr>
          <c:invertIfNegative val="0"/>
          <c:cat>
            <c:strRef>
              <c:f>Analysis!$A$294</c:f>
              <c:strCache>
                <c:ptCount val="1"/>
                <c:pt idx="0">
                  <c:v>Total</c:v>
                </c:pt>
              </c:strCache>
            </c:strRef>
          </c:cat>
          <c:val>
            <c:numRef>
              <c:f>Analysis!$B$294</c:f>
              <c:numCache>
                <c:formatCode>General</c:formatCode>
                <c:ptCount val="1"/>
                <c:pt idx="0">
                  <c:v>21</c:v>
                </c:pt>
              </c:numCache>
            </c:numRef>
          </c:val>
          <c:extLst>
            <c:ext xmlns:c16="http://schemas.microsoft.com/office/drawing/2014/chart" uri="{C3380CC4-5D6E-409C-BE32-E72D297353CC}">
              <c16:uniqueId val="{00000001-7698-3E4C-A6ED-9A0D94355E91}"/>
            </c:ext>
          </c:extLst>
        </c:ser>
        <c:ser>
          <c:idx val="2"/>
          <c:order val="2"/>
          <c:tx>
            <c:strRef>
              <c:f>Analysis!$C$293</c:f>
              <c:strCache>
                <c:ptCount val="1"/>
                <c:pt idx="0">
                  <c:v>Browse through app stores for games that interest you</c:v>
                </c:pt>
              </c:strCache>
            </c:strRef>
          </c:tx>
          <c:spPr>
            <a:solidFill>
              <a:schemeClr val="accent3"/>
            </a:solidFill>
            <a:ln>
              <a:noFill/>
            </a:ln>
            <a:effectLst/>
          </c:spPr>
          <c:invertIfNegative val="0"/>
          <c:cat>
            <c:strRef>
              <c:f>Analysis!$A$294</c:f>
              <c:strCache>
                <c:ptCount val="1"/>
                <c:pt idx="0">
                  <c:v>Total</c:v>
                </c:pt>
              </c:strCache>
            </c:strRef>
          </c:cat>
          <c:val>
            <c:numRef>
              <c:f>Analysis!$C$294</c:f>
              <c:numCache>
                <c:formatCode>General</c:formatCode>
                <c:ptCount val="1"/>
                <c:pt idx="0">
                  <c:v>50</c:v>
                </c:pt>
              </c:numCache>
            </c:numRef>
          </c:val>
          <c:extLst>
            <c:ext xmlns:c16="http://schemas.microsoft.com/office/drawing/2014/chart" uri="{C3380CC4-5D6E-409C-BE32-E72D297353CC}">
              <c16:uniqueId val="{00000002-7698-3E4C-A6ED-9A0D94355E91}"/>
            </c:ext>
          </c:extLst>
        </c:ser>
        <c:ser>
          <c:idx val="3"/>
          <c:order val="3"/>
          <c:tx>
            <c:strRef>
              <c:f>Analysis!$D$293</c:f>
              <c:strCache>
                <c:ptCount val="1"/>
                <c:pt idx="0">
                  <c:v>Ads</c:v>
                </c:pt>
              </c:strCache>
            </c:strRef>
          </c:tx>
          <c:spPr>
            <a:solidFill>
              <a:schemeClr val="accent4"/>
            </a:solidFill>
            <a:ln>
              <a:noFill/>
            </a:ln>
            <a:effectLst/>
          </c:spPr>
          <c:invertIfNegative val="0"/>
          <c:cat>
            <c:strRef>
              <c:f>Analysis!$A$294</c:f>
              <c:strCache>
                <c:ptCount val="1"/>
                <c:pt idx="0">
                  <c:v>Total</c:v>
                </c:pt>
              </c:strCache>
            </c:strRef>
          </c:cat>
          <c:val>
            <c:numRef>
              <c:f>Analysis!$D$294</c:f>
              <c:numCache>
                <c:formatCode>General</c:formatCode>
                <c:ptCount val="1"/>
                <c:pt idx="0">
                  <c:v>10</c:v>
                </c:pt>
              </c:numCache>
            </c:numRef>
          </c:val>
          <c:extLst>
            <c:ext xmlns:c16="http://schemas.microsoft.com/office/drawing/2014/chart" uri="{C3380CC4-5D6E-409C-BE32-E72D297353CC}">
              <c16:uniqueId val="{00000003-7698-3E4C-A6ED-9A0D94355E91}"/>
            </c:ext>
          </c:extLst>
        </c:ser>
        <c:dLbls>
          <c:showLegendKey val="0"/>
          <c:showVal val="0"/>
          <c:showCatName val="0"/>
          <c:showSerName val="0"/>
          <c:showPercent val="0"/>
          <c:showBubbleSize val="0"/>
        </c:dLbls>
        <c:gapWidth val="219"/>
        <c:overlap val="-27"/>
        <c:axId val="690172656"/>
        <c:axId val="726620048"/>
      </c:barChart>
      <c:catAx>
        <c:axId val="69017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26620048"/>
        <c:crosses val="autoZero"/>
        <c:auto val="1"/>
        <c:lblAlgn val="ctr"/>
        <c:lblOffset val="100"/>
        <c:noMultiLvlLbl val="0"/>
      </c:catAx>
      <c:valAx>
        <c:axId val="72662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7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Survey.xlsx]Analysis!PivotTable31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Analysis!$B$316</c:f>
              <c:strCache>
                <c:ptCount val="1"/>
                <c:pt idx="0">
                  <c:v>Recommendations from friends/family</c:v>
                </c:pt>
              </c:strCache>
            </c:strRef>
          </c:tx>
          <c:spPr>
            <a:solidFill>
              <a:schemeClr val="accent1"/>
            </a:solidFill>
            <a:ln>
              <a:noFill/>
            </a:ln>
            <a:effectLst/>
          </c:spPr>
          <c:invertIfNegative val="0"/>
          <c:cat>
            <c:strRef>
              <c:f>Analysis!$A$317:$A$320</c:f>
              <c:strCache>
                <c:ptCount val="3"/>
                <c:pt idx="0">
                  <c:v>Female</c:v>
                </c:pt>
                <c:pt idx="1">
                  <c:v>Male</c:v>
                </c:pt>
                <c:pt idx="2">
                  <c:v>Prefer not to answer</c:v>
                </c:pt>
              </c:strCache>
            </c:strRef>
          </c:cat>
          <c:val>
            <c:numRef>
              <c:f>Analysis!$B$317:$B$320</c:f>
              <c:numCache>
                <c:formatCode>General</c:formatCode>
                <c:ptCount val="3"/>
                <c:pt idx="0">
                  <c:v>18</c:v>
                </c:pt>
                <c:pt idx="1">
                  <c:v>18</c:v>
                </c:pt>
              </c:numCache>
            </c:numRef>
          </c:val>
          <c:extLst>
            <c:ext xmlns:c16="http://schemas.microsoft.com/office/drawing/2014/chart" uri="{C3380CC4-5D6E-409C-BE32-E72D297353CC}">
              <c16:uniqueId val="{00000000-8697-1D40-B5C0-E893AB315531}"/>
            </c:ext>
          </c:extLst>
        </c:ser>
        <c:ser>
          <c:idx val="1"/>
          <c:order val="1"/>
          <c:tx>
            <c:strRef>
              <c:f>Analysis!$C$316</c:f>
              <c:strCache>
                <c:ptCount val="1"/>
                <c:pt idx="0">
                  <c:v>Facebook/Instagram or other social media platforms</c:v>
                </c:pt>
              </c:strCache>
            </c:strRef>
          </c:tx>
          <c:spPr>
            <a:solidFill>
              <a:schemeClr val="accent2"/>
            </a:solidFill>
            <a:ln>
              <a:noFill/>
            </a:ln>
            <a:effectLst/>
          </c:spPr>
          <c:invertIfNegative val="0"/>
          <c:cat>
            <c:strRef>
              <c:f>Analysis!$A$317:$A$320</c:f>
              <c:strCache>
                <c:ptCount val="3"/>
                <c:pt idx="0">
                  <c:v>Female</c:v>
                </c:pt>
                <c:pt idx="1">
                  <c:v>Male</c:v>
                </c:pt>
                <c:pt idx="2">
                  <c:v>Prefer not to answer</c:v>
                </c:pt>
              </c:strCache>
            </c:strRef>
          </c:cat>
          <c:val>
            <c:numRef>
              <c:f>Analysis!$C$317:$C$320</c:f>
              <c:numCache>
                <c:formatCode>General</c:formatCode>
                <c:ptCount val="3"/>
                <c:pt idx="0">
                  <c:v>8</c:v>
                </c:pt>
                <c:pt idx="1">
                  <c:v>13</c:v>
                </c:pt>
              </c:numCache>
            </c:numRef>
          </c:val>
          <c:extLst>
            <c:ext xmlns:c16="http://schemas.microsoft.com/office/drawing/2014/chart" uri="{C3380CC4-5D6E-409C-BE32-E72D297353CC}">
              <c16:uniqueId val="{00000001-8697-1D40-B5C0-E893AB315531}"/>
            </c:ext>
          </c:extLst>
        </c:ser>
        <c:ser>
          <c:idx val="2"/>
          <c:order val="2"/>
          <c:tx>
            <c:strRef>
              <c:f>Analysis!$D$316</c:f>
              <c:strCache>
                <c:ptCount val="1"/>
                <c:pt idx="0">
                  <c:v>Browse through app stores for games that interest you</c:v>
                </c:pt>
              </c:strCache>
            </c:strRef>
          </c:tx>
          <c:spPr>
            <a:solidFill>
              <a:schemeClr val="accent3"/>
            </a:solidFill>
            <a:ln>
              <a:noFill/>
            </a:ln>
            <a:effectLst/>
          </c:spPr>
          <c:invertIfNegative val="0"/>
          <c:cat>
            <c:strRef>
              <c:f>Analysis!$A$317:$A$320</c:f>
              <c:strCache>
                <c:ptCount val="3"/>
                <c:pt idx="0">
                  <c:v>Female</c:v>
                </c:pt>
                <c:pt idx="1">
                  <c:v>Male</c:v>
                </c:pt>
                <c:pt idx="2">
                  <c:v>Prefer not to answer</c:v>
                </c:pt>
              </c:strCache>
            </c:strRef>
          </c:cat>
          <c:val>
            <c:numRef>
              <c:f>Analysis!$D$317:$D$320</c:f>
              <c:numCache>
                <c:formatCode>General</c:formatCode>
                <c:ptCount val="3"/>
                <c:pt idx="0">
                  <c:v>19</c:v>
                </c:pt>
                <c:pt idx="1">
                  <c:v>30</c:v>
                </c:pt>
                <c:pt idx="2">
                  <c:v>1</c:v>
                </c:pt>
              </c:numCache>
            </c:numRef>
          </c:val>
          <c:extLst>
            <c:ext xmlns:c16="http://schemas.microsoft.com/office/drawing/2014/chart" uri="{C3380CC4-5D6E-409C-BE32-E72D297353CC}">
              <c16:uniqueId val="{00000002-8697-1D40-B5C0-E893AB315531}"/>
            </c:ext>
          </c:extLst>
        </c:ser>
        <c:ser>
          <c:idx val="3"/>
          <c:order val="3"/>
          <c:tx>
            <c:strRef>
              <c:f>Analysis!$E$316</c:f>
              <c:strCache>
                <c:ptCount val="1"/>
                <c:pt idx="0">
                  <c:v>Ads</c:v>
                </c:pt>
              </c:strCache>
            </c:strRef>
          </c:tx>
          <c:spPr>
            <a:solidFill>
              <a:schemeClr val="accent4"/>
            </a:solidFill>
            <a:ln>
              <a:noFill/>
            </a:ln>
            <a:effectLst/>
          </c:spPr>
          <c:invertIfNegative val="0"/>
          <c:cat>
            <c:strRef>
              <c:f>Analysis!$A$317:$A$320</c:f>
              <c:strCache>
                <c:ptCount val="3"/>
                <c:pt idx="0">
                  <c:v>Female</c:v>
                </c:pt>
                <c:pt idx="1">
                  <c:v>Male</c:v>
                </c:pt>
                <c:pt idx="2">
                  <c:v>Prefer not to answer</c:v>
                </c:pt>
              </c:strCache>
            </c:strRef>
          </c:cat>
          <c:val>
            <c:numRef>
              <c:f>Analysis!$E$317:$E$320</c:f>
              <c:numCache>
                <c:formatCode>General</c:formatCode>
                <c:ptCount val="3"/>
                <c:pt idx="0">
                  <c:v>3</c:v>
                </c:pt>
                <c:pt idx="1">
                  <c:v>7</c:v>
                </c:pt>
              </c:numCache>
            </c:numRef>
          </c:val>
          <c:extLst>
            <c:ext xmlns:c16="http://schemas.microsoft.com/office/drawing/2014/chart" uri="{C3380CC4-5D6E-409C-BE32-E72D297353CC}">
              <c16:uniqueId val="{00000003-8697-1D40-B5C0-E893AB315531}"/>
            </c:ext>
          </c:extLst>
        </c:ser>
        <c:dLbls>
          <c:showLegendKey val="0"/>
          <c:showVal val="0"/>
          <c:showCatName val="0"/>
          <c:showSerName val="0"/>
          <c:showPercent val="0"/>
          <c:showBubbleSize val="0"/>
        </c:dLbls>
        <c:gapWidth val="219"/>
        <c:overlap val="-27"/>
        <c:axId val="755453184"/>
        <c:axId val="699941280"/>
      </c:barChart>
      <c:catAx>
        <c:axId val="75545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9941280"/>
        <c:crosses val="autoZero"/>
        <c:auto val="1"/>
        <c:lblAlgn val="ctr"/>
        <c:lblOffset val="100"/>
        <c:noMultiLvlLbl val="0"/>
      </c:catAx>
      <c:valAx>
        <c:axId val="69994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453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Survey.xlsx]Analysis!PivotTable36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169913799524214E-2"/>
          <c:y val="3.5626384423415369E-2"/>
          <c:w val="0.89970879249945734"/>
          <c:h val="0.77334255785517947"/>
        </c:manualLayout>
      </c:layout>
      <c:barChart>
        <c:barDir val="col"/>
        <c:grouping val="clustered"/>
        <c:varyColors val="0"/>
        <c:ser>
          <c:idx val="0"/>
          <c:order val="0"/>
          <c:tx>
            <c:strRef>
              <c:f>Analysis!$J$119:$J$120</c:f>
              <c:strCache>
                <c:ptCount val="1"/>
                <c:pt idx="0">
                  <c:v>0</c:v>
                </c:pt>
              </c:strCache>
            </c:strRef>
          </c:tx>
          <c:spPr>
            <a:solidFill>
              <a:schemeClr val="accent1"/>
            </a:solidFill>
            <a:ln>
              <a:noFill/>
            </a:ln>
            <a:effectLst/>
          </c:spPr>
          <c:invertIfNegative val="0"/>
          <c:cat>
            <c:multiLvlStrRef>
              <c:f>Analysis!$I$121:$I$127</c:f>
              <c:multiLvlStrCache>
                <c:ptCount val="5"/>
                <c:lvl>
                  <c:pt idx="0">
                    <c:v>Daily</c:v>
                  </c:pt>
                  <c:pt idx="1">
                    <c:v>Few times a month</c:v>
                  </c:pt>
                  <c:pt idx="2">
                    <c:v>Few times a week</c:v>
                  </c:pt>
                  <c:pt idx="3">
                    <c:v>Few times a year</c:v>
                  </c:pt>
                  <c:pt idx="4">
                    <c:v>Rarely</c:v>
                  </c:pt>
                </c:lvl>
                <c:lvl>
                  <c:pt idx="0">
                    <c:v>Female</c:v>
                  </c:pt>
                </c:lvl>
              </c:multiLvlStrCache>
            </c:multiLvlStrRef>
          </c:cat>
          <c:val>
            <c:numRef>
              <c:f>Analysis!$J$121:$J$127</c:f>
              <c:numCache>
                <c:formatCode>General</c:formatCode>
                <c:ptCount val="5"/>
                <c:pt idx="0">
                  <c:v>2</c:v>
                </c:pt>
                <c:pt idx="1">
                  <c:v>0</c:v>
                </c:pt>
                <c:pt idx="2">
                  <c:v>0</c:v>
                </c:pt>
                <c:pt idx="3">
                  <c:v>0</c:v>
                </c:pt>
                <c:pt idx="4">
                  <c:v>0</c:v>
                </c:pt>
              </c:numCache>
            </c:numRef>
          </c:val>
          <c:extLst>
            <c:ext xmlns:c16="http://schemas.microsoft.com/office/drawing/2014/chart" uri="{C3380CC4-5D6E-409C-BE32-E72D297353CC}">
              <c16:uniqueId val="{00000000-EE41-3F4E-834E-5657A156A973}"/>
            </c:ext>
          </c:extLst>
        </c:ser>
        <c:ser>
          <c:idx val="1"/>
          <c:order val="1"/>
          <c:tx>
            <c:strRef>
              <c:f>Analysis!$K$119:$K$120</c:f>
              <c:strCache>
                <c:ptCount val="1"/>
                <c:pt idx="0">
                  <c:v>1 hour</c:v>
                </c:pt>
              </c:strCache>
            </c:strRef>
          </c:tx>
          <c:spPr>
            <a:solidFill>
              <a:schemeClr val="accent2"/>
            </a:solidFill>
            <a:ln>
              <a:noFill/>
            </a:ln>
            <a:effectLst/>
          </c:spPr>
          <c:invertIfNegative val="0"/>
          <c:cat>
            <c:multiLvlStrRef>
              <c:f>Analysis!$I$121:$I$127</c:f>
              <c:multiLvlStrCache>
                <c:ptCount val="5"/>
                <c:lvl>
                  <c:pt idx="0">
                    <c:v>Daily</c:v>
                  </c:pt>
                  <c:pt idx="1">
                    <c:v>Few times a month</c:v>
                  </c:pt>
                  <c:pt idx="2">
                    <c:v>Few times a week</c:v>
                  </c:pt>
                  <c:pt idx="3">
                    <c:v>Few times a year</c:v>
                  </c:pt>
                  <c:pt idx="4">
                    <c:v>Rarely</c:v>
                  </c:pt>
                </c:lvl>
                <c:lvl>
                  <c:pt idx="0">
                    <c:v>Female</c:v>
                  </c:pt>
                </c:lvl>
              </c:multiLvlStrCache>
            </c:multiLvlStrRef>
          </c:cat>
          <c:val>
            <c:numRef>
              <c:f>Analysis!$K$121:$K$127</c:f>
              <c:numCache>
                <c:formatCode>General</c:formatCode>
                <c:ptCount val="5"/>
                <c:pt idx="0">
                  <c:v>1</c:v>
                </c:pt>
                <c:pt idx="1">
                  <c:v>2</c:v>
                </c:pt>
                <c:pt idx="2">
                  <c:v>2</c:v>
                </c:pt>
                <c:pt idx="3">
                  <c:v>0</c:v>
                </c:pt>
                <c:pt idx="4">
                  <c:v>0</c:v>
                </c:pt>
              </c:numCache>
            </c:numRef>
          </c:val>
          <c:extLst>
            <c:ext xmlns:c16="http://schemas.microsoft.com/office/drawing/2014/chart" uri="{C3380CC4-5D6E-409C-BE32-E72D297353CC}">
              <c16:uniqueId val="{00000001-EE41-3F4E-834E-5657A156A973}"/>
            </c:ext>
          </c:extLst>
        </c:ser>
        <c:ser>
          <c:idx val="2"/>
          <c:order val="2"/>
          <c:tx>
            <c:strRef>
              <c:f>Analysis!$L$119:$L$120</c:f>
              <c:strCache>
                <c:ptCount val="1"/>
                <c:pt idx="0">
                  <c:v>15 minutes</c:v>
                </c:pt>
              </c:strCache>
            </c:strRef>
          </c:tx>
          <c:spPr>
            <a:solidFill>
              <a:schemeClr val="accent3"/>
            </a:solidFill>
            <a:ln>
              <a:noFill/>
            </a:ln>
            <a:effectLst/>
          </c:spPr>
          <c:invertIfNegative val="0"/>
          <c:cat>
            <c:multiLvlStrRef>
              <c:f>Analysis!$I$121:$I$127</c:f>
              <c:multiLvlStrCache>
                <c:ptCount val="5"/>
                <c:lvl>
                  <c:pt idx="0">
                    <c:v>Daily</c:v>
                  </c:pt>
                  <c:pt idx="1">
                    <c:v>Few times a month</c:v>
                  </c:pt>
                  <c:pt idx="2">
                    <c:v>Few times a week</c:v>
                  </c:pt>
                  <c:pt idx="3">
                    <c:v>Few times a year</c:v>
                  </c:pt>
                  <c:pt idx="4">
                    <c:v>Rarely</c:v>
                  </c:pt>
                </c:lvl>
                <c:lvl>
                  <c:pt idx="0">
                    <c:v>Female</c:v>
                  </c:pt>
                </c:lvl>
              </c:multiLvlStrCache>
            </c:multiLvlStrRef>
          </c:cat>
          <c:val>
            <c:numRef>
              <c:f>Analysis!$L$121:$L$127</c:f>
              <c:numCache>
                <c:formatCode>General</c:formatCode>
                <c:ptCount val="5"/>
                <c:pt idx="0">
                  <c:v>2</c:v>
                </c:pt>
                <c:pt idx="1">
                  <c:v>2</c:v>
                </c:pt>
                <c:pt idx="2">
                  <c:v>5</c:v>
                </c:pt>
                <c:pt idx="3">
                  <c:v>2</c:v>
                </c:pt>
                <c:pt idx="4">
                  <c:v>0</c:v>
                </c:pt>
              </c:numCache>
            </c:numRef>
          </c:val>
          <c:extLst>
            <c:ext xmlns:c16="http://schemas.microsoft.com/office/drawing/2014/chart" uri="{C3380CC4-5D6E-409C-BE32-E72D297353CC}">
              <c16:uniqueId val="{00000002-EE41-3F4E-834E-5657A156A973}"/>
            </c:ext>
          </c:extLst>
        </c:ser>
        <c:ser>
          <c:idx val="3"/>
          <c:order val="3"/>
          <c:tx>
            <c:strRef>
              <c:f>Analysis!$M$119:$M$120</c:f>
              <c:strCache>
                <c:ptCount val="1"/>
                <c:pt idx="0">
                  <c:v>30 minutes</c:v>
                </c:pt>
              </c:strCache>
            </c:strRef>
          </c:tx>
          <c:spPr>
            <a:solidFill>
              <a:schemeClr val="accent4"/>
            </a:solidFill>
            <a:ln>
              <a:noFill/>
            </a:ln>
            <a:effectLst/>
          </c:spPr>
          <c:invertIfNegative val="0"/>
          <c:cat>
            <c:multiLvlStrRef>
              <c:f>Analysis!$I$121:$I$127</c:f>
              <c:multiLvlStrCache>
                <c:ptCount val="5"/>
                <c:lvl>
                  <c:pt idx="0">
                    <c:v>Daily</c:v>
                  </c:pt>
                  <c:pt idx="1">
                    <c:v>Few times a month</c:v>
                  </c:pt>
                  <c:pt idx="2">
                    <c:v>Few times a week</c:v>
                  </c:pt>
                  <c:pt idx="3">
                    <c:v>Few times a year</c:v>
                  </c:pt>
                  <c:pt idx="4">
                    <c:v>Rarely</c:v>
                  </c:pt>
                </c:lvl>
                <c:lvl>
                  <c:pt idx="0">
                    <c:v>Female</c:v>
                  </c:pt>
                </c:lvl>
              </c:multiLvlStrCache>
            </c:multiLvlStrRef>
          </c:cat>
          <c:val>
            <c:numRef>
              <c:f>Analysis!$M$121:$M$127</c:f>
              <c:numCache>
                <c:formatCode>General</c:formatCode>
                <c:ptCount val="5"/>
                <c:pt idx="0">
                  <c:v>1</c:v>
                </c:pt>
                <c:pt idx="1">
                  <c:v>3</c:v>
                </c:pt>
                <c:pt idx="2">
                  <c:v>10</c:v>
                </c:pt>
                <c:pt idx="3">
                  <c:v>0</c:v>
                </c:pt>
                <c:pt idx="4">
                  <c:v>1</c:v>
                </c:pt>
              </c:numCache>
            </c:numRef>
          </c:val>
          <c:extLst>
            <c:ext xmlns:c16="http://schemas.microsoft.com/office/drawing/2014/chart" uri="{C3380CC4-5D6E-409C-BE32-E72D297353CC}">
              <c16:uniqueId val="{00000003-EE41-3F4E-834E-5657A156A973}"/>
            </c:ext>
          </c:extLst>
        </c:ser>
        <c:ser>
          <c:idx val="4"/>
          <c:order val="4"/>
          <c:tx>
            <c:strRef>
              <c:f>Analysis!$N$119:$N$120</c:f>
              <c:strCache>
                <c:ptCount val="1"/>
                <c:pt idx="0">
                  <c:v>Longer!</c:v>
                </c:pt>
              </c:strCache>
            </c:strRef>
          </c:tx>
          <c:spPr>
            <a:solidFill>
              <a:schemeClr val="accent5"/>
            </a:solidFill>
            <a:ln>
              <a:noFill/>
            </a:ln>
            <a:effectLst/>
          </c:spPr>
          <c:invertIfNegative val="0"/>
          <c:cat>
            <c:multiLvlStrRef>
              <c:f>Analysis!$I$121:$I$127</c:f>
              <c:multiLvlStrCache>
                <c:ptCount val="5"/>
                <c:lvl>
                  <c:pt idx="0">
                    <c:v>Daily</c:v>
                  </c:pt>
                  <c:pt idx="1">
                    <c:v>Few times a month</c:v>
                  </c:pt>
                  <c:pt idx="2">
                    <c:v>Few times a week</c:v>
                  </c:pt>
                  <c:pt idx="3">
                    <c:v>Few times a year</c:v>
                  </c:pt>
                  <c:pt idx="4">
                    <c:v>Rarely</c:v>
                  </c:pt>
                </c:lvl>
                <c:lvl>
                  <c:pt idx="0">
                    <c:v>Female</c:v>
                  </c:pt>
                </c:lvl>
              </c:multiLvlStrCache>
            </c:multiLvlStrRef>
          </c:cat>
          <c:val>
            <c:numRef>
              <c:f>Analysis!$N$121:$N$127</c:f>
              <c:numCache>
                <c:formatCode>General</c:formatCode>
                <c:ptCount val="5"/>
                <c:pt idx="0">
                  <c:v>2</c:v>
                </c:pt>
                <c:pt idx="1">
                  <c:v>0</c:v>
                </c:pt>
                <c:pt idx="2">
                  <c:v>0</c:v>
                </c:pt>
                <c:pt idx="3">
                  <c:v>0</c:v>
                </c:pt>
                <c:pt idx="4">
                  <c:v>0</c:v>
                </c:pt>
              </c:numCache>
            </c:numRef>
          </c:val>
          <c:extLst>
            <c:ext xmlns:c16="http://schemas.microsoft.com/office/drawing/2014/chart" uri="{C3380CC4-5D6E-409C-BE32-E72D297353CC}">
              <c16:uniqueId val="{00000004-EE41-3F4E-834E-5657A156A973}"/>
            </c:ext>
          </c:extLst>
        </c:ser>
        <c:dLbls>
          <c:showLegendKey val="0"/>
          <c:showVal val="0"/>
          <c:showCatName val="0"/>
          <c:showSerName val="0"/>
          <c:showPercent val="0"/>
          <c:showBubbleSize val="0"/>
        </c:dLbls>
        <c:gapWidth val="219"/>
        <c:overlap val="-27"/>
        <c:axId val="779043168"/>
        <c:axId val="754857376"/>
      </c:barChart>
      <c:catAx>
        <c:axId val="77904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54857376"/>
        <c:crosses val="autoZero"/>
        <c:auto val="1"/>
        <c:lblAlgn val="ctr"/>
        <c:lblOffset val="100"/>
        <c:noMultiLvlLbl val="0"/>
      </c:catAx>
      <c:valAx>
        <c:axId val="75485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04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Survey.xlsx]Analysis!PivotTable40</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Analysis!$A$28</c:f>
              <c:strCache>
                <c:ptCount val="1"/>
                <c:pt idx="0">
                  <c:v>Shooting/Action</c:v>
                </c:pt>
              </c:strCache>
            </c:strRef>
          </c:tx>
          <c:spPr>
            <a:solidFill>
              <a:schemeClr val="accent1"/>
            </a:solidFill>
            <a:ln>
              <a:noFill/>
            </a:ln>
            <a:effectLst/>
          </c:spPr>
          <c:invertIfNegative val="0"/>
          <c:cat>
            <c:strRef>
              <c:f>Analysis!$A$29</c:f>
              <c:strCache>
                <c:ptCount val="1"/>
                <c:pt idx="0">
                  <c:v>Total</c:v>
                </c:pt>
              </c:strCache>
            </c:strRef>
          </c:cat>
          <c:val>
            <c:numRef>
              <c:f>Analysis!$A$29</c:f>
              <c:numCache>
                <c:formatCode>General</c:formatCode>
                <c:ptCount val="1"/>
                <c:pt idx="0">
                  <c:v>34</c:v>
                </c:pt>
              </c:numCache>
            </c:numRef>
          </c:val>
          <c:extLst>
            <c:ext xmlns:c16="http://schemas.microsoft.com/office/drawing/2014/chart" uri="{C3380CC4-5D6E-409C-BE32-E72D297353CC}">
              <c16:uniqueId val="{00000000-6693-C948-8832-22EB9295DDB8}"/>
            </c:ext>
          </c:extLst>
        </c:ser>
        <c:ser>
          <c:idx val="1"/>
          <c:order val="1"/>
          <c:tx>
            <c:strRef>
              <c:f>Analysis!$B$28</c:f>
              <c:strCache>
                <c:ptCount val="1"/>
                <c:pt idx="0">
                  <c:v>Racing games</c:v>
                </c:pt>
              </c:strCache>
            </c:strRef>
          </c:tx>
          <c:spPr>
            <a:solidFill>
              <a:schemeClr val="accent2"/>
            </a:solidFill>
            <a:ln>
              <a:noFill/>
            </a:ln>
            <a:effectLst/>
          </c:spPr>
          <c:invertIfNegative val="0"/>
          <c:cat>
            <c:strRef>
              <c:f>Analysis!$A$29</c:f>
              <c:strCache>
                <c:ptCount val="1"/>
                <c:pt idx="0">
                  <c:v>Total</c:v>
                </c:pt>
              </c:strCache>
            </c:strRef>
          </c:cat>
          <c:val>
            <c:numRef>
              <c:f>Analysis!$B$29</c:f>
              <c:numCache>
                <c:formatCode>General</c:formatCode>
                <c:ptCount val="1"/>
                <c:pt idx="0">
                  <c:v>31</c:v>
                </c:pt>
              </c:numCache>
            </c:numRef>
          </c:val>
          <c:extLst>
            <c:ext xmlns:c16="http://schemas.microsoft.com/office/drawing/2014/chart" uri="{C3380CC4-5D6E-409C-BE32-E72D297353CC}">
              <c16:uniqueId val="{00000001-6693-C948-8832-22EB9295DDB8}"/>
            </c:ext>
          </c:extLst>
        </c:ser>
        <c:ser>
          <c:idx val="2"/>
          <c:order val="2"/>
          <c:tx>
            <c:strRef>
              <c:f>Analysis!$C$28</c:f>
              <c:strCache>
                <c:ptCount val="1"/>
                <c:pt idx="0">
                  <c:v>Board/Card games</c:v>
                </c:pt>
              </c:strCache>
            </c:strRef>
          </c:tx>
          <c:spPr>
            <a:solidFill>
              <a:schemeClr val="accent3"/>
            </a:solidFill>
            <a:ln>
              <a:noFill/>
            </a:ln>
            <a:effectLst/>
          </c:spPr>
          <c:invertIfNegative val="0"/>
          <c:cat>
            <c:strRef>
              <c:f>Analysis!$A$29</c:f>
              <c:strCache>
                <c:ptCount val="1"/>
                <c:pt idx="0">
                  <c:v>Total</c:v>
                </c:pt>
              </c:strCache>
            </c:strRef>
          </c:cat>
          <c:val>
            <c:numRef>
              <c:f>Analysis!$C$29</c:f>
              <c:numCache>
                <c:formatCode>General</c:formatCode>
                <c:ptCount val="1"/>
                <c:pt idx="0">
                  <c:v>42</c:v>
                </c:pt>
              </c:numCache>
            </c:numRef>
          </c:val>
          <c:extLst>
            <c:ext xmlns:c16="http://schemas.microsoft.com/office/drawing/2014/chart" uri="{C3380CC4-5D6E-409C-BE32-E72D297353CC}">
              <c16:uniqueId val="{00000002-6693-C948-8832-22EB9295DDB8}"/>
            </c:ext>
          </c:extLst>
        </c:ser>
        <c:ser>
          <c:idx val="3"/>
          <c:order val="3"/>
          <c:tx>
            <c:strRef>
              <c:f>Analysis!$D$28</c:f>
              <c:strCache>
                <c:ptCount val="1"/>
                <c:pt idx="0">
                  <c:v>Puzzles</c:v>
                </c:pt>
              </c:strCache>
            </c:strRef>
          </c:tx>
          <c:spPr>
            <a:solidFill>
              <a:schemeClr val="accent4"/>
            </a:solidFill>
            <a:ln>
              <a:noFill/>
            </a:ln>
            <a:effectLst/>
          </c:spPr>
          <c:invertIfNegative val="0"/>
          <c:cat>
            <c:strRef>
              <c:f>Analysis!$A$29</c:f>
              <c:strCache>
                <c:ptCount val="1"/>
                <c:pt idx="0">
                  <c:v>Total</c:v>
                </c:pt>
              </c:strCache>
            </c:strRef>
          </c:cat>
          <c:val>
            <c:numRef>
              <c:f>Analysis!$D$29</c:f>
              <c:numCache>
                <c:formatCode>General</c:formatCode>
                <c:ptCount val="1"/>
                <c:pt idx="0">
                  <c:v>38</c:v>
                </c:pt>
              </c:numCache>
            </c:numRef>
          </c:val>
          <c:extLst>
            <c:ext xmlns:c16="http://schemas.microsoft.com/office/drawing/2014/chart" uri="{C3380CC4-5D6E-409C-BE32-E72D297353CC}">
              <c16:uniqueId val="{00000003-6693-C948-8832-22EB9295DDB8}"/>
            </c:ext>
          </c:extLst>
        </c:ser>
        <c:ser>
          <c:idx val="4"/>
          <c:order val="4"/>
          <c:tx>
            <c:strRef>
              <c:f>Analysis!$E$28</c:f>
              <c:strCache>
                <c:ptCount val="1"/>
                <c:pt idx="0">
                  <c:v>Sport games</c:v>
                </c:pt>
              </c:strCache>
            </c:strRef>
          </c:tx>
          <c:spPr>
            <a:solidFill>
              <a:schemeClr val="accent5"/>
            </a:solidFill>
            <a:ln>
              <a:noFill/>
            </a:ln>
            <a:effectLst/>
          </c:spPr>
          <c:invertIfNegative val="0"/>
          <c:cat>
            <c:strRef>
              <c:f>Analysis!$A$29</c:f>
              <c:strCache>
                <c:ptCount val="1"/>
                <c:pt idx="0">
                  <c:v>Total</c:v>
                </c:pt>
              </c:strCache>
            </c:strRef>
          </c:cat>
          <c:val>
            <c:numRef>
              <c:f>Analysis!$E$29</c:f>
              <c:numCache>
                <c:formatCode>General</c:formatCode>
                <c:ptCount val="1"/>
                <c:pt idx="0">
                  <c:v>18</c:v>
                </c:pt>
              </c:numCache>
            </c:numRef>
          </c:val>
          <c:extLst>
            <c:ext xmlns:c16="http://schemas.microsoft.com/office/drawing/2014/chart" uri="{C3380CC4-5D6E-409C-BE32-E72D297353CC}">
              <c16:uniqueId val="{00000004-6693-C948-8832-22EB9295DDB8}"/>
            </c:ext>
          </c:extLst>
        </c:ser>
        <c:ser>
          <c:idx val="5"/>
          <c:order val="5"/>
          <c:tx>
            <c:strRef>
              <c:f>Analysis!$F$28</c:f>
              <c:strCache>
                <c:ptCount val="1"/>
                <c:pt idx="0">
                  <c:v>Running games</c:v>
                </c:pt>
              </c:strCache>
            </c:strRef>
          </c:tx>
          <c:spPr>
            <a:solidFill>
              <a:schemeClr val="accent6"/>
            </a:solidFill>
            <a:ln>
              <a:noFill/>
            </a:ln>
            <a:effectLst/>
          </c:spPr>
          <c:invertIfNegative val="0"/>
          <c:cat>
            <c:strRef>
              <c:f>Analysis!$A$29</c:f>
              <c:strCache>
                <c:ptCount val="1"/>
                <c:pt idx="0">
                  <c:v>Total</c:v>
                </c:pt>
              </c:strCache>
            </c:strRef>
          </c:cat>
          <c:val>
            <c:numRef>
              <c:f>Analysis!$F$29</c:f>
              <c:numCache>
                <c:formatCode>General</c:formatCode>
                <c:ptCount val="1"/>
                <c:pt idx="0">
                  <c:v>16</c:v>
                </c:pt>
              </c:numCache>
            </c:numRef>
          </c:val>
          <c:extLst>
            <c:ext xmlns:c16="http://schemas.microsoft.com/office/drawing/2014/chart" uri="{C3380CC4-5D6E-409C-BE32-E72D297353CC}">
              <c16:uniqueId val="{00000005-6693-C948-8832-22EB9295DDB8}"/>
            </c:ext>
          </c:extLst>
        </c:ser>
        <c:ser>
          <c:idx val="6"/>
          <c:order val="6"/>
          <c:tx>
            <c:strRef>
              <c:f>Analysis!$G$28</c:f>
              <c:strCache>
                <c:ptCount val="1"/>
                <c:pt idx="0">
                  <c:v>Word/Trivia games</c:v>
                </c:pt>
              </c:strCache>
            </c:strRef>
          </c:tx>
          <c:spPr>
            <a:solidFill>
              <a:schemeClr val="accent1">
                <a:lumMod val="60000"/>
              </a:schemeClr>
            </a:solidFill>
            <a:ln>
              <a:noFill/>
            </a:ln>
            <a:effectLst/>
          </c:spPr>
          <c:invertIfNegative val="0"/>
          <c:cat>
            <c:strRef>
              <c:f>Analysis!$A$29</c:f>
              <c:strCache>
                <c:ptCount val="1"/>
                <c:pt idx="0">
                  <c:v>Total</c:v>
                </c:pt>
              </c:strCache>
            </c:strRef>
          </c:cat>
          <c:val>
            <c:numRef>
              <c:f>Analysis!$G$29</c:f>
              <c:numCache>
                <c:formatCode>General</c:formatCode>
                <c:ptCount val="1"/>
                <c:pt idx="0">
                  <c:v>20</c:v>
                </c:pt>
              </c:numCache>
            </c:numRef>
          </c:val>
          <c:extLst>
            <c:ext xmlns:c16="http://schemas.microsoft.com/office/drawing/2014/chart" uri="{C3380CC4-5D6E-409C-BE32-E72D297353CC}">
              <c16:uniqueId val="{00000006-6693-C948-8832-22EB9295DDB8}"/>
            </c:ext>
          </c:extLst>
        </c:ser>
        <c:ser>
          <c:idx val="7"/>
          <c:order val="7"/>
          <c:tx>
            <c:strRef>
              <c:f>Analysis!$H$28</c:f>
              <c:strCache>
                <c:ptCount val="1"/>
                <c:pt idx="0">
                  <c:v>Adventure/Mystery games</c:v>
                </c:pt>
              </c:strCache>
            </c:strRef>
          </c:tx>
          <c:spPr>
            <a:solidFill>
              <a:schemeClr val="accent2">
                <a:lumMod val="60000"/>
              </a:schemeClr>
            </a:solidFill>
            <a:ln>
              <a:noFill/>
            </a:ln>
            <a:effectLst/>
          </c:spPr>
          <c:invertIfNegative val="0"/>
          <c:cat>
            <c:strRef>
              <c:f>Analysis!$A$29</c:f>
              <c:strCache>
                <c:ptCount val="1"/>
                <c:pt idx="0">
                  <c:v>Total</c:v>
                </c:pt>
              </c:strCache>
            </c:strRef>
          </c:cat>
          <c:val>
            <c:numRef>
              <c:f>Analysis!$H$29</c:f>
              <c:numCache>
                <c:formatCode>General</c:formatCode>
                <c:ptCount val="1"/>
                <c:pt idx="0">
                  <c:v>35</c:v>
                </c:pt>
              </c:numCache>
            </c:numRef>
          </c:val>
          <c:extLst>
            <c:ext xmlns:c16="http://schemas.microsoft.com/office/drawing/2014/chart" uri="{C3380CC4-5D6E-409C-BE32-E72D297353CC}">
              <c16:uniqueId val="{00000007-6693-C948-8832-22EB9295DDB8}"/>
            </c:ext>
          </c:extLst>
        </c:ser>
        <c:ser>
          <c:idx val="8"/>
          <c:order val="8"/>
          <c:tx>
            <c:strRef>
              <c:f>Analysis!$I$28</c:f>
              <c:strCache>
                <c:ptCount val="1"/>
                <c:pt idx="0">
                  <c:v>Strategy games</c:v>
                </c:pt>
              </c:strCache>
            </c:strRef>
          </c:tx>
          <c:spPr>
            <a:solidFill>
              <a:schemeClr val="accent3">
                <a:lumMod val="60000"/>
              </a:schemeClr>
            </a:solidFill>
            <a:ln>
              <a:noFill/>
            </a:ln>
            <a:effectLst/>
          </c:spPr>
          <c:invertIfNegative val="0"/>
          <c:cat>
            <c:strRef>
              <c:f>Analysis!$A$29</c:f>
              <c:strCache>
                <c:ptCount val="1"/>
                <c:pt idx="0">
                  <c:v>Total</c:v>
                </c:pt>
              </c:strCache>
            </c:strRef>
          </c:cat>
          <c:val>
            <c:numRef>
              <c:f>Analysis!$I$29</c:f>
              <c:numCache>
                <c:formatCode>General</c:formatCode>
                <c:ptCount val="1"/>
                <c:pt idx="0">
                  <c:v>32</c:v>
                </c:pt>
              </c:numCache>
            </c:numRef>
          </c:val>
          <c:extLst>
            <c:ext xmlns:c16="http://schemas.microsoft.com/office/drawing/2014/chart" uri="{C3380CC4-5D6E-409C-BE32-E72D297353CC}">
              <c16:uniqueId val="{00000008-6693-C948-8832-22EB9295DDB8}"/>
            </c:ext>
          </c:extLst>
        </c:ser>
        <c:ser>
          <c:idx val="9"/>
          <c:order val="9"/>
          <c:tx>
            <c:strRef>
              <c:f>Analysis!$J$28</c:f>
              <c:strCache>
                <c:ptCount val="1"/>
                <c:pt idx="0">
                  <c:v>Role-playing games</c:v>
                </c:pt>
              </c:strCache>
            </c:strRef>
          </c:tx>
          <c:spPr>
            <a:solidFill>
              <a:schemeClr val="accent4">
                <a:lumMod val="60000"/>
              </a:schemeClr>
            </a:solidFill>
            <a:ln>
              <a:noFill/>
            </a:ln>
            <a:effectLst/>
          </c:spPr>
          <c:invertIfNegative val="0"/>
          <c:cat>
            <c:strRef>
              <c:f>Analysis!$A$29</c:f>
              <c:strCache>
                <c:ptCount val="1"/>
                <c:pt idx="0">
                  <c:v>Total</c:v>
                </c:pt>
              </c:strCache>
            </c:strRef>
          </c:cat>
          <c:val>
            <c:numRef>
              <c:f>Analysis!$J$29</c:f>
              <c:numCache>
                <c:formatCode>General</c:formatCode>
                <c:ptCount val="1"/>
                <c:pt idx="0">
                  <c:v>12</c:v>
                </c:pt>
              </c:numCache>
            </c:numRef>
          </c:val>
          <c:extLst>
            <c:ext xmlns:c16="http://schemas.microsoft.com/office/drawing/2014/chart" uri="{C3380CC4-5D6E-409C-BE32-E72D297353CC}">
              <c16:uniqueId val="{00000009-6693-C948-8832-22EB9295DDB8}"/>
            </c:ext>
          </c:extLst>
        </c:ser>
        <c:dLbls>
          <c:showLegendKey val="0"/>
          <c:showVal val="0"/>
          <c:showCatName val="0"/>
          <c:showSerName val="0"/>
          <c:showPercent val="0"/>
          <c:showBubbleSize val="0"/>
        </c:dLbls>
        <c:gapWidth val="152"/>
        <c:overlap val="-98"/>
        <c:axId val="825663008"/>
        <c:axId val="825982640"/>
      </c:barChart>
      <c:catAx>
        <c:axId val="82566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25982640"/>
        <c:crosses val="autoZero"/>
        <c:auto val="1"/>
        <c:lblAlgn val="ctr"/>
        <c:lblOffset val="100"/>
        <c:noMultiLvlLbl val="0"/>
      </c:catAx>
      <c:valAx>
        <c:axId val="82598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66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Survey.xlsx]Analysis!PivotTable42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Analysis!$B$73</c:f>
              <c:strCache>
                <c:ptCount val="1"/>
                <c:pt idx="0">
                  <c:v>Shooting/Action</c:v>
                </c:pt>
              </c:strCache>
            </c:strRef>
          </c:tx>
          <c:spPr>
            <a:solidFill>
              <a:schemeClr val="accent1"/>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Analysis!$B$74:$B$79</c:f>
              <c:numCache>
                <c:formatCode>General</c:formatCode>
                <c:ptCount val="5"/>
                <c:pt idx="0">
                  <c:v>4</c:v>
                </c:pt>
                <c:pt idx="1">
                  <c:v>27</c:v>
                </c:pt>
                <c:pt idx="2">
                  <c:v>1</c:v>
                </c:pt>
                <c:pt idx="4">
                  <c:v>2</c:v>
                </c:pt>
              </c:numCache>
            </c:numRef>
          </c:val>
          <c:extLst>
            <c:ext xmlns:c16="http://schemas.microsoft.com/office/drawing/2014/chart" uri="{C3380CC4-5D6E-409C-BE32-E72D297353CC}">
              <c16:uniqueId val="{00000000-A6D9-AB42-A0C5-39A434BDDF4E}"/>
            </c:ext>
          </c:extLst>
        </c:ser>
        <c:ser>
          <c:idx val="1"/>
          <c:order val="1"/>
          <c:tx>
            <c:strRef>
              <c:f>Analysis!$C$73</c:f>
              <c:strCache>
                <c:ptCount val="1"/>
                <c:pt idx="0">
                  <c:v>Racing games</c:v>
                </c:pt>
              </c:strCache>
            </c:strRef>
          </c:tx>
          <c:spPr>
            <a:solidFill>
              <a:schemeClr val="accent2"/>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Analysis!$C$74:$C$79</c:f>
              <c:numCache>
                <c:formatCode>General</c:formatCode>
                <c:ptCount val="5"/>
                <c:pt idx="0">
                  <c:v>6</c:v>
                </c:pt>
                <c:pt idx="1">
                  <c:v>22</c:v>
                </c:pt>
                <c:pt idx="3">
                  <c:v>1</c:v>
                </c:pt>
                <c:pt idx="4">
                  <c:v>2</c:v>
                </c:pt>
              </c:numCache>
            </c:numRef>
          </c:val>
          <c:extLst>
            <c:ext xmlns:c16="http://schemas.microsoft.com/office/drawing/2014/chart" uri="{C3380CC4-5D6E-409C-BE32-E72D297353CC}">
              <c16:uniqueId val="{00000001-A6D9-AB42-A0C5-39A434BDDF4E}"/>
            </c:ext>
          </c:extLst>
        </c:ser>
        <c:ser>
          <c:idx val="2"/>
          <c:order val="2"/>
          <c:tx>
            <c:strRef>
              <c:f>Analysis!$D$73</c:f>
              <c:strCache>
                <c:ptCount val="1"/>
                <c:pt idx="0">
                  <c:v>Board/Card games</c:v>
                </c:pt>
              </c:strCache>
            </c:strRef>
          </c:tx>
          <c:spPr>
            <a:solidFill>
              <a:schemeClr val="accent3"/>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Analysis!$D$74:$D$79</c:f>
              <c:numCache>
                <c:formatCode>General</c:formatCode>
                <c:ptCount val="5"/>
                <c:pt idx="0">
                  <c:v>4</c:v>
                </c:pt>
                <c:pt idx="1">
                  <c:v>28</c:v>
                </c:pt>
                <c:pt idx="2">
                  <c:v>2</c:v>
                </c:pt>
                <c:pt idx="3">
                  <c:v>3</c:v>
                </c:pt>
                <c:pt idx="4">
                  <c:v>5</c:v>
                </c:pt>
              </c:numCache>
            </c:numRef>
          </c:val>
          <c:extLst>
            <c:ext xmlns:c16="http://schemas.microsoft.com/office/drawing/2014/chart" uri="{C3380CC4-5D6E-409C-BE32-E72D297353CC}">
              <c16:uniqueId val="{00000002-A6D9-AB42-A0C5-39A434BDDF4E}"/>
            </c:ext>
          </c:extLst>
        </c:ser>
        <c:ser>
          <c:idx val="3"/>
          <c:order val="3"/>
          <c:tx>
            <c:strRef>
              <c:f>Analysis!$E$73</c:f>
              <c:strCache>
                <c:ptCount val="1"/>
                <c:pt idx="0">
                  <c:v>Puzzles</c:v>
                </c:pt>
              </c:strCache>
            </c:strRef>
          </c:tx>
          <c:spPr>
            <a:solidFill>
              <a:schemeClr val="accent4"/>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Analysis!$E$74:$E$79</c:f>
              <c:numCache>
                <c:formatCode>General</c:formatCode>
                <c:ptCount val="5"/>
                <c:pt idx="0">
                  <c:v>3</c:v>
                </c:pt>
                <c:pt idx="1">
                  <c:v>29</c:v>
                </c:pt>
                <c:pt idx="2">
                  <c:v>4</c:v>
                </c:pt>
                <c:pt idx="4">
                  <c:v>2</c:v>
                </c:pt>
              </c:numCache>
            </c:numRef>
          </c:val>
          <c:extLst>
            <c:ext xmlns:c16="http://schemas.microsoft.com/office/drawing/2014/chart" uri="{C3380CC4-5D6E-409C-BE32-E72D297353CC}">
              <c16:uniqueId val="{00000003-A6D9-AB42-A0C5-39A434BDDF4E}"/>
            </c:ext>
          </c:extLst>
        </c:ser>
        <c:ser>
          <c:idx val="4"/>
          <c:order val="4"/>
          <c:tx>
            <c:strRef>
              <c:f>Analysis!$F$73</c:f>
              <c:strCache>
                <c:ptCount val="1"/>
                <c:pt idx="0">
                  <c:v>Sport games</c:v>
                </c:pt>
              </c:strCache>
            </c:strRef>
          </c:tx>
          <c:spPr>
            <a:solidFill>
              <a:schemeClr val="accent5"/>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Analysis!$F$74:$F$79</c:f>
              <c:numCache>
                <c:formatCode>General</c:formatCode>
                <c:ptCount val="5"/>
                <c:pt idx="0">
                  <c:v>1</c:v>
                </c:pt>
                <c:pt idx="1">
                  <c:v>13</c:v>
                </c:pt>
                <c:pt idx="2">
                  <c:v>1</c:v>
                </c:pt>
                <c:pt idx="4">
                  <c:v>3</c:v>
                </c:pt>
              </c:numCache>
            </c:numRef>
          </c:val>
          <c:extLst>
            <c:ext xmlns:c16="http://schemas.microsoft.com/office/drawing/2014/chart" uri="{C3380CC4-5D6E-409C-BE32-E72D297353CC}">
              <c16:uniqueId val="{00000004-A6D9-AB42-A0C5-39A434BDDF4E}"/>
            </c:ext>
          </c:extLst>
        </c:ser>
        <c:ser>
          <c:idx val="5"/>
          <c:order val="5"/>
          <c:tx>
            <c:strRef>
              <c:f>Analysis!$G$73</c:f>
              <c:strCache>
                <c:ptCount val="1"/>
                <c:pt idx="0">
                  <c:v>Running games</c:v>
                </c:pt>
              </c:strCache>
            </c:strRef>
          </c:tx>
          <c:spPr>
            <a:solidFill>
              <a:schemeClr val="accent6"/>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Analysis!$G$74:$G$79</c:f>
              <c:numCache>
                <c:formatCode>General</c:formatCode>
                <c:ptCount val="5"/>
                <c:pt idx="0">
                  <c:v>1</c:v>
                </c:pt>
                <c:pt idx="1">
                  <c:v>11</c:v>
                </c:pt>
                <c:pt idx="2">
                  <c:v>1</c:v>
                </c:pt>
                <c:pt idx="3">
                  <c:v>2</c:v>
                </c:pt>
                <c:pt idx="4">
                  <c:v>1</c:v>
                </c:pt>
              </c:numCache>
            </c:numRef>
          </c:val>
          <c:extLst>
            <c:ext xmlns:c16="http://schemas.microsoft.com/office/drawing/2014/chart" uri="{C3380CC4-5D6E-409C-BE32-E72D297353CC}">
              <c16:uniqueId val="{00000005-A6D9-AB42-A0C5-39A434BDDF4E}"/>
            </c:ext>
          </c:extLst>
        </c:ser>
        <c:ser>
          <c:idx val="6"/>
          <c:order val="6"/>
          <c:tx>
            <c:strRef>
              <c:f>Analysis!$H$73</c:f>
              <c:strCache>
                <c:ptCount val="1"/>
                <c:pt idx="0">
                  <c:v>Word/Trivia games</c:v>
                </c:pt>
              </c:strCache>
            </c:strRef>
          </c:tx>
          <c:spPr>
            <a:solidFill>
              <a:schemeClr val="accent1">
                <a:lumMod val="60000"/>
              </a:schemeClr>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Analysis!$H$74:$H$79</c:f>
              <c:numCache>
                <c:formatCode>General</c:formatCode>
                <c:ptCount val="5"/>
                <c:pt idx="0">
                  <c:v>2</c:v>
                </c:pt>
                <c:pt idx="1">
                  <c:v>15</c:v>
                </c:pt>
                <c:pt idx="3">
                  <c:v>2</c:v>
                </c:pt>
                <c:pt idx="4">
                  <c:v>1</c:v>
                </c:pt>
              </c:numCache>
            </c:numRef>
          </c:val>
          <c:extLst>
            <c:ext xmlns:c16="http://schemas.microsoft.com/office/drawing/2014/chart" uri="{C3380CC4-5D6E-409C-BE32-E72D297353CC}">
              <c16:uniqueId val="{00000006-A6D9-AB42-A0C5-39A434BDDF4E}"/>
            </c:ext>
          </c:extLst>
        </c:ser>
        <c:ser>
          <c:idx val="7"/>
          <c:order val="7"/>
          <c:tx>
            <c:strRef>
              <c:f>Analysis!$I$73</c:f>
              <c:strCache>
                <c:ptCount val="1"/>
                <c:pt idx="0">
                  <c:v>Adventure/Mystery games</c:v>
                </c:pt>
              </c:strCache>
            </c:strRef>
          </c:tx>
          <c:spPr>
            <a:solidFill>
              <a:schemeClr val="accent2">
                <a:lumMod val="60000"/>
              </a:schemeClr>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Analysis!$I$74:$I$79</c:f>
              <c:numCache>
                <c:formatCode>General</c:formatCode>
                <c:ptCount val="5"/>
                <c:pt idx="0">
                  <c:v>4</c:v>
                </c:pt>
                <c:pt idx="1">
                  <c:v>26</c:v>
                </c:pt>
                <c:pt idx="2">
                  <c:v>2</c:v>
                </c:pt>
                <c:pt idx="3">
                  <c:v>1</c:v>
                </c:pt>
                <c:pt idx="4">
                  <c:v>2</c:v>
                </c:pt>
              </c:numCache>
            </c:numRef>
          </c:val>
          <c:extLst>
            <c:ext xmlns:c16="http://schemas.microsoft.com/office/drawing/2014/chart" uri="{C3380CC4-5D6E-409C-BE32-E72D297353CC}">
              <c16:uniqueId val="{00000007-A6D9-AB42-A0C5-39A434BDDF4E}"/>
            </c:ext>
          </c:extLst>
        </c:ser>
        <c:ser>
          <c:idx val="8"/>
          <c:order val="8"/>
          <c:tx>
            <c:strRef>
              <c:f>Analysis!$J$73</c:f>
              <c:strCache>
                <c:ptCount val="1"/>
                <c:pt idx="0">
                  <c:v>Strategy games</c:v>
                </c:pt>
              </c:strCache>
            </c:strRef>
          </c:tx>
          <c:spPr>
            <a:solidFill>
              <a:schemeClr val="accent3">
                <a:lumMod val="60000"/>
              </a:schemeClr>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Analysis!$J$74:$J$79</c:f>
              <c:numCache>
                <c:formatCode>General</c:formatCode>
                <c:ptCount val="5"/>
                <c:pt idx="0">
                  <c:v>3</c:v>
                </c:pt>
                <c:pt idx="1">
                  <c:v>25</c:v>
                </c:pt>
                <c:pt idx="2">
                  <c:v>2</c:v>
                </c:pt>
                <c:pt idx="4">
                  <c:v>2</c:v>
                </c:pt>
              </c:numCache>
            </c:numRef>
          </c:val>
          <c:extLst>
            <c:ext xmlns:c16="http://schemas.microsoft.com/office/drawing/2014/chart" uri="{C3380CC4-5D6E-409C-BE32-E72D297353CC}">
              <c16:uniqueId val="{00000008-A6D9-AB42-A0C5-39A434BDDF4E}"/>
            </c:ext>
          </c:extLst>
        </c:ser>
        <c:ser>
          <c:idx val="9"/>
          <c:order val="9"/>
          <c:tx>
            <c:strRef>
              <c:f>Analysis!$K$73</c:f>
              <c:strCache>
                <c:ptCount val="1"/>
                <c:pt idx="0">
                  <c:v>Role-playing games</c:v>
                </c:pt>
              </c:strCache>
            </c:strRef>
          </c:tx>
          <c:spPr>
            <a:solidFill>
              <a:schemeClr val="accent4">
                <a:lumMod val="60000"/>
              </a:schemeClr>
            </a:solidFill>
            <a:ln>
              <a:noFill/>
            </a:ln>
            <a:effectLst/>
          </c:spPr>
          <c:invertIfNegative val="0"/>
          <c:cat>
            <c:strRef>
              <c:f>Analysis!$A$74:$A$79</c:f>
              <c:strCache>
                <c:ptCount val="5"/>
                <c:pt idx="0">
                  <c:v>18 - 24</c:v>
                </c:pt>
                <c:pt idx="1">
                  <c:v>25- 34</c:v>
                </c:pt>
                <c:pt idx="2">
                  <c:v>35 - 44</c:v>
                </c:pt>
                <c:pt idx="3">
                  <c:v>45 - 54</c:v>
                </c:pt>
                <c:pt idx="4">
                  <c:v>Younger than 18</c:v>
                </c:pt>
              </c:strCache>
            </c:strRef>
          </c:cat>
          <c:val>
            <c:numRef>
              <c:f>Analysis!$K$74:$K$79</c:f>
              <c:numCache>
                <c:formatCode>General</c:formatCode>
                <c:ptCount val="5"/>
                <c:pt idx="0">
                  <c:v>3</c:v>
                </c:pt>
                <c:pt idx="1">
                  <c:v>9</c:v>
                </c:pt>
              </c:numCache>
            </c:numRef>
          </c:val>
          <c:extLst>
            <c:ext xmlns:c16="http://schemas.microsoft.com/office/drawing/2014/chart" uri="{C3380CC4-5D6E-409C-BE32-E72D297353CC}">
              <c16:uniqueId val="{00000009-A6D9-AB42-A0C5-39A434BDDF4E}"/>
            </c:ext>
          </c:extLst>
        </c:ser>
        <c:dLbls>
          <c:showLegendKey val="0"/>
          <c:showVal val="0"/>
          <c:showCatName val="0"/>
          <c:showSerName val="0"/>
          <c:showPercent val="0"/>
          <c:showBubbleSize val="0"/>
        </c:dLbls>
        <c:gapWidth val="219"/>
        <c:overlap val="-76"/>
        <c:axId val="825791808"/>
        <c:axId val="844386832"/>
      </c:barChart>
      <c:catAx>
        <c:axId val="82579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44386832"/>
        <c:crosses val="autoZero"/>
        <c:auto val="1"/>
        <c:lblAlgn val="ctr"/>
        <c:lblOffset val="100"/>
        <c:noMultiLvlLbl val="0"/>
      </c:catAx>
      <c:valAx>
        <c:axId val="84438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9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[Game Survey.xlsx]Analysis!PivotTable44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Analysis!$B$350</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cat>
            <c:strRef>
              <c:f>Analysis!$A$351:$A$359</c:f>
              <c:strCache>
                <c:ptCount val="8"/>
                <c:pt idx="0">
                  <c:v>AE</c:v>
                </c:pt>
                <c:pt idx="1">
                  <c:v>AU</c:v>
                </c:pt>
                <c:pt idx="2">
                  <c:v>DE</c:v>
                </c:pt>
                <c:pt idx="3">
                  <c:v>GB</c:v>
                </c:pt>
                <c:pt idx="4">
                  <c:v>IN</c:v>
                </c:pt>
                <c:pt idx="5">
                  <c:v>NL</c:v>
                </c:pt>
                <c:pt idx="6">
                  <c:v>US</c:v>
                </c:pt>
                <c:pt idx="7">
                  <c:v>(blank)</c:v>
                </c:pt>
              </c:strCache>
            </c:strRef>
          </c:cat>
          <c:val>
            <c:numRef>
              <c:f>Analysis!$B$351:$B$359</c:f>
              <c:numCache>
                <c:formatCode>General</c:formatCode>
                <c:ptCount val="8"/>
                <c:pt idx="0">
                  <c:v>2</c:v>
                </c:pt>
                <c:pt idx="1">
                  <c:v>2</c:v>
                </c:pt>
                <c:pt idx="2">
                  <c:v>1</c:v>
                </c:pt>
                <c:pt idx="3">
                  <c:v>1</c:v>
                </c:pt>
                <c:pt idx="4">
                  <c:v>64</c:v>
                </c:pt>
                <c:pt idx="5">
                  <c:v>1</c:v>
                </c:pt>
                <c:pt idx="6">
                  <c:v>9</c:v>
                </c:pt>
                <c:pt idx="7">
                  <c:v>2</c:v>
                </c:pt>
              </c:numCache>
            </c:numRef>
          </c:val>
          <c:extLst>
            <c:ext xmlns:c16="http://schemas.microsoft.com/office/drawing/2014/chart" uri="{C3380CC4-5D6E-409C-BE32-E72D297353CC}">
              <c16:uniqueId val="{00000000-E2A7-A449-B26F-2C8F4DE4DE0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774700</xdr:colOff>
      <xdr:row>2</xdr:row>
      <xdr:rowOff>82550</xdr:rowOff>
    </xdr:from>
    <xdr:to>
      <xdr:col>11</xdr:col>
      <xdr:colOff>482600</xdr:colOff>
      <xdr:row>18</xdr:row>
      <xdr:rowOff>63500</xdr:rowOff>
    </xdr:to>
    <xdr:graphicFrame macro="">
      <xdr:nvGraphicFramePr>
        <xdr:cNvPr id="2" name="Chart 1">
          <a:extLst>
            <a:ext uri="{FF2B5EF4-FFF2-40B4-BE49-F238E27FC236}">
              <a16:creationId xmlns:a16="http://schemas.microsoft.com/office/drawing/2014/main" id="{10D58AB7-E3F9-D16C-DB16-4877E88EE9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508000</xdr:colOff>
      <xdr:row>50</xdr:row>
      <xdr:rowOff>158750</xdr:rowOff>
    </xdr:from>
    <xdr:to>
      <xdr:col>8</xdr:col>
      <xdr:colOff>802106</xdr:colOff>
      <xdr:row>68</xdr:row>
      <xdr:rowOff>114300</xdr:rowOff>
    </xdr:to>
    <xdr:graphicFrame macro="">
      <xdr:nvGraphicFramePr>
        <xdr:cNvPr id="4" name="Chart 3">
          <a:extLst>
            <a:ext uri="{FF2B5EF4-FFF2-40B4-BE49-F238E27FC236}">
              <a16:creationId xmlns:a16="http://schemas.microsoft.com/office/drawing/2014/main" id="{61D5B437-AE29-0B70-338F-CFA919F2A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57150</xdr:colOff>
      <xdr:row>162</xdr:row>
      <xdr:rowOff>95250</xdr:rowOff>
    </xdr:from>
    <xdr:to>
      <xdr:col>7</xdr:col>
      <xdr:colOff>2476500</xdr:colOff>
      <xdr:row>176</xdr:row>
      <xdr:rowOff>177800</xdr:rowOff>
    </xdr:to>
    <xdr:graphicFrame macro="">
      <xdr:nvGraphicFramePr>
        <xdr:cNvPr id="6" name="Chart 5">
          <a:extLst>
            <a:ext uri="{FF2B5EF4-FFF2-40B4-BE49-F238E27FC236}">
              <a16:creationId xmlns:a16="http://schemas.microsoft.com/office/drawing/2014/main" id="{85B9ABB9-D443-6505-ED29-33FF2D55F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266700</xdr:colOff>
      <xdr:row>129</xdr:row>
      <xdr:rowOff>133350</xdr:rowOff>
    </xdr:from>
    <xdr:to>
      <xdr:col>6</xdr:col>
      <xdr:colOff>708526</xdr:colOff>
      <xdr:row>145</xdr:row>
      <xdr:rowOff>25400</xdr:rowOff>
    </xdr:to>
    <xdr:graphicFrame macro="">
      <xdr:nvGraphicFramePr>
        <xdr:cNvPr id="9" name="Chart 8">
          <a:extLst>
            <a:ext uri="{FF2B5EF4-FFF2-40B4-BE49-F238E27FC236}">
              <a16:creationId xmlns:a16="http://schemas.microsoft.com/office/drawing/2014/main" id="{9A89329B-58C7-CC28-66EF-B44AA39DA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139700</xdr:colOff>
      <xdr:row>184</xdr:row>
      <xdr:rowOff>82550</xdr:rowOff>
    </xdr:from>
    <xdr:to>
      <xdr:col>10</xdr:col>
      <xdr:colOff>267368</xdr:colOff>
      <xdr:row>202</xdr:row>
      <xdr:rowOff>101600</xdr:rowOff>
    </xdr:to>
    <xdr:graphicFrame macro="">
      <xdr:nvGraphicFramePr>
        <xdr:cNvPr id="10" name="Chart 9">
          <a:extLst>
            <a:ext uri="{FF2B5EF4-FFF2-40B4-BE49-F238E27FC236}">
              <a16:creationId xmlns:a16="http://schemas.microsoft.com/office/drawing/2014/main" id="{194E5C58-7CA0-8EEB-671F-012B1F93B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222250</xdr:colOff>
      <xdr:row>206</xdr:row>
      <xdr:rowOff>19050</xdr:rowOff>
    </xdr:from>
    <xdr:to>
      <xdr:col>10</xdr:col>
      <xdr:colOff>935789</xdr:colOff>
      <xdr:row>224</xdr:row>
      <xdr:rowOff>76200</xdr:rowOff>
    </xdr:to>
    <xdr:graphicFrame macro="">
      <xdr:nvGraphicFramePr>
        <xdr:cNvPr id="11" name="Chart 10">
          <a:extLst>
            <a:ext uri="{FF2B5EF4-FFF2-40B4-BE49-F238E27FC236}">
              <a16:creationId xmlns:a16="http://schemas.microsoft.com/office/drawing/2014/main" id="{4FBC0183-6BE6-A1F9-581C-67320370A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533400</xdr:colOff>
      <xdr:row>265</xdr:row>
      <xdr:rowOff>120650</xdr:rowOff>
    </xdr:from>
    <xdr:to>
      <xdr:col>5</xdr:col>
      <xdr:colOff>5092700</xdr:colOff>
      <xdr:row>281</xdr:row>
      <xdr:rowOff>38100</xdr:rowOff>
    </xdr:to>
    <xdr:graphicFrame macro="">
      <xdr:nvGraphicFramePr>
        <xdr:cNvPr id="12" name="Chart 11">
          <a:extLst>
            <a:ext uri="{FF2B5EF4-FFF2-40B4-BE49-F238E27FC236}">
              <a16:creationId xmlns:a16="http://schemas.microsoft.com/office/drawing/2014/main" id="{3A5D56D1-BB28-F31B-EB49-1C721D76E5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622300</xdr:colOff>
      <xdr:row>238</xdr:row>
      <xdr:rowOff>57150</xdr:rowOff>
    </xdr:from>
    <xdr:to>
      <xdr:col>5</xdr:col>
      <xdr:colOff>406400</xdr:colOff>
      <xdr:row>254</xdr:row>
      <xdr:rowOff>63500</xdr:rowOff>
    </xdr:to>
    <xdr:graphicFrame macro="">
      <xdr:nvGraphicFramePr>
        <xdr:cNvPr id="14" name="Chart 13">
          <a:extLst>
            <a:ext uri="{FF2B5EF4-FFF2-40B4-BE49-F238E27FC236}">
              <a16:creationId xmlns:a16="http://schemas.microsoft.com/office/drawing/2014/main" id="{8EA5FB26-B042-064B-99EF-41DDA8365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295</xdr:row>
      <xdr:rowOff>38100</xdr:rowOff>
    </xdr:from>
    <xdr:to>
      <xdr:col>5</xdr:col>
      <xdr:colOff>3416300</xdr:colOff>
      <xdr:row>310</xdr:row>
      <xdr:rowOff>6350</xdr:rowOff>
    </xdr:to>
    <xdr:graphicFrame macro="">
      <xdr:nvGraphicFramePr>
        <xdr:cNvPr id="15" name="Chart 14">
          <a:extLst>
            <a:ext uri="{FF2B5EF4-FFF2-40B4-BE49-F238E27FC236}">
              <a16:creationId xmlns:a16="http://schemas.microsoft.com/office/drawing/2014/main" id="{823B57F8-6B46-B309-1B25-71DFBF44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292100</xdr:colOff>
      <xdr:row>321</xdr:row>
      <xdr:rowOff>158750</xdr:rowOff>
    </xdr:from>
    <xdr:to>
      <xdr:col>5</xdr:col>
      <xdr:colOff>6007100</xdr:colOff>
      <xdr:row>338</xdr:row>
      <xdr:rowOff>165100</xdr:rowOff>
    </xdr:to>
    <xdr:graphicFrame macro="">
      <xdr:nvGraphicFramePr>
        <xdr:cNvPr id="16" name="Chart 15">
          <a:extLst>
            <a:ext uri="{FF2B5EF4-FFF2-40B4-BE49-F238E27FC236}">
              <a16:creationId xmlns:a16="http://schemas.microsoft.com/office/drawing/2014/main" id="{3EA17149-1AAA-E384-73EA-94C7B3BD0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201865</xdr:colOff>
      <xdr:row>130</xdr:row>
      <xdr:rowOff>133351</xdr:rowOff>
    </xdr:from>
    <xdr:to>
      <xdr:col>13</xdr:col>
      <xdr:colOff>521368</xdr:colOff>
      <xdr:row>145</xdr:row>
      <xdr:rowOff>177801</xdr:rowOff>
    </xdr:to>
    <xdr:graphicFrame macro="">
      <xdr:nvGraphicFramePr>
        <xdr:cNvPr id="17" name="Chart 16">
          <a:extLst>
            <a:ext uri="{FF2B5EF4-FFF2-40B4-BE49-F238E27FC236}">
              <a16:creationId xmlns:a16="http://schemas.microsoft.com/office/drawing/2014/main" id="{A323222A-FDB1-2062-CE6E-7EF1CF979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501650</xdr:colOff>
      <xdr:row>30</xdr:row>
      <xdr:rowOff>146050</xdr:rowOff>
    </xdr:from>
    <xdr:to>
      <xdr:col>7</xdr:col>
      <xdr:colOff>320842</xdr:colOff>
      <xdr:row>42</xdr:row>
      <xdr:rowOff>228600</xdr:rowOff>
    </xdr:to>
    <xdr:graphicFrame macro="">
      <xdr:nvGraphicFramePr>
        <xdr:cNvPr id="19" name="Chart 18">
          <a:extLst>
            <a:ext uri="{FF2B5EF4-FFF2-40B4-BE49-F238E27FC236}">
              <a16:creationId xmlns:a16="http://schemas.microsoft.com/office/drawing/2014/main" id="{666E7ADA-1338-3B12-6FC5-3A7C6B7D24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393699</xdr:colOff>
      <xdr:row>81</xdr:row>
      <xdr:rowOff>6350</xdr:rowOff>
    </xdr:from>
    <xdr:to>
      <xdr:col>10</xdr:col>
      <xdr:colOff>601579</xdr:colOff>
      <xdr:row>97</xdr:row>
      <xdr:rowOff>76200</xdr:rowOff>
    </xdr:to>
    <xdr:graphicFrame macro="">
      <xdr:nvGraphicFramePr>
        <xdr:cNvPr id="20" name="Chart 19">
          <a:extLst>
            <a:ext uri="{FF2B5EF4-FFF2-40B4-BE49-F238E27FC236}">
              <a16:creationId xmlns:a16="http://schemas.microsoft.com/office/drawing/2014/main" id="{13D35F49-1A1A-F6D0-026B-289BBE0E39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888999</xdr:colOff>
      <xdr:row>347</xdr:row>
      <xdr:rowOff>178347</xdr:rowOff>
    </xdr:from>
    <xdr:to>
      <xdr:col>7</xdr:col>
      <xdr:colOff>136558</xdr:colOff>
      <xdr:row>364</xdr:row>
      <xdr:rowOff>27311</xdr:rowOff>
    </xdr:to>
    <xdr:graphicFrame macro="">
      <xdr:nvGraphicFramePr>
        <xdr:cNvPr id="13" name="Chart 12">
          <a:extLst>
            <a:ext uri="{FF2B5EF4-FFF2-40B4-BE49-F238E27FC236}">
              <a16:creationId xmlns:a16="http://schemas.microsoft.com/office/drawing/2014/main" id="{C2734776-11B6-2FA5-E33E-165690DC2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635000</xdr:colOff>
      <xdr:row>5</xdr:row>
      <xdr:rowOff>190500</xdr:rowOff>
    </xdr:from>
    <xdr:to>
      <xdr:col>7</xdr:col>
      <xdr:colOff>1587500</xdr:colOff>
      <xdr:row>29</xdr:row>
      <xdr:rowOff>139866</xdr:rowOff>
    </xdr:to>
    <xdr:pic>
      <xdr:nvPicPr>
        <xdr:cNvPr id="2" name="Picture 1">
          <a:extLst>
            <a:ext uri="{FF2B5EF4-FFF2-40B4-BE49-F238E27FC236}">
              <a16:creationId xmlns:a16="http://schemas.microsoft.com/office/drawing/2014/main" id="{B1A5DBAE-03BD-DBCD-AB51-4A9467B280A1}"/>
            </a:ext>
          </a:extLst>
        </xdr:cNvPr>
        <xdr:cNvPicPr>
          <a:picLocks noChangeAspect="1"/>
        </xdr:cNvPicPr>
      </xdr:nvPicPr>
      <xdr:blipFill>
        <a:blip xmlns:r="http://schemas.openxmlformats.org/officeDocument/2006/relationships" r:embed="rId1"/>
        <a:stretch>
          <a:fillRect/>
        </a:stretch>
      </xdr:blipFill>
      <xdr:spPr>
        <a:xfrm>
          <a:off x="5194300" y="1016000"/>
          <a:ext cx="5905500" cy="482616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thira.srivani@gmail.com" refreshedDate="44800.657891550924" createdVersion="8" refreshedVersion="8" minRefreshableVersion="3" recordCount="50" xr:uid="{02F4ACDA-D4B9-4346-AA6A-4448DDC61162}">
  <cacheSource type="worksheet">
    <worksheetSource name="Table12"/>
  </cacheSource>
  <cacheFields count="5">
    <cacheField name="Gender" numFmtId="0">
      <sharedItems count="2">
        <s v="Male"/>
        <s v="Female"/>
      </sharedItems>
    </cacheField>
    <cacheField name="Frequency" numFmtId="0">
      <sharedItems count="5">
        <s v="Daily"/>
        <s v="Few times a week"/>
        <s v="Few times a month"/>
        <s v="Few times a year"/>
        <s v="Rarely"/>
      </sharedItems>
    </cacheField>
    <cacheField name="Duration" numFmtId="0">
      <sharedItems count="5">
        <s v="0"/>
        <s v="15 minutes"/>
        <s v="30 minutes"/>
        <s v="1 hour"/>
        <s v="Longer!"/>
      </sharedItems>
    </cacheField>
    <cacheField name="Column1" numFmtId="10">
      <sharedItems containsNonDate="0" containsString="0" containsBlank="1"/>
    </cacheField>
    <cacheField name="Count" numFmtId="0">
      <sharedItems containsSemiMixedTypes="0" containsString="0" containsNumber="1" containsInteger="1" minValue="0" maxValue="10" count="8">
        <n v="0"/>
        <n v="8"/>
        <n v="1"/>
        <n v="5"/>
        <n v="9"/>
        <n v="3"/>
        <n v="2"/>
        <n v="1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thira.srivani@gmail.com" refreshedDate="44800.65789224537" createdVersion="8" refreshedVersion="8" minRefreshableVersion="3" recordCount="82" xr:uid="{3630FFC6-7099-2245-A039-6B7B838636C0}">
  <cacheSource type="worksheet">
    <worksheetSource name="Table8"/>
  </cacheSource>
  <cacheFields count="34">
    <cacheField name="Response ID" numFmtId="0">
      <sharedItems containsSemiMixedTypes="0" containsString="0" containsNumber="1" containsInteger="1" minValue="39996609" maxValue="40320033" count="82">
        <n v="39996609"/>
        <n v="39996782"/>
        <n v="39997486"/>
        <n v="40000859"/>
        <n v="40000939"/>
        <n v="40000984"/>
        <n v="40001066"/>
        <n v="40001102"/>
        <n v="40001155"/>
        <n v="40001313"/>
        <n v="40001372"/>
        <n v="40001474"/>
        <n v="40001637"/>
        <n v="40001704"/>
        <n v="40002216"/>
        <n v="40002338"/>
        <n v="40002422"/>
        <n v="40002460"/>
        <n v="40002572"/>
        <n v="40002757"/>
        <n v="40002799"/>
        <n v="40002858"/>
        <n v="40002869"/>
        <n v="40003056"/>
        <n v="40003506"/>
        <n v="40004023"/>
        <n v="40004199"/>
        <n v="40004346"/>
        <n v="40004708"/>
        <n v="40004737"/>
        <n v="40005796"/>
        <n v="40006344"/>
        <n v="40007091"/>
        <n v="40007288"/>
        <n v="40009014"/>
        <n v="40009023"/>
        <n v="40009239"/>
        <n v="40009254"/>
        <n v="40009264"/>
        <n v="40009304"/>
        <n v="40009480"/>
        <n v="40009620"/>
        <n v="40009680"/>
        <n v="40009861"/>
        <n v="40009929"/>
        <n v="40009932"/>
        <n v="40011248"/>
        <n v="40011288"/>
        <n v="40013220"/>
        <n v="40013281"/>
        <n v="40013420"/>
        <n v="40014013"/>
        <n v="40035664"/>
        <n v="40052535"/>
        <n v="40052636"/>
        <n v="40080434"/>
        <n v="40080679"/>
        <n v="40119944"/>
        <n v="40125045"/>
        <n v="40130344"/>
        <n v="40137412"/>
        <n v="40140115"/>
        <n v="40158339"/>
        <n v="40169564"/>
        <n v="40170460"/>
        <n v="40171046"/>
        <n v="40171125"/>
        <n v="40227121"/>
        <n v="40238774"/>
        <n v="40238874"/>
        <n v="40238989"/>
        <n v="40240626"/>
        <n v="40241887"/>
        <n v="40247664"/>
        <n v="40247855"/>
        <n v="40248997"/>
        <n v="40256287"/>
        <n v="40269869"/>
        <n v="40278173"/>
        <n v="40289665"/>
        <n v="40320005"/>
        <n v="40320033"/>
      </sharedItems>
    </cacheField>
    <cacheField name="Response Status" numFmtId="0">
      <sharedItems/>
    </cacheField>
    <cacheField name="Country Code" numFmtId="0">
      <sharedItems containsBlank="1" count="8">
        <s v="IN"/>
        <s v="DE"/>
        <s v="GB"/>
        <m/>
        <s v="AE"/>
        <s v="US"/>
        <s v="AU"/>
        <s v="NL"/>
      </sharedItems>
    </cacheField>
    <cacheField name="Tell us your name!" numFmtId="0">
      <sharedItems containsBlank="1"/>
    </cacheField>
    <cacheField name="Which range includes your age? " numFmtId="0">
      <sharedItems count="5">
        <s v="25- 34"/>
        <s v="Younger than 18"/>
        <s v="18 - 24"/>
        <s v="45 - 54"/>
        <s v="35 - 44"/>
      </sharedItems>
    </cacheField>
    <cacheField name="Please indicate your gender. " numFmtId="0">
      <sharedItems count="3">
        <s v="Male"/>
        <s v="Female"/>
        <s v="Prefer not to answer"/>
      </sharedItems>
    </cacheField>
    <cacheField name="Do you play games on mobiles/tablets?" numFmtId="0">
      <sharedItems/>
    </cacheField>
    <cacheField name="Q5-Shooting/Action" numFmtId="0">
      <sharedItems containsBlank="1" count="2">
        <m/>
        <s v="Yes"/>
      </sharedItems>
    </cacheField>
    <cacheField name="Q5-Racing games" numFmtId="0">
      <sharedItems containsBlank="1"/>
    </cacheField>
    <cacheField name="Q5-Board/Card games" numFmtId="0">
      <sharedItems containsBlank="1"/>
    </cacheField>
    <cacheField name="Q5-Puzzles" numFmtId="0">
      <sharedItems containsBlank="1"/>
    </cacheField>
    <cacheField name="Q5-Sport games" numFmtId="0">
      <sharedItems containsBlank="1"/>
    </cacheField>
    <cacheField name="Q5-Running games" numFmtId="0">
      <sharedItems containsBlank="1"/>
    </cacheField>
    <cacheField name="Q5-Word/Trivia games" numFmtId="0">
      <sharedItems containsBlank="1"/>
    </cacheField>
    <cacheField name="Q5-Adventure/Mystery games" numFmtId="0">
      <sharedItems containsBlank="1"/>
    </cacheField>
    <cacheField name="Q5-Strategy games" numFmtId="0">
      <sharedItems containsBlank="1"/>
    </cacheField>
    <cacheField name="Q5-Role-playing games" numFmtId="0">
      <sharedItems containsBlank="1"/>
    </cacheField>
    <cacheField name="Q5-Others" numFmtId="0">
      <sharedItems containsBlank="1"/>
    </cacheField>
    <cacheField name="How much time do you spend on one game session?  " numFmtId="0">
      <sharedItems containsBlank="1" containsMixedTypes="1" containsNumber="1" containsInteger="1" minValue="0" maxValue="0" count="6">
        <s v="15 minutes"/>
        <s v="30 minutes"/>
        <n v="0"/>
        <s v="1 hour"/>
        <s v="Longer!"/>
        <m/>
      </sharedItems>
    </cacheField>
    <cacheField name="How often do you play these games? " numFmtId="0">
      <sharedItems count="5">
        <s v="Few times a week"/>
        <s v="Few times a month"/>
        <s v="Daily"/>
        <s v="Few times a year"/>
        <s v="Rarely"/>
      </sharedItems>
    </cacheField>
    <cacheField name="Do you enjoy playing games on your own or with friends/family? " numFmtId="0">
      <sharedItems count="3">
        <s v="I love playing with friends/family"/>
        <s v="I prefer solo games"/>
        <s v="Both"/>
      </sharedItems>
    </cacheField>
    <cacheField name="Q9-Too many ads" numFmtId="0">
      <sharedItems containsBlank="1" count="2">
        <s v="Yes"/>
        <m/>
      </sharedItems>
    </cacheField>
    <cacheField name="Q9-Some games seem biased" numFmtId="0">
      <sharedItems containsBlank="1" count="2">
        <s v="Yes"/>
        <m/>
      </sharedItems>
    </cacheField>
    <cacheField name="Q9-Dependency on coins/gems and other such items to play " numFmtId="0">
      <sharedItems containsBlank="1" count="2">
        <s v="Yes"/>
        <m/>
      </sharedItems>
    </cacheField>
    <cacheField name="Q9-No, can't think of any" numFmtId="0">
      <sharedItems containsBlank="1" count="2">
        <m/>
        <s v="Yes"/>
      </sharedItems>
    </cacheField>
    <cacheField name="Q9-Others" numFmtId="0">
      <sharedItems containsBlank="1" count="2">
        <m/>
        <s v="Yes"/>
      </sharedItems>
    </cacheField>
    <cacheField name="Have you ever spent money on in-app purchases? " numFmtId="0">
      <sharedItems/>
    </cacheField>
    <cacheField name="Q11-Recommendations from friends/family" numFmtId="0">
      <sharedItems containsBlank="1"/>
    </cacheField>
    <cacheField name="Q11-Facebook/Instagram or other social media platforms" numFmtId="0">
      <sharedItems containsBlank="1"/>
    </cacheField>
    <cacheField name="Q11-Browse through app stores for games that interest you" numFmtId="0">
      <sharedItems containsBlank="1"/>
    </cacheField>
    <cacheField name="Q11-Ads" numFmtId="0">
      <sharedItems containsBlank="1"/>
    </cacheField>
    <cacheField name="Do you like playing  games with random online players (no confidential information shared)?" numFmtId="0">
      <sharedItems containsBlank="1" count="7">
        <s v="I feel it's a good idea!"/>
        <m/>
        <s v="I'm OK!"/>
        <s v="Yes"/>
        <s v="I would rather play with people I know!"/>
        <s v="I do not like it!"/>
        <s v="I think it's amazing as players are always available!"/>
      </sharedItems>
    </cacheField>
    <cacheField name="Would you like to mention  games that you really enjoy playing?Also, feel free to add any other comments you have related to the above questions or regarding gaming apps in general that you would like to share with us!" numFmtId="0">
      <sharedItems containsBlank="1"/>
    </cacheField>
    <cacheField name="Column1" numFmtId="0">
      <sharedItems containsNonDate="0" containsString="0" containsBlank="1"/>
    </cacheField>
  </cacheFields>
  <extLst>
    <ext xmlns:x14="http://schemas.microsoft.com/office/spreadsheetml/2009/9/main" uri="{725AE2AE-9491-48be-B2B4-4EB974FC3084}">
      <x14:pivotCacheDefinition pivotCacheId="2416344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m/>
    <x v="0"/>
  </r>
  <r>
    <x v="0"/>
    <x v="0"/>
    <x v="1"/>
    <m/>
    <x v="0"/>
  </r>
  <r>
    <x v="0"/>
    <x v="0"/>
    <x v="2"/>
    <m/>
    <x v="1"/>
  </r>
  <r>
    <x v="0"/>
    <x v="0"/>
    <x v="3"/>
    <m/>
    <x v="2"/>
  </r>
  <r>
    <x v="0"/>
    <x v="0"/>
    <x v="4"/>
    <m/>
    <x v="3"/>
  </r>
  <r>
    <x v="0"/>
    <x v="1"/>
    <x v="0"/>
    <m/>
    <x v="0"/>
  </r>
  <r>
    <x v="0"/>
    <x v="1"/>
    <x v="1"/>
    <m/>
    <x v="1"/>
  </r>
  <r>
    <x v="0"/>
    <x v="1"/>
    <x v="2"/>
    <m/>
    <x v="4"/>
  </r>
  <r>
    <x v="0"/>
    <x v="1"/>
    <x v="3"/>
    <m/>
    <x v="5"/>
  </r>
  <r>
    <x v="0"/>
    <x v="1"/>
    <x v="4"/>
    <m/>
    <x v="0"/>
  </r>
  <r>
    <x v="0"/>
    <x v="2"/>
    <x v="0"/>
    <m/>
    <x v="0"/>
  </r>
  <r>
    <x v="0"/>
    <x v="2"/>
    <x v="1"/>
    <m/>
    <x v="3"/>
  </r>
  <r>
    <x v="0"/>
    <x v="2"/>
    <x v="2"/>
    <m/>
    <x v="6"/>
  </r>
  <r>
    <x v="0"/>
    <x v="2"/>
    <x v="3"/>
    <m/>
    <x v="6"/>
  </r>
  <r>
    <x v="0"/>
    <x v="2"/>
    <x v="4"/>
    <m/>
    <x v="0"/>
  </r>
  <r>
    <x v="0"/>
    <x v="3"/>
    <x v="0"/>
    <m/>
    <x v="0"/>
  </r>
  <r>
    <x v="0"/>
    <x v="3"/>
    <x v="1"/>
    <m/>
    <x v="0"/>
  </r>
  <r>
    <x v="0"/>
    <x v="3"/>
    <x v="2"/>
    <m/>
    <x v="0"/>
  </r>
  <r>
    <x v="0"/>
    <x v="3"/>
    <x v="3"/>
    <m/>
    <x v="0"/>
  </r>
  <r>
    <x v="0"/>
    <x v="3"/>
    <x v="4"/>
    <m/>
    <x v="0"/>
  </r>
  <r>
    <x v="0"/>
    <x v="4"/>
    <x v="0"/>
    <m/>
    <x v="0"/>
  </r>
  <r>
    <x v="0"/>
    <x v="4"/>
    <x v="1"/>
    <m/>
    <x v="2"/>
  </r>
  <r>
    <x v="0"/>
    <x v="4"/>
    <x v="2"/>
    <m/>
    <x v="0"/>
  </r>
  <r>
    <x v="0"/>
    <x v="4"/>
    <x v="3"/>
    <m/>
    <x v="0"/>
  </r>
  <r>
    <x v="0"/>
    <x v="4"/>
    <x v="4"/>
    <m/>
    <x v="0"/>
  </r>
  <r>
    <x v="1"/>
    <x v="0"/>
    <x v="0"/>
    <m/>
    <x v="6"/>
  </r>
  <r>
    <x v="1"/>
    <x v="0"/>
    <x v="1"/>
    <m/>
    <x v="6"/>
  </r>
  <r>
    <x v="1"/>
    <x v="0"/>
    <x v="2"/>
    <m/>
    <x v="2"/>
  </r>
  <r>
    <x v="1"/>
    <x v="0"/>
    <x v="3"/>
    <m/>
    <x v="2"/>
  </r>
  <r>
    <x v="1"/>
    <x v="0"/>
    <x v="4"/>
    <m/>
    <x v="6"/>
  </r>
  <r>
    <x v="1"/>
    <x v="1"/>
    <x v="0"/>
    <m/>
    <x v="0"/>
  </r>
  <r>
    <x v="1"/>
    <x v="1"/>
    <x v="1"/>
    <m/>
    <x v="3"/>
  </r>
  <r>
    <x v="1"/>
    <x v="1"/>
    <x v="2"/>
    <m/>
    <x v="7"/>
  </r>
  <r>
    <x v="1"/>
    <x v="1"/>
    <x v="3"/>
    <m/>
    <x v="6"/>
  </r>
  <r>
    <x v="1"/>
    <x v="1"/>
    <x v="4"/>
    <m/>
    <x v="0"/>
  </r>
  <r>
    <x v="1"/>
    <x v="2"/>
    <x v="0"/>
    <m/>
    <x v="0"/>
  </r>
  <r>
    <x v="1"/>
    <x v="2"/>
    <x v="1"/>
    <m/>
    <x v="6"/>
  </r>
  <r>
    <x v="1"/>
    <x v="2"/>
    <x v="2"/>
    <m/>
    <x v="5"/>
  </r>
  <r>
    <x v="1"/>
    <x v="2"/>
    <x v="3"/>
    <m/>
    <x v="6"/>
  </r>
  <r>
    <x v="1"/>
    <x v="2"/>
    <x v="4"/>
    <m/>
    <x v="0"/>
  </r>
  <r>
    <x v="1"/>
    <x v="3"/>
    <x v="0"/>
    <m/>
    <x v="0"/>
  </r>
  <r>
    <x v="1"/>
    <x v="3"/>
    <x v="1"/>
    <m/>
    <x v="6"/>
  </r>
  <r>
    <x v="1"/>
    <x v="3"/>
    <x v="2"/>
    <m/>
    <x v="0"/>
  </r>
  <r>
    <x v="1"/>
    <x v="3"/>
    <x v="3"/>
    <m/>
    <x v="0"/>
  </r>
  <r>
    <x v="1"/>
    <x v="3"/>
    <x v="4"/>
    <m/>
    <x v="0"/>
  </r>
  <r>
    <x v="1"/>
    <x v="4"/>
    <x v="0"/>
    <m/>
    <x v="0"/>
  </r>
  <r>
    <x v="1"/>
    <x v="4"/>
    <x v="1"/>
    <m/>
    <x v="0"/>
  </r>
  <r>
    <x v="1"/>
    <x v="4"/>
    <x v="2"/>
    <m/>
    <x v="2"/>
  </r>
  <r>
    <x v="1"/>
    <x v="4"/>
    <x v="3"/>
    <m/>
    <x v="0"/>
  </r>
  <r>
    <x v="1"/>
    <x v="4"/>
    <x v="4"/>
    <m/>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s v="Completed"/>
    <x v="0"/>
    <s v="Saranya"/>
    <x v="0"/>
    <x v="0"/>
    <s v="Yes, I do!"/>
    <x v="0"/>
    <s v="Yes"/>
    <m/>
    <m/>
    <s v="Yes"/>
    <m/>
    <m/>
    <m/>
    <m/>
    <m/>
    <m/>
    <x v="0"/>
    <x v="0"/>
    <x v="0"/>
    <x v="0"/>
    <x v="0"/>
    <x v="0"/>
    <x v="0"/>
    <x v="0"/>
    <s v="No"/>
    <m/>
    <m/>
    <s v="Yes"/>
    <m/>
    <x v="0"/>
    <s v="Ludo"/>
    <m/>
  </r>
  <r>
    <x v="1"/>
    <s v="Completed"/>
    <x v="0"/>
    <s v="Dakshni"/>
    <x v="0"/>
    <x v="1"/>
    <s v="Yes, I do!"/>
    <x v="0"/>
    <m/>
    <s v="Yes"/>
    <m/>
    <m/>
    <m/>
    <m/>
    <m/>
    <m/>
    <m/>
    <m/>
    <x v="1"/>
    <x v="1"/>
    <x v="0"/>
    <x v="1"/>
    <x v="1"/>
    <x v="1"/>
    <x v="0"/>
    <x v="0"/>
    <s v="No"/>
    <m/>
    <m/>
    <m/>
    <m/>
    <x v="1"/>
    <s v="Ludo king, candy crush"/>
    <m/>
  </r>
  <r>
    <x v="2"/>
    <s v="Completed"/>
    <x v="0"/>
    <s v="Pranjal"/>
    <x v="0"/>
    <x v="0"/>
    <s v="Yes, I do!"/>
    <x v="0"/>
    <m/>
    <m/>
    <s v="Yes"/>
    <m/>
    <s v="Yes"/>
    <s v="Yes"/>
    <m/>
    <m/>
    <m/>
    <m/>
    <x v="0"/>
    <x v="0"/>
    <x v="0"/>
    <x v="1"/>
    <x v="1"/>
    <x v="1"/>
    <x v="0"/>
    <x v="1"/>
    <s v="No"/>
    <s v="Yes"/>
    <s v="Yes"/>
    <m/>
    <m/>
    <x v="1"/>
    <m/>
    <m/>
  </r>
  <r>
    <x v="3"/>
    <s v="Completed"/>
    <x v="0"/>
    <s v="Sreenath"/>
    <x v="0"/>
    <x v="0"/>
    <s v="Yes, I do!"/>
    <x v="0"/>
    <m/>
    <s v="Yes"/>
    <m/>
    <m/>
    <s v="Yes"/>
    <s v="Yes"/>
    <m/>
    <m/>
    <m/>
    <m/>
    <x v="0"/>
    <x v="0"/>
    <x v="0"/>
    <x v="0"/>
    <x v="1"/>
    <x v="0"/>
    <x v="0"/>
    <x v="0"/>
    <s v="No"/>
    <s v="Yes"/>
    <s v="Yes"/>
    <m/>
    <m/>
    <x v="2"/>
    <s v="Ludo king"/>
    <m/>
  </r>
  <r>
    <x v="4"/>
    <s v="Completed"/>
    <x v="0"/>
    <s v="Athira"/>
    <x v="0"/>
    <x v="1"/>
    <s v="Yes, I do!"/>
    <x v="0"/>
    <m/>
    <m/>
    <s v="Yes"/>
    <m/>
    <m/>
    <s v="Yes"/>
    <s v="Yes"/>
    <s v="Yes"/>
    <s v="Yes"/>
    <m/>
    <x v="0"/>
    <x v="0"/>
    <x v="0"/>
    <x v="0"/>
    <x v="1"/>
    <x v="0"/>
    <x v="0"/>
    <x v="0"/>
    <s v="No"/>
    <s v="Yes"/>
    <s v="Yes"/>
    <s v="Yes"/>
    <m/>
    <x v="3"/>
    <s v="Criminal Case"/>
    <m/>
  </r>
  <r>
    <x v="5"/>
    <s v="Completed"/>
    <x v="0"/>
    <s v="Haritha"/>
    <x v="1"/>
    <x v="1"/>
    <s v="Yes, I do!"/>
    <x v="0"/>
    <m/>
    <s v="Yes"/>
    <m/>
    <m/>
    <m/>
    <m/>
    <m/>
    <m/>
    <m/>
    <m/>
    <x v="2"/>
    <x v="2"/>
    <x v="1"/>
    <x v="0"/>
    <x v="1"/>
    <x v="1"/>
    <x v="0"/>
    <x v="0"/>
    <s v="No"/>
    <s v="Yes"/>
    <m/>
    <m/>
    <m/>
    <x v="4"/>
    <s v="Monument Valley"/>
    <m/>
  </r>
  <r>
    <x v="6"/>
    <s v="Completed"/>
    <x v="0"/>
    <s v="Varun"/>
    <x v="0"/>
    <x v="1"/>
    <s v="Yes, I do!"/>
    <x v="0"/>
    <m/>
    <s v="Yes"/>
    <s v="Yes"/>
    <m/>
    <m/>
    <s v="Yes"/>
    <s v="Yes"/>
    <s v="Yes"/>
    <s v="Yes"/>
    <m/>
    <x v="0"/>
    <x v="0"/>
    <x v="0"/>
    <x v="0"/>
    <x v="1"/>
    <x v="0"/>
    <x v="0"/>
    <x v="0"/>
    <s v="No"/>
    <s v="Yes"/>
    <s v="Yes"/>
    <s v="Yes"/>
    <m/>
    <x v="3"/>
    <s v="Who is the killer, criminal case"/>
    <m/>
  </r>
  <r>
    <x v="7"/>
    <s v="Completed"/>
    <x v="0"/>
    <s v="Diljith"/>
    <x v="2"/>
    <x v="1"/>
    <s v="Yes, I do!"/>
    <x v="0"/>
    <m/>
    <s v="Yes"/>
    <m/>
    <m/>
    <m/>
    <m/>
    <m/>
    <m/>
    <m/>
    <m/>
    <x v="1"/>
    <x v="0"/>
    <x v="1"/>
    <x v="1"/>
    <x v="1"/>
    <x v="1"/>
    <x v="0"/>
    <x v="0"/>
    <s v="Yes"/>
    <m/>
    <m/>
    <m/>
    <m/>
    <x v="1"/>
    <m/>
    <m/>
  </r>
  <r>
    <x v="8"/>
    <s v="Completed"/>
    <x v="0"/>
    <s v="Sree"/>
    <x v="0"/>
    <x v="0"/>
    <s v="Yes, I do!"/>
    <x v="0"/>
    <m/>
    <m/>
    <m/>
    <m/>
    <m/>
    <m/>
    <s v="Yes"/>
    <s v="Yes"/>
    <m/>
    <m/>
    <x v="1"/>
    <x v="1"/>
    <x v="1"/>
    <x v="1"/>
    <x v="1"/>
    <x v="0"/>
    <x v="0"/>
    <x v="0"/>
    <s v="No"/>
    <s v="Yes"/>
    <s v="Yes"/>
    <s v="Yes"/>
    <s v="Yes"/>
    <x v="5"/>
    <s v="Sky"/>
    <m/>
  </r>
  <r>
    <x v="9"/>
    <s v="Completed"/>
    <x v="0"/>
    <s v="Vijay"/>
    <x v="2"/>
    <x v="0"/>
    <s v="Yes, I do!"/>
    <x v="1"/>
    <s v="Yes"/>
    <m/>
    <s v="Yes"/>
    <m/>
    <m/>
    <m/>
    <s v="Yes"/>
    <s v="Yes"/>
    <s v="Yes"/>
    <m/>
    <x v="3"/>
    <x v="2"/>
    <x v="2"/>
    <x v="0"/>
    <x v="1"/>
    <x v="0"/>
    <x v="0"/>
    <x v="0"/>
    <s v="Yes"/>
    <s v="Yes"/>
    <m/>
    <s v="Yes"/>
    <m/>
    <x v="0"/>
    <s v="Asphalt"/>
    <m/>
  </r>
  <r>
    <x v="10"/>
    <s v="Completed"/>
    <x v="1"/>
    <s v="Jayasankar"/>
    <x v="2"/>
    <x v="0"/>
    <s v="Yes, I do!"/>
    <x v="0"/>
    <s v="Yes"/>
    <m/>
    <m/>
    <s v="Yes"/>
    <m/>
    <m/>
    <m/>
    <m/>
    <m/>
    <m/>
    <x v="0"/>
    <x v="0"/>
    <x v="0"/>
    <x v="0"/>
    <x v="0"/>
    <x v="0"/>
    <x v="0"/>
    <x v="0"/>
    <s v="No"/>
    <m/>
    <m/>
    <s v="Yes"/>
    <m/>
    <x v="0"/>
    <m/>
    <m/>
  </r>
  <r>
    <x v="11"/>
    <s v="Completed"/>
    <x v="0"/>
    <s v="Salman"/>
    <x v="1"/>
    <x v="0"/>
    <s v="Yes, I do!"/>
    <x v="0"/>
    <m/>
    <s v="Yes"/>
    <m/>
    <m/>
    <m/>
    <m/>
    <m/>
    <m/>
    <m/>
    <m/>
    <x v="1"/>
    <x v="2"/>
    <x v="0"/>
    <x v="1"/>
    <x v="1"/>
    <x v="1"/>
    <x v="1"/>
    <x v="0"/>
    <s v="No"/>
    <s v="Yes"/>
    <m/>
    <m/>
    <m/>
    <x v="6"/>
    <s v="Chess"/>
    <m/>
  </r>
  <r>
    <x v="12"/>
    <s v="Completed"/>
    <x v="0"/>
    <s v="Kumar sandeep "/>
    <x v="2"/>
    <x v="0"/>
    <s v="Yes, I do!"/>
    <x v="0"/>
    <s v="Yes"/>
    <m/>
    <m/>
    <m/>
    <m/>
    <m/>
    <s v="Yes"/>
    <m/>
    <m/>
    <s v="Yes"/>
    <x v="1"/>
    <x v="0"/>
    <x v="1"/>
    <x v="0"/>
    <x v="0"/>
    <x v="1"/>
    <x v="0"/>
    <x v="0"/>
    <s v="Yes"/>
    <m/>
    <s v="Yes"/>
    <m/>
    <m/>
    <x v="2"/>
    <s v="DIRT rally 2.0 "/>
    <m/>
  </r>
  <r>
    <x v="13"/>
    <s v="Completed"/>
    <x v="0"/>
    <s v="Aparna Sangeeth"/>
    <x v="2"/>
    <x v="1"/>
    <s v="Yes, I do!"/>
    <x v="1"/>
    <m/>
    <m/>
    <m/>
    <m/>
    <m/>
    <m/>
    <s v="Yes"/>
    <m/>
    <m/>
    <s v="Yes"/>
    <x v="3"/>
    <x v="2"/>
    <x v="2"/>
    <x v="1"/>
    <x v="1"/>
    <x v="1"/>
    <x v="1"/>
    <x v="0"/>
    <s v="No"/>
    <m/>
    <m/>
    <s v="Yes"/>
    <m/>
    <x v="0"/>
    <m/>
    <m/>
  </r>
  <r>
    <x v="14"/>
    <s v="Completed"/>
    <x v="0"/>
    <s v="Vaishnavi"/>
    <x v="3"/>
    <x v="1"/>
    <s v="Yes, I do!"/>
    <x v="0"/>
    <m/>
    <s v="Yes"/>
    <m/>
    <m/>
    <s v="Yes"/>
    <s v="Yes"/>
    <m/>
    <m/>
    <m/>
    <m/>
    <x v="1"/>
    <x v="0"/>
    <x v="1"/>
    <x v="0"/>
    <x v="0"/>
    <x v="1"/>
    <x v="0"/>
    <x v="0"/>
    <s v="No"/>
    <m/>
    <m/>
    <s v="Yes"/>
    <m/>
    <x v="5"/>
    <s v="Ludo, Chess, Snake and ladder"/>
    <m/>
  </r>
  <r>
    <x v="15"/>
    <s v="Completed"/>
    <x v="0"/>
    <s v="deepan"/>
    <x v="4"/>
    <x v="2"/>
    <s v="Yes, I do!"/>
    <x v="1"/>
    <m/>
    <m/>
    <s v="Yes"/>
    <m/>
    <m/>
    <m/>
    <s v="Yes"/>
    <m/>
    <m/>
    <m/>
    <x v="0"/>
    <x v="3"/>
    <x v="2"/>
    <x v="0"/>
    <x v="1"/>
    <x v="0"/>
    <x v="0"/>
    <x v="0"/>
    <s v="No"/>
    <m/>
    <m/>
    <s v="Yes"/>
    <m/>
    <x v="4"/>
    <s v="none"/>
    <m/>
  </r>
  <r>
    <x v="16"/>
    <s v="Completed"/>
    <x v="2"/>
    <s v="Zeba"/>
    <x v="4"/>
    <x v="1"/>
    <s v="Yes, I do!"/>
    <x v="0"/>
    <m/>
    <s v="Yes"/>
    <m/>
    <m/>
    <m/>
    <m/>
    <m/>
    <m/>
    <m/>
    <m/>
    <x v="1"/>
    <x v="1"/>
    <x v="0"/>
    <x v="0"/>
    <x v="0"/>
    <x v="1"/>
    <x v="0"/>
    <x v="0"/>
    <s v="No"/>
    <s v="Yes"/>
    <m/>
    <s v="Yes"/>
    <m/>
    <x v="5"/>
    <s v="Ludo King, Sudoku, Scrabble, Temple Run"/>
    <m/>
  </r>
  <r>
    <x v="17"/>
    <s v="Completed"/>
    <x v="0"/>
    <s v="Vishnu Rabindranath"/>
    <x v="0"/>
    <x v="0"/>
    <s v="Yes, I do!"/>
    <x v="1"/>
    <m/>
    <m/>
    <m/>
    <s v="Yes"/>
    <m/>
    <m/>
    <m/>
    <s v="Yes"/>
    <m/>
    <m/>
    <x v="1"/>
    <x v="0"/>
    <x v="1"/>
    <x v="0"/>
    <x v="1"/>
    <x v="0"/>
    <x v="0"/>
    <x v="0"/>
    <s v="Yes"/>
    <s v="Yes"/>
    <m/>
    <s v="Yes"/>
    <m/>
    <x v="0"/>
    <s v="COD, "/>
    <m/>
  </r>
  <r>
    <x v="18"/>
    <s v="Completed"/>
    <x v="0"/>
    <s v="Arya vinod"/>
    <x v="3"/>
    <x v="1"/>
    <s v="Yes, I do!"/>
    <x v="0"/>
    <m/>
    <s v="Yes"/>
    <m/>
    <m/>
    <s v="Yes"/>
    <s v="Yes"/>
    <s v="Yes"/>
    <m/>
    <m/>
    <m/>
    <x v="1"/>
    <x v="0"/>
    <x v="2"/>
    <x v="0"/>
    <x v="1"/>
    <x v="1"/>
    <x v="0"/>
    <x v="0"/>
    <s v="No"/>
    <m/>
    <m/>
    <s v="Yes"/>
    <m/>
    <x v="2"/>
    <s v="Subway surfers , temple run , colour switch , dumb ways to die , among us , ludo "/>
    <m/>
  </r>
  <r>
    <x v="19"/>
    <s v="Completed"/>
    <x v="0"/>
    <s v="Althaf Hussain"/>
    <x v="3"/>
    <x v="0"/>
    <s v="Yes, I do!"/>
    <x v="0"/>
    <s v="Yes"/>
    <s v="Yes"/>
    <m/>
    <m/>
    <m/>
    <m/>
    <m/>
    <m/>
    <m/>
    <m/>
    <x v="0"/>
    <x v="1"/>
    <x v="0"/>
    <x v="0"/>
    <x v="1"/>
    <x v="0"/>
    <x v="0"/>
    <x v="0"/>
    <s v="No"/>
    <s v="Yes"/>
    <m/>
    <m/>
    <m/>
    <x v="2"/>
    <s v="I don't usually play any games anymore nor I don't have any installed in my mobile. I used to play earlier and the survey answered were based on that."/>
    <m/>
  </r>
  <r>
    <x v="20"/>
    <s v="Completed"/>
    <x v="0"/>
    <s v="Sargasree"/>
    <x v="4"/>
    <x v="1"/>
    <s v="Yes, I do!"/>
    <x v="0"/>
    <m/>
    <s v="Yes"/>
    <s v="Yes"/>
    <m/>
    <m/>
    <m/>
    <s v="Yes"/>
    <m/>
    <m/>
    <m/>
    <x v="1"/>
    <x v="0"/>
    <x v="0"/>
    <x v="0"/>
    <x v="1"/>
    <x v="1"/>
    <x v="0"/>
    <x v="0"/>
    <s v="No"/>
    <s v="Yes"/>
    <m/>
    <m/>
    <m/>
    <x v="2"/>
    <m/>
    <m/>
  </r>
  <r>
    <x v="21"/>
    <s v="Completed"/>
    <x v="0"/>
    <s v="Nandana"/>
    <x v="4"/>
    <x v="1"/>
    <s v="Yes, I do!"/>
    <x v="0"/>
    <m/>
    <m/>
    <s v="Yes"/>
    <s v="Yes"/>
    <s v="Yes"/>
    <m/>
    <m/>
    <s v="Yes"/>
    <m/>
    <m/>
    <x v="1"/>
    <x v="0"/>
    <x v="0"/>
    <x v="0"/>
    <x v="1"/>
    <x v="1"/>
    <x v="0"/>
    <x v="0"/>
    <s v="No"/>
    <s v="Yes"/>
    <m/>
    <m/>
    <m/>
    <x v="6"/>
    <s v="Ludo, candy crush, scrabble, 2024"/>
    <m/>
  </r>
  <r>
    <x v="22"/>
    <s v="Completed"/>
    <x v="0"/>
    <s v="Arya"/>
    <x v="2"/>
    <x v="1"/>
    <s v="Yes, I do!"/>
    <x v="0"/>
    <m/>
    <s v="Yes"/>
    <m/>
    <m/>
    <s v="Yes"/>
    <m/>
    <m/>
    <m/>
    <m/>
    <m/>
    <x v="0"/>
    <x v="3"/>
    <x v="2"/>
    <x v="0"/>
    <x v="1"/>
    <x v="1"/>
    <x v="0"/>
    <x v="0"/>
    <s v="No"/>
    <s v="Yes"/>
    <m/>
    <m/>
    <m/>
    <x v="2"/>
    <m/>
    <m/>
  </r>
  <r>
    <x v="23"/>
    <s v="Completed"/>
    <x v="0"/>
    <s v="Anne Therese Shajan"/>
    <x v="0"/>
    <x v="1"/>
    <s v="Yes, I do!"/>
    <x v="0"/>
    <m/>
    <s v="Yes"/>
    <m/>
    <m/>
    <m/>
    <m/>
    <m/>
    <m/>
    <m/>
    <m/>
    <x v="1"/>
    <x v="4"/>
    <x v="0"/>
    <x v="1"/>
    <x v="1"/>
    <x v="1"/>
    <x v="1"/>
    <x v="0"/>
    <s v="No"/>
    <m/>
    <m/>
    <s v="Yes"/>
    <m/>
    <x v="5"/>
    <m/>
    <m/>
  </r>
  <r>
    <x v="24"/>
    <s v="Completed"/>
    <x v="0"/>
    <s v="Sid"/>
    <x v="2"/>
    <x v="0"/>
    <s v="Yes, I do!"/>
    <x v="0"/>
    <m/>
    <s v="Yes"/>
    <s v="Yes"/>
    <m/>
    <m/>
    <s v="Yes"/>
    <m/>
    <s v="Yes"/>
    <m/>
    <m/>
    <x v="0"/>
    <x v="1"/>
    <x v="1"/>
    <x v="0"/>
    <x v="0"/>
    <x v="0"/>
    <x v="0"/>
    <x v="0"/>
    <s v="Yes"/>
    <s v="Yes"/>
    <m/>
    <s v="Yes"/>
    <m/>
    <x v="5"/>
    <s v="Superbetter_x000a_Lumosity_x000a_Alto's Adventure _x000a__x000a_"/>
    <m/>
  </r>
  <r>
    <x v="25"/>
    <s v="Completed"/>
    <x v="0"/>
    <s v="Sandeep"/>
    <x v="4"/>
    <x v="0"/>
    <s v="Yes, I do!"/>
    <x v="0"/>
    <m/>
    <m/>
    <s v="Yes"/>
    <m/>
    <m/>
    <m/>
    <m/>
    <s v="Yes"/>
    <m/>
    <m/>
    <x v="1"/>
    <x v="0"/>
    <x v="1"/>
    <x v="0"/>
    <x v="1"/>
    <x v="1"/>
    <x v="0"/>
    <x v="0"/>
    <s v="No"/>
    <m/>
    <s v="Yes"/>
    <s v="Yes"/>
    <m/>
    <x v="4"/>
    <s v="Word connect "/>
    <m/>
  </r>
  <r>
    <x v="26"/>
    <s v="Completed"/>
    <x v="0"/>
    <s v="Govindaraman"/>
    <x v="0"/>
    <x v="0"/>
    <s v="Yes, I do!"/>
    <x v="0"/>
    <m/>
    <s v="Yes"/>
    <s v="Yes"/>
    <s v="Yes"/>
    <m/>
    <m/>
    <m/>
    <s v="Yes"/>
    <s v="Yes"/>
    <m/>
    <x v="1"/>
    <x v="2"/>
    <x v="2"/>
    <x v="0"/>
    <x v="0"/>
    <x v="0"/>
    <x v="0"/>
    <x v="0"/>
    <s v="No"/>
    <m/>
    <m/>
    <s v="Yes"/>
    <m/>
    <x v="2"/>
    <m/>
    <m/>
  </r>
  <r>
    <x v="27"/>
    <s v="Completed"/>
    <x v="3"/>
    <s v="Vinila"/>
    <x v="0"/>
    <x v="1"/>
    <s v="Yes, I do!"/>
    <x v="1"/>
    <s v="Yes"/>
    <m/>
    <m/>
    <m/>
    <m/>
    <m/>
    <s v="Yes"/>
    <m/>
    <m/>
    <s v="Yes"/>
    <x v="0"/>
    <x v="0"/>
    <x v="0"/>
    <x v="0"/>
    <x v="1"/>
    <x v="1"/>
    <x v="0"/>
    <x v="0"/>
    <s v="No"/>
    <m/>
    <m/>
    <s v="Yes"/>
    <m/>
    <x v="0"/>
    <m/>
    <m/>
  </r>
  <r>
    <x v="28"/>
    <s v="Completed"/>
    <x v="4"/>
    <s v="Sujesh"/>
    <x v="0"/>
    <x v="0"/>
    <s v="Yes, I do!"/>
    <x v="1"/>
    <s v="Yes"/>
    <m/>
    <m/>
    <m/>
    <s v="Yes"/>
    <m/>
    <m/>
    <m/>
    <m/>
    <m/>
    <x v="1"/>
    <x v="0"/>
    <x v="0"/>
    <x v="0"/>
    <x v="1"/>
    <x v="0"/>
    <x v="0"/>
    <x v="0"/>
    <s v="No"/>
    <m/>
    <m/>
    <s v="Yes"/>
    <m/>
    <x v="0"/>
    <s v="chain reaction, ludo"/>
    <m/>
  </r>
  <r>
    <x v="29"/>
    <s v="Completed"/>
    <x v="0"/>
    <s v="Pratham Gaurav Mishra"/>
    <x v="2"/>
    <x v="0"/>
    <s v="Yes, I do!"/>
    <x v="1"/>
    <s v="Yes"/>
    <m/>
    <m/>
    <m/>
    <m/>
    <m/>
    <m/>
    <s v="Yes"/>
    <s v="Yes"/>
    <s v="Yes"/>
    <x v="4"/>
    <x v="2"/>
    <x v="2"/>
    <x v="0"/>
    <x v="1"/>
    <x v="0"/>
    <x v="0"/>
    <x v="0"/>
    <s v="No"/>
    <m/>
    <m/>
    <s v="Yes"/>
    <s v="Yes"/>
    <x v="0"/>
    <s v="F1 2020."/>
    <m/>
  </r>
  <r>
    <x v="30"/>
    <s v="Completed"/>
    <x v="0"/>
    <s v="Induja"/>
    <x v="0"/>
    <x v="1"/>
    <s v="Yes, I do!"/>
    <x v="0"/>
    <m/>
    <s v="Yes"/>
    <s v="Yes"/>
    <m/>
    <m/>
    <m/>
    <s v="Yes"/>
    <m/>
    <m/>
    <s v="Yes"/>
    <x v="1"/>
    <x v="0"/>
    <x v="2"/>
    <x v="0"/>
    <x v="1"/>
    <x v="1"/>
    <x v="0"/>
    <x v="0"/>
    <s v="No"/>
    <m/>
    <m/>
    <s v="Yes"/>
    <m/>
    <x v="2"/>
    <m/>
    <m/>
  </r>
  <r>
    <x v="31"/>
    <s v="Completed"/>
    <x v="0"/>
    <s v="archanap"/>
    <x v="2"/>
    <x v="1"/>
    <s v="Yes, I do!"/>
    <x v="0"/>
    <s v="Yes"/>
    <m/>
    <m/>
    <m/>
    <m/>
    <m/>
    <s v="Yes"/>
    <m/>
    <s v="Yes"/>
    <s v="Yes"/>
    <x v="1"/>
    <x v="1"/>
    <x v="1"/>
    <x v="0"/>
    <x v="1"/>
    <x v="0"/>
    <x v="0"/>
    <x v="0"/>
    <s v="No"/>
    <m/>
    <m/>
    <s v="Yes"/>
    <m/>
    <x v="4"/>
    <m/>
    <m/>
  </r>
  <r>
    <x v="32"/>
    <s v="Completed"/>
    <x v="0"/>
    <s v="Vijay Anand R "/>
    <x v="0"/>
    <x v="0"/>
    <s v="Yes, I do!"/>
    <x v="1"/>
    <m/>
    <m/>
    <s v="Yes"/>
    <m/>
    <m/>
    <s v="Yes"/>
    <m/>
    <s v="Yes"/>
    <m/>
    <m/>
    <x v="0"/>
    <x v="0"/>
    <x v="0"/>
    <x v="0"/>
    <x v="1"/>
    <x v="1"/>
    <x v="0"/>
    <x v="0"/>
    <s v="No"/>
    <m/>
    <m/>
    <s v="Yes"/>
    <m/>
    <x v="5"/>
    <s v="Games are good stress busters.. hence I enjoy playing it once in a while."/>
    <m/>
  </r>
  <r>
    <x v="33"/>
    <s v="Completed"/>
    <x v="0"/>
    <s v="Thejus"/>
    <x v="0"/>
    <x v="0"/>
    <s v="Yes, I do!"/>
    <x v="0"/>
    <m/>
    <s v="Yes"/>
    <s v="Yes"/>
    <m/>
    <m/>
    <s v="Yes"/>
    <m/>
    <s v="Yes"/>
    <m/>
    <s v="Yes"/>
    <x v="0"/>
    <x v="1"/>
    <x v="2"/>
    <x v="0"/>
    <x v="1"/>
    <x v="0"/>
    <x v="0"/>
    <x v="0"/>
    <s v="Yes"/>
    <m/>
    <m/>
    <s v="Yes"/>
    <s v="Yes"/>
    <x v="0"/>
    <m/>
    <m/>
  </r>
  <r>
    <x v="34"/>
    <s v="Completed"/>
    <x v="5"/>
    <s v="Hari"/>
    <x v="0"/>
    <x v="0"/>
    <s v="Yes, I do!"/>
    <x v="0"/>
    <s v="Yes"/>
    <m/>
    <s v="Yes"/>
    <m/>
    <m/>
    <s v="Yes"/>
    <m/>
    <s v="Yes"/>
    <s v="Yes"/>
    <m/>
    <x v="1"/>
    <x v="0"/>
    <x v="2"/>
    <x v="0"/>
    <x v="1"/>
    <x v="0"/>
    <x v="0"/>
    <x v="0"/>
    <s v="No"/>
    <m/>
    <m/>
    <s v="Yes"/>
    <m/>
    <x v="0"/>
    <m/>
    <m/>
  </r>
  <r>
    <x v="35"/>
    <s v="Completed"/>
    <x v="0"/>
    <s v="Ancy"/>
    <x v="0"/>
    <x v="1"/>
    <s v="Yes, I do!"/>
    <x v="1"/>
    <m/>
    <s v="Yes"/>
    <s v="Yes"/>
    <m/>
    <m/>
    <m/>
    <s v="Yes"/>
    <m/>
    <m/>
    <m/>
    <x v="1"/>
    <x v="0"/>
    <x v="1"/>
    <x v="0"/>
    <x v="1"/>
    <x v="0"/>
    <x v="0"/>
    <x v="0"/>
    <s v="No"/>
    <m/>
    <m/>
    <s v="Yes"/>
    <m/>
    <x v="0"/>
    <s v="Board Kings, Dino Hunter, Ludo King, 8 Ball Pool and FarmVille 2 - Country Escape"/>
    <m/>
  </r>
  <r>
    <x v="36"/>
    <s v="Completed"/>
    <x v="0"/>
    <s v="Sam"/>
    <x v="0"/>
    <x v="0"/>
    <s v="Yes, I do!"/>
    <x v="1"/>
    <s v="Yes"/>
    <m/>
    <m/>
    <s v="Yes"/>
    <m/>
    <m/>
    <m/>
    <m/>
    <m/>
    <m/>
    <x v="3"/>
    <x v="1"/>
    <x v="0"/>
    <x v="1"/>
    <x v="0"/>
    <x v="0"/>
    <x v="0"/>
    <x v="0"/>
    <s v="Yes"/>
    <s v="Yes"/>
    <s v="Yes"/>
    <m/>
    <m/>
    <x v="2"/>
    <s v="pubg, gta"/>
    <m/>
  </r>
  <r>
    <x v="37"/>
    <s v="Completed"/>
    <x v="5"/>
    <s v="George kutty"/>
    <x v="0"/>
    <x v="0"/>
    <s v="Yes, I do!"/>
    <x v="0"/>
    <m/>
    <s v="Yes"/>
    <m/>
    <m/>
    <m/>
    <m/>
    <m/>
    <s v="Yes"/>
    <m/>
    <m/>
    <x v="4"/>
    <x v="2"/>
    <x v="1"/>
    <x v="1"/>
    <x v="1"/>
    <x v="1"/>
    <x v="1"/>
    <x v="0"/>
    <s v="No"/>
    <s v="Yes"/>
    <m/>
    <m/>
    <m/>
    <x v="5"/>
    <s v="I play life games... I need to survive and protect my family from police. Ig and police after me... But we need to prove that we are innocent. We went to join pare pally dyanam"/>
    <m/>
  </r>
  <r>
    <x v="38"/>
    <s v="Completed"/>
    <x v="5"/>
    <s v="Hepsy"/>
    <x v="0"/>
    <x v="1"/>
    <s v="Yes, I do!"/>
    <x v="0"/>
    <m/>
    <m/>
    <s v="Yes"/>
    <m/>
    <m/>
    <m/>
    <m/>
    <m/>
    <m/>
    <m/>
    <x v="2"/>
    <x v="2"/>
    <x v="1"/>
    <x v="0"/>
    <x v="1"/>
    <x v="1"/>
    <x v="0"/>
    <x v="0"/>
    <s v="No"/>
    <s v="Yes"/>
    <m/>
    <m/>
    <m/>
    <x v="4"/>
    <s v="Candy crush"/>
    <m/>
  </r>
  <r>
    <x v="39"/>
    <s v="Completed"/>
    <x v="5"/>
    <s v="Nithin"/>
    <x v="1"/>
    <x v="0"/>
    <s v="Yes, I do!"/>
    <x v="0"/>
    <m/>
    <s v="Yes"/>
    <s v="Yes"/>
    <s v="Yes"/>
    <m/>
    <s v="Yes"/>
    <m/>
    <s v="Yes"/>
    <m/>
    <m/>
    <x v="0"/>
    <x v="0"/>
    <x v="1"/>
    <x v="0"/>
    <x v="0"/>
    <x v="0"/>
    <x v="0"/>
    <x v="1"/>
    <s v="Yes"/>
    <m/>
    <s v="Yes"/>
    <m/>
    <s v="Yes"/>
    <x v="0"/>
    <m/>
    <m/>
  </r>
  <r>
    <x v="40"/>
    <s v="Completed"/>
    <x v="5"/>
    <s v="Roy Mathew"/>
    <x v="2"/>
    <x v="0"/>
    <s v="Yes, I do!"/>
    <x v="0"/>
    <m/>
    <s v="Yes"/>
    <s v="Yes"/>
    <m/>
    <m/>
    <s v="Yes"/>
    <m/>
    <m/>
    <m/>
    <m/>
    <x v="0"/>
    <x v="0"/>
    <x v="2"/>
    <x v="0"/>
    <x v="1"/>
    <x v="1"/>
    <x v="0"/>
    <x v="1"/>
    <s v="Yes"/>
    <s v="Yes"/>
    <m/>
    <s v="Yes"/>
    <s v="Yes"/>
    <x v="5"/>
    <m/>
    <m/>
  </r>
  <r>
    <x v="41"/>
    <s v="Completed"/>
    <x v="3"/>
    <s v="Dexter"/>
    <x v="0"/>
    <x v="0"/>
    <s v="Yes, I do!"/>
    <x v="1"/>
    <s v="Yes"/>
    <m/>
    <s v="Yes"/>
    <m/>
    <m/>
    <m/>
    <m/>
    <s v="Yes"/>
    <s v="Yes"/>
    <m/>
    <x v="1"/>
    <x v="2"/>
    <x v="0"/>
    <x v="1"/>
    <x v="1"/>
    <x v="0"/>
    <x v="0"/>
    <x v="0"/>
    <s v="No"/>
    <m/>
    <m/>
    <s v="Yes"/>
    <m/>
    <x v="0"/>
    <s v="Call of Duty"/>
    <m/>
  </r>
  <r>
    <x v="42"/>
    <s v="Completed"/>
    <x v="5"/>
    <s v="Gopi"/>
    <x v="0"/>
    <x v="0"/>
    <s v="Yes, I do!"/>
    <x v="0"/>
    <m/>
    <s v="Yes"/>
    <m/>
    <m/>
    <m/>
    <s v="Yes"/>
    <m/>
    <s v="Yes"/>
    <m/>
    <m/>
    <x v="1"/>
    <x v="2"/>
    <x v="1"/>
    <x v="0"/>
    <x v="1"/>
    <x v="1"/>
    <x v="0"/>
    <x v="0"/>
    <s v="No"/>
    <m/>
    <s v="Yes"/>
    <m/>
    <m/>
    <x v="4"/>
    <s v="Nonogram,solitaire,sudoku,block blitz"/>
    <m/>
  </r>
  <r>
    <x v="43"/>
    <s v="Completed"/>
    <x v="0"/>
    <s v="Sanu Sunny"/>
    <x v="0"/>
    <x v="0"/>
    <s v="Yes, I do!"/>
    <x v="1"/>
    <s v="Yes"/>
    <s v="Yes"/>
    <s v="Yes"/>
    <s v="Yes"/>
    <m/>
    <m/>
    <s v="Yes"/>
    <s v="Yes"/>
    <s v="Yes"/>
    <m/>
    <x v="1"/>
    <x v="2"/>
    <x v="2"/>
    <x v="0"/>
    <x v="0"/>
    <x v="0"/>
    <x v="0"/>
    <x v="0"/>
    <s v="Yes"/>
    <m/>
    <m/>
    <s v="Yes"/>
    <m/>
    <x v="2"/>
    <m/>
    <m/>
  </r>
  <r>
    <x v="44"/>
    <s v="Completed"/>
    <x v="4"/>
    <s v="Anish Mohan"/>
    <x v="0"/>
    <x v="0"/>
    <s v="Yes, I do!"/>
    <x v="1"/>
    <s v="Yes"/>
    <m/>
    <s v="Yes"/>
    <s v="Yes"/>
    <m/>
    <m/>
    <s v="Yes"/>
    <m/>
    <m/>
    <m/>
    <x v="4"/>
    <x v="2"/>
    <x v="2"/>
    <x v="0"/>
    <x v="0"/>
    <x v="0"/>
    <x v="0"/>
    <x v="1"/>
    <s v="No"/>
    <s v="Yes"/>
    <s v="Yes"/>
    <s v="Yes"/>
    <m/>
    <x v="4"/>
    <s v="Last shelter survival, Captain tsubasa, Street car drag racing "/>
    <m/>
  </r>
  <r>
    <x v="45"/>
    <s v="Completed"/>
    <x v="5"/>
    <s v="George"/>
    <x v="0"/>
    <x v="0"/>
    <s v="Yes, I do!"/>
    <x v="0"/>
    <m/>
    <s v="Yes"/>
    <s v="Yes"/>
    <m/>
    <m/>
    <m/>
    <m/>
    <m/>
    <m/>
    <m/>
    <x v="0"/>
    <x v="1"/>
    <x v="0"/>
    <x v="0"/>
    <x v="0"/>
    <x v="1"/>
    <x v="0"/>
    <x v="0"/>
    <s v="No"/>
    <s v="Yes"/>
    <m/>
    <m/>
    <m/>
    <x v="5"/>
    <m/>
    <m/>
  </r>
  <r>
    <x v="46"/>
    <s v="Completed"/>
    <x v="0"/>
    <s v="Praven John "/>
    <x v="0"/>
    <x v="0"/>
    <s v="Yes, I do!"/>
    <x v="0"/>
    <m/>
    <s v="Yes"/>
    <m/>
    <m/>
    <m/>
    <m/>
    <m/>
    <m/>
    <s v="Yes"/>
    <m/>
    <x v="1"/>
    <x v="2"/>
    <x v="1"/>
    <x v="0"/>
    <x v="1"/>
    <x v="0"/>
    <x v="0"/>
    <x v="1"/>
    <s v="Yes"/>
    <m/>
    <m/>
    <s v="Yes"/>
    <m/>
    <x v="0"/>
    <s v="Anither Eden_x000a_VainGlory_x000a_The world ends with you_x000a_Final Fantasy Mobius_x000a_"/>
    <m/>
  </r>
  <r>
    <x v="47"/>
    <s v="Completed"/>
    <x v="0"/>
    <s v="Neharika"/>
    <x v="0"/>
    <x v="1"/>
    <s v="Yes, I do!"/>
    <x v="0"/>
    <m/>
    <s v="Yes"/>
    <s v="Yes"/>
    <m/>
    <m/>
    <m/>
    <s v="Yes"/>
    <m/>
    <m/>
    <m/>
    <x v="1"/>
    <x v="0"/>
    <x v="2"/>
    <x v="0"/>
    <x v="1"/>
    <x v="1"/>
    <x v="0"/>
    <x v="0"/>
    <s v="Yes"/>
    <m/>
    <m/>
    <s v="Yes"/>
    <m/>
    <x v="0"/>
    <m/>
    <m/>
  </r>
  <r>
    <x v="48"/>
    <s v="Completed"/>
    <x v="0"/>
    <s v="Daisy"/>
    <x v="0"/>
    <x v="1"/>
    <s v="Yes, I do!"/>
    <x v="0"/>
    <m/>
    <s v="Yes"/>
    <m/>
    <m/>
    <m/>
    <m/>
    <m/>
    <m/>
    <m/>
    <m/>
    <x v="0"/>
    <x v="2"/>
    <x v="1"/>
    <x v="0"/>
    <x v="1"/>
    <x v="0"/>
    <x v="0"/>
    <x v="0"/>
    <s v="No"/>
    <s v="Yes"/>
    <s v="Yes"/>
    <m/>
    <m/>
    <x v="4"/>
    <s v=" Candy crush "/>
    <m/>
  </r>
  <r>
    <x v="49"/>
    <s v="Completed"/>
    <x v="5"/>
    <s v="Veena"/>
    <x v="0"/>
    <x v="1"/>
    <s v="Yes, I do!"/>
    <x v="0"/>
    <m/>
    <m/>
    <s v="Yes"/>
    <m/>
    <m/>
    <s v="Yes"/>
    <s v="Yes"/>
    <s v="Yes"/>
    <s v="Yes"/>
    <m/>
    <x v="0"/>
    <x v="0"/>
    <x v="0"/>
    <x v="0"/>
    <x v="1"/>
    <x v="0"/>
    <x v="0"/>
    <x v="0"/>
    <s v="No"/>
    <s v="Yes"/>
    <s v="Yes"/>
    <s v="Yes"/>
    <m/>
    <x v="3"/>
    <s v="Criminal Case"/>
    <m/>
  </r>
  <r>
    <x v="50"/>
    <s v="Completed"/>
    <x v="5"/>
    <s v="Lekshmi"/>
    <x v="0"/>
    <x v="1"/>
    <s v="Yes, I do!"/>
    <x v="0"/>
    <m/>
    <m/>
    <m/>
    <m/>
    <m/>
    <s v="Yes"/>
    <s v="Yes"/>
    <s v="Yes"/>
    <m/>
    <m/>
    <x v="4"/>
    <x v="2"/>
    <x v="1"/>
    <x v="0"/>
    <x v="1"/>
    <x v="0"/>
    <x v="0"/>
    <x v="0"/>
    <s v="Yes"/>
    <m/>
    <m/>
    <m/>
    <s v="Yes"/>
    <x v="0"/>
    <m/>
    <m/>
  </r>
  <r>
    <x v="51"/>
    <s v="Completed"/>
    <x v="0"/>
    <s v="Anusree. A. S"/>
    <x v="0"/>
    <x v="1"/>
    <s v="Yes, I do!"/>
    <x v="1"/>
    <s v="Yes"/>
    <s v="Yes"/>
    <m/>
    <s v="Yes"/>
    <m/>
    <m/>
    <s v="Yes"/>
    <m/>
    <m/>
    <m/>
    <x v="0"/>
    <x v="1"/>
    <x v="0"/>
    <x v="0"/>
    <x v="1"/>
    <x v="1"/>
    <x v="0"/>
    <x v="0"/>
    <s v="No"/>
    <m/>
    <m/>
    <s v="Yes"/>
    <m/>
    <x v="2"/>
    <s v="Candy crush saga, among us, carromboard, chess, plants v/s zombies, subwaysufer,"/>
    <m/>
  </r>
  <r>
    <x v="52"/>
    <s v="Completed"/>
    <x v="0"/>
    <s v="Dhanya"/>
    <x v="0"/>
    <x v="1"/>
    <s v="Yes, I do!"/>
    <x v="0"/>
    <s v="Yes"/>
    <m/>
    <m/>
    <m/>
    <m/>
    <m/>
    <m/>
    <m/>
    <m/>
    <m/>
    <x v="0"/>
    <x v="0"/>
    <x v="1"/>
    <x v="0"/>
    <x v="1"/>
    <x v="0"/>
    <x v="0"/>
    <x v="0"/>
    <s v="No"/>
    <s v="Yes"/>
    <m/>
    <m/>
    <m/>
    <x v="4"/>
    <m/>
    <m/>
  </r>
  <r>
    <x v="53"/>
    <s v="Completed"/>
    <x v="0"/>
    <s v="Anya"/>
    <x v="0"/>
    <x v="1"/>
    <s v="Yes, I do!"/>
    <x v="0"/>
    <m/>
    <s v="Yes"/>
    <m/>
    <m/>
    <s v="Yes"/>
    <m/>
    <s v="Yes"/>
    <m/>
    <s v="Yes"/>
    <m/>
    <x v="1"/>
    <x v="0"/>
    <x v="2"/>
    <x v="0"/>
    <x v="1"/>
    <x v="0"/>
    <x v="0"/>
    <x v="0"/>
    <s v="No"/>
    <s v="Yes"/>
    <s v="Yes"/>
    <m/>
    <s v="Yes"/>
    <x v="2"/>
    <m/>
    <m/>
  </r>
  <r>
    <x v="54"/>
    <s v="Completed"/>
    <x v="0"/>
    <s v="Neethu"/>
    <x v="0"/>
    <x v="1"/>
    <s v="Yes, I do!"/>
    <x v="0"/>
    <m/>
    <m/>
    <s v="Yes"/>
    <m/>
    <m/>
    <s v="Yes"/>
    <s v="Yes"/>
    <s v="Yes"/>
    <m/>
    <m/>
    <x v="0"/>
    <x v="2"/>
    <x v="1"/>
    <x v="0"/>
    <x v="1"/>
    <x v="1"/>
    <x v="0"/>
    <x v="0"/>
    <s v="No"/>
    <m/>
    <s v="Yes"/>
    <s v="Yes"/>
    <m/>
    <x v="0"/>
    <m/>
    <m/>
  </r>
  <r>
    <x v="55"/>
    <s v="Completed"/>
    <x v="0"/>
    <s v="Vipul"/>
    <x v="0"/>
    <x v="0"/>
    <s v="Yes, I do!"/>
    <x v="1"/>
    <s v="Yes"/>
    <s v="Yes"/>
    <m/>
    <s v="Yes"/>
    <m/>
    <m/>
    <s v="Yes"/>
    <m/>
    <m/>
    <m/>
    <x v="1"/>
    <x v="0"/>
    <x v="0"/>
    <x v="0"/>
    <x v="1"/>
    <x v="1"/>
    <x v="0"/>
    <x v="1"/>
    <s v="No"/>
    <s v="Yes"/>
    <m/>
    <s v="Yes"/>
    <m/>
    <x v="2"/>
    <m/>
    <m/>
  </r>
  <r>
    <x v="56"/>
    <s v="Completed"/>
    <x v="0"/>
    <s v="Varun E"/>
    <x v="0"/>
    <x v="0"/>
    <s v="Yes, I do!"/>
    <x v="1"/>
    <s v="Yes"/>
    <s v="Yes"/>
    <s v="Yes"/>
    <s v="Yes"/>
    <m/>
    <s v="Yes"/>
    <m/>
    <s v="Yes"/>
    <m/>
    <m/>
    <x v="1"/>
    <x v="0"/>
    <x v="2"/>
    <x v="0"/>
    <x v="0"/>
    <x v="0"/>
    <x v="0"/>
    <x v="0"/>
    <s v="No"/>
    <s v="Yes"/>
    <s v="Yes"/>
    <m/>
    <s v="Yes"/>
    <x v="0"/>
    <s v="Limbo"/>
    <m/>
  </r>
  <r>
    <x v="57"/>
    <s v="Completed"/>
    <x v="0"/>
    <m/>
    <x v="0"/>
    <x v="1"/>
    <s v="Yes, I do!"/>
    <x v="1"/>
    <m/>
    <s v="Yes"/>
    <s v="Yes"/>
    <m/>
    <m/>
    <m/>
    <s v="Yes"/>
    <m/>
    <m/>
    <m/>
    <x v="3"/>
    <x v="1"/>
    <x v="2"/>
    <x v="0"/>
    <x v="0"/>
    <x v="0"/>
    <x v="0"/>
    <x v="0"/>
    <s v="No"/>
    <s v="Yes"/>
    <m/>
    <m/>
    <m/>
    <x v="5"/>
    <m/>
    <m/>
  </r>
  <r>
    <x v="58"/>
    <s v="Completed"/>
    <x v="0"/>
    <s v="Gokul"/>
    <x v="0"/>
    <x v="0"/>
    <s v="Yes, I do!"/>
    <x v="1"/>
    <m/>
    <m/>
    <m/>
    <s v="Yes"/>
    <m/>
    <m/>
    <m/>
    <s v="Yes"/>
    <m/>
    <m/>
    <x v="1"/>
    <x v="0"/>
    <x v="2"/>
    <x v="0"/>
    <x v="1"/>
    <x v="0"/>
    <x v="0"/>
    <x v="0"/>
    <s v="No"/>
    <s v="Yes"/>
    <m/>
    <m/>
    <s v="Yes"/>
    <x v="2"/>
    <m/>
    <m/>
  </r>
  <r>
    <x v="59"/>
    <s v="Completed"/>
    <x v="0"/>
    <s v="Gyan"/>
    <x v="0"/>
    <x v="0"/>
    <s v="Yes, I do!"/>
    <x v="1"/>
    <m/>
    <m/>
    <s v="Yes"/>
    <m/>
    <m/>
    <m/>
    <s v="Yes"/>
    <s v="Yes"/>
    <m/>
    <m/>
    <x v="5"/>
    <x v="0"/>
    <x v="0"/>
    <x v="0"/>
    <x v="0"/>
    <x v="1"/>
    <x v="0"/>
    <x v="0"/>
    <s v="No"/>
    <m/>
    <m/>
    <s v="Yes"/>
    <m/>
    <x v="0"/>
    <m/>
    <m/>
  </r>
  <r>
    <x v="60"/>
    <s v="Completed"/>
    <x v="0"/>
    <s v="Vaishnavi Muttagi"/>
    <x v="0"/>
    <x v="1"/>
    <s v="Yes, I do!"/>
    <x v="0"/>
    <m/>
    <s v="Yes"/>
    <s v="Yes"/>
    <m/>
    <s v="Yes"/>
    <m/>
    <m/>
    <s v="Yes"/>
    <m/>
    <m/>
    <x v="1"/>
    <x v="2"/>
    <x v="1"/>
    <x v="0"/>
    <x v="1"/>
    <x v="0"/>
    <x v="0"/>
    <x v="0"/>
    <s v="No"/>
    <s v="Yes"/>
    <m/>
    <m/>
    <m/>
    <x v="0"/>
    <s v="Temple run, ludo, chess"/>
    <m/>
  </r>
  <r>
    <x v="61"/>
    <s v="Completed"/>
    <x v="0"/>
    <s v="Shivashish Panda"/>
    <x v="0"/>
    <x v="0"/>
    <s v="Yes, I do!"/>
    <x v="1"/>
    <m/>
    <m/>
    <m/>
    <m/>
    <m/>
    <m/>
    <m/>
    <m/>
    <m/>
    <m/>
    <x v="1"/>
    <x v="2"/>
    <x v="0"/>
    <x v="1"/>
    <x v="1"/>
    <x v="0"/>
    <x v="0"/>
    <x v="0"/>
    <s v="No"/>
    <m/>
    <m/>
    <s v="Yes"/>
    <m/>
    <x v="0"/>
    <s v="Pubg"/>
    <m/>
  </r>
  <r>
    <x v="62"/>
    <s v="Completed"/>
    <x v="0"/>
    <s v="Amar"/>
    <x v="0"/>
    <x v="0"/>
    <s v="Yes, I do!"/>
    <x v="1"/>
    <s v="Yes"/>
    <s v="Yes"/>
    <m/>
    <m/>
    <s v="Yes"/>
    <s v="Yes"/>
    <m/>
    <m/>
    <m/>
    <m/>
    <x v="1"/>
    <x v="2"/>
    <x v="0"/>
    <x v="0"/>
    <x v="1"/>
    <x v="0"/>
    <x v="0"/>
    <x v="0"/>
    <s v="Yes"/>
    <m/>
    <m/>
    <s v="Yes"/>
    <m/>
    <x v="6"/>
    <s v="Pubg is the game that I mostly love..!_x000a_Few other games also are played like Subway surf.temple run.candy crush.hill climb.real racing asphalt"/>
    <m/>
  </r>
  <r>
    <x v="63"/>
    <s v="Completed"/>
    <x v="0"/>
    <s v="ANANTHAPADMANABHAN.A.S"/>
    <x v="0"/>
    <x v="0"/>
    <s v="Yes, I do!"/>
    <x v="1"/>
    <s v="Yes"/>
    <m/>
    <s v="Yes"/>
    <m/>
    <s v="Yes"/>
    <m/>
    <m/>
    <m/>
    <m/>
    <m/>
    <x v="0"/>
    <x v="4"/>
    <x v="1"/>
    <x v="0"/>
    <x v="1"/>
    <x v="0"/>
    <x v="0"/>
    <x v="0"/>
    <s v="No"/>
    <m/>
    <m/>
    <s v="Yes"/>
    <m/>
    <x v="5"/>
    <m/>
    <m/>
  </r>
  <r>
    <x v="64"/>
    <s v="Completed"/>
    <x v="0"/>
    <s v="Prasad"/>
    <x v="0"/>
    <x v="1"/>
    <s v="Yes, I do!"/>
    <x v="1"/>
    <m/>
    <m/>
    <m/>
    <m/>
    <m/>
    <m/>
    <s v="Yes"/>
    <s v="Yes"/>
    <m/>
    <m/>
    <x v="4"/>
    <x v="2"/>
    <x v="0"/>
    <x v="1"/>
    <x v="1"/>
    <x v="0"/>
    <x v="0"/>
    <x v="0"/>
    <s v="Yes"/>
    <m/>
    <m/>
    <s v="Yes"/>
    <m/>
    <x v="6"/>
    <m/>
    <m/>
  </r>
  <r>
    <x v="65"/>
    <s v="Completed"/>
    <x v="0"/>
    <s v="Swetha"/>
    <x v="0"/>
    <x v="1"/>
    <s v="Yes, I do!"/>
    <x v="0"/>
    <s v="Yes"/>
    <m/>
    <s v="Yes"/>
    <m/>
    <m/>
    <m/>
    <s v="Yes"/>
    <m/>
    <m/>
    <m/>
    <x v="3"/>
    <x v="1"/>
    <x v="2"/>
    <x v="0"/>
    <x v="0"/>
    <x v="0"/>
    <x v="0"/>
    <x v="0"/>
    <s v="Yes"/>
    <s v="Yes"/>
    <s v="Yes"/>
    <m/>
    <s v="Yes"/>
    <x v="5"/>
    <s v="NFS"/>
    <m/>
  </r>
  <r>
    <x v="66"/>
    <s v="Completed"/>
    <x v="0"/>
    <s v="Suma"/>
    <x v="0"/>
    <x v="1"/>
    <s v="Yes, I do!"/>
    <x v="1"/>
    <s v="Yes"/>
    <m/>
    <m/>
    <m/>
    <s v="Yes"/>
    <m/>
    <s v="Yes"/>
    <m/>
    <m/>
    <m/>
    <x v="5"/>
    <x v="0"/>
    <x v="2"/>
    <x v="1"/>
    <x v="1"/>
    <x v="0"/>
    <x v="0"/>
    <x v="0"/>
    <s v="No"/>
    <m/>
    <m/>
    <s v="Yes"/>
    <m/>
    <x v="2"/>
    <m/>
    <m/>
  </r>
  <r>
    <x v="67"/>
    <s v="Completed"/>
    <x v="0"/>
    <s v="Priyanga R"/>
    <x v="0"/>
    <x v="1"/>
    <s v="Yes, I do!"/>
    <x v="1"/>
    <s v="Yes"/>
    <m/>
    <s v="Yes"/>
    <s v="Yes"/>
    <m/>
    <s v="Yes"/>
    <m/>
    <s v="Yes"/>
    <m/>
    <m/>
    <x v="0"/>
    <x v="1"/>
    <x v="2"/>
    <x v="0"/>
    <x v="1"/>
    <x v="0"/>
    <x v="0"/>
    <x v="0"/>
    <s v="No"/>
    <s v="Yes"/>
    <m/>
    <m/>
    <m/>
    <x v="5"/>
    <s v="Temple run"/>
    <m/>
  </r>
  <r>
    <x v="68"/>
    <s v="Completed"/>
    <x v="0"/>
    <s v="Sreeja Akuthota"/>
    <x v="1"/>
    <x v="1"/>
    <s v="Yes, I do!"/>
    <x v="1"/>
    <s v="Yes"/>
    <s v="Yes"/>
    <s v="Yes"/>
    <s v="Yes"/>
    <s v="Yes"/>
    <m/>
    <s v="Yes"/>
    <m/>
    <m/>
    <m/>
    <x v="3"/>
    <x v="0"/>
    <x v="2"/>
    <x v="0"/>
    <x v="1"/>
    <x v="0"/>
    <x v="0"/>
    <x v="0"/>
    <s v="No"/>
    <m/>
    <m/>
    <s v="Yes"/>
    <m/>
    <x v="2"/>
    <m/>
    <m/>
  </r>
  <r>
    <x v="69"/>
    <s v="Completed"/>
    <x v="0"/>
    <s v="Anuj"/>
    <x v="0"/>
    <x v="0"/>
    <s v="Yes, I do!"/>
    <x v="1"/>
    <s v="Yes"/>
    <s v="Yes"/>
    <s v="Yes"/>
    <m/>
    <s v="Yes"/>
    <m/>
    <s v="Yes"/>
    <s v="Yes"/>
    <m/>
    <m/>
    <x v="0"/>
    <x v="0"/>
    <x v="0"/>
    <x v="1"/>
    <x v="1"/>
    <x v="0"/>
    <x v="0"/>
    <x v="1"/>
    <s v="No"/>
    <m/>
    <s v="Yes"/>
    <m/>
    <m/>
    <x v="0"/>
    <s v="Interface is interactive in some of the games while in few games interface is not that interesting as the concept of the game"/>
    <m/>
  </r>
  <r>
    <x v="70"/>
    <s v="Completed"/>
    <x v="0"/>
    <s v="Adith"/>
    <x v="0"/>
    <x v="0"/>
    <s v="Yes, I do!"/>
    <x v="1"/>
    <s v="Yes"/>
    <m/>
    <m/>
    <s v="Yes"/>
    <m/>
    <m/>
    <m/>
    <m/>
    <m/>
    <m/>
    <x v="3"/>
    <x v="1"/>
    <x v="0"/>
    <x v="0"/>
    <x v="1"/>
    <x v="1"/>
    <x v="0"/>
    <x v="0"/>
    <s v="Yes"/>
    <m/>
    <m/>
    <s v="Yes"/>
    <m/>
    <x v="6"/>
    <s v="Pes"/>
    <m/>
  </r>
  <r>
    <x v="71"/>
    <s v="Completed"/>
    <x v="0"/>
    <s v="Basil"/>
    <x v="0"/>
    <x v="0"/>
    <s v="Yes, I do!"/>
    <x v="0"/>
    <s v="Yes"/>
    <s v="Yes"/>
    <m/>
    <m/>
    <s v="Yes"/>
    <m/>
    <m/>
    <m/>
    <m/>
    <m/>
    <x v="0"/>
    <x v="1"/>
    <x v="1"/>
    <x v="0"/>
    <x v="1"/>
    <x v="0"/>
    <x v="0"/>
    <x v="0"/>
    <s v="No"/>
    <m/>
    <s v="Yes"/>
    <m/>
    <m/>
    <x v="2"/>
    <m/>
    <m/>
  </r>
  <r>
    <x v="72"/>
    <s v="Completed"/>
    <x v="0"/>
    <s v="Suria"/>
    <x v="0"/>
    <x v="1"/>
    <s v="Yes, I do!"/>
    <x v="0"/>
    <m/>
    <m/>
    <m/>
    <m/>
    <m/>
    <m/>
    <m/>
    <m/>
    <m/>
    <s v="Yes"/>
    <x v="0"/>
    <x v="3"/>
    <x v="1"/>
    <x v="0"/>
    <x v="1"/>
    <x v="1"/>
    <x v="0"/>
    <x v="0"/>
    <s v="No"/>
    <s v="Yes"/>
    <m/>
    <m/>
    <m/>
    <x v="0"/>
    <s v="Ludo"/>
    <m/>
  </r>
  <r>
    <x v="73"/>
    <s v="Completed"/>
    <x v="0"/>
    <s v="Kiran B Nair"/>
    <x v="0"/>
    <x v="0"/>
    <s v="Yes, I do!"/>
    <x v="1"/>
    <s v="Yes"/>
    <m/>
    <m/>
    <m/>
    <m/>
    <m/>
    <s v="Yes"/>
    <m/>
    <m/>
    <m/>
    <x v="3"/>
    <x v="0"/>
    <x v="2"/>
    <x v="0"/>
    <x v="1"/>
    <x v="1"/>
    <x v="0"/>
    <x v="0"/>
    <s v="Yes"/>
    <m/>
    <m/>
    <s v="Yes"/>
    <m/>
    <x v="5"/>
    <s v="Flight Simulator’s, call of duty"/>
    <m/>
  </r>
  <r>
    <x v="74"/>
    <s v="Completed"/>
    <x v="6"/>
    <s v="Atma"/>
    <x v="0"/>
    <x v="1"/>
    <s v="Yes, I do!"/>
    <x v="0"/>
    <m/>
    <s v="Yes"/>
    <s v="Yes"/>
    <m/>
    <m/>
    <s v="Yes"/>
    <s v="Yes"/>
    <m/>
    <m/>
    <m/>
    <x v="1"/>
    <x v="0"/>
    <x v="1"/>
    <x v="0"/>
    <x v="1"/>
    <x v="0"/>
    <x v="0"/>
    <x v="0"/>
    <s v="No"/>
    <s v="Yes"/>
    <s v="Yes"/>
    <m/>
    <m/>
    <x v="4"/>
    <s v="Plants Vs Zombie"/>
    <m/>
  </r>
  <r>
    <x v="75"/>
    <s v="Completed"/>
    <x v="7"/>
    <s v="Parthiv Narayan"/>
    <x v="0"/>
    <x v="0"/>
    <s v="Yes, I do!"/>
    <x v="0"/>
    <m/>
    <s v="Yes"/>
    <s v="Yes"/>
    <m/>
    <m/>
    <m/>
    <m/>
    <s v="Yes"/>
    <m/>
    <m/>
    <x v="1"/>
    <x v="1"/>
    <x v="0"/>
    <x v="0"/>
    <x v="1"/>
    <x v="0"/>
    <x v="0"/>
    <x v="0"/>
    <s v="No"/>
    <s v="Yes"/>
    <m/>
    <m/>
    <m/>
    <x v="2"/>
    <m/>
    <m/>
  </r>
  <r>
    <x v="76"/>
    <s v="Completed"/>
    <x v="6"/>
    <s v="Arun"/>
    <x v="0"/>
    <x v="0"/>
    <s v="Yes, I do!"/>
    <x v="1"/>
    <s v="Yes"/>
    <s v="Yes"/>
    <s v="Yes"/>
    <m/>
    <s v="Yes"/>
    <m/>
    <s v="Yes"/>
    <m/>
    <m/>
    <m/>
    <x v="3"/>
    <x v="0"/>
    <x v="0"/>
    <x v="0"/>
    <x v="0"/>
    <x v="0"/>
    <x v="0"/>
    <x v="0"/>
    <s v="Yes"/>
    <m/>
    <m/>
    <s v="Yes"/>
    <m/>
    <x v="6"/>
    <m/>
    <m/>
  </r>
  <r>
    <x v="77"/>
    <s v="Completed"/>
    <x v="0"/>
    <s v="Menakshi Reddy"/>
    <x v="0"/>
    <x v="1"/>
    <s v="Yes, I do!"/>
    <x v="0"/>
    <m/>
    <m/>
    <s v="Yes"/>
    <m/>
    <m/>
    <m/>
    <s v="Yes"/>
    <s v="Yes"/>
    <m/>
    <m/>
    <x v="3"/>
    <x v="0"/>
    <x v="0"/>
    <x v="0"/>
    <x v="1"/>
    <x v="0"/>
    <x v="0"/>
    <x v="0"/>
    <s v="No"/>
    <m/>
    <m/>
    <s v="Yes"/>
    <m/>
    <x v="2"/>
    <m/>
    <m/>
  </r>
  <r>
    <x v="78"/>
    <s v="Completed"/>
    <x v="0"/>
    <s v="Ashwin Unnikrishnan"/>
    <x v="0"/>
    <x v="0"/>
    <s v="Yes, I do!"/>
    <x v="1"/>
    <m/>
    <s v="Yes"/>
    <m/>
    <m/>
    <m/>
    <m/>
    <s v="Yes"/>
    <s v="Yes"/>
    <m/>
    <m/>
    <x v="1"/>
    <x v="0"/>
    <x v="2"/>
    <x v="0"/>
    <x v="1"/>
    <x v="1"/>
    <x v="0"/>
    <x v="0"/>
    <s v="No"/>
    <m/>
    <m/>
    <s v="Yes"/>
    <m/>
    <x v="0"/>
    <m/>
    <m/>
  </r>
  <r>
    <x v="79"/>
    <s v="Completed"/>
    <x v="0"/>
    <s v="Rahul Krishnan"/>
    <x v="0"/>
    <x v="0"/>
    <s v="Yes, I do!"/>
    <x v="1"/>
    <m/>
    <m/>
    <m/>
    <s v="Yes"/>
    <m/>
    <m/>
    <m/>
    <m/>
    <m/>
    <m/>
    <x v="3"/>
    <x v="0"/>
    <x v="1"/>
    <x v="0"/>
    <x v="1"/>
    <x v="0"/>
    <x v="0"/>
    <x v="0"/>
    <s v="No"/>
    <m/>
    <m/>
    <s v="Yes"/>
    <m/>
    <x v="2"/>
    <s v="I really love playing PES nowadays. Also sniper games are my other favourites "/>
    <m/>
  </r>
  <r>
    <x v="80"/>
    <s v="Completed"/>
    <x v="0"/>
    <s v="Piyush bhojwani"/>
    <x v="1"/>
    <x v="0"/>
    <s v="Yes, I do!"/>
    <x v="1"/>
    <s v="Yes"/>
    <s v="Yes"/>
    <m/>
    <s v="Yes"/>
    <m/>
    <m/>
    <s v="Yes"/>
    <s v="Yes"/>
    <m/>
    <m/>
    <x v="4"/>
    <x v="2"/>
    <x v="0"/>
    <x v="0"/>
    <x v="1"/>
    <x v="0"/>
    <x v="0"/>
    <x v="0"/>
    <s v="No"/>
    <m/>
    <s v="Yes"/>
    <s v="Yes"/>
    <m/>
    <x v="2"/>
    <s v="Call of duty,fifa mobile,clash of clans,among us,stumble guys"/>
    <m/>
  </r>
  <r>
    <x v="81"/>
    <s v="Completed"/>
    <x v="0"/>
    <s v="Lavik Bhojwani"/>
    <x v="2"/>
    <x v="0"/>
    <s v="Yes, I do!"/>
    <x v="1"/>
    <s v="Yes"/>
    <m/>
    <m/>
    <m/>
    <m/>
    <m/>
    <m/>
    <m/>
    <m/>
    <m/>
    <x v="4"/>
    <x v="2"/>
    <x v="0"/>
    <x v="0"/>
    <x v="1"/>
    <x v="0"/>
    <x v="0"/>
    <x v="0"/>
    <s v="Yes"/>
    <s v="Yes"/>
    <m/>
    <s v="Yes"/>
    <m/>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1C6BDE-1F68-6B49-86D8-D127D4880DE6}" name="PivotTable44"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50:B359" firstHeaderRow="1" firstDataRow="1" firstDataCol="1"/>
  <pivotFields count="34">
    <pivotField dataField="1"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Row" showAll="0">
      <items count="9">
        <item x="4"/>
        <item x="6"/>
        <item x="1"/>
        <item x="2"/>
        <item x="0"/>
        <item x="7"/>
        <item x="5"/>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9">
    <i>
      <x/>
    </i>
    <i>
      <x v="1"/>
    </i>
    <i>
      <x v="2"/>
    </i>
    <i>
      <x v="3"/>
    </i>
    <i>
      <x v="4"/>
    </i>
    <i>
      <x v="5"/>
    </i>
    <i>
      <x v="6"/>
    </i>
    <i>
      <x v="7"/>
    </i>
    <i t="grand">
      <x/>
    </i>
  </rowItems>
  <colItems count="1">
    <i/>
  </colItems>
  <dataFields count="1">
    <dataField name="Count of Respons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F639CE-0B3D-7F41-9D9A-7DC6A9B5BB5D}" name="PivotTable19"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6:G110" firstHeaderRow="1" firstDataRow="2" firstDataCol="1"/>
  <pivotFields count="34">
    <pivotField showAll="0"/>
    <pivotField showAll="0"/>
    <pivotField showAll="0"/>
    <pivotField showAll="0"/>
    <pivotField showAll="0"/>
    <pivotField axis="axisRow" dataField="1"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2"/>
        <item x="3"/>
        <item x="0"/>
        <item x="1"/>
        <item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18"/>
  </colFields>
  <colItems count="6">
    <i>
      <x/>
    </i>
    <i>
      <x v="1"/>
    </i>
    <i>
      <x v="2"/>
    </i>
    <i>
      <x v="3"/>
    </i>
    <i>
      <x v="4"/>
    </i>
    <i t="grand">
      <x/>
    </i>
  </colItems>
  <dataFields count="1">
    <dataField name="Count of Please indicate your gender. " fld="5" subtotal="count" baseField="0" baseItem="0"/>
  </dataFields>
  <formats count="1">
    <format dxfId="27">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E290FB-B268-A944-AA51-8D2C864910A1}" name="PivotTable20"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64:B167" firstHeaderRow="1" firstDataRow="1" firstDataCol="1"/>
  <pivotFields count="34">
    <pivotField showAll="0"/>
    <pivotField showAll="0"/>
    <pivotField showAll="0"/>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5"/>
  </rowFields>
  <rowItems count="3">
    <i>
      <x/>
    </i>
    <i>
      <x v="1"/>
    </i>
    <i t="grand">
      <x/>
    </i>
  </rowItems>
  <colItems count="1">
    <i/>
  </colItems>
  <dataFields count="1">
    <dataField name="Count of Have you ever spent money on in-app purchases? " fld="26" subtotal="count" baseField="0" baseItem="0"/>
  </dataFields>
  <formats count="1">
    <format dxfId="28">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3EE059-D109-C741-BA5D-D376BD421362}" name="PivotTable27"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59:D263" firstHeaderRow="0" firstDataRow="1" firstDataCol="1"/>
  <pivotFields count="34">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items count="3">
        <item x="0"/>
        <item x="1"/>
        <item t="default"/>
      </items>
    </pivotField>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i="1">
      <x v="1"/>
    </i>
    <i i="2">
      <x v="2"/>
    </i>
  </colItems>
  <dataFields count="3">
    <dataField name="Too many ads" fld="21" subtotal="count" baseField="0" baseItem="0"/>
    <dataField name="Some games seem biased" fld="22" subtotal="count" baseField="0" baseItem="0"/>
    <dataField name="Dependency on coins/gems and other such items to play " fld="23"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D05BB7-7F44-AF4A-81CF-E70944F90963}" name="PivotTable18"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6:K49" firstHeaderRow="0" firstDataRow="1" firstDataCol="1"/>
  <pivotFields count="34">
    <pivotField showAll="0"/>
    <pivotField showAll="0"/>
    <pivotField showAll="0"/>
    <pivotField showAll="0"/>
    <pivotField showAll="0">
      <items count="6">
        <item x="2"/>
        <item x="0"/>
        <item x="4"/>
        <item x="3"/>
        <item x="1"/>
        <item t="default"/>
      </items>
    </pivotField>
    <pivotField axis="axisRow" showAll="0">
      <items count="4">
        <item x="1"/>
        <item x="0"/>
        <item h="1" x="2"/>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2"/>
  </colFields>
  <colItems count="10">
    <i>
      <x/>
    </i>
    <i i="1">
      <x v="1"/>
    </i>
    <i i="2">
      <x v="2"/>
    </i>
    <i i="3">
      <x v="3"/>
    </i>
    <i i="4">
      <x v="4"/>
    </i>
    <i i="5">
      <x v="5"/>
    </i>
    <i i="6">
      <x v="6"/>
    </i>
    <i i="7">
      <x v="7"/>
    </i>
    <i i="8">
      <x v="8"/>
    </i>
    <i i="9">
      <x v="9"/>
    </i>
  </colItems>
  <dataFields count="10">
    <dataField name="Shooting/Action" fld="7" subtotal="count" baseField="0" baseItem="0"/>
    <dataField name="Racing games" fld="8" subtotal="count" baseField="0" baseItem="0"/>
    <dataField name="Board/Card games" fld="9" subtotal="count" baseField="0" baseItem="0"/>
    <dataField name="Puzzles" fld="10" subtotal="count" baseField="0" baseItem="0"/>
    <dataField name="Sport games" fld="11" subtotal="count" baseField="0" baseItem="0"/>
    <dataField name="Running games" fld="12" subtotal="count" baseField="0" baseItem="0"/>
    <dataField name="Word/Trivia games" fld="13" subtotal="count" baseField="0" baseItem="0"/>
    <dataField name="Adventure/Mystery games" fld="14" subtotal="count" baseField="0" baseItem="0"/>
    <dataField name="Strategy games" fld="15" subtotal="count" baseField="0" baseItem="0"/>
    <dataField name="Role-playing games" fld="16"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1F667E-1E80-C248-8A66-3D901DB533EF}" name="PivotTable26"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06:E215" firstHeaderRow="1" firstDataRow="2" firstDataCol="1"/>
  <pivotFields count="34">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5"/>
        <item x="0"/>
        <item x="6"/>
        <item x="4"/>
        <item x="2"/>
        <item x="3"/>
        <item x="1"/>
        <item t="default"/>
      </items>
    </pivotField>
    <pivotField showAll="0"/>
    <pivotField showAll="0"/>
  </pivotFields>
  <rowFields count="1">
    <field x="31"/>
  </rowFields>
  <rowItems count="8">
    <i>
      <x/>
    </i>
    <i>
      <x v="1"/>
    </i>
    <i>
      <x v="2"/>
    </i>
    <i>
      <x v="3"/>
    </i>
    <i>
      <x v="4"/>
    </i>
    <i>
      <x v="5"/>
    </i>
    <i>
      <x v="6"/>
    </i>
    <i t="grand">
      <x/>
    </i>
  </rowItems>
  <colFields count="1">
    <field x="5"/>
  </colFields>
  <colItems count="4">
    <i>
      <x/>
    </i>
    <i>
      <x v="1"/>
    </i>
    <i>
      <x v="2"/>
    </i>
    <i t="grand">
      <x/>
    </i>
  </colItems>
  <dataFields count="1">
    <dataField name="Count of Do you like playing  games with random online players (no confidential information shared)?" fld="31" subtotal="count" baseField="0" baseItem="0"/>
  </dataFields>
  <formats count="1">
    <format dxfId="29">
      <pivotArea type="origin" dataOnly="0" labelOnly="1" outline="0" fieldPosition="0"/>
    </format>
  </format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65C06D-63FD-4547-83B4-6F158705F6FC}" name="PivotTable36" cacheId="3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I119:O127" firstHeaderRow="1" firstDataRow="2" firstDataCol="1"/>
  <pivotFields count="5">
    <pivotField axis="axisRow" showAll="0">
      <items count="3">
        <item x="1"/>
        <item h="1" x="0"/>
        <item t="default"/>
      </items>
    </pivotField>
    <pivotField axis="axisRow" showAll="0">
      <items count="6">
        <item x="0"/>
        <item x="2"/>
        <item x="1"/>
        <item x="3"/>
        <item x="4"/>
        <item t="default"/>
      </items>
    </pivotField>
    <pivotField axis="axisCol" showAll="0">
      <items count="6">
        <item x="0"/>
        <item x="3"/>
        <item x="1"/>
        <item x="2"/>
        <item x="4"/>
        <item t="default"/>
      </items>
    </pivotField>
    <pivotField showAll="0"/>
    <pivotField dataField="1" showAll="0">
      <items count="9">
        <item x="0"/>
        <item x="2"/>
        <item x="6"/>
        <item x="5"/>
        <item x="3"/>
        <item x="1"/>
        <item x="4"/>
        <item x="7"/>
        <item t="default"/>
      </items>
    </pivotField>
  </pivotFields>
  <rowFields count="2">
    <field x="0"/>
    <field x="1"/>
  </rowFields>
  <rowItems count="7">
    <i>
      <x/>
    </i>
    <i r="1">
      <x/>
    </i>
    <i r="1">
      <x v="1"/>
    </i>
    <i r="1">
      <x v="2"/>
    </i>
    <i r="1">
      <x v="3"/>
    </i>
    <i r="1">
      <x v="4"/>
    </i>
    <i t="grand">
      <x/>
    </i>
  </rowItems>
  <colFields count="1">
    <field x="2"/>
  </colFields>
  <colItems count="6">
    <i>
      <x/>
    </i>
    <i>
      <x v="1"/>
    </i>
    <i>
      <x v="2"/>
    </i>
    <i>
      <x v="3"/>
    </i>
    <i>
      <x v="4"/>
    </i>
    <i t="grand">
      <x/>
    </i>
  </colItems>
  <dataFields count="1">
    <dataField name="Sum of Count" fld="4"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3A32AE-CA98-0E47-B915-10310EB4A22C}" name="PivotTable25"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6:E191" firstHeaderRow="1" firstDataRow="2" firstDataCol="1"/>
  <pivotFields count="34">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t="grand">
      <x/>
    </i>
  </rowItems>
  <colFields count="1">
    <field x="5"/>
  </colFields>
  <colItems count="4">
    <i>
      <x/>
    </i>
    <i>
      <x v="1"/>
    </i>
    <i>
      <x v="2"/>
    </i>
    <i t="grand">
      <x/>
    </i>
  </colItems>
  <dataFields count="1">
    <dataField name="Count of Do you enjoy playing games on your own or with friends/family? " fld="20" subtotal="count" baseField="0" baseItem="0"/>
  </dataFields>
  <formats count="1">
    <format dxfId="30">
      <pivotArea type="origin" dataOnly="0" labelOnly="1" outline="0" fieldPosition="0"/>
    </format>
  </format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58B8E0E-E818-F048-8CFD-D96F55489FE5}" name="PivotTable13"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E14" firstHeaderRow="1" firstDataRow="2" firstDataCol="1"/>
  <pivotFields count="34">
    <pivotField showAll="0"/>
    <pivotField showAll="0"/>
    <pivotField showAll="0"/>
    <pivotField showAll="0"/>
    <pivotField axis="axisRow" showAll="0">
      <items count="6">
        <item x="2"/>
        <item x="0"/>
        <item x="4"/>
        <item x="3"/>
        <item x="1"/>
        <item t="default"/>
      </items>
    </pivotField>
    <pivotField axis="axisCol"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Fields count="1">
    <field x="5"/>
  </colFields>
  <colItems count="4">
    <i>
      <x/>
    </i>
    <i>
      <x v="1"/>
    </i>
    <i>
      <x v="2"/>
    </i>
    <i t="grand">
      <x/>
    </i>
  </colItems>
  <dataFields count="1">
    <dataField name="Count of Please indicate your gender. " fld="5" subtotal="count" baseField="0"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D81685-2964-7744-B043-8B7B7CA87164}" name="PivotTable31"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16:E320" firstHeaderRow="0" firstDataRow="1" firstDataCol="1"/>
  <pivotFields count="34">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s>
  <rowFields count="1">
    <field x="5"/>
  </rowFields>
  <rowItems count="4">
    <i>
      <x/>
    </i>
    <i>
      <x v="1"/>
    </i>
    <i>
      <x v="2"/>
    </i>
    <i t="grand">
      <x/>
    </i>
  </rowItems>
  <colFields count="1">
    <field x="-2"/>
  </colFields>
  <colItems count="4">
    <i>
      <x/>
    </i>
    <i i="1">
      <x v="1"/>
    </i>
    <i i="2">
      <x v="2"/>
    </i>
    <i i="3">
      <x v="3"/>
    </i>
  </colItems>
  <dataFields count="4">
    <dataField name="Recommendations from friends/family" fld="27" subtotal="count" baseField="0" baseItem="0"/>
    <dataField name="Facebook/Instagram or other social media platforms" fld="28" subtotal="count" baseField="0" baseItem="0"/>
    <dataField name="Browse through app stores for games that interest you" fld="29" subtotal="count" baseField="0" baseItem="0"/>
    <dataField name="Ads" fld="30"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12AA21E-6570-E749-9F75-DB011FA184D2}" name="PivotTable24" cacheId="3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19:G127" firstHeaderRow="1" firstDataRow="2" firstDataCol="1"/>
  <pivotFields count="5">
    <pivotField axis="axisRow" showAll="0">
      <items count="3">
        <item h="1" x="1"/>
        <item x="0"/>
        <item t="default"/>
      </items>
    </pivotField>
    <pivotField axis="axisRow" showAll="0">
      <items count="6">
        <item x="0"/>
        <item x="2"/>
        <item x="1"/>
        <item x="3"/>
        <item x="4"/>
        <item t="default"/>
      </items>
    </pivotField>
    <pivotField axis="axisCol" showAll="0">
      <items count="6">
        <item x="0"/>
        <item x="3"/>
        <item x="1"/>
        <item x="2"/>
        <item x="4"/>
        <item t="default"/>
      </items>
    </pivotField>
    <pivotField showAll="0"/>
    <pivotField dataField="1" showAll="0">
      <items count="9">
        <item x="0"/>
        <item x="2"/>
        <item x="6"/>
        <item x="5"/>
        <item x="3"/>
        <item x="1"/>
        <item x="4"/>
        <item x="7"/>
        <item t="default"/>
      </items>
    </pivotField>
  </pivotFields>
  <rowFields count="2">
    <field x="0"/>
    <field x="1"/>
  </rowFields>
  <rowItems count="7">
    <i>
      <x v="1"/>
    </i>
    <i r="1">
      <x/>
    </i>
    <i r="1">
      <x v="1"/>
    </i>
    <i r="1">
      <x v="2"/>
    </i>
    <i r="1">
      <x v="3"/>
    </i>
    <i r="1">
      <x v="4"/>
    </i>
    <i t="grand">
      <x/>
    </i>
  </rowItems>
  <colFields count="1">
    <field x="2"/>
  </colFields>
  <colItems count="6">
    <i>
      <x/>
    </i>
    <i>
      <x v="1"/>
    </i>
    <i>
      <x v="2"/>
    </i>
    <i>
      <x v="3"/>
    </i>
    <i>
      <x v="4"/>
    </i>
    <i t="grand">
      <x/>
    </i>
  </colItems>
  <dataFields count="1">
    <dataField name="Sum of Count" fld="4" baseField="0" baseItem="0"/>
  </dataField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2348414-4BC5-754E-8752-617DB832E25A}" name="PivotTable30"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3:D294" firstHeaderRow="0" firstDataRow="1" firstDataCol="0"/>
  <pivotFields count="3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s>
  <rowItems count="1">
    <i/>
  </rowItems>
  <colFields count="1">
    <field x="-2"/>
  </colFields>
  <colItems count="4">
    <i>
      <x/>
    </i>
    <i i="1">
      <x v="1"/>
    </i>
    <i i="2">
      <x v="2"/>
    </i>
    <i i="3">
      <x v="3"/>
    </i>
  </colItems>
  <dataFields count="4">
    <dataField name="Recommendations from friends/family" fld="27" subtotal="count" baseField="0" baseItem="0"/>
    <dataField name="Facebook/Instagram or other social media platforms" fld="28" subtotal="count" baseField="0" baseItem="0"/>
    <dataField name="Browse through app stores for games that interest you" fld="29" subtotal="count" baseField="0" baseItem="0"/>
    <dataField name="Ads" fld="30"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3379583-3F08-CB45-BFE3-5371427FE8AA}" name="PivotTable42"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3:K79" firstHeaderRow="0" firstDataRow="1" firstDataCol="1"/>
  <pivotFields count="34">
    <pivotField showAll="0"/>
    <pivotField showAll="0"/>
    <pivotField showAll="0"/>
    <pivotField showAll="0"/>
    <pivotField axis="axisRow" showAll="0">
      <items count="6">
        <item x="2"/>
        <item x="0"/>
        <item x="4"/>
        <item x="3"/>
        <item x="1"/>
        <item t="default"/>
      </items>
    </pivotField>
    <pivotField showAll="0">
      <items count="4">
        <item x="1"/>
        <item x="0"/>
        <item h="1" x="2"/>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Fields count="1">
    <field x="-2"/>
  </colFields>
  <colItems count="10">
    <i>
      <x/>
    </i>
    <i i="1">
      <x v="1"/>
    </i>
    <i i="2">
      <x v="2"/>
    </i>
    <i i="3">
      <x v="3"/>
    </i>
    <i i="4">
      <x v="4"/>
    </i>
    <i i="5">
      <x v="5"/>
    </i>
    <i i="6">
      <x v="6"/>
    </i>
    <i i="7">
      <x v="7"/>
    </i>
    <i i="8">
      <x v="8"/>
    </i>
    <i i="9">
      <x v="9"/>
    </i>
  </colItems>
  <dataFields count="10">
    <dataField name="Shooting/Action" fld="7" subtotal="count" baseField="0" baseItem="0"/>
    <dataField name="Racing games" fld="8" subtotal="count" baseField="0" baseItem="0"/>
    <dataField name="Board/Card games" fld="9" subtotal="count" baseField="0" baseItem="0"/>
    <dataField name="Puzzles" fld="10" subtotal="count" baseField="0" baseItem="0"/>
    <dataField name="Sport games" fld="11" subtotal="count" baseField="0" baseItem="0"/>
    <dataField name="Running games" fld="12" subtotal="count" baseField="0" baseItem="0"/>
    <dataField name="Word/Trivia games" fld="13" subtotal="count" baseField="0" baseItem="0"/>
    <dataField name="Adventure/Mystery games" fld="14" subtotal="count" baseField="0" baseItem="0"/>
    <dataField name="Strategy games" fld="15" subtotal="count" baseField="0" baseItem="0"/>
    <dataField name="Role-playing games" fld="16" subtotal="count" baseField="0" baseItem="0"/>
  </dataField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1" format="7" series="1">
      <pivotArea type="data" outline="0" fieldPosition="0">
        <references count="1">
          <reference field="4294967294" count="1" selected="0">
            <x v="7"/>
          </reference>
        </references>
      </pivotArea>
    </chartFormat>
    <chartFormat chart="1" format="8" series="1">
      <pivotArea type="data" outline="0" fieldPosition="0">
        <references count="1">
          <reference field="4294967294" count="1" selected="0">
            <x v="8"/>
          </reference>
        </references>
      </pivotArea>
    </chartFormat>
    <chartFormat chart="1" format="9" series="1">
      <pivotArea type="data" outline="0" fieldPosition="0">
        <references count="1">
          <reference field="429496729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9B3C111-997B-B84D-BA12-3150CFA37085}" name="PivotTable40"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8:J29" firstHeaderRow="0" firstDataRow="1" firstDataCol="0" rowPageCount="1" colPageCount="1"/>
  <pivotFields count="34">
    <pivotField showAll="0"/>
    <pivotField showAll="0"/>
    <pivotField showAll="0"/>
    <pivotField showAll="0"/>
    <pivotField showAll="0"/>
    <pivotField axis="axisPage" showAll="0">
      <items count="4">
        <item x="1"/>
        <item x="0"/>
        <item x="2"/>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10">
    <i>
      <x/>
    </i>
    <i i="1">
      <x v="1"/>
    </i>
    <i i="2">
      <x v="2"/>
    </i>
    <i i="3">
      <x v="3"/>
    </i>
    <i i="4">
      <x v="4"/>
    </i>
    <i i="5">
      <x v="5"/>
    </i>
    <i i="6">
      <x v="6"/>
    </i>
    <i i="7">
      <x v="7"/>
    </i>
    <i i="8">
      <x v="8"/>
    </i>
    <i i="9">
      <x v="9"/>
    </i>
  </colItems>
  <pageFields count="1">
    <pageField fld="5" hier="-1"/>
  </pageFields>
  <dataFields count="10">
    <dataField name="Shooting/Action" fld="7" subtotal="count" baseField="0" baseItem="0"/>
    <dataField name="Racing games" fld="8" subtotal="count" baseField="0" baseItem="0"/>
    <dataField name="Board/Card games" fld="9" subtotal="count" baseField="0" baseItem="0"/>
    <dataField name="Puzzles" fld="10" subtotal="count" baseField="0" baseItem="0"/>
    <dataField name="Sport games" fld="11" subtotal="count" baseField="0" baseItem="0"/>
    <dataField name="Running games" fld="12" subtotal="count" baseField="0" baseItem="0"/>
    <dataField name="Word/Trivia games" fld="13" subtotal="count" baseField="0" baseItem="0"/>
    <dataField name="Adventure/Mystery games" fld="14" subtotal="count" baseField="0" baseItem="0"/>
    <dataField name="Strategy games" fld="15" subtotal="count" baseField="0" baseItem="0"/>
    <dataField name="Role-playing games" fld="16" subtotal="count" baseField="0" baseItem="0"/>
  </dataField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1" format="7" series="1">
      <pivotArea type="data" outline="0" fieldPosition="0">
        <references count="1">
          <reference field="4294967294" count="1" selected="0">
            <x v="7"/>
          </reference>
        </references>
      </pivotArea>
    </chartFormat>
    <chartFormat chart="1" format="8" series="1">
      <pivotArea type="data" outline="0" fieldPosition="0">
        <references count="1">
          <reference field="4294967294" count="1" selected="0">
            <x v="8"/>
          </reference>
        </references>
      </pivotArea>
    </chartFormat>
    <chartFormat chart="1" format="9" series="1">
      <pivotArea type="data" outline="0" fieldPosition="0">
        <references count="1">
          <reference field="429496729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F093CE6-597C-CA46-A4F3-1EABEFD3A09B}" name="PivotTable21"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06:O110" firstHeaderRow="1" firstDataRow="2" firstDataCol="1"/>
  <pivotFields count="34">
    <pivotField showAll="0"/>
    <pivotField showAll="0"/>
    <pivotField showAll="0"/>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2"/>
        <item x="1"/>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19"/>
  </colFields>
  <colItems count="6">
    <i>
      <x/>
    </i>
    <i>
      <x v="1"/>
    </i>
    <i>
      <x v="2"/>
    </i>
    <i>
      <x v="3"/>
    </i>
    <i>
      <x v="4"/>
    </i>
    <i t="grand">
      <x/>
    </i>
  </colItems>
  <dataFields count="1">
    <dataField name="Count of How often do you play these games? "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A6EBEA1-6A59-A14A-8B82-3A561E68E226}" name="PivotTable29" cacheId="3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5:E236" firstHeaderRow="0" firstDataRow="1" firstDataCol="0"/>
  <pivotFields count="34">
    <pivotField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dataField="1" showAll="0">
      <items count="3">
        <item x="0"/>
        <item x="1"/>
        <item t="default"/>
      </items>
    </pivotField>
    <pivotField dataField="1" showAll="0">
      <items count="3">
        <item x="0"/>
        <item x="1"/>
        <item t="default"/>
      </items>
    </pivotField>
    <pivotField dataField="1" showAll="0">
      <items count="3">
        <item x="1"/>
        <item x="0"/>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s>
  <rowItems count="1">
    <i/>
  </rowItems>
  <colFields count="1">
    <field x="-2"/>
  </colFields>
  <colItems count="5">
    <i>
      <x/>
    </i>
    <i i="1">
      <x v="1"/>
    </i>
    <i i="2">
      <x v="2"/>
    </i>
    <i i="3">
      <x v="3"/>
    </i>
    <i i="4">
      <x v="4"/>
    </i>
  </colItems>
  <dataFields count="5">
    <dataField name="Too many ads" fld="21" subtotal="count" baseField="0" baseItem="0"/>
    <dataField name="Some games seem biased" fld="22" subtotal="count" baseField="0" baseItem="0"/>
    <dataField name="Dependency on coins/gems and other such items to play " fld="23" subtotal="count" baseField="0" baseItem="0"/>
    <dataField name="No, can't think of any" fld="24" subtotal="count" baseField="0" baseItem="0"/>
    <dataField name="Others" fld="25"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C60A350-E3C7-7F4D-BAC4-0BEB4B278BA1}" name="Table8" displayName="Table8" ref="A2:AG84" totalsRowShown="0" headerRowDxfId="72" dataDxfId="71">
  <autoFilter ref="A2:AG84" xr:uid="{1C60A350-E3C7-7F4D-BAC4-0BEB4B278BA1}"/>
  <tableColumns count="33">
    <tableColumn id="1" xr3:uid="{C9C7D7E6-21D3-0D4B-A00D-188291755A06}" name="Response ID" dataDxfId="70"/>
    <tableColumn id="2" xr3:uid="{23C02C66-1AFE-3142-8592-DAA359424FC2}" name="Response Status" dataDxfId="69"/>
    <tableColumn id="3" xr3:uid="{69212414-86CD-C044-8F6B-EBBECB9A78D3}" name="Country Code" dataDxfId="68"/>
    <tableColumn id="4" xr3:uid="{4F2DE311-415C-9A4D-B4DA-57FE1E392226}" name="Tell us your name!" dataDxfId="67"/>
    <tableColumn id="5" xr3:uid="{B53C4087-2631-3442-BBD9-F602EBF54AFC}" name="Which range includes your age? " dataDxfId="66"/>
    <tableColumn id="6" xr3:uid="{497B609A-065A-D348-BF7D-3D08C3E15815}" name="Please indicate your gender. " dataDxfId="65"/>
    <tableColumn id="7" xr3:uid="{D3FF01BB-01D0-8F49-B923-815C4CEF547C}" name="Do you play games on mobiles/tablets?" dataDxfId="64"/>
    <tableColumn id="8" xr3:uid="{ADA30EC2-A5E4-BE4B-AD45-F4127833238C}" name="Q5-Shooting/Action" dataDxfId="63"/>
    <tableColumn id="9" xr3:uid="{28373A24-CC06-6C41-A5E6-6A906391839F}" name="Q5-Racing games" dataDxfId="62"/>
    <tableColumn id="10" xr3:uid="{FFF5E331-04EA-F440-860A-D258D2FE0E5C}" name="Q5-Board/Card games" dataDxfId="61"/>
    <tableColumn id="11" xr3:uid="{8A06B999-44B6-3E4E-A99B-EF7D8273E9C8}" name="Q5-Puzzles" dataDxfId="60"/>
    <tableColumn id="12" xr3:uid="{108D9875-90E0-614A-AA42-4A286CD18051}" name="Q5-Sport games" dataDxfId="59"/>
    <tableColumn id="13" xr3:uid="{755ED42A-F058-DA41-8CF5-45C480A8EAFE}" name="Q5-Running games" dataDxfId="58"/>
    <tableColumn id="14" xr3:uid="{50C1268A-B7C3-6F45-B05D-72BF7C242C76}" name="Q5-Word/Trivia games" dataDxfId="57"/>
    <tableColumn id="15" xr3:uid="{4B36DC05-6216-5848-81CA-82F41B68997F}" name="Q5-Adventure/Mystery games" dataDxfId="56"/>
    <tableColumn id="16" xr3:uid="{78BFCDC2-A3A6-E046-9A4E-348AAA4E7DBD}" name="Q5-Strategy games" dataDxfId="55"/>
    <tableColumn id="17" xr3:uid="{74C6C7E4-3405-7D4B-BA72-750EA392F80E}" name="Q5-Role-playing games" dataDxfId="54"/>
    <tableColumn id="18" xr3:uid="{73A714C6-46D9-404D-8920-8F0CC44AC47F}" name="Q5-Others" dataDxfId="53"/>
    <tableColumn id="19" xr3:uid="{65A060C8-E801-724C-9B7A-EAF80488353D}" name="How much time do you spend on one game session?  " dataDxfId="52"/>
    <tableColumn id="20" xr3:uid="{DF1ACEB9-1CFE-C344-9641-5D09AF753C84}" name="How often do you play these games? " dataDxfId="51"/>
    <tableColumn id="21" xr3:uid="{6707638F-8F1C-1D46-8443-AF19FE80DEBA}" name="Do you enjoy playing games on your own or with friends/family? " dataDxfId="50"/>
    <tableColumn id="22" xr3:uid="{9E4FB951-F8FA-1A42-9489-F4496C1168E0}" name="Q9-Too many ads" dataDxfId="49"/>
    <tableColumn id="23" xr3:uid="{75513D5B-4753-C04E-8E9F-C7A203AB04D4}" name="Q9-Some games seem biased" dataDxfId="48"/>
    <tableColumn id="24" xr3:uid="{EFB7436C-D292-8043-B1E5-2D0B4405368B}" name="Q9-Dependency on coins/gems and other such items to play " dataDxfId="47"/>
    <tableColumn id="25" xr3:uid="{586BEDBC-ED25-2B47-86A1-ABF9E2CED69D}" name="Q9-No, can't think of any" dataDxfId="46"/>
    <tableColumn id="26" xr3:uid="{6EEE78DE-B8C0-384A-A4CB-97782A4883D4}" name="Q9-Others" dataDxfId="45"/>
    <tableColumn id="27" xr3:uid="{1A5F3294-508B-314D-8231-1F0A022278C2}" name="Have you ever spent money on in-app purchases? " dataDxfId="44"/>
    <tableColumn id="28" xr3:uid="{05679669-D0DA-B549-9C2C-48848E518856}" name="Q11-Recommendations from friends/family" dataDxfId="43"/>
    <tableColumn id="29" xr3:uid="{A5AA31F1-FA9F-C140-BEAA-B10F28FAFE51}" name="Q11-Facebook/Instagram or other social media platforms" dataDxfId="42"/>
    <tableColumn id="30" xr3:uid="{7DD82AE0-2F26-6441-95D2-3E2D5C1288FB}" name="Q11-Browse through app stores for games that interest you" dataDxfId="41"/>
    <tableColumn id="31" xr3:uid="{43CA7299-615B-BF42-A252-3818F091EA57}" name="Q11-Ads" dataDxfId="40"/>
    <tableColumn id="32" xr3:uid="{BF4D33F4-0B22-234B-B85A-955464876238}" name="Do you like playing  games with random online players (no confidential information shared)?" dataDxfId="39"/>
    <tableColumn id="33" xr3:uid="{CF6CAF7D-10A1-9642-859A-F3620A8280A5}" name="Would you like to mention  games that you really enjoy playing?Also, feel free to add any other comments you have related to the above questions or regarding gaming apps in general that you would like to share with us!"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E177106-D9C1-2042-B410-6224F304AD80}" name="Table12" displayName="Table12" ref="A197:E247" totalsRowShown="0" headerRowDxfId="35">
  <autoFilter ref="A197:E247" xr:uid="{AE177106-D9C1-2042-B410-6224F304AD80}"/>
  <tableColumns count="5">
    <tableColumn id="1" xr3:uid="{328525BD-EAC1-0644-9545-620918FAC609}" name="Gender"/>
    <tableColumn id="2" xr3:uid="{2D02132A-C6BC-1B43-A4A2-B588E39AB0C3}" name="Frequency" dataDxfId="34"/>
    <tableColumn id="3" xr3:uid="{2D4CAC09-92CF-BA48-92A2-9F5D6897696E}" name="Duration" dataDxfId="33"/>
    <tableColumn id="4" xr3:uid="{152CD084-D4AF-FC46-9FBF-A8FDD3DE065F}" name="Column1" dataDxfId="32"/>
    <tableColumn id="5" xr3:uid="{377515FD-A24D-2649-9BEC-9E6B527D7E24}" name="Count" dataDxfId="31">
      <calculatedColumnFormula>COUNTIFS(Table8[Please indicate your gender. ],$A198,Table8[How often do you play these games? ],$B198,Table8[How much time do you spend on one game session?  ],$C198)</calculatedColumnFormula>
    </tableColumn>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0623622-A397-114A-A470-5238ED2A1303}" name="Table811" displayName="Table811" ref="A1:T144" totalsRowShown="0" headerRowDxfId="26" dataDxfId="25">
  <autoFilter ref="A1:T144" xr:uid="{D0623622-A397-114A-A470-5238ED2A1303}">
    <filterColumn colId="1">
      <filters>
        <filter val="Completed"/>
      </filters>
    </filterColumn>
  </autoFilter>
  <sortState xmlns:xlrd2="http://schemas.microsoft.com/office/spreadsheetml/2017/richdata2" ref="A7:T144">
    <sortCondition ref="G1:G144"/>
  </sortState>
  <tableColumns count="20">
    <tableColumn id="1" xr3:uid="{3A024264-02BE-E248-90C2-8837CFC210FD}" name="Response ID" dataDxfId="24"/>
    <tableColumn id="2" xr3:uid="{17469FEC-01D5-F74C-9B0D-BFBA2957C49A}" name="Response Status" dataDxfId="23"/>
    <tableColumn id="3" xr3:uid="{276B2D73-3A83-5D43-807D-888972152A94}" name="Country Code" dataDxfId="22"/>
    <tableColumn id="5" xr3:uid="{B83EC36F-561B-564E-A1AC-4838E22F72C3}" name="Which range includes your age? " dataDxfId="21"/>
    <tableColumn id="6" xr3:uid="{00B7AC95-53B0-5142-91D3-5B97D98A4131}" name="Please indicate your gender. " dataDxfId="20"/>
    <tableColumn id="7" xr3:uid="{8127EFC0-8F8F-A04F-8FDA-A7EFDDF474A5}" name="Do you play games on mobiles/tablets?" dataDxfId="19"/>
    <tableColumn id="33" xr3:uid="{922468C5-5ABC-7A46-9163-B581EE56327F}" name="Would you like to mention  games that you really enjoy playing?Also, feel free to add any other comments you have related to the above questions or regarding gaming apps in general that you would like to share with us!" dataDxfId="18"/>
    <tableColumn id="35" xr3:uid="{1BFACA4C-936D-7543-A67D-9C7A326B933B}" name="Shooting/Action" dataDxfId="17"/>
    <tableColumn id="36" xr3:uid="{8270A415-A3B3-6A4C-A49E-86ED302E43DD}" name="Racing games" dataDxfId="16"/>
    <tableColumn id="37" xr3:uid="{5D778D65-3CC5-4843-88B2-B82BDEC5EC39}" name="Board/Card games" dataDxfId="15"/>
    <tableColumn id="38" xr3:uid="{29B4BCD1-F8C6-3647-98B0-39429777B55B}" name="Puzzles" dataDxfId="14"/>
    <tableColumn id="39" xr3:uid="{3A74BBD2-08D4-CB4F-A55B-10D38D18D5F3}" name="Sport games" dataDxfId="13"/>
    <tableColumn id="40" xr3:uid="{D34F6F0D-1FE1-F34E-96CE-2B6A96D53A0F}" name="Running games" dataDxfId="12"/>
    <tableColumn id="41" xr3:uid="{FFD37B61-25E9-0942-898C-DFD87103C5C5}" name="Word/Trivia games" dataDxfId="11"/>
    <tableColumn id="42" xr3:uid="{6EEADDA4-E76E-5446-AAED-DEB29981C548}" name="Adventure/Mystery games" dataDxfId="10"/>
    <tableColumn id="43" xr3:uid="{6CE54CB2-2034-104F-B45C-44EAC5081D4C}" name="Strategy games" dataDxfId="9"/>
    <tableColumn id="44" xr3:uid="{C8FA4D2F-FD6C-344D-9BA9-3E8D9B9EC904}" name="Role-playing games" dataDxfId="8"/>
    <tableColumn id="45" xr3:uid="{2106778A-BBE0-AA47-AA4E-A75E233B835E}" name="Others" dataDxfId="7"/>
    <tableColumn id="46" xr3:uid="{3C8D7407-B0D6-794F-BD65-EACF50D11849}" name="Uknowns" dataDxfId="6"/>
    <tableColumn id="47" xr3:uid="{0C93E00D-0108-4847-8D68-D4F38EC9B97C}" name="Non Responsive"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7B70CA1-1FCB-5149-8C0E-851C7CBF527A}" name="Table13" displayName="Table13" ref="A4:C54" totalsRowShown="0" headerRowDxfId="4" dataDxfId="3">
  <autoFilter ref="A4:C54" xr:uid="{F7B70CA1-1FCB-5149-8C0E-851C7CBF527A}"/>
  <sortState xmlns:xlrd2="http://schemas.microsoft.com/office/spreadsheetml/2017/richdata2" ref="A5:C54">
    <sortCondition descending="1" ref="B4:B54"/>
  </sortState>
  <tableColumns count="3">
    <tableColumn id="1" xr3:uid="{31528EFB-FDD3-9C44-80C0-290E351EB7AA}" name="word" dataDxfId="2"/>
    <tableColumn id="2" xr3:uid="{B5ED2B7C-6FAC-7C4D-A0E7-DAA315149D6C}" name="count" dataDxfId="1"/>
    <tableColumn id="3" xr3:uid="{AA336D46-6396-0343-9A3B-11BFCF722583}" name="relev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thirab669@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hyperlink" Target="https://monkeylearn.com/word-clo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2A05-EC10-9549-96B8-E07E910E9F96}">
  <dimension ref="A1:Y12"/>
  <sheetViews>
    <sheetView workbookViewId="0">
      <selection activeCell="C11" sqref="C11"/>
    </sheetView>
  </sheetViews>
  <sheetFormatPr baseColWidth="10" defaultColWidth="8.83203125" defaultRowHeight="15" x14ac:dyDescent="0.2"/>
  <cols>
    <col min="2" max="2" width="36.5" bestFit="1" customWidth="1"/>
    <col min="3" max="3" width="39.5" bestFit="1" customWidth="1"/>
  </cols>
  <sheetData>
    <row r="1" spans="1:25" ht="19" x14ac:dyDescent="0.25">
      <c r="A1" s="16" t="s">
        <v>0</v>
      </c>
      <c r="B1" s="1"/>
      <c r="C1" s="1"/>
      <c r="D1" s="1"/>
      <c r="E1" s="1"/>
      <c r="F1" s="1"/>
      <c r="G1" s="1"/>
      <c r="H1" s="1"/>
      <c r="I1" s="1"/>
      <c r="J1" s="1"/>
      <c r="K1" s="1"/>
      <c r="L1" s="1"/>
      <c r="M1" s="1"/>
      <c r="N1" s="1"/>
      <c r="O1" s="1"/>
      <c r="P1" s="1"/>
      <c r="Q1" s="1"/>
      <c r="R1" s="1"/>
      <c r="S1" s="1"/>
      <c r="T1" s="1"/>
      <c r="U1" s="1"/>
      <c r="V1" s="1"/>
      <c r="W1" s="1"/>
      <c r="X1" s="1"/>
      <c r="Y1" s="1"/>
    </row>
    <row r="3" spans="1:25" ht="19" x14ac:dyDescent="0.25">
      <c r="B3" s="11" t="s">
        <v>1</v>
      </c>
      <c r="C3" s="12" t="s">
        <v>403</v>
      </c>
    </row>
    <row r="4" spans="1:25" ht="19" x14ac:dyDescent="0.25">
      <c r="B4" s="11" t="s">
        <v>2</v>
      </c>
      <c r="C4" s="12" t="s">
        <v>3</v>
      </c>
    </row>
    <row r="5" spans="1:25" ht="19" x14ac:dyDescent="0.25">
      <c r="B5" s="11" t="s">
        <v>4</v>
      </c>
      <c r="C5" s="13" t="s">
        <v>5</v>
      </c>
    </row>
    <row r="6" spans="1:25" ht="19" x14ac:dyDescent="0.25">
      <c r="B6" s="11" t="s">
        <v>6</v>
      </c>
      <c r="C6" s="14"/>
    </row>
    <row r="7" spans="1:25" ht="19" x14ac:dyDescent="0.25">
      <c r="B7" s="15" t="s">
        <v>7</v>
      </c>
      <c r="C7" s="12" t="s">
        <v>8</v>
      </c>
    </row>
    <row r="8" spans="1:25" ht="19" x14ac:dyDescent="0.25">
      <c r="B8" s="15" t="s">
        <v>9</v>
      </c>
      <c r="C8" s="12" t="s">
        <v>8</v>
      </c>
    </row>
    <row r="9" spans="1:25" ht="19" x14ac:dyDescent="0.25">
      <c r="B9" s="15" t="s">
        <v>10</v>
      </c>
      <c r="C9" s="12" t="s">
        <v>11</v>
      </c>
    </row>
    <row r="10" spans="1:25" ht="19" x14ac:dyDescent="0.25">
      <c r="B10" s="15" t="s">
        <v>12</v>
      </c>
      <c r="C10" s="12" t="s">
        <v>11</v>
      </c>
    </row>
    <row r="11" spans="1:25" ht="19" x14ac:dyDescent="0.25">
      <c r="B11" s="11" t="s">
        <v>13</v>
      </c>
      <c r="C11" s="17">
        <v>44255.467766203707</v>
      </c>
    </row>
    <row r="12" spans="1:25" ht="19" x14ac:dyDescent="0.25">
      <c r="B12" s="11" t="s">
        <v>14</v>
      </c>
      <c r="C12" s="12" t="s">
        <v>15</v>
      </c>
    </row>
  </sheetData>
  <hyperlinks>
    <hyperlink ref="C5" r:id="rId1" xr:uid="{3CF84002-DC73-304D-8DC9-C5E19B2DB8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3137-96B1-8546-96B0-8A1EB6679289}">
  <sheetPr filterMode="1"/>
  <dimension ref="A1:AV145"/>
  <sheetViews>
    <sheetView topLeftCell="A123" workbookViewId="0">
      <selection activeCell="B9" sqref="B9:B140"/>
    </sheetView>
  </sheetViews>
  <sheetFormatPr baseColWidth="10" defaultColWidth="8.83203125" defaultRowHeight="15" x14ac:dyDescent="0.2"/>
  <cols>
    <col min="1" max="1" width="9.5" bestFit="1" customWidth="1"/>
    <col min="2" max="2" width="12.1640625" bestFit="1" customWidth="1"/>
    <col min="3" max="3" width="12.6640625" bestFit="1" customWidth="1"/>
    <col min="4" max="4" width="19.1640625" bestFit="1" customWidth="1"/>
    <col min="5" max="5" width="9.1640625" bestFit="1" customWidth="1"/>
    <col min="6" max="6" width="24.5" bestFit="1" customWidth="1"/>
    <col min="7" max="7" width="10.1640625" bestFit="1" customWidth="1"/>
    <col min="8" max="8" width="14.1640625" bestFit="1" customWidth="1"/>
    <col min="16" max="16" width="10.1640625" bestFit="1" customWidth="1"/>
    <col min="18" max="18" width="13.5" customWidth="1"/>
    <col min="19" max="19" width="13.6640625" customWidth="1"/>
    <col min="20" max="47" width="9.1640625" bestFit="1" customWidth="1"/>
  </cols>
  <sheetData>
    <row r="1" spans="1:48" ht="16" x14ac:dyDescent="0.2">
      <c r="A1" s="29" t="s">
        <v>23</v>
      </c>
      <c r="B1" s="29" t="s">
        <v>24</v>
      </c>
      <c r="C1" s="29" t="s">
        <v>25</v>
      </c>
      <c r="D1" s="29" t="s">
        <v>26</v>
      </c>
      <c r="E1" s="29" t="s">
        <v>27</v>
      </c>
      <c r="F1" s="29" t="s">
        <v>28</v>
      </c>
      <c r="G1" s="29" t="s">
        <v>29</v>
      </c>
      <c r="H1" s="29" t="s">
        <v>30</v>
      </c>
      <c r="I1" s="29" t="s">
        <v>31</v>
      </c>
      <c r="J1" s="29" t="s">
        <v>32</v>
      </c>
      <c r="K1" s="29" t="s">
        <v>33</v>
      </c>
      <c r="L1" s="29" t="s">
        <v>34</v>
      </c>
      <c r="M1" s="29" t="s">
        <v>35</v>
      </c>
      <c r="N1" s="29" t="s">
        <v>36</v>
      </c>
      <c r="O1" s="29" t="s">
        <v>37</v>
      </c>
      <c r="P1" s="29" t="s">
        <v>38</v>
      </c>
      <c r="Q1" s="29" t="s">
        <v>39</v>
      </c>
      <c r="R1" s="29" t="s">
        <v>40</v>
      </c>
      <c r="S1" s="29" t="s">
        <v>41</v>
      </c>
      <c r="T1" s="29" t="s">
        <v>42</v>
      </c>
      <c r="U1" s="29" t="s">
        <v>43</v>
      </c>
      <c r="V1" s="29" t="s">
        <v>44</v>
      </c>
      <c r="W1" s="29" t="s">
        <v>45</v>
      </c>
      <c r="X1" s="29" t="s">
        <v>46</v>
      </c>
      <c r="Y1" s="29" t="s">
        <v>46</v>
      </c>
      <c r="Z1" s="29" t="s">
        <v>46</v>
      </c>
      <c r="AA1" s="29" t="s">
        <v>46</v>
      </c>
      <c r="AB1" s="29" t="s">
        <v>46</v>
      </c>
      <c r="AC1" s="29" t="s">
        <v>46</v>
      </c>
      <c r="AD1" s="29" t="s">
        <v>46</v>
      </c>
      <c r="AE1" s="29" t="s">
        <v>46</v>
      </c>
      <c r="AF1" s="29" t="s">
        <v>46</v>
      </c>
      <c r="AG1" s="29" t="s">
        <v>46</v>
      </c>
      <c r="AH1" s="29" t="s">
        <v>47</v>
      </c>
      <c r="AI1" s="29" t="s">
        <v>48</v>
      </c>
      <c r="AJ1" s="29" t="s">
        <v>49</v>
      </c>
      <c r="AK1" s="29" t="s">
        <v>50</v>
      </c>
      <c r="AL1" s="29" t="s">
        <v>46</v>
      </c>
      <c r="AM1" s="29" t="s">
        <v>46</v>
      </c>
      <c r="AN1" s="29" t="s">
        <v>46</v>
      </c>
      <c r="AO1" s="29" t="s">
        <v>46</v>
      </c>
      <c r="AP1" s="29" t="s">
        <v>51</v>
      </c>
      <c r="AQ1" s="29" t="s">
        <v>52</v>
      </c>
      <c r="AR1" s="29" t="s">
        <v>46</v>
      </c>
      <c r="AS1" s="29" t="s">
        <v>46</v>
      </c>
      <c r="AT1" s="29" t="s">
        <v>46</v>
      </c>
      <c r="AU1" s="29" t="s">
        <v>53</v>
      </c>
      <c r="AV1" s="29" t="s">
        <v>54</v>
      </c>
    </row>
    <row r="2" spans="1:48" ht="16" hidden="1" x14ac:dyDescent="0.2">
      <c r="A2" s="29" t="s">
        <v>46</v>
      </c>
      <c r="B2" s="29" t="s">
        <v>46</v>
      </c>
      <c r="C2" s="29" t="s">
        <v>46</v>
      </c>
      <c r="D2" s="29" t="s">
        <v>46</v>
      </c>
      <c r="E2" s="29" t="s">
        <v>46</v>
      </c>
      <c r="F2" s="29" t="s">
        <v>46</v>
      </c>
      <c r="G2" s="29" t="s">
        <v>46</v>
      </c>
      <c r="H2" s="29" t="s">
        <v>46</v>
      </c>
      <c r="I2" s="29" t="s">
        <v>46</v>
      </c>
      <c r="J2" s="29" t="s">
        <v>46</v>
      </c>
      <c r="K2" s="29" t="s">
        <v>46</v>
      </c>
      <c r="L2" s="29" t="s">
        <v>46</v>
      </c>
      <c r="M2" s="29" t="s">
        <v>46</v>
      </c>
      <c r="N2" s="29" t="s">
        <v>46</v>
      </c>
      <c r="O2" s="29" t="s">
        <v>46</v>
      </c>
      <c r="P2" s="29" t="s">
        <v>46</v>
      </c>
      <c r="Q2" s="29" t="s">
        <v>46</v>
      </c>
      <c r="R2" s="29" t="s">
        <v>46</v>
      </c>
      <c r="S2" s="29" t="s">
        <v>46</v>
      </c>
      <c r="T2" s="29" t="s">
        <v>46</v>
      </c>
      <c r="U2" s="29" t="s">
        <v>46</v>
      </c>
      <c r="V2" s="29" t="s">
        <v>46</v>
      </c>
      <c r="W2" s="29" t="s">
        <v>55</v>
      </c>
      <c r="X2" s="29" t="s">
        <v>56</v>
      </c>
      <c r="Y2" s="29" t="s">
        <v>57</v>
      </c>
      <c r="Z2" s="29" t="s">
        <v>58</v>
      </c>
      <c r="AA2" s="29" t="s">
        <v>59</v>
      </c>
      <c r="AB2" s="29" t="s">
        <v>60</v>
      </c>
      <c r="AC2" s="29" t="s">
        <v>61</v>
      </c>
      <c r="AD2" s="29" t="s">
        <v>62</v>
      </c>
      <c r="AE2" s="29" t="s">
        <v>63</v>
      </c>
      <c r="AF2" s="29" t="s">
        <v>64</v>
      </c>
      <c r="AG2" s="29" t="s">
        <v>65</v>
      </c>
      <c r="AH2" s="29" t="s">
        <v>46</v>
      </c>
      <c r="AI2" s="29" t="s">
        <v>46</v>
      </c>
      <c r="AJ2" s="29" t="s">
        <v>46</v>
      </c>
      <c r="AK2" s="29" t="s">
        <v>66</v>
      </c>
      <c r="AL2" s="29" t="s">
        <v>67</v>
      </c>
      <c r="AM2" s="29" t="s">
        <v>68</v>
      </c>
      <c r="AN2" s="29" t="s">
        <v>69</v>
      </c>
      <c r="AO2" s="29" t="s">
        <v>65</v>
      </c>
      <c r="AP2" s="29" t="s">
        <v>46</v>
      </c>
      <c r="AQ2" s="29" t="s">
        <v>70</v>
      </c>
      <c r="AR2" s="29" t="s">
        <v>71</v>
      </c>
      <c r="AS2" s="29" t="s">
        <v>72</v>
      </c>
      <c r="AT2" s="29" t="s">
        <v>73</v>
      </c>
      <c r="AU2" s="29" t="s">
        <v>46</v>
      </c>
      <c r="AV2" s="29" t="s">
        <v>46</v>
      </c>
    </row>
    <row r="3" spans="1:48" ht="16" hidden="1" x14ac:dyDescent="0.2">
      <c r="A3" s="22">
        <v>39996032</v>
      </c>
      <c r="B3" s="22" t="s">
        <v>74</v>
      </c>
      <c r="C3" s="22" t="s">
        <v>75</v>
      </c>
      <c r="D3" s="30">
        <v>44249.63795138889</v>
      </c>
      <c r="E3" s="22" t="b">
        <v>0</v>
      </c>
      <c r="F3" s="22">
        <v>13</v>
      </c>
      <c r="G3" s="22">
        <v>1</v>
      </c>
      <c r="H3" s="22" t="s">
        <v>76</v>
      </c>
      <c r="I3" s="22"/>
      <c r="J3" s="22"/>
      <c r="K3" s="22"/>
      <c r="L3" s="22"/>
      <c r="M3" s="22"/>
      <c r="N3" s="22"/>
      <c r="O3" s="22" t="s">
        <v>46</v>
      </c>
      <c r="P3" s="22" t="s">
        <v>77</v>
      </c>
      <c r="Q3" s="22" t="s">
        <v>78</v>
      </c>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row>
    <row r="4" spans="1:48" ht="16" hidden="1" x14ac:dyDescent="0.2">
      <c r="A4" s="22">
        <v>39996063</v>
      </c>
      <c r="B4" s="22" t="s">
        <v>74</v>
      </c>
      <c r="C4" s="22" t="s">
        <v>75</v>
      </c>
      <c r="D4" s="30">
        <v>44249.638657407406</v>
      </c>
      <c r="E4" s="22" t="b">
        <v>0</v>
      </c>
      <c r="F4" s="22">
        <v>1</v>
      </c>
      <c r="G4" s="22">
        <v>1</v>
      </c>
      <c r="H4" s="22" t="s">
        <v>76</v>
      </c>
      <c r="I4" s="22"/>
      <c r="J4" s="22"/>
      <c r="K4" s="22"/>
      <c r="L4" s="22"/>
      <c r="M4" s="22"/>
      <c r="N4" s="22"/>
      <c r="O4" s="22" t="s">
        <v>46</v>
      </c>
      <c r="P4" s="22" t="s">
        <v>77</v>
      </c>
      <c r="Q4" s="22" t="s">
        <v>78</v>
      </c>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spans="1:48" ht="16" hidden="1" x14ac:dyDescent="0.2">
      <c r="A5" s="22">
        <v>39996086</v>
      </c>
      <c r="B5" s="22" t="s">
        <v>74</v>
      </c>
      <c r="C5" s="22" t="s">
        <v>75</v>
      </c>
      <c r="D5" s="30">
        <v>44249.639293981483</v>
      </c>
      <c r="E5" s="22" t="b">
        <v>0</v>
      </c>
      <c r="F5" s="22">
        <v>3</v>
      </c>
      <c r="G5" s="22">
        <v>1</v>
      </c>
      <c r="H5" s="22" t="s">
        <v>76</v>
      </c>
      <c r="I5" s="22"/>
      <c r="J5" s="22"/>
      <c r="K5" s="22"/>
      <c r="L5" s="22"/>
      <c r="M5" s="22"/>
      <c r="N5" s="22"/>
      <c r="O5" s="22" t="s">
        <v>46</v>
      </c>
      <c r="P5" s="22" t="s">
        <v>77</v>
      </c>
      <c r="Q5" s="22" t="s">
        <v>78</v>
      </c>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spans="1:48" ht="16" hidden="1" x14ac:dyDescent="0.2">
      <c r="A6" s="22">
        <v>39996104</v>
      </c>
      <c r="B6" s="22" t="s">
        <v>74</v>
      </c>
      <c r="C6" s="22" t="s">
        <v>75</v>
      </c>
      <c r="D6" s="30">
        <v>44249.640046296299</v>
      </c>
      <c r="E6" s="22" t="b">
        <v>0</v>
      </c>
      <c r="F6" s="22">
        <v>2</v>
      </c>
      <c r="G6" s="22">
        <v>1</v>
      </c>
      <c r="H6" s="22" t="s">
        <v>76</v>
      </c>
      <c r="I6" s="22"/>
      <c r="J6" s="22"/>
      <c r="K6" s="22"/>
      <c r="L6" s="22"/>
      <c r="M6" s="22"/>
      <c r="N6" s="22"/>
      <c r="O6" s="22" t="s">
        <v>46</v>
      </c>
      <c r="P6" s="22" t="s">
        <v>77</v>
      </c>
      <c r="Q6" s="22" t="s">
        <v>78</v>
      </c>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row>
    <row r="7" spans="1:48" ht="16" hidden="1" x14ac:dyDescent="0.2">
      <c r="A7" s="22">
        <v>39996193</v>
      </c>
      <c r="B7" s="22" t="s">
        <v>74</v>
      </c>
      <c r="C7" s="22" t="s">
        <v>75</v>
      </c>
      <c r="D7" s="30">
        <v>44249.642476851855</v>
      </c>
      <c r="E7" s="22" t="b">
        <v>0</v>
      </c>
      <c r="F7" s="22">
        <v>57</v>
      </c>
      <c r="G7" s="22">
        <v>1</v>
      </c>
      <c r="H7" s="22" t="s">
        <v>76</v>
      </c>
      <c r="I7" s="22"/>
      <c r="J7" s="22"/>
      <c r="K7" s="22"/>
      <c r="L7" s="22"/>
      <c r="M7" s="22"/>
      <c r="N7" s="22"/>
      <c r="O7" s="22" t="s">
        <v>46</v>
      </c>
      <c r="P7" s="22" t="s">
        <v>77</v>
      </c>
      <c r="Q7" s="22" t="s">
        <v>78</v>
      </c>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row>
    <row r="8" spans="1:48" ht="16" hidden="1" x14ac:dyDescent="0.2">
      <c r="A8" s="22">
        <v>39996609</v>
      </c>
      <c r="B8" s="22" t="s">
        <v>18</v>
      </c>
      <c r="C8" s="22" t="s">
        <v>75</v>
      </c>
      <c r="D8" s="30">
        <v>44249.656840277778</v>
      </c>
      <c r="E8" s="22" t="b">
        <v>0</v>
      </c>
      <c r="F8" s="22">
        <v>8</v>
      </c>
      <c r="G8" s="22">
        <v>1</v>
      </c>
      <c r="H8" s="22" t="s">
        <v>76</v>
      </c>
      <c r="I8" s="22"/>
      <c r="J8" s="22"/>
      <c r="K8" s="22"/>
      <c r="L8" s="22"/>
      <c r="M8" s="22"/>
      <c r="N8" s="22"/>
      <c r="O8" s="22" t="s">
        <v>46</v>
      </c>
      <c r="P8" s="22" t="s">
        <v>77</v>
      </c>
      <c r="Q8" s="22" t="s">
        <v>78</v>
      </c>
      <c r="R8" s="23"/>
      <c r="S8" s="23"/>
      <c r="T8" s="23"/>
      <c r="U8" s="23"/>
      <c r="V8" s="23"/>
      <c r="W8" s="23"/>
      <c r="X8" s="23"/>
      <c r="Y8" s="23"/>
      <c r="Z8" s="23"/>
      <c r="AA8" s="23"/>
      <c r="AB8" s="23"/>
      <c r="AC8" s="23"/>
      <c r="AD8" s="23"/>
      <c r="AE8" s="23"/>
      <c r="AF8" s="23"/>
      <c r="AG8" s="23"/>
      <c r="AH8" s="23"/>
      <c r="AI8" s="23"/>
      <c r="AJ8" s="31">
        <v>1</v>
      </c>
      <c r="AK8" s="23"/>
      <c r="AL8" s="23"/>
      <c r="AM8" s="23"/>
      <c r="AN8" s="23"/>
      <c r="AO8" s="23"/>
      <c r="AP8" s="23"/>
      <c r="AQ8" s="23"/>
      <c r="AR8" s="23"/>
      <c r="AS8" s="23"/>
      <c r="AT8" s="23"/>
      <c r="AU8" s="23"/>
      <c r="AV8" s="23"/>
    </row>
    <row r="9" spans="1:48" ht="16" x14ac:dyDescent="0.2">
      <c r="A9" s="22">
        <v>39996674</v>
      </c>
      <c r="B9" s="22" t="s">
        <v>18</v>
      </c>
      <c r="C9" s="22" t="s">
        <v>75</v>
      </c>
      <c r="D9" s="30">
        <v>44249.658750000002</v>
      </c>
      <c r="E9" s="22" t="b">
        <v>0</v>
      </c>
      <c r="F9" s="22">
        <v>7</v>
      </c>
      <c r="G9" s="22">
        <v>1</v>
      </c>
      <c r="H9" s="22" t="s">
        <v>76</v>
      </c>
      <c r="I9" s="22"/>
      <c r="J9" s="22"/>
      <c r="K9" s="22"/>
      <c r="L9" s="22"/>
      <c r="M9" s="22"/>
      <c r="N9" s="22"/>
      <c r="O9" s="22" t="s">
        <v>46</v>
      </c>
      <c r="P9" s="22" t="s">
        <v>77</v>
      </c>
      <c r="Q9" s="22" t="s">
        <v>78</v>
      </c>
      <c r="R9" s="23"/>
      <c r="S9" s="23"/>
      <c r="T9" s="23"/>
      <c r="U9" s="23"/>
      <c r="V9" s="31">
        <v>2</v>
      </c>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row>
    <row r="10" spans="1:48" ht="16" x14ac:dyDescent="0.2">
      <c r="A10" s="22">
        <v>39996700</v>
      </c>
      <c r="B10" s="22" t="s">
        <v>18</v>
      </c>
      <c r="C10" s="22" t="s">
        <v>75</v>
      </c>
      <c r="D10" s="30">
        <v>44249.659548611111</v>
      </c>
      <c r="E10" s="22" t="b">
        <v>0</v>
      </c>
      <c r="F10" s="22">
        <v>3</v>
      </c>
      <c r="G10" s="22">
        <v>1</v>
      </c>
      <c r="H10" s="22" t="s">
        <v>76</v>
      </c>
      <c r="I10" s="22"/>
      <c r="J10" s="22"/>
      <c r="K10" s="22"/>
      <c r="L10" s="22"/>
      <c r="M10" s="22"/>
      <c r="N10" s="22"/>
      <c r="O10" s="22" t="s">
        <v>46</v>
      </c>
      <c r="P10" s="22" t="s">
        <v>77</v>
      </c>
      <c r="Q10" s="22" t="s">
        <v>78</v>
      </c>
      <c r="R10" s="23"/>
      <c r="S10" s="23"/>
      <c r="T10" s="23"/>
      <c r="U10" s="23"/>
      <c r="V10" s="31">
        <v>2</v>
      </c>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row>
    <row r="11" spans="1:48" ht="16" hidden="1" x14ac:dyDescent="0.2">
      <c r="A11" s="22">
        <v>39996782</v>
      </c>
      <c r="B11" s="22" t="s">
        <v>18</v>
      </c>
      <c r="C11" s="22" t="s">
        <v>75</v>
      </c>
      <c r="D11" s="30">
        <v>44249.662106481483</v>
      </c>
      <c r="E11" s="22" t="b">
        <v>0</v>
      </c>
      <c r="F11" s="22">
        <v>57</v>
      </c>
      <c r="G11" s="22">
        <v>1</v>
      </c>
      <c r="H11" s="22" t="s">
        <v>76</v>
      </c>
      <c r="I11" s="22"/>
      <c r="J11" s="22"/>
      <c r="K11" s="22"/>
      <c r="L11" s="22"/>
      <c r="M11" s="22"/>
      <c r="N11" s="22"/>
      <c r="O11" s="22" t="s">
        <v>46</v>
      </c>
      <c r="P11" s="22" t="s">
        <v>77</v>
      </c>
      <c r="Q11" s="22" t="s">
        <v>78</v>
      </c>
      <c r="R11" s="23"/>
      <c r="S11" s="23"/>
      <c r="T11" s="31">
        <v>3</v>
      </c>
      <c r="U11" s="31">
        <v>2</v>
      </c>
      <c r="V11" s="31">
        <v>1</v>
      </c>
      <c r="W11" s="23"/>
      <c r="X11" s="23"/>
      <c r="Y11" s="31">
        <v>1</v>
      </c>
      <c r="Z11" s="23"/>
      <c r="AA11" s="23"/>
      <c r="AB11" s="23"/>
      <c r="AC11" s="23"/>
      <c r="AD11" s="23"/>
      <c r="AE11" s="23"/>
      <c r="AF11" s="23"/>
      <c r="AG11" s="23"/>
      <c r="AH11" s="31">
        <v>3</v>
      </c>
      <c r="AI11" s="31">
        <v>3</v>
      </c>
      <c r="AJ11" s="31">
        <v>1</v>
      </c>
      <c r="AK11" s="23"/>
      <c r="AL11" s="23"/>
      <c r="AM11" s="23"/>
      <c r="AN11" s="23"/>
      <c r="AO11" s="23"/>
      <c r="AP11" s="23"/>
      <c r="AQ11" s="23"/>
      <c r="AR11" s="23"/>
      <c r="AS11" s="23"/>
      <c r="AT11" s="23"/>
      <c r="AU11" s="23"/>
      <c r="AV11" s="23"/>
    </row>
    <row r="12" spans="1:48" ht="16" hidden="1" x14ac:dyDescent="0.2">
      <c r="A12" s="22">
        <v>39997486</v>
      </c>
      <c r="B12" s="22" t="s">
        <v>18</v>
      </c>
      <c r="C12" s="22" t="s">
        <v>75</v>
      </c>
      <c r="D12" s="30">
        <v>44249.681481481479</v>
      </c>
      <c r="E12" s="22" t="b">
        <v>0</v>
      </c>
      <c r="F12" s="22">
        <v>334</v>
      </c>
      <c r="G12" s="22">
        <v>1</v>
      </c>
      <c r="H12" s="22" t="s">
        <v>76</v>
      </c>
      <c r="I12" s="22"/>
      <c r="J12" s="22"/>
      <c r="K12" s="22"/>
      <c r="L12" s="22"/>
      <c r="M12" s="22"/>
      <c r="N12" s="22"/>
      <c r="O12" s="22" t="s">
        <v>46</v>
      </c>
      <c r="P12" s="22" t="s">
        <v>77</v>
      </c>
      <c r="Q12" s="22" t="s">
        <v>78</v>
      </c>
      <c r="R12" s="23"/>
      <c r="S12" s="23"/>
      <c r="T12" s="31">
        <v>3</v>
      </c>
      <c r="U12" s="31">
        <v>1</v>
      </c>
      <c r="V12" s="31">
        <v>1</v>
      </c>
      <c r="W12" s="23"/>
      <c r="X12" s="23"/>
      <c r="Y12" s="31">
        <v>1</v>
      </c>
      <c r="Z12" s="31">
        <v>1</v>
      </c>
      <c r="AA12" s="23"/>
      <c r="AB12" s="31">
        <v>1</v>
      </c>
      <c r="AC12" s="31">
        <v>1</v>
      </c>
      <c r="AD12" s="23"/>
      <c r="AE12" s="23"/>
      <c r="AF12" s="23"/>
      <c r="AG12" s="23"/>
      <c r="AH12" s="31">
        <v>3</v>
      </c>
      <c r="AI12" s="31">
        <v>2</v>
      </c>
      <c r="AJ12" s="31">
        <v>1</v>
      </c>
      <c r="AK12" s="23"/>
      <c r="AL12" s="23"/>
      <c r="AM12" s="23"/>
      <c r="AN12" s="23"/>
      <c r="AO12" s="31">
        <v>1</v>
      </c>
      <c r="AP12" s="31">
        <v>2</v>
      </c>
      <c r="AQ12" s="31">
        <v>1</v>
      </c>
      <c r="AR12" s="31">
        <v>1</v>
      </c>
      <c r="AS12" s="23"/>
      <c r="AT12" s="23"/>
      <c r="AU12" s="23"/>
      <c r="AV12" s="23"/>
    </row>
    <row r="13" spans="1:48" ht="16" hidden="1" x14ac:dyDescent="0.2">
      <c r="A13" s="22">
        <v>39998305</v>
      </c>
      <c r="B13" s="22" t="s">
        <v>74</v>
      </c>
      <c r="C13" s="22" t="s">
        <v>75</v>
      </c>
      <c r="D13" s="30">
        <v>44249.701678240737</v>
      </c>
      <c r="E13" s="22" t="b">
        <v>0</v>
      </c>
      <c r="F13" s="22">
        <v>42</v>
      </c>
      <c r="G13" s="22">
        <v>1</v>
      </c>
      <c r="H13" s="22" t="s">
        <v>76</v>
      </c>
      <c r="I13" s="22"/>
      <c r="J13" s="22"/>
      <c r="K13" s="22"/>
      <c r="L13" s="22"/>
      <c r="M13" s="22"/>
      <c r="N13" s="22"/>
      <c r="O13" s="22" t="s">
        <v>46</v>
      </c>
      <c r="P13" s="22" t="s">
        <v>77</v>
      </c>
      <c r="Q13" s="22" t="s">
        <v>78</v>
      </c>
      <c r="R13" s="23"/>
      <c r="S13" s="23"/>
      <c r="T13" s="31">
        <v>3</v>
      </c>
      <c r="U13" s="31">
        <v>2</v>
      </c>
      <c r="V13" s="31">
        <v>1</v>
      </c>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row>
    <row r="14" spans="1:48" ht="16" hidden="1" x14ac:dyDescent="0.2">
      <c r="A14" s="22">
        <v>39998384</v>
      </c>
      <c r="B14" s="22" t="s">
        <v>74</v>
      </c>
      <c r="C14" s="22" t="s">
        <v>75</v>
      </c>
      <c r="D14" s="30">
        <v>44249.703611111108</v>
      </c>
      <c r="E14" s="22" t="b">
        <v>0</v>
      </c>
      <c r="F14" s="22">
        <v>17</v>
      </c>
      <c r="G14" s="22">
        <v>1</v>
      </c>
      <c r="H14" s="22" t="s">
        <v>76</v>
      </c>
      <c r="I14" s="22"/>
      <c r="J14" s="22"/>
      <c r="K14" s="22"/>
      <c r="L14" s="22"/>
      <c r="M14" s="22"/>
      <c r="N14" s="22"/>
      <c r="O14" s="22" t="s">
        <v>46</v>
      </c>
      <c r="P14" s="22" t="s">
        <v>77</v>
      </c>
      <c r="Q14" s="22" t="s">
        <v>78</v>
      </c>
      <c r="R14" s="23"/>
      <c r="S14" s="23"/>
      <c r="T14" s="31">
        <v>3</v>
      </c>
      <c r="U14" s="31">
        <v>2</v>
      </c>
      <c r="V14" s="31">
        <v>1</v>
      </c>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row>
    <row r="15" spans="1:48" ht="16" hidden="1" x14ac:dyDescent="0.2">
      <c r="A15" s="22">
        <v>39998410</v>
      </c>
      <c r="B15" s="22" t="s">
        <v>74</v>
      </c>
      <c r="C15" s="22" t="s">
        <v>75</v>
      </c>
      <c r="D15" s="30">
        <v>44249.704363425924</v>
      </c>
      <c r="E15" s="22" t="b">
        <v>0</v>
      </c>
      <c r="F15" s="22">
        <v>9</v>
      </c>
      <c r="G15" s="22">
        <v>1</v>
      </c>
      <c r="H15" s="22" t="s">
        <v>76</v>
      </c>
      <c r="I15" s="22"/>
      <c r="J15" s="22"/>
      <c r="K15" s="22"/>
      <c r="L15" s="22"/>
      <c r="M15" s="22"/>
      <c r="N15" s="22"/>
      <c r="O15" s="22" t="s">
        <v>46</v>
      </c>
      <c r="P15" s="22" t="s">
        <v>77</v>
      </c>
      <c r="Q15" s="22" t="s">
        <v>78</v>
      </c>
      <c r="R15" s="23"/>
      <c r="S15" s="23"/>
      <c r="T15" s="31">
        <v>3</v>
      </c>
      <c r="U15" s="31">
        <v>2</v>
      </c>
      <c r="V15" s="31">
        <v>1</v>
      </c>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row>
    <row r="16" spans="1:48" ht="16" hidden="1" x14ac:dyDescent="0.2">
      <c r="A16" s="22">
        <v>39998486</v>
      </c>
      <c r="B16" s="22" t="s">
        <v>74</v>
      </c>
      <c r="C16" s="22" t="s">
        <v>75</v>
      </c>
      <c r="D16" s="30">
        <v>44249.706018518518</v>
      </c>
      <c r="E16" s="22" t="b">
        <v>0</v>
      </c>
      <c r="F16" s="22">
        <v>65</v>
      </c>
      <c r="G16" s="22">
        <v>1</v>
      </c>
      <c r="H16" s="22" t="s">
        <v>76</v>
      </c>
      <c r="I16" s="22"/>
      <c r="J16" s="22"/>
      <c r="K16" s="22"/>
      <c r="L16" s="22"/>
      <c r="M16" s="22"/>
      <c r="N16" s="22"/>
      <c r="O16" s="22" t="s">
        <v>46</v>
      </c>
      <c r="P16" s="22" t="s">
        <v>77</v>
      </c>
      <c r="Q16" s="22" t="s">
        <v>78</v>
      </c>
      <c r="R16" s="23"/>
      <c r="S16" s="23"/>
      <c r="T16" s="31">
        <v>3</v>
      </c>
      <c r="U16" s="31">
        <v>2</v>
      </c>
      <c r="V16" s="31">
        <v>1</v>
      </c>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row>
    <row r="17" spans="1:48" ht="16" hidden="1" x14ac:dyDescent="0.2">
      <c r="A17" s="22">
        <v>39998544</v>
      </c>
      <c r="B17" s="22" t="s">
        <v>74</v>
      </c>
      <c r="C17" s="22" t="s">
        <v>75</v>
      </c>
      <c r="D17" s="30">
        <v>44249.707488425927</v>
      </c>
      <c r="E17" s="22" t="b">
        <v>0</v>
      </c>
      <c r="F17" s="22">
        <v>16</v>
      </c>
      <c r="G17" s="22">
        <v>1</v>
      </c>
      <c r="H17" s="22" t="s">
        <v>76</v>
      </c>
      <c r="I17" s="22"/>
      <c r="J17" s="22"/>
      <c r="K17" s="22"/>
      <c r="L17" s="22"/>
      <c r="M17" s="22"/>
      <c r="N17" s="22"/>
      <c r="O17" s="22" t="s">
        <v>46</v>
      </c>
      <c r="P17" s="22" t="s">
        <v>77</v>
      </c>
      <c r="Q17" s="22" t="s">
        <v>78</v>
      </c>
      <c r="R17" s="23"/>
      <c r="S17" s="23"/>
      <c r="T17" s="31">
        <v>3</v>
      </c>
      <c r="U17" s="31">
        <v>2</v>
      </c>
      <c r="V17" s="31">
        <v>1</v>
      </c>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row>
    <row r="18" spans="1:48" ht="16" hidden="1" x14ac:dyDescent="0.2">
      <c r="A18" s="22">
        <v>39998693</v>
      </c>
      <c r="B18" s="22" t="s">
        <v>74</v>
      </c>
      <c r="C18" s="22" t="s">
        <v>75</v>
      </c>
      <c r="D18" s="30">
        <v>44249.710590277777</v>
      </c>
      <c r="E18" s="22" t="b">
        <v>0</v>
      </c>
      <c r="F18" s="22">
        <v>24</v>
      </c>
      <c r="G18" s="22">
        <v>1</v>
      </c>
      <c r="H18" s="22" t="s">
        <v>76</v>
      </c>
      <c r="I18" s="22"/>
      <c r="J18" s="22"/>
      <c r="K18" s="22"/>
      <c r="L18" s="22"/>
      <c r="M18" s="22"/>
      <c r="N18" s="22"/>
      <c r="O18" s="22" t="s">
        <v>46</v>
      </c>
      <c r="P18" s="22" t="s">
        <v>77</v>
      </c>
      <c r="Q18" s="22" t="s">
        <v>78</v>
      </c>
      <c r="R18" s="23"/>
      <c r="S18" s="23"/>
      <c r="T18" s="31">
        <v>3</v>
      </c>
      <c r="U18" s="31">
        <v>2</v>
      </c>
      <c r="V18" s="31">
        <v>1</v>
      </c>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row>
    <row r="19" spans="1:48" ht="16" hidden="1" x14ac:dyDescent="0.2">
      <c r="A19" s="22">
        <v>39998762</v>
      </c>
      <c r="B19" s="22" t="s">
        <v>74</v>
      </c>
      <c r="C19" s="22" t="s">
        <v>75</v>
      </c>
      <c r="D19" s="30">
        <v>44249.71193287037</v>
      </c>
      <c r="E19" s="22" t="b">
        <v>0</v>
      </c>
      <c r="F19" s="22">
        <v>7</v>
      </c>
      <c r="G19" s="22">
        <v>1</v>
      </c>
      <c r="H19" s="22" t="s">
        <v>76</v>
      </c>
      <c r="I19" s="22"/>
      <c r="J19" s="22"/>
      <c r="K19" s="22"/>
      <c r="L19" s="22"/>
      <c r="M19" s="22"/>
      <c r="N19" s="22"/>
      <c r="O19" s="22" t="s">
        <v>46</v>
      </c>
      <c r="P19" s="22" t="s">
        <v>77</v>
      </c>
      <c r="Q19" s="22" t="s">
        <v>78</v>
      </c>
      <c r="R19" s="23"/>
      <c r="S19" s="23"/>
      <c r="T19" s="31">
        <v>4</v>
      </c>
      <c r="U19" s="31">
        <v>2</v>
      </c>
      <c r="V19" s="31">
        <v>1</v>
      </c>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row>
    <row r="20" spans="1:48" ht="16" hidden="1" x14ac:dyDescent="0.2">
      <c r="A20" s="22">
        <v>39998945</v>
      </c>
      <c r="B20" s="22" t="s">
        <v>74</v>
      </c>
      <c r="C20" s="22" t="s">
        <v>75</v>
      </c>
      <c r="D20" s="30">
        <v>44249.715891203705</v>
      </c>
      <c r="E20" s="22" t="b">
        <v>0</v>
      </c>
      <c r="F20" s="22">
        <v>19</v>
      </c>
      <c r="G20" s="22">
        <v>1</v>
      </c>
      <c r="H20" s="22" t="s">
        <v>76</v>
      </c>
      <c r="I20" s="22"/>
      <c r="J20" s="22"/>
      <c r="K20" s="22"/>
      <c r="L20" s="22"/>
      <c r="M20" s="22"/>
      <c r="N20" s="22"/>
      <c r="O20" s="22" t="s">
        <v>46</v>
      </c>
      <c r="P20" s="22" t="s">
        <v>77</v>
      </c>
      <c r="Q20" s="22" t="s">
        <v>78</v>
      </c>
      <c r="R20" s="23"/>
      <c r="S20" s="23"/>
      <c r="T20" s="31">
        <v>2</v>
      </c>
      <c r="U20" s="31">
        <v>2</v>
      </c>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row>
    <row r="21" spans="1:48" ht="16" x14ac:dyDescent="0.2">
      <c r="A21" s="22">
        <v>39999017</v>
      </c>
      <c r="B21" s="22" t="s">
        <v>18</v>
      </c>
      <c r="C21" s="22" t="s">
        <v>75</v>
      </c>
      <c r="D21" s="30">
        <v>44249.717476851853</v>
      </c>
      <c r="E21" s="22" t="b">
        <v>0</v>
      </c>
      <c r="F21" s="22">
        <v>13</v>
      </c>
      <c r="G21" s="22">
        <v>1</v>
      </c>
      <c r="H21" s="22" t="s">
        <v>76</v>
      </c>
      <c r="I21" s="22"/>
      <c r="J21" s="22"/>
      <c r="K21" s="22"/>
      <c r="L21" s="22"/>
      <c r="M21" s="22"/>
      <c r="N21" s="22"/>
      <c r="O21" s="22" t="s">
        <v>46</v>
      </c>
      <c r="P21" s="22" t="s">
        <v>77</v>
      </c>
      <c r="Q21" s="22" t="s">
        <v>78</v>
      </c>
      <c r="R21" s="23"/>
      <c r="S21" s="23"/>
      <c r="T21" s="31">
        <v>4</v>
      </c>
      <c r="U21" s="31">
        <v>2</v>
      </c>
      <c r="V21" s="31">
        <v>2</v>
      </c>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row>
    <row r="22" spans="1:48" ht="34" hidden="1" x14ac:dyDescent="0.2">
      <c r="A22" s="22">
        <v>40000859</v>
      </c>
      <c r="B22" s="22" t="s">
        <v>18</v>
      </c>
      <c r="C22" s="22" t="s">
        <v>79</v>
      </c>
      <c r="D22" s="30">
        <v>44249.757650462961</v>
      </c>
      <c r="E22" s="22" t="b">
        <v>0</v>
      </c>
      <c r="F22" s="22">
        <v>155</v>
      </c>
      <c r="G22" s="22">
        <v>1</v>
      </c>
      <c r="H22" s="22"/>
      <c r="I22" s="22"/>
      <c r="J22" s="22"/>
      <c r="K22" s="22"/>
      <c r="L22" s="22"/>
      <c r="M22" s="22"/>
      <c r="N22" s="22"/>
      <c r="O22" s="22" t="s">
        <v>46</v>
      </c>
      <c r="P22" s="22" t="s">
        <v>77</v>
      </c>
      <c r="Q22" s="22" t="s">
        <v>78</v>
      </c>
      <c r="R22" s="23"/>
      <c r="S22" s="31" t="s">
        <v>80</v>
      </c>
      <c r="T22" s="31">
        <v>3</v>
      </c>
      <c r="U22" s="31">
        <v>1</v>
      </c>
      <c r="V22" s="31">
        <v>1</v>
      </c>
      <c r="W22" s="23"/>
      <c r="X22" s="23"/>
      <c r="Y22" s="31">
        <v>1</v>
      </c>
      <c r="Z22" s="31">
        <v>1</v>
      </c>
      <c r="AA22" s="23"/>
      <c r="AB22" s="31">
        <v>1</v>
      </c>
      <c r="AC22" s="31">
        <v>1</v>
      </c>
      <c r="AD22" s="23"/>
      <c r="AE22" s="23"/>
      <c r="AF22" s="23"/>
      <c r="AG22" s="23"/>
      <c r="AH22" s="31">
        <v>2</v>
      </c>
      <c r="AI22" s="31">
        <v>2</v>
      </c>
      <c r="AJ22" s="31">
        <v>1</v>
      </c>
      <c r="AK22" s="31">
        <v>1</v>
      </c>
      <c r="AL22" s="23"/>
      <c r="AM22" s="31">
        <v>1</v>
      </c>
      <c r="AN22" s="23"/>
      <c r="AO22" s="23"/>
      <c r="AP22" s="31">
        <v>2</v>
      </c>
      <c r="AQ22" s="31">
        <v>1</v>
      </c>
      <c r="AR22" s="31">
        <v>1</v>
      </c>
      <c r="AS22" s="23"/>
      <c r="AT22" s="23"/>
      <c r="AU22" s="31">
        <v>3</v>
      </c>
      <c r="AV22" s="31" t="s">
        <v>81</v>
      </c>
    </row>
    <row r="23" spans="1:48" ht="17" hidden="1" x14ac:dyDescent="0.2">
      <c r="A23" s="22">
        <v>40000939</v>
      </c>
      <c r="B23" s="22" t="s">
        <v>74</v>
      </c>
      <c r="C23" s="22" t="s">
        <v>82</v>
      </c>
      <c r="D23" s="30">
        <v>44249.759594907409</v>
      </c>
      <c r="E23" s="22" t="b">
        <v>0</v>
      </c>
      <c r="F23" s="22">
        <v>39</v>
      </c>
      <c r="G23" s="22">
        <v>1</v>
      </c>
      <c r="H23" s="22"/>
      <c r="I23" s="22"/>
      <c r="J23" s="22"/>
      <c r="K23" s="22"/>
      <c r="L23" s="22"/>
      <c r="M23" s="22"/>
      <c r="N23" s="22"/>
      <c r="O23" s="22" t="s">
        <v>46</v>
      </c>
      <c r="P23" s="22" t="s">
        <v>77</v>
      </c>
      <c r="Q23" s="22" t="s">
        <v>83</v>
      </c>
      <c r="R23" s="23"/>
      <c r="S23" s="31" t="s">
        <v>84</v>
      </c>
      <c r="T23" s="31">
        <v>3</v>
      </c>
      <c r="U23" s="31">
        <v>2</v>
      </c>
      <c r="V23" s="31">
        <v>1</v>
      </c>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row>
    <row r="24" spans="1:48" ht="17" hidden="1" x14ac:dyDescent="0.2">
      <c r="A24" s="22">
        <v>40000984</v>
      </c>
      <c r="B24" s="22" t="s">
        <v>74</v>
      </c>
      <c r="C24" s="22" t="s">
        <v>82</v>
      </c>
      <c r="D24" s="30">
        <v>44249.760706018518</v>
      </c>
      <c r="E24" s="22" t="b">
        <v>0</v>
      </c>
      <c r="F24" s="22">
        <v>14</v>
      </c>
      <c r="G24" s="22">
        <v>1</v>
      </c>
      <c r="H24" s="22"/>
      <c r="I24" s="22"/>
      <c r="J24" s="22"/>
      <c r="K24" s="22"/>
      <c r="L24" s="22"/>
      <c r="M24" s="22"/>
      <c r="N24" s="22"/>
      <c r="O24" s="22" t="s">
        <v>46</v>
      </c>
      <c r="P24" s="22" t="s">
        <v>77</v>
      </c>
      <c r="Q24" s="22" t="s">
        <v>83</v>
      </c>
      <c r="R24" s="23"/>
      <c r="S24" s="31" t="s">
        <v>84</v>
      </c>
      <c r="T24" s="31">
        <v>3</v>
      </c>
      <c r="U24" s="31">
        <v>2</v>
      </c>
      <c r="V24" s="31">
        <v>1</v>
      </c>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row>
    <row r="25" spans="1:48" ht="17" hidden="1" x14ac:dyDescent="0.2">
      <c r="A25" s="22">
        <v>40001066</v>
      </c>
      <c r="B25" s="22" t="s">
        <v>74</v>
      </c>
      <c r="C25" s="22" t="s">
        <v>82</v>
      </c>
      <c r="D25" s="30">
        <v>44249.762592592589</v>
      </c>
      <c r="E25" s="22" t="b">
        <v>0</v>
      </c>
      <c r="F25" s="22">
        <v>13</v>
      </c>
      <c r="G25" s="22">
        <v>1</v>
      </c>
      <c r="H25" s="22"/>
      <c r="I25" s="22"/>
      <c r="J25" s="22"/>
      <c r="K25" s="22"/>
      <c r="L25" s="22"/>
      <c r="M25" s="22"/>
      <c r="N25" s="22"/>
      <c r="O25" s="22" t="s">
        <v>46</v>
      </c>
      <c r="P25" s="22" t="s">
        <v>77</v>
      </c>
      <c r="Q25" s="22" t="s">
        <v>83</v>
      </c>
      <c r="R25" s="23"/>
      <c r="S25" s="31" t="s">
        <v>84</v>
      </c>
      <c r="T25" s="31">
        <v>3</v>
      </c>
      <c r="U25" s="31">
        <v>2</v>
      </c>
      <c r="V25" s="31">
        <v>1</v>
      </c>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row>
    <row r="26" spans="1:48" ht="16" hidden="1" x14ac:dyDescent="0.2">
      <c r="A26" s="22">
        <v>40001100</v>
      </c>
      <c r="B26" s="22" t="s">
        <v>74</v>
      </c>
      <c r="C26" s="22" t="s">
        <v>79</v>
      </c>
      <c r="D26" s="30">
        <v>44249.763298611113</v>
      </c>
      <c r="E26" s="22" t="b">
        <v>0</v>
      </c>
      <c r="F26" s="22">
        <v>15</v>
      </c>
      <c r="G26" s="22">
        <v>1</v>
      </c>
      <c r="H26" s="22"/>
      <c r="I26" s="22"/>
      <c r="J26" s="22"/>
      <c r="K26" s="22"/>
      <c r="L26" s="22"/>
      <c r="M26" s="22"/>
      <c r="N26" s="22"/>
      <c r="O26" s="22" t="s">
        <v>46</v>
      </c>
      <c r="P26" s="22" t="s">
        <v>77</v>
      </c>
      <c r="Q26" s="22" t="s">
        <v>78</v>
      </c>
      <c r="R26" s="23"/>
      <c r="S26" s="23"/>
      <c r="T26" s="31">
        <v>3</v>
      </c>
      <c r="U26" s="31">
        <v>1</v>
      </c>
      <c r="V26" s="31">
        <v>1</v>
      </c>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row>
    <row r="27" spans="1:48" ht="17" hidden="1" x14ac:dyDescent="0.2">
      <c r="A27" s="22">
        <v>40001102</v>
      </c>
      <c r="B27" s="22" t="s">
        <v>74</v>
      </c>
      <c r="C27" s="22" t="s">
        <v>82</v>
      </c>
      <c r="D27" s="30">
        <v>44249.763356481482</v>
      </c>
      <c r="E27" s="22" t="b">
        <v>0</v>
      </c>
      <c r="F27" s="22">
        <v>10</v>
      </c>
      <c r="G27" s="22">
        <v>1</v>
      </c>
      <c r="H27" s="22"/>
      <c r="I27" s="22"/>
      <c r="J27" s="22"/>
      <c r="K27" s="22"/>
      <c r="L27" s="22"/>
      <c r="M27" s="22"/>
      <c r="N27" s="22"/>
      <c r="O27" s="22" t="s">
        <v>46</v>
      </c>
      <c r="P27" s="22" t="s">
        <v>77</v>
      </c>
      <c r="Q27" s="22" t="s">
        <v>83</v>
      </c>
      <c r="R27" s="23"/>
      <c r="S27" s="31" t="s">
        <v>84</v>
      </c>
      <c r="T27" s="31">
        <v>3</v>
      </c>
      <c r="U27" s="31">
        <v>2</v>
      </c>
      <c r="V27" s="31">
        <v>1</v>
      </c>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row>
    <row r="28" spans="1:48" ht="16" hidden="1" x14ac:dyDescent="0.2">
      <c r="A28" s="22">
        <v>40001113</v>
      </c>
      <c r="B28" s="22" t="s">
        <v>74</v>
      </c>
      <c r="C28" s="22" t="s">
        <v>79</v>
      </c>
      <c r="D28" s="30">
        <v>44249.76357638889</v>
      </c>
      <c r="E28" s="22" t="b">
        <v>0</v>
      </c>
      <c r="F28" s="22">
        <v>18</v>
      </c>
      <c r="G28" s="22">
        <v>1</v>
      </c>
      <c r="H28" s="22"/>
      <c r="I28" s="22"/>
      <c r="J28" s="22"/>
      <c r="K28" s="22"/>
      <c r="L28" s="22"/>
      <c r="M28" s="22"/>
      <c r="N28" s="22"/>
      <c r="O28" s="22" t="s">
        <v>46</v>
      </c>
      <c r="P28" s="22" t="s">
        <v>77</v>
      </c>
      <c r="Q28" s="22" t="s">
        <v>78</v>
      </c>
      <c r="R28" s="23"/>
      <c r="S28" s="23"/>
      <c r="T28" s="31">
        <v>3</v>
      </c>
      <c r="U28" s="31">
        <v>1</v>
      </c>
      <c r="V28" s="31">
        <v>1</v>
      </c>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row>
    <row r="29" spans="1:48" ht="16" hidden="1" x14ac:dyDescent="0.2">
      <c r="A29" s="22">
        <v>40001123</v>
      </c>
      <c r="B29" s="22" t="s">
        <v>74</v>
      </c>
      <c r="C29" s="22" t="s">
        <v>82</v>
      </c>
      <c r="D29" s="30">
        <v>44249.763854166667</v>
      </c>
      <c r="E29" s="22" t="b">
        <v>0</v>
      </c>
      <c r="F29" s="22">
        <v>9</v>
      </c>
      <c r="G29" s="22">
        <v>1</v>
      </c>
      <c r="H29" s="22"/>
      <c r="I29" s="22"/>
      <c r="J29" s="22"/>
      <c r="K29" s="22"/>
      <c r="L29" s="22"/>
      <c r="M29" s="22"/>
      <c r="N29" s="22"/>
      <c r="O29" s="22" t="s">
        <v>46</v>
      </c>
      <c r="P29" s="22" t="s">
        <v>77</v>
      </c>
      <c r="Q29" s="22" t="s">
        <v>83</v>
      </c>
      <c r="R29" s="23"/>
      <c r="S29" s="23"/>
      <c r="T29" s="31">
        <v>8</v>
      </c>
      <c r="U29" s="31">
        <v>3</v>
      </c>
      <c r="V29" s="31">
        <v>1</v>
      </c>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row>
    <row r="30" spans="1:48" ht="17" hidden="1" x14ac:dyDescent="0.2">
      <c r="A30" s="22">
        <v>40001155</v>
      </c>
      <c r="B30" s="22" t="s">
        <v>74</v>
      </c>
      <c r="C30" s="22" t="s">
        <v>75</v>
      </c>
      <c r="D30" s="30">
        <v>44249.764733796299</v>
      </c>
      <c r="E30" s="22" t="b">
        <v>0</v>
      </c>
      <c r="F30" s="22">
        <v>23</v>
      </c>
      <c r="G30" s="22">
        <v>1</v>
      </c>
      <c r="H30" s="22"/>
      <c r="I30" s="22"/>
      <c r="J30" s="22"/>
      <c r="K30" s="22"/>
      <c r="L30" s="22"/>
      <c r="M30" s="22"/>
      <c r="N30" s="22"/>
      <c r="O30" s="22" t="s">
        <v>46</v>
      </c>
      <c r="P30" s="22" t="s">
        <v>77</v>
      </c>
      <c r="Q30" s="22" t="s">
        <v>78</v>
      </c>
      <c r="R30" s="23"/>
      <c r="S30" s="31" t="s">
        <v>85</v>
      </c>
      <c r="T30" s="31">
        <v>3</v>
      </c>
      <c r="U30" s="31">
        <v>1</v>
      </c>
      <c r="V30" s="31">
        <v>1</v>
      </c>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row>
    <row r="31" spans="1:48" ht="34" x14ac:dyDescent="0.2">
      <c r="A31" s="22">
        <v>40001276</v>
      </c>
      <c r="B31" s="22" t="s">
        <v>18</v>
      </c>
      <c r="C31" s="22" t="s">
        <v>86</v>
      </c>
      <c r="D31" s="30">
        <v>44249.767268518517</v>
      </c>
      <c r="E31" s="22" t="b">
        <v>0</v>
      </c>
      <c r="F31" s="22">
        <v>66</v>
      </c>
      <c r="G31" s="22">
        <v>1</v>
      </c>
      <c r="H31" s="22"/>
      <c r="I31" s="22"/>
      <c r="J31" s="22"/>
      <c r="K31" s="22"/>
      <c r="L31" s="22"/>
      <c r="M31" s="22"/>
      <c r="N31" s="22"/>
      <c r="O31" s="22" t="s">
        <v>46</v>
      </c>
      <c r="P31" s="22" t="s">
        <v>77</v>
      </c>
      <c r="Q31" s="22" t="s">
        <v>87</v>
      </c>
      <c r="R31" s="23"/>
      <c r="S31" s="31" t="s">
        <v>88</v>
      </c>
      <c r="T31" s="31">
        <v>3</v>
      </c>
      <c r="U31" s="31">
        <v>2</v>
      </c>
      <c r="V31" s="31">
        <v>2</v>
      </c>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31" t="s">
        <v>89</v>
      </c>
    </row>
    <row r="32" spans="1:48" ht="17" hidden="1" x14ac:dyDescent="0.2">
      <c r="A32" s="22">
        <v>40001313</v>
      </c>
      <c r="B32" s="22" t="s">
        <v>18</v>
      </c>
      <c r="C32" s="22" t="s">
        <v>90</v>
      </c>
      <c r="D32" s="30">
        <v>44249.768078703702</v>
      </c>
      <c r="E32" s="22" t="b">
        <v>0</v>
      </c>
      <c r="F32" s="22">
        <v>76</v>
      </c>
      <c r="G32" s="22">
        <v>1</v>
      </c>
      <c r="H32" s="22"/>
      <c r="I32" s="22"/>
      <c r="J32" s="22"/>
      <c r="K32" s="22"/>
      <c r="L32" s="22"/>
      <c r="M32" s="22"/>
      <c r="N32" s="22"/>
      <c r="O32" s="22" t="s">
        <v>46</v>
      </c>
      <c r="P32" s="22" t="s">
        <v>77</v>
      </c>
      <c r="Q32" s="22" t="s">
        <v>83</v>
      </c>
      <c r="R32" s="23"/>
      <c r="S32" s="23"/>
      <c r="T32" s="31">
        <v>4</v>
      </c>
      <c r="U32" s="31">
        <v>1</v>
      </c>
      <c r="V32" s="31">
        <v>1</v>
      </c>
      <c r="W32" s="31">
        <v>1</v>
      </c>
      <c r="X32" s="31">
        <v>1</v>
      </c>
      <c r="Y32" s="23"/>
      <c r="Z32" s="31">
        <v>1</v>
      </c>
      <c r="AA32" s="23"/>
      <c r="AB32" s="23"/>
      <c r="AC32" s="23"/>
      <c r="AD32" s="31">
        <v>1</v>
      </c>
      <c r="AE32" s="31">
        <v>1</v>
      </c>
      <c r="AF32" s="31">
        <v>1</v>
      </c>
      <c r="AG32" s="23"/>
      <c r="AH32" s="31">
        <v>4</v>
      </c>
      <c r="AI32" s="31">
        <v>1</v>
      </c>
      <c r="AJ32" s="31">
        <v>3</v>
      </c>
      <c r="AK32" s="31">
        <v>1</v>
      </c>
      <c r="AL32" s="23"/>
      <c r="AM32" s="31">
        <v>1</v>
      </c>
      <c r="AN32" s="23"/>
      <c r="AO32" s="23"/>
      <c r="AP32" s="31">
        <v>1</v>
      </c>
      <c r="AQ32" s="31">
        <v>1</v>
      </c>
      <c r="AR32" s="23"/>
      <c r="AS32" s="31">
        <v>1</v>
      </c>
      <c r="AT32" s="23"/>
      <c r="AU32" s="31">
        <v>4</v>
      </c>
      <c r="AV32" s="31" t="s">
        <v>91</v>
      </c>
    </row>
    <row r="33" spans="1:48" ht="17" hidden="1" x14ac:dyDescent="0.2">
      <c r="A33" s="22">
        <v>40001372</v>
      </c>
      <c r="B33" s="22" t="s">
        <v>18</v>
      </c>
      <c r="C33" s="22" t="s">
        <v>92</v>
      </c>
      <c r="D33" s="30">
        <v>44249.769201388888</v>
      </c>
      <c r="E33" s="22" t="b">
        <v>0</v>
      </c>
      <c r="F33" s="22">
        <v>106</v>
      </c>
      <c r="G33" s="22">
        <v>1</v>
      </c>
      <c r="H33" s="22"/>
      <c r="I33" s="22"/>
      <c r="J33" s="22"/>
      <c r="K33" s="22"/>
      <c r="L33" s="22"/>
      <c r="M33" s="22"/>
      <c r="N33" s="22"/>
      <c r="O33" s="22" t="s">
        <v>46</v>
      </c>
      <c r="P33" s="22" t="s">
        <v>93</v>
      </c>
      <c r="Q33" s="22" t="s">
        <v>94</v>
      </c>
      <c r="R33" s="23"/>
      <c r="S33" s="31" t="s">
        <v>95</v>
      </c>
      <c r="T33" s="31">
        <v>3</v>
      </c>
      <c r="U33" s="31">
        <v>1</v>
      </c>
      <c r="V33" s="31">
        <v>1</v>
      </c>
      <c r="W33" s="23"/>
      <c r="X33" s="31">
        <v>1</v>
      </c>
      <c r="Y33" s="23"/>
      <c r="Z33" s="23"/>
      <c r="AA33" s="31">
        <v>1</v>
      </c>
      <c r="AB33" s="23"/>
      <c r="AC33" s="23"/>
      <c r="AD33" s="23"/>
      <c r="AE33" s="23"/>
      <c r="AF33" s="23"/>
      <c r="AG33" s="23"/>
      <c r="AH33" s="31">
        <v>2</v>
      </c>
      <c r="AI33" s="31">
        <v>2</v>
      </c>
      <c r="AJ33" s="31">
        <v>1</v>
      </c>
      <c r="AK33" s="31">
        <v>1</v>
      </c>
      <c r="AL33" s="31">
        <v>1</v>
      </c>
      <c r="AM33" s="31">
        <v>1</v>
      </c>
      <c r="AN33" s="23"/>
      <c r="AO33" s="23"/>
      <c r="AP33" s="31">
        <v>2</v>
      </c>
      <c r="AQ33" s="23"/>
      <c r="AR33" s="23"/>
      <c r="AS33" s="31">
        <v>1</v>
      </c>
      <c r="AT33" s="23"/>
      <c r="AU33" s="31">
        <v>4</v>
      </c>
      <c r="AV33" s="23"/>
    </row>
    <row r="34" spans="1:48" ht="34" x14ac:dyDescent="0.2">
      <c r="A34" s="22">
        <v>40001463</v>
      </c>
      <c r="B34" s="22" t="s">
        <v>18</v>
      </c>
      <c r="C34" s="22" t="s">
        <v>96</v>
      </c>
      <c r="D34" s="30">
        <v>44249.770787037036</v>
      </c>
      <c r="E34" s="22" t="b">
        <v>0</v>
      </c>
      <c r="F34" s="22">
        <v>74</v>
      </c>
      <c r="G34" s="22">
        <v>1</v>
      </c>
      <c r="H34" s="22"/>
      <c r="I34" s="22"/>
      <c r="J34" s="22"/>
      <c r="K34" s="22"/>
      <c r="L34" s="22"/>
      <c r="M34" s="22"/>
      <c r="N34" s="22"/>
      <c r="O34" s="22" t="s">
        <v>46</v>
      </c>
      <c r="P34" s="22" t="s">
        <v>77</v>
      </c>
      <c r="Q34" s="22" t="s">
        <v>87</v>
      </c>
      <c r="R34" s="23"/>
      <c r="S34" s="31" t="s">
        <v>97</v>
      </c>
      <c r="T34" s="31">
        <v>3</v>
      </c>
      <c r="U34" s="31">
        <v>2</v>
      </c>
      <c r="V34" s="31">
        <v>2</v>
      </c>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row>
    <row r="35" spans="1:48" ht="17" hidden="1" x14ac:dyDescent="0.2">
      <c r="A35" s="22">
        <v>40001474</v>
      </c>
      <c r="B35" s="22" t="s">
        <v>18</v>
      </c>
      <c r="C35" s="22" t="s">
        <v>98</v>
      </c>
      <c r="D35" s="30">
        <v>44249.771041666667</v>
      </c>
      <c r="E35" s="22" t="b">
        <v>0</v>
      </c>
      <c r="F35" s="22">
        <v>107</v>
      </c>
      <c r="G35" s="22">
        <v>1</v>
      </c>
      <c r="H35" s="22"/>
      <c r="I35" s="22"/>
      <c r="J35" s="22"/>
      <c r="K35" s="22"/>
      <c r="L35" s="22"/>
      <c r="M35" s="22"/>
      <c r="N35" s="22"/>
      <c r="O35" s="22" t="s">
        <v>46</v>
      </c>
      <c r="P35" s="22" t="s">
        <v>77</v>
      </c>
      <c r="Q35" s="22" t="s">
        <v>78</v>
      </c>
      <c r="R35" s="23"/>
      <c r="S35" s="31" t="s">
        <v>99</v>
      </c>
      <c r="T35" s="31">
        <v>3</v>
      </c>
      <c r="U35" s="31">
        <v>1</v>
      </c>
      <c r="V35" s="23"/>
      <c r="W35" s="23"/>
      <c r="X35" s="23"/>
      <c r="Y35" s="31">
        <v>1</v>
      </c>
      <c r="Z35" s="23"/>
      <c r="AA35" s="23"/>
      <c r="AB35" s="23"/>
      <c r="AC35" s="23"/>
      <c r="AD35" s="23"/>
      <c r="AE35" s="23"/>
      <c r="AF35" s="23"/>
      <c r="AG35" s="23"/>
      <c r="AH35" s="31">
        <v>3</v>
      </c>
      <c r="AI35" s="31">
        <v>1</v>
      </c>
      <c r="AJ35" s="31">
        <v>1</v>
      </c>
      <c r="AK35" s="23"/>
      <c r="AL35" s="23"/>
      <c r="AM35" s="23"/>
      <c r="AN35" s="31">
        <v>1</v>
      </c>
      <c r="AO35" s="23"/>
      <c r="AP35" s="31">
        <v>2</v>
      </c>
      <c r="AQ35" s="31">
        <v>1</v>
      </c>
      <c r="AR35" s="23"/>
      <c r="AS35" s="23"/>
      <c r="AT35" s="23"/>
      <c r="AU35" s="31">
        <v>5</v>
      </c>
      <c r="AV35" s="31" t="s">
        <v>100</v>
      </c>
    </row>
    <row r="36" spans="1:48" ht="34" hidden="1" x14ac:dyDescent="0.2">
      <c r="A36" s="22">
        <v>40001637</v>
      </c>
      <c r="B36" s="22" t="s">
        <v>18</v>
      </c>
      <c r="C36" s="22" t="s">
        <v>101</v>
      </c>
      <c r="D36" s="30">
        <v>44249.774375000001</v>
      </c>
      <c r="E36" s="22" t="b">
        <v>0</v>
      </c>
      <c r="F36" s="22">
        <v>178</v>
      </c>
      <c r="G36" s="22">
        <v>1</v>
      </c>
      <c r="H36" s="22"/>
      <c r="I36" s="22"/>
      <c r="J36" s="22"/>
      <c r="K36" s="22"/>
      <c r="L36" s="22"/>
      <c r="M36" s="22"/>
      <c r="N36" s="22"/>
      <c r="O36" s="22" t="s">
        <v>46</v>
      </c>
      <c r="P36" s="22" t="s">
        <v>77</v>
      </c>
      <c r="Q36" s="22" t="s">
        <v>78</v>
      </c>
      <c r="R36" s="23"/>
      <c r="S36" s="31" t="s">
        <v>102</v>
      </c>
      <c r="T36" s="31">
        <v>4</v>
      </c>
      <c r="U36" s="31">
        <v>1</v>
      </c>
      <c r="V36" s="31">
        <v>1</v>
      </c>
      <c r="W36" s="23"/>
      <c r="X36" s="31">
        <v>1</v>
      </c>
      <c r="Y36" s="23"/>
      <c r="Z36" s="23"/>
      <c r="AA36" s="23"/>
      <c r="AB36" s="23"/>
      <c r="AC36" s="23"/>
      <c r="AD36" s="31">
        <v>1</v>
      </c>
      <c r="AE36" s="23"/>
      <c r="AF36" s="23"/>
      <c r="AG36" s="31">
        <v>1</v>
      </c>
      <c r="AH36" s="31">
        <v>3</v>
      </c>
      <c r="AI36" s="31">
        <v>2</v>
      </c>
      <c r="AJ36" s="31">
        <v>2</v>
      </c>
      <c r="AK36" s="31">
        <v>1</v>
      </c>
      <c r="AL36" s="31">
        <v>1</v>
      </c>
      <c r="AM36" s="23"/>
      <c r="AN36" s="23"/>
      <c r="AO36" s="23"/>
      <c r="AP36" s="31">
        <v>1</v>
      </c>
      <c r="AQ36" s="23"/>
      <c r="AR36" s="31">
        <v>1</v>
      </c>
      <c r="AS36" s="23"/>
      <c r="AT36" s="23"/>
      <c r="AU36" s="31">
        <v>3</v>
      </c>
      <c r="AV36" s="31" t="s">
        <v>103</v>
      </c>
    </row>
    <row r="37" spans="1:48" ht="34" hidden="1" x14ac:dyDescent="0.2">
      <c r="A37" s="22">
        <v>40001704</v>
      </c>
      <c r="B37" s="22" t="s">
        <v>18</v>
      </c>
      <c r="C37" s="22" t="s">
        <v>104</v>
      </c>
      <c r="D37" s="30">
        <v>44249.775578703702</v>
      </c>
      <c r="E37" s="22" t="b">
        <v>0</v>
      </c>
      <c r="F37" s="22">
        <v>163</v>
      </c>
      <c r="G37" s="22">
        <v>1</v>
      </c>
      <c r="H37" s="22"/>
      <c r="I37" s="22"/>
      <c r="J37" s="22"/>
      <c r="K37" s="22"/>
      <c r="L37" s="22"/>
      <c r="M37" s="22"/>
      <c r="N37" s="22"/>
      <c r="O37" s="22" t="s">
        <v>46</v>
      </c>
      <c r="P37" s="22" t="s">
        <v>77</v>
      </c>
      <c r="Q37" s="22" t="s">
        <v>87</v>
      </c>
      <c r="R37" s="23"/>
      <c r="S37" s="31" t="s">
        <v>105</v>
      </c>
      <c r="T37" s="31">
        <v>3</v>
      </c>
      <c r="U37" s="31">
        <v>2</v>
      </c>
      <c r="V37" s="31">
        <v>1</v>
      </c>
      <c r="W37" s="31">
        <v>1</v>
      </c>
      <c r="X37" s="23"/>
      <c r="Y37" s="23"/>
      <c r="Z37" s="23"/>
      <c r="AA37" s="23"/>
      <c r="AB37" s="23"/>
      <c r="AC37" s="23"/>
      <c r="AD37" s="31">
        <v>1</v>
      </c>
      <c r="AE37" s="23"/>
      <c r="AF37" s="23"/>
      <c r="AG37" s="31">
        <v>1</v>
      </c>
      <c r="AH37" s="31">
        <v>4</v>
      </c>
      <c r="AI37" s="31">
        <v>1</v>
      </c>
      <c r="AJ37" s="31">
        <v>3</v>
      </c>
      <c r="AK37" s="23"/>
      <c r="AL37" s="23"/>
      <c r="AM37" s="23"/>
      <c r="AN37" s="31">
        <v>1</v>
      </c>
      <c r="AO37" s="23"/>
      <c r="AP37" s="31">
        <v>2</v>
      </c>
      <c r="AQ37" s="23"/>
      <c r="AR37" s="23"/>
      <c r="AS37" s="31">
        <v>1</v>
      </c>
      <c r="AT37" s="23"/>
      <c r="AU37" s="31">
        <v>4</v>
      </c>
      <c r="AV37" s="23"/>
    </row>
    <row r="38" spans="1:48" ht="34" x14ac:dyDescent="0.2">
      <c r="A38" s="22">
        <v>40001805</v>
      </c>
      <c r="B38" s="22" t="s">
        <v>18</v>
      </c>
      <c r="C38" s="22" t="s">
        <v>106</v>
      </c>
      <c r="D38" s="30">
        <v>44249.77784722222</v>
      </c>
      <c r="E38" s="22" t="b">
        <v>0</v>
      </c>
      <c r="F38" s="22">
        <v>47</v>
      </c>
      <c r="G38" s="22">
        <v>1</v>
      </c>
      <c r="H38" s="22"/>
      <c r="I38" s="22"/>
      <c r="J38" s="22"/>
      <c r="K38" s="22"/>
      <c r="L38" s="22"/>
      <c r="M38" s="22"/>
      <c r="N38" s="22"/>
      <c r="O38" s="22" t="s">
        <v>46</v>
      </c>
      <c r="P38" s="22" t="s">
        <v>77</v>
      </c>
      <c r="Q38" s="22" t="s">
        <v>78</v>
      </c>
      <c r="R38" s="23"/>
      <c r="S38" s="31" t="s">
        <v>107</v>
      </c>
      <c r="T38" s="31">
        <v>3</v>
      </c>
      <c r="U38" s="31">
        <v>1</v>
      </c>
      <c r="V38" s="31">
        <v>2</v>
      </c>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31" t="s">
        <v>108</v>
      </c>
    </row>
    <row r="39" spans="1:48" ht="16" hidden="1" x14ac:dyDescent="0.2">
      <c r="A39" s="22">
        <v>40002067</v>
      </c>
      <c r="B39" s="22" t="s">
        <v>74</v>
      </c>
      <c r="C39" s="22" t="s">
        <v>109</v>
      </c>
      <c r="D39" s="30">
        <v>44249.784062500003</v>
      </c>
      <c r="E39" s="22" t="b">
        <v>0</v>
      </c>
      <c r="F39" s="22">
        <v>32</v>
      </c>
      <c r="G39" s="22">
        <v>1</v>
      </c>
      <c r="H39" s="22"/>
      <c r="I39" s="22"/>
      <c r="J39" s="22"/>
      <c r="K39" s="22"/>
      <c r="L39" s="22"/>
      <c r="M39" s="22"/>
      <c r="N39" s="22"/>
      <c r="O39" s="22" t="s">
        <v>46</v>
      </c>
      <c r="P39" s="22" t="s">
        <v>77</v>
      </c>
      <c r="Q39" s="22" t="s">
        <v>110</v>
      </c>
      <c r="R39" s="23"/>
      <c r="S39" s="23"/>
      <c r="T39" s="31">
        <v>4</v>
      </c>
      <c r="U39" s="31">
        <v>1</v>
      </c>
      <c r="V39" s="31">
        <v>1</v>
      </c>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row>
    <row r="40" spans="1:48" ht="51" x14ac:dyDescent="0.2">
      <c r="A40" s="22">
        <v>40002100</v>
      </c>
      <c r="B40" s="22" t="s">
        <v>18</v>
      </c>
      <c r="C40" s="22" t="s">
        <v>111</v>
      </c>
      <c r="D40" s="30">
        <v>44249.784861111111</v>
      </c>
      <c r="E40" s="22" t="b">
        <v>0</v>
      </c>
      <c r="F40" s="22">
        <v>90</v>
      </c>
      <c r="G40" s="22">
        <v>1</v>
      </c>
      <c r="H40" s="22"/>
      <c r="I40" s="22"/>
      <c r="J40" s="22"/>
      <c r="K40" s="22"/>
      <c r="L40" s="22"/>
      <c r="M40" s="22"/>
      <c r="N40" s="22"/>
      <c r="O40" s="22" t="s">
        <v>46</v>
      </c>
      <c r="P40" s="22" t="s">
        <v>77</v>
      </c>
      <c r="Q40" s="22" t="s">
        <v>87</v>
      </c>
      <c r="R40" s="23"/>
      <c r="S40" s="31" t="s">
        <v>112</v>
      </c>
      <c r="T40" s="31">
        <v>2</v>
      </c>
      <c r="U40" s="31">
        <v>2</v>
      </c>
      <c r="V40" s="31">
        <v>2</v>
      </c>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31" t="s">
        <v>113</v>
      </c>
    </row>
    <row r="41" spans="1:48" ht="85" x14ac:dyDescent="0.2">
      <c r="A41" s="22">
        <v>40002151</v>
      </c>
      <c r="B41" s="22" t="s">
        <v>18</v>
      </c>
      <c r="C41" s="22" t="s">
        <v>114</v>
      </c>
      <c r="D41" s="30">
        <v>44249.785902777781</v>
      </c>
      <c r="E41" s="22" t="b">
        <v>0</v>
      </c>
      <c r="F41" s="22">
        <v>39</v>
      </c>
      <c r="G41" s="22">
        <v>1</v>
      </c>
      <c r="H41" s="22"/>
      <c r="I41" s="22"/>
      <c r="J41" s="22"/>
      <c r="K41" s="22"/>
      <c r="L41" s="22"/>
      <c r="M41" s="22"/>
      <c r="N41" s="22"/>
      <c r="O41" s="22" t="s">
        <v>46</v>
      </c>
      <c r="P41" s="22" t="s">
        <v>77</v>
      </c>
      <c r="Q41" s="22" t="s">
        <v>83</v>
      </c>
      <c r="R41" s="23"/>
      <c r="S41" s="31" t="s">
        <v>115</v>
      </c>
      <c r="T41" s="31">
        <v>3</v>
      </c>
      <c r="U41" s="31">
        <v>1</v>
      </c>
      <c r="V41" s="31">
        <v>2</v>
      </c>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31" t="s">
        <v>116</v>
      </c>
    </row>
    <row r="42" spans="1:48" ht="34" x14ac:dyDescent="0.2">
      <c r="A42" s="22">
        <v>40002203</v>
      </c>
      <c r="B42" s="22" t="s">
        <v>18</v>
      </c>
      <c r="C42" s="22" t="s">
        <v>117</v>
      </c>
      <c r="D42" s="30">
        <v>44249.787083333336</v>
      </c>
      <c r="E42" s="22" t="b">
        <v>0</v>
      </c>
      <c r="F42" s="22">
        <v>42</v>
      </c>
      <c r="G42" s="22">
        <v>1</v>
      </c>
      <c r="H42" s="22"/>
      <c r="I42" s="22"/>
      <c r="J42" s="22"/>
      <c r="K42" s="22"/>
      <c r="L42" s="22"/>
      <c r="M42" s="22"/>
      <c r="N42" s="22"/>
      <c r="O42" s="22" t="s">
        <v>46</v>
      </c>
      <c r="P42" s="22" t="s">
        <v>118</v>
      </c>
      <c r="Q42" s="22" t="s">
        <v>119</v>
      </c>
      <c r="R42" s="23"/>
      <c r="S42" s="31" t="s">
        <v>120</v>
      </c>
      <c r="T42" s="31">
        <v>5</v>
      </c>
      <c r="U42" s="31">
        <v>1</v>
      </c>
      <c r="V42" s="31">
        <v>2</v>
      </c>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row>
    <row r="43" spans="1:48" ht="17" hidden="1" x14ac:dyDescent="0.2">
      <c r="A43" s="22">
        <v>40002216</v>
      </c>
      <c r="B43" s="22" t="s">
        <v>18</v>
      </c>
      <c r="C43" s="22" t="s">
        <v>111</v>
      </c>
      <c r="D43" s="30">
        <v>44249.787546296298</v>
      </c>
      <c r="E43" s="22" t="b">
        <v>0</v>
      </c>
      <c r="F43" s="22">
        <v>113</v>
      </c>
      <c r="G43" s="22">
        <v>1</v>
      </c>
      <c r="H43" s="22"/>
      <c r="I43" s="22"/>
      <c r="J43" s="22"/>
      <c r="K43" s="22"/>
      <c r="L43" s="22"/>
      <c r="M43" s="22"/>
      <c r="N43" s="22"/>
      <c r="O43" s="22" t="s">
        <v>46</v>
      </c>
      <c r="P43" s="22" t="s">
        <v>77</v>
      </c>
      <c r="Q43" s="22" t="s">
        <v>87</v>
      </c>
      <c r="R43" s="23"/>
      <c r="S43" s="31" t="s">
        <v>121</v>
      </c>
      <c r="T43" s="31">
        <v>2</v>
      </c>
      <c r="U43" s="31">
        <v>2</v>
      </c>
      <c r="V43" s="31">
        <v>1</v>
      </c>
      <c r="W43" s="23"/>
      <c r="X43" s="23"/>
      <c r="Y43" s="31">
        <v>1</v>
      </c>
      <c r="Z43" s="23"/>
      <c r="AA43" s="23"/>
      <c r="AB43" s="31">
        <v>1</v>
      </c>
      <c r="AC43" s="31">
        <v>1</v>
      </c>
      <c r="AD43" s="23"/>
      <c r="AE43" s="23"/>
      <c r="AF43" s="23"/>
      <c r="AG43" s="23"/>
      <c r="AH43" s="31">
        <v>3</v>
      </c>
      <c r="AI43" s="31">
        <v>2</v>
      </c>
      <c r="AJ43" s="31">
        <v>2</v>
      </c>
      <c r="AK43" s="31">
        <v>1</v>
      </c>
      <c r="AL43" s="31">
        <v>1</v>
      </c>
      <c r="AM43" s="23"/>
      <c r="AN43" s="23"/>
      <c r="AO43" s="23"/>
      <c r="AP43" s="31">
        <v>2</v>
      </c>
      <c r="AQ43" s="23"/>
      <c r="AR43" s="23"/>
      <c r="AS43" s="31">
        <v>1</v>
      </c>
      <c r="AT43" s="23"/>
      <c r="AU43" s="31">
        <v>1</v>
      </c>
      <c r="AV43" s="23"/>
    </row>
    <row r="44" spans="1:48" ht="16" hidden="1" x14ac:dyDescent="0.2">
      <c r="A44" s="22">
        <v>40002251</v>
      </c>
      <c r="B44" s="22" t="s">
        <v>74</v>
      </c>
      <c r="C44" s="22" t="s">
        <v>82</v>
      </c>
      <c r="D44" s="30">
        <v>44249.788611111115</v>
      </c>
      <c r="E44" s="22" t="b">
        <v>0</v>
      </c>
      <c r="F44" s="22">
        <v>2</v>
      </c>
      <c r="G44" s="22">
        <v>1</v>
      </c>
      <c r="H44" s="22"/>
      <c r="I44" s="22"/>
      <c r="J44" s="22"/>
      <c r="K44" s="22"/>
      <c r="L44" s="22"/>
      <c r="M44" s="22"/>
      <c r="N44" s="22"/>
      <c r="O44" s="22" t="s">
        <v>46</v>
      </c>
      <c r="P44" s="22" t="s">
        <v>77</v>
      </c>
      <c r="Q44" s="22" t="s">
        <v>83</v>
      </c>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row>
    <row r="45" spans="1:48" ht="17" hidden="1" x14ac:dyDescent="0.2">
      <c r="A45" s="22">
        <v>40002338</v>
      </c>
      <c r="B45" s="22" t="s">
        <v>18</v>
      </c>
      <c r="C45" s="22" t="s">
        <v>122</v>
      </c>
      <c r="D45" s="30">
        <v>44249.790868055556</v>
      </c>
      <c r="E45" s="22" t="b">
        <v>0</v>
      </c>
      <c r="F45" s="22">
        <v>86</v>
      </c>
      <c r="G45" s="22">
        <v>1</v>
      </c>
      <c r="H45" s="22"/>
      <c r="I45" s="22"/>
      <c r="J45" s="22"/>
      <c r="K45" s="22"/>
      <c r="L45" s="22"/>
      <c r="M45" s="22"/>
      <c r="N45" s="22"/>
      <c r="O45" s="22" t="s">
        <v>46</v>
      </c>
      <c r="P45" s="22" t="s">
        <v>77</v>
      </c>
      <c r="Q45" s="22"/>
      <c r="R45" s="23"/>
      <c r="S45" s="31" t="s">
        <v>123</v>
      </c>
      <c r="T45" s="31">
        <v>4</v>
      </c>
      <c r="U45" s="31">
        <v>3</v>
      </c>
      <c r="V45" s="31">
        <v>1</v>
      </c>
      <c r="W45" s="31">
        <v>1</v>
      </c>
      <c r="X45" s="23"/>
      <c r="Y45" s="31">
        <v>1</v>
      </c>
      <c r="Z45" s="31">
        <v>1</v>
      </c>
      <c r="AA45" s="23"/>
      <c r="AB45" s="23"/>
      <c r="AC45" s="23"/>
      <c r="AD45" s="31">
        <v>1</v>
      </c>
      <c r="AE45" s="23"/>
      <c r="AF45" s="23"/>
      <c r="AG45" s="23"/>
      <c r="AH45" s="31">
        <v>2</v>
      </c>
      <c r="AI45" s="31">
        <v>4</v>
      </c>
      <c r="AJ45" s="31">
        <v>3</v>
      </c>
      <c r="AK45" s="31">
        <v>1</v>
      </c>
      <c r="AL45" s="23"/>
      <c r="AM45" s="31">
        <v>1</v>
      </c>
      <c r="AN45" s="23"/>
      <c r="AO45" s="23"/>
      <c r="AP45" s="31">
        <v>2</v>
      </c>
      <c r="AQ45" s="23"/>
      <c r="AR45" s="23"/>
      <c r="AS45" s="31">
        <v>1</v>
      </c>
      <c r="AT45" s="23"/>
      <c r="AU45" s="31">
        <v>2</v>
      </c>
      <c r="AV45" s="31" t="s">
        <v>124</v>
      </c>
    </row>
    <row r="46" spans="1:48" ht="102" hidden="1" x14ac:dyDescent="0.2">
      <c r="A46" s="22">
        <v>40002422</v>
      </c>
      <c r="B46" s="22" t="s">
        <v>18</v>
      </c>
      <c r="C46" s="22" t="s">
        <v>125</v>
      </c>
      <c r="D46" s="30">
        <v>44249.792986111112</v>
      </c>
      <c r="E46" s="22" t="b">
        <v>0</v>
      </c>
      <c r="F46" s="22">
        <v>221</v>
      </c>
      <c r="G46" s="22">
        <v>1</v>
      </c>
      <c r="H46" s="22"/>
      <c r="I46" s="22"/>
      <c r="J46" s="22"/>
      <c r="K46" s="22"/>
      <c r="L46" s="22"/>
      <c r="M46" s="22"/>
      <c r="N46" s="22"/>
      <c r="O46" s="22" t="s">
        <v>46</v>
      </c>
      <c r="P46" s="22" t="s">
        <v>126</v>
      </c>
      <c r="Q46" s="22"/>
      <c r="R46" s="23"/>
      <c r="S46" s="31" t="s">
        <v>127</v>
      </c>
      <c r="T46" s="31">
        <v>3</v>
      </c>
      <c r="U46" s="31">
        <v>2</v>
      </c>
      <c r="V46" s="31">
        <v>1</v>
      </c>
      <c r="W46" s="23"/>
      <c r="X46" s="23"/>
      <c r="Y46" s="31">
        <v>1</v>
      </c>
      <c r="Z46" s="23"/>
      <c r="AA46" s="23"/>
      <c r="AB46" s="23"/>
      <c r="AC46" s="23"/>
      <c r="AD46" s="23"/>
      <c r="AE46" s="23"/>
      <c r="AF46" s="23"/>
      <c r="AG46" s="23"/>
      <c r="AH46" s="31">
        <v>3</v>
      </c>
      <c r="AI46" s="31">
        <v>3</v>
      </c>
      <c r="AJ46" s="31">
        <v>1</v>
      </c>
      <c r="AK46" s="31">
        <v>1</v>
      </c>
      <c r="AL46" s="31">
        <v>1</v>
      </c>
      <c r="AM46" s="23"/>
      <c r="AN46" s="23"/>
      <c r="AO46" s="23"/>
      <c r="AP46" s="31">
        <v>2</v>
      </c>
      <c r="AQ46" s="31">
        <v>1</v>
      </c>
      <c r="AR46" s="23"/>
      <c r="AS46" s="31">
        <v>1</v>
      </c>
      <c r="AT46" s="23"/>
      <c r="AU46" s="31">
        <v>1</v>
      </c>
      <c r="AV46" s="31" t="s">
        <v>128</v>
      </c>
    </row>
    <row r="47" spans="1:48" ht="34" hidden="1" x14ac:dyDescent="0.2">
      <c r="A47" s="22">
        <v>40002460</v>
      </c>
      <c r="B47" s="22" t="s">
        <v>18</v>
      </c>
      <c r="C47" s="22" t="s">
        <v>129</v>
      </c>
      <c r="D47" s="30">
        <v>44249.793900462966</v>
      </c>
      <c r="E47" s="22" t="b">
        <v>0</v>
      </c>
      <c r="F47" s="22">
        <v>114</v>
      </c>
      <c r="G47" s="22">
        <v>1</v>
      </c>
      <c r="H47" s="22"/>
      <c r="I47" s="22"/>
      <c r="J47" s="22"/>
      <c r="K47" s="22"/>
      <c r="L47" s="22"/>
      <c r="M47" s="22"/>
      <c r="N47" s="22"/>
      <c r="O47" s="22" t="s">
        <v>46</v>
      </c>
      <c r="P47" s="22" t="s">
        <v>77</v>
      </c>
      <c r="Q47" s="22" t="s">
        <v>87</v>
      </c>
      <c r="R47" s="23"/>
      <c r="S47" s="31" t="s">
        <v>130</v>
      </c>
      <c r="T47" s="31">
        <v>3</v>
      </c>
      <c r="U47" s="31">
        <v>1</v>
      </c>
      <c r="V47" s="31">
        <v>1</v>
      </c>
      <c r="W47" s="31">
        <v>1</v>
      </c>
      <c r="X47" s="23"/>
      <c r="Y47" s="23"/>
      <c r="Z47" s="23"/>
      <c r="AA47" s="31">
        <v>1</v>
      </c>
      <c r="AB47" s="23"/>
      <c r="AC47" s="23"/>
      <c r="AD47" s="23"/>
      <c r="AE47" s="31">
        <v>1</v>
      </c>
      <c r="AF47" s="23"/>
      <c r="AG47" s="23"/>
      <c r="AH47" s="31">
        <v>3</v>
      </c>
      <c r="AI47" s="31">
        <v>2</v>
      </c>
      <c r="AJ47" s="31">
        <v>2</v>
      </c>
      <c r="AK47" s="31">
        <v>1</v>
      </c>
      <c r="AL47" s="23"/>
      <c r="AM47" s="31">
        <v>1</v>
      </c>
      <c r="AN47" s="23"/>
      <c r="AO47" s="23"/>
      <c r="AP47" s="31">
        <v>1</v>
      </c>
      <c r="AQ47" s="31">
        <v>1</v>
      </c>
      <c r="AR47" s="23"/>
      <c r="AS47" s="31">
        <v>1</v>
      </c>
      <c r="AT47" s="23"/>
      <c r="AU47" s="31">
        <v>4</v>
      </c>
      <c r="AV47" s="31" t="s">
        <v>131</v>
      </c>
    </row>
    <row r="48" spans="1:48" ht="187" hidden="1" x14ac:dyDescent="0.2">
      <c r="A48" s="22">
        <v>40002572</v>
      </c>
      <c r="B48" s="22" t="s">
        <v>18</v>
      </c>
      <c r="C48" s="22" t="s">
        <v>132</v>
      </c>
      <c r="D48" s="30">
        <v>44249.796620370369</v>
      </c>
      <c r="E48" s="22" t="b">
        <v>0</v>
      </c>
      <c r="F48" s="22">
        <v>172</v>
      </c>
      <c r="G48" s="22">
        <v>1</v>
      </c>
      <c r="H48" s="22"/>
      <c r="I48" s="22"/>
      <c r="J48" s="22"/>
      <c r="K48" s="22"/>
      <c r="L48" s="22"/>
      <c r="M48" s="22"/>
      <c r="N48" s="22"/>
      <c r="O48" s="22" t="s">
        <v>46</v>
      </c>
      <c r="P48" s="22" t="s">
        <v>77</v>
      </c>
      <c r="Q48" s="22" t="s">
        <v>87</v>
      </c>
      <c r="R48" s="23"/>
      <c r="S48" s="31" t="s">
        <v>133</v>
      </c>
      <c r="T48" s="31">
        <v>1</v>
      </c>
      <c r="U48" s="31">
        <v>2</v>
      </c>
      <c r="V48" s="31">
        <v>1</v>
      </c>
      <c r="W48" s="23"/>
      <c r="X48" s="23"/>
      <c r="Y48" s="31">
        <v>1</v>
      </c>
      <c r="Z48" s="23"/>
      <c r="AA48" s="23"/>
      <c r="AB48" s="31">
        <v>1</v>
      </c>
      <c r="AC48" s="31">
        <v>1</v>
      </c>
      <c r="AD48" s="31">
        <v>1</v>
      </c>
      <c r="AE48" s="23"/>
      <c r="AF48" s="23"/>
      <c r="AG48" s="23"/>
      <c r="AH48" s="31">
        <v>3</v>
      </c>
      <c r="AI48" s="31">
        <v>2</v>
      </c>
      <c r="AJ48" s="31">
        <v>3</v>
      </c>
      <c r="AK48" s="31">
        <v>1</v>
      </c>
      <c r="AL48" s="23"/>
      <c r="AM48" s="23"/>
      <c r="AN48" s="23"/>
      <c r="AO48" s="23"/>
      <c r="AP48" s="31">
        <v>2</v>
      </c>
      <c r="AQ48" s="23"/>
      <c r="AR48" s="23"/>
      <c r="AS48" s="31">
        <v>1</v>
      </c>
      <c r="AT48" s="23"/>
      <c r="AU48" s="31">
        <v>3</v>
      </c>
      <c r="AV48" s="31" t="s">
        <v>134</v>
      </c>
    </row>
    <row r="49" spans="1:48" ht="17" x14ac:dyDescent="0.2">
      <c r="A49" s="22">
        <v>40002704</v>
      </c>
      <c r="B49" s="22" t="s">
        <v>18</v>
      </c>
      <c r="C49" s="22" t="s">
        <v>135</v>
      </c>
      <c r="D49" s="30">
        <v>44249.79954861111</v>
      </c>
      <c r="E49" s="22" t="b">
        <v>0</v>
      </c>
      <c r="F49" s="22">
        <v>35</v>
      </c>
      <c r="G49" s="22">
        <v>1</v>
      </c>
      <c r="H49" s="22"/>
      <c r="I49" s="22"/>
      <c r="J49" s="22"/>
      <c r="K49" s="22"/>
      <c r="L49" s="22"/>
      <c r="M49" s="22"/>
      <c r="N49" s="22"/>
      <c r="O49" s="22" t="s">
        <v>46</v>
      </c>
      <c r="P49" s="22" t="s">
        <v>77</v>
      </c>
      <c r="Q49" s="22" t="s">
        <v>78</v>
      </c>
      <c r="R49" s="23"/>
      <c r="S49" s="31" t="s">
        <v>136</v>
      </c>
      <c r="T49" s="31">
        <v>4</v>
      </c>
      <c r="U49" s="31">
        <v>1</v>
      </c>
      <c r="V49" s="31">
        <v>2</v>
      </c>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row>
    <row r="50" spans="1:48" ht="340" hidden="1" x14ac:dyDescent="0.2">
      <c r="A50" s="22">
        <v>40002757</v>
      </c>
      <c r="B50" s="22" t="s">
        <v>18</v>
      </c>
      <c r="C50" s="22" t="s">
        <v>137</v>
      </c>
      <c r="D50" s="30">
        <v>44249.801099537035</v>
      </c>
      <c r="E50" s="22" t="b">
        <v>0</v>
      </c>
      <c r="F50" s="22">
        <v>224</v>
      </c>
      <c r="G50" s="22">
        <v>1</v>
      </c>
      <c r="H50" s="22"/>
      <c r="I50" s="22"/>
      <c r="J50" s="22"/>
      <c r="K50" s="22"/>
      <c r="L50" s="22"/>
      <c r="M50" s="22"/>
      <c r="N50" s="22"/>
      <c r="O50" s="22" t="s">
        <v>46</v>
      </c>
      <c r="P50" s="22" t="s">
        <v>77</v>
      </c>
      <c r="Q50" s="22" t="s">
        <v>87</v>
      </c>
      <c r="R50" s="23"/>
      <c r="S50" s="31" t="s">
        <v>138</v>
      </c>
      <c r="T50" s="31">
        <v>3</v>
      </c>
      <c r="U50" s="31">
        <v>1</v>
      </c>
      <c r="V50" s="31">
        <v>1</v>
      </c>
      <c r="W50" s="23"/>
      <c r="X50" s="31">
        <v>1</v>
      </c>
      <c r="Y50" s="31">
        <v>1</v>
      </c>
      <c r="Z50" s="23"/>
      <c r="AA50" s="23"/>
      <c r="AB50" s="23"/>
      <c r="AC50" s="23"/>
      <c r="AD50" s="23"/>
      <c r="AE50" s="23"/>
      <c r="AF50" s="23"/>
      <c r="AG50" s="23"/>
      <c r="AH50" s="31">
        <v>2</v>
      </c>
      <c r="AI50" s="31">
        <v>3</v>
      </c>
      <c r="AJ50" s="31">
        <v>1</v>
      </c>
      <c r="AK50" s="31">
        <v>1</v>
      </c>
      <c r="AL50" s="23"/>
      <c r="AM50" s="31">
        <v>1</v>
      </c>
      <c r="AN50" s="23"/>
      <c r="AO50" s="23"/>
      <c r="AP50" s="31">
        <v>2</v>
      </c>
      <c r="AQ50" s="31">
        <v>1</v>
      </c>
      <c r="AR50" s="23"/>
      <c r="AS50" s="23"/>
      <c r="AT50" s="23"/>
      <c r="AU50" s="31">
        <v>3</v>
      </c>
      <c r="AV50" s="31" t="s">
        <v>139</v>
      </c>
    </row>
    <row r="51" spans="1:48" ht="17" hidden="1" x14ac:dyDescent="0.2">
      <c r="A51" s="22">
        <v>40002799</v>
      </c>
      <c r="B51" s="22" t="s">
        <v>18</v>
      </c>
      <c r="C51" s="22" t="s">
        <v>140</v>
      </c>
      <c r="D51" s="30">
        <v>44249.802175925928</v>
      </c>
      <c r="E51" s="22" t="b">
        <v>0</v>
      </c>
      <c r="F51" s="22">
        <v>250</v>
      </c>
      <c r="G51" s="22">
        <v>1</v>
      </c>
      <c r="H51" s="22"/>
      <c r="I51" s="22"/>
      <c r="J51" s="22"/>
      <c r="K51" s="22"/>
      <c r="L51" s="22"/>
      <c r="M51" s="22"/>
      <c r="N51" s="22"/>
      <c r="O51" s="22" t="s">
        <v>46</v>
      </c>
      <c r="P51" s="22" t="s">
        <v>77</v>
      </c>
      <c r="Q51" s="22" t="s">
        <v>87</v>
      </c>
      <c r="R51" s="23"/>
      <c r="S51" s="31" t="s">
        <v>141</v>
      </c>
      <c r="T51" s="31">
        <v>2</v>
      </c>
      <c r="U51" s="31">
        <v>2</v>
      </c>
      <c r="V51" s="31">
        <v>1</v>
      </c>
      <c r="W51" s="23"/>
      <c r="X51" s="23"/>
      <c r="Y51" s="31">
        <v>1</v>
      </c>
      <c r="Z51" s="31">
        <v>1</v>
      </c>
      <c r="AA51" s="23"/>
      <c r="AB51" s="23"/>
      <c r="AC51" s="23"/>
      <c r="AD51" s="31">
        <v>1</v>
      </c>
      <c r="AE51" s="23"/>
      <c r="AF51" s="23"/>
      <c r="AG51" s="23"/>
      <c r="AH51" s="31">
        <v>3</v>
      </c>
      <c r="AI51" s="31">
        <v>2</v>
      </c>
      <c r="AJ51" s="31">
        <v>1</v>
      </c>
      <c r="AK51" s="31">
        <v>1</v>
      </c>
      <c r="AL51" s="23"/>
      <c r="AM51" s="23"/>
      <c r="AN51" s="23"/>
      <c r="AO51" s="23"/>
      <c r="AP51" s="31">
        <v>2</v>
      </c>
      <c r="AQ51" s="31">
        <v>1</v>
      </c>
      <c r="AR51" s="23"/>
      <c r="AS51" s="23"/>
      <c r="AT51" s="23"/>
      <c r="AU51" s="31">
        <v>3</v>
      </c>
      <c r="AV51" s="23"/>
    </row>
    <row r="52" spans="1:48" ht="17" hidden="1" x14ac:dyDescent="0.2">
      <c r="A52" s="22">
        <v>40002858</v>
      </c>
      <c r="B52" s="22" t="s">
        <v>18</v>
      </c>
      <c r="C52" s="22" t="s">
        <v>142</v>
      </c>
      <c r="D52" s="30">
        <v>44249.803599537037</v>
      </c>
      <c r="E52" s="22" t="b">
        <v>0</v>
      </c>
      <c r="F52" s="22">
        <v>81</v>
      </c>
      <c r="G52" s="22">
        <v>1</v>
      </c>
      <c r="H52" s="22"/>
      <c r="I52" s="22"/>
      <c r="J52" s="22"/>
      <c r="K52" s="22"/>
      <c r="L52" s="22"/>
      <c r="M52" s="22"/>
      <c r="N52" s="22"/>
      <c r="O52" s="22" t="s">
        <v>46</v>
      </c>
      <c r="P52" s="22" t="s">
        <v>77</v>
      </c>
      <c r="Q52" s="22" t="s">
        <v>78</v>
      </c>
      <c r="R52" s="23"/>
      <c r="S52" s="31" t="s">
        <v>143</v>
      </c>
      <c r="T52" s="31">
        <v>2</v>
      </c>
      <c r="U52" s="31">
        <v>2</v>
      </c>
      <c r="V52" s="31">
        <v>1</v>
      </c>
      <c r="W52" s="23"/>
      <c r="X52" s="23"/>
      <c r="Y52" s="31">
        <v>1</v>
      </c>
      <c r="Z52" s="31">
        <v>1</v>
      </c>
      <c r="AA52" s="31">
        <v>1</v>
      </c>
      <c r="AB52" s="31">
        <v>1</v>
      </c>
      <c r="AC52" s="23"/>
      <c r="AD52" s="23"/>
      <c r="AE52" s="31">
        <v>1</v>
      </c>
      <c r="AF52" s="23"/>
      <c r="AG52" s="23"/>
      <c r="AH52" s="31">
        <v>3</v>
      </c>
      <c r="AI52" s="31">
        <v>2</v>
      </c>
      <c r="AJ52" s="31">
        <v>1</v>
      </c>
      <c r="AK52" s="31">
        <v>1</v>
      </c>
      <c r="AL52" s="23"/>
      <c r="AM52" s="23"/>
      <c r="AN52" s="23"/>
      <c r="AO52" s="23"/>
      <c r="AP52" s="31">
        <v>2</v>
      </c>
      <c r="AQ52" s="31">
        <v>1</v>
      </c>
      <c r="AR52" s="23"/>
      <c r="AS52" s="23"/>
      <c r="AT52" s="23"/>
      <c r="AU52" s="31">
        <v>5</v>
      </c>
      <c r="AV52" s="23"/>
    </row>
    <row r="53" spans="1:48" ht="17" hidden="1" x14ac:dyDescent="0.2">
      <c r="A53" s="22">
        <v>40002869</v>
      </c>
      <c r="B53" s="22" t="s">
        <v>18</v>
      </c>
      <c r="C53" s="22" t="s">
        <v>144</v>
      </c>
      <c r="D53" s="30">
        <v>44249.803900462961</v>
      </c>
      <c r="E53" s="22" t="b">
        <v>0</v>
      </c>
      <c r="F53" s="22">
        <v>104</v>
      </c>
      <c r="G53" s="22">
        <v>1</v>
      </c>
      <c r="H53" s="22"/>
      <c r="I53" s="22"/>
      <c r="J53" s="22"/>
      <c r="K53" s="22"/>
      <c r="L53" s="22"/>
      <c r="M53" s="22"/>
      <c r="N53" s="22"/>
      <c r="O53" s="22" t="s">
        <v>46</v>
      </c>
      <c r="P53" s="22" t="s">
        <v>77</v>
      </c>
      <c r="Q53" s="22" t="s">
        <v>78</v>
      </c>
      <c r="R53" s="23"/>
      <c r="S53" s="31" t="s">
        <v>145</v>
      </c>
      <c r="T53" s="31">
        <v>2</v>
      </c>
      <c r="U53" s="31">
        <v>2</v>
      </c>
      <c r="V53" s="31">
        <v>1</v>
      </c>
      <c r="W53" s="23"/>
      <c r="X53" s="23"/>
      <c r="Y53" s="31">
        <v>1</v>
      </c>
      <c r="Z53" s="31">
        <v>1</v>
      </c>
      <c r="AA53" s="23"/>
      <c r="AB53" s="31">
        <v>1</v>
      </c>
      <c r="AC53" s="23"/>
      <c r="AD53" s="23"/>
      <c r="AE53" s="23"/>
      <c r="AF53" s="23"/>
      <c r="AG53" s="23"/>
      <c r="AH53" s="31">
        <v>2</v>
      </c>
      <c r="AI53" s="31">
        <v>4</v>
      </c>
      <c r="AJ53" s="31">
        <v>3</v>
      </c>
      <c r="AK53" s="31">
        <v>1</v>
      </c>
      <c r="AL53" s="23"/>
      <c r="AM53" s="23"/>
      <c r="AN53" s="23"/>
      <c r="AO53" s="23"/>
      <c r="AP53" s="31">
        <v>2</v>
      </c>
      <c r="AQ53" s="31">
        <v>1</v>
      </c>
      <c r="AR53" s="23"/>
      <c r="AS53" s="23"/>
      <c r="AT53" s="23"/>
      <c r="AU53" s="31">
        <v>3</v>
      </c>
      <c r="AV53" s="23"/>
    </row>
    <row r="54" spans="1:48" ht="34" hidden="1" x14ac:dyDescent="0.2">
      <c r="A54" s="22">
        <v>40003056</v>
      </c>
      <c r="B54" s="22" t="s">
        <v>18</v>
      </c>
      <c r="C54" s="22" t="s">
        <v>146</v>
      </c>
      <c r="D54" s="30">
        <v>44249.808310185188</v>
      </c>
      <c r="E54" s="22" t="b">
        <v>0</v>
      </c>
      <c r="F54" s="22">
        <v>242</v>
      </c>
      <c r="G54" s="22">
        <v>1</v>
      </c>
      <c r="H54" s="22"/>
      <c r="I54" s="22"/>
      <c r="J54" s="22"/>
      <c r="K54" s="22"/>
      <c r="L54" s="22"/>
      <c r="M54" s="22"/>
      <c r="N54" s="22"/>
      <c r="O54" s="22" t="s">
        <v>46</v>
      </c>
      <c r="P54" s="22" t="s">
        <v>77</v>
      </c>
      <c r="Q54" s="22" t="s">
        <v>78</v>
      </c>
      <c r="R54" s="23"/>
      <c r="S54" s="31" t="s">
        <v>147</v>
      </c>
      <c r="T54" s="31">
        <v>3</v>
      </c>
      <c r="U54" s="31">
        <v>2</v>
      </c>
      <c r="V54" s="31">
        <v>1</v>
      </c>
      <c r="W54" s="23"/>
      <c r="X54" s="23"/>
      <c r="Y54" s="31">
        <v>1</v>
      </c>
      <c r="Z54" s="23"/>
      <c r="AA54" s="23"/>
      <c r="AB54" s="23"/>
      <c r="AC54" s="23"/>
      <c r="AD54" s="23"/>
      <c r="AE54" s="23"/>
      <c r="AF54" s="23"/>
      <c r="AG54" s="23"/>
      <c r="AH54" s="31">
        <v>3</v>
      </c>
      <c r="AI54" s="31">
        <v>5</v>
      </c>
      <c r="AJ54" s="31">
        <v>1</v>
      </c>
      <c r="AK54" s="23"/>
      <c r="AL54" s="23"/>
      <c r="AM54" s="23"/>
      <c r="AN54" s="31">
        <v>1</v>
      </c>
      <c r="AO54" s="23"/>
      <c r="AP54" s="31">
        <v>2</v>
      </c>
      <c r="AQ54" s="23"/>
      <c r="AR54" s="23"/>
      <c r="AS54" s="31">
        <v>1</v>
      </c>
      <c r="AT54" s="23"/>
      <c r="AU54" s="31">
        <v>1</v>
      </c>
      <c r="AV54" s="23"/>
    </row>
    <row r="55" spans="1:48" ht="34" x14ac:dyDescent="0.2">
      <c r="A55" s="22">
        <v>40003498</v>
      </c>
      <c r="B55" s="22" t="s">
        <v>18</v>
      </c>
      <c r="C55" s="22" t="s">
        <v>148</v>
      </c>
      <c r="D55" s="30">
        <v>44249.818981481483</v>
      </c>
      <c r="E55" s="22" t="b">
        <v>0</v>
      </c>
      <c r="F55" s="22">
        <v>68</v>
      </c>
      <c r="G55" s="22">
        <v>1</v>
      </c>
      <c r="H55" s="22"/>
      <c r="I55" s="22"/>
      <c r="J55" s="22"/>
      <c r="K55" s="22"/>
      <c r="L55" s="22"/>
      <c r="M55" s="22"/>
      <c r="N55" s="22"/>
      <c r="O55" s="22" t="s">
        <v>46</v>
      </c>
      <c r="P55" s="22"/>
      <c r="Q55" s="22"/>
      <c r="R55" s="23"/>
      <c r="S55" s="31" t="s">
        <v>149</v>
      </c>
      <c r="T55" s="31">
        <v>2</v>
      </c>
      <c r="U55" s="31">
        <v>2</v>
      </c>
      <c r="V55" s="31">
        <v>2</v>
      </c>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row>
    <row r="56" spans="1:48" ht="136" hidden="1" x14ac:dyDescent="0.2">
      <c r="A56" s="22">
        <v>40003506</v>
      </c>
      <c r="B56" s="22" t="s">
        <v>18</v>
      </c>
      <c r="C56" s="22" t="s">
        <v>150</v>
      </c>
      <c r="D56" s="30">
        <v>44249.819120370368</v>
      </c>
      <c r="E56" s="22" t="b">
        <v>0</v>
      </c>
      <c r="F56" s="22">
        <v>219</v>
      </c>
      <c r="G56" s="22">
        <v>1</v>
      </c>
      <c r="H56" s="22"/>
      <c r="I56" s="22"/>
      <c r="J56" s="22"/>
      <c r="K56" s="22"/>
      <c r="L56" s="22"/>
      <c r="M56" s="22"/>
      <c r="N56" s="22"/>
      <c r="O56" s="22" t="s">
        <v>46</v>
      </c>
      <c r="P56" s="22" t="s">
        <v>77</v>
      </c>
      <c r="Q56" s="22" t="s">
        <v>151</v>
      </c>
      <c r="R56" s="23"/>
      <c r="S56" s="31" t="s">
        <v>152</v>
      </c>
      <c r="T56" s="31">
        <v>3</v>
      </c>
      <c r="U56" s="31">
        <v>1</v>
      </c>
      <c r="V56" s="31">
        <v>1</v>
      </c>
      <c r="W56" s="23"/>
      <c r="X56" s="23"/>
      <c r="Y56" s="23"/>
      <c r="Z56" s="31">
        <v>1</v>
      </c>
      <c r="AA56" s="23"/>
      <c r="AB56" s="23"/>
      <c r="AC56" s="31">
        <v>1</v>
      </c>
      <c r="AD56" s="23"/>
      <c r="AE56" s="31">
        <v>1</v>
      </c>
      <c r="AF56" s="23"/>
      <c r="AG56" s="23"/>
      <c r="AH56" s="31">
        <v>2</v>
      </c>
      <c r="AI56" s="31">
        <v>3</v>
      </c>
      <c r="AJ56" s="31">
        <v>2</v>
      </c>
      <c r="AK56" s="31">
        <v>1</v>
      </c>
      <c r="AL56" s="31">
        <v>1</v>
      </c>
      <c r="AM56" s="31">
        <v>1</v>
      </c>
      <c r="AN56" s="23"/>
      <c r="AO56" s="23"/>
      <c r="AP56" s="31">
        <v>1</v>
      </c>
      <c r="AQ56" s="31">
        <v>1</v>
      </c>
      <c r="AR56" s="23"/>
      <c r="AS56" s="31">
        <v>1</v>
      </c>
      <c r="AT56" s="23"/>
      <c r="AU56" s="31">
        <v>1</v>
      </c>
      <c r="AV56" s="31" t="s">
        <v>153</v>
      </c>
    </row>
    <row r="57" spans="1:48" ht="16" hidden="1" x14ac:dyDescent="0.2">
      <c r="A57" s="22">
        <v>40003793</v>
      </c>
      <c r="B57" s="22" t="s">
        <v>74</v>
      </c>
      <c r="C57" s="22" t="s">
        <v>114</v>
      </c>
      <c r="D57" s="30">
        <v>44249.825462962966</v>
      </c>
      <c r="E57" s="22" t="b">
        <v>0</v>
      </c>
      <c r="F57" s="22">
        <v>8</v>
      </c>
      <c r="G57" s="22">
        <v>1</v>
      </c>
      <c r="H57" s="22"/>
      <c r="I57" s="22"/>
      <c r="J57" s="22"/>
      <c r="K57" s="22"/>
      <c r="L57" s="22"/>
      <c r="M57" s="22"/>
      <c r="N57" s="22"/>
      <c r="O57" s="22" t="s">
        <v>46</v>
      </c>
      <c r="P57" s="22" t="s">
        <v>77</v>
      </c>
      <c r="Q57" s="22" t="s">
        <v>83</v>
      </c>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row>
    <row r="58" spans="1:48" ht="16" hidden="1" x14ac:dyDescent="0.2">
      <c r="A58" s="22">
        <v>40003825</v>
      </c>
      <c r="B58" s="22" t="s">
        <v>74</v>
      </c>
      <c r="C58" s="22" t="s">
        <v>154</v>
      </c>
      <c r="D58" s="30">
        <v>44249.826423611114</v>
      </c>
      <c r="E58" s="22" t="b">
        <v>0</v>
      </c>
      <c r="F58" s="22">
        <v>16</v>
      </c>
      <c r="G58" s="22">
        <v>1</v>
      </c>
      <c r="H58" s="22"/>
      <c r="I58" s="22"/>
      <c r="J58" s="22"/>
      <c r="K58" s="22"/>
      <c r="L58" s="22"/>
      <c r="M58" s="22"/>
      <c r="N58" s="22"/>
      <c r="O58" s="22" t="s">
        <v>46</v>
      </c>
      <c r="P58" s="22" t="s">
        <v>77</v>
      </c>
      <c r="Q58" s="22" t="s">
        <v>151</v>
      </c>
      <c r="R58" s="23"/>
      <c r="S58" s="23"/>
      <c r="T58" s="31">
        <v>3</v>
      </c>
      <c r="U58" s="31">
        <v>2</v>
      </c>
      <c r="V58" s="31">
        <v>2</v>
      </c>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row>
    <row r="59" spans="1:48" ht="16" hidden="1" x14ac:dyDescent="0.2">
      <c r="A59" s="22">
        <v>40003853</v>
      </c>
      <c r="B59" s="22" t="s">
        <v>74</v>
      </c>
      <c r="C59" s="22" t="s">
        <v>155</v>
      </c>
      <c r="D59" s="30">
        <v>44249.827222222222</v>
      </c>
      <c r="E59" s="22" t="b">
        <v>0</v>
      </c>
      <c r="F59" s="22">
        <v>34</v>
      </c>
      <c r="G59" s="22">
        <v>1</v>
      </c>
      <c r="H59" s="22"/>
      <c r="I59" s="22"/>
      <c r="J59" s="22"/>
      <c r="K59" s="22"/>
      <c r="L59" s="22"/>
      <c r="M59" s="22"/>
      <c r="N59" s="22"/>
      <c r="O59" s="22" t="s">
        <v>46</v>
      </c>
      <c r="P59" s="22" t="s">
        <v>77</v>
      </c>
      <c r="Q59" s="22" t="s">
        <v>151</v>
      </c>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row>
    <row r="60" spans="1:48" ht="16" hidden="1" x14ac:dyDescent="0.2">
      <c r="A60" s="22">
        <v>40003918</v>
      </c>
      <c r="B60" s="22" t="s">
        <v>74</v>
      </c>
      <c r="C60" s="22" t="s">
        <v>156</v>
      </c>
      <c r="D60" s="30">
        <v>44249.828287037039</v>
      </c>
      <c r="E60" s="22" t="b">
        <v>0</v>
      </c>
      <c r="F60" s="22">
        <v>30</v>
      </c>
      <c r="G60" s="22">
        <v>1</v>
      </c>
      <c r="H60" s="22"/>
      <c r="I60" s="22"/>
      <c r="J60" s="22"/>
      <c r="K60" s="22"/>
      <c r="L60" s="22"/>
      <c r="M60" s="22"/>
      <c r="N60" s="22"/>
      <c r="O60" s="22" t="s">
        <v>46</v>
      </c>
      <c r="P60" s="22" t="s">
        <v>77</v>
      </c>
      <c r="Q60" s="22" t="s">
        <v>83</v>
      </c>
      <c r="R60" s="23"/>
      <c r="S60" s="23"/>
      <c r="T60" s="31">
        <v>8</v>
      </c>
      <c r="U60" s="31">
        <v>3</v>
      </c>
      <c r="V60" s="31">
        <v>1</v>
      </c>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row>
    <row r="61" spans="1:48" ht="34" hidden="1" x14ac:dyDescent="0.2">
      <c r="A61" s="22">
        <v>40004023</v>
      </c>
      <c r="B61" s="22" t="s">
        <v>18</v>
      </c>
      <c r="C61" s="22" t="s">
        <v>157</v>
      </c>
      <c r="D61" s="30">
        <v>44249.830347222225</v>
      </c>
      <c r="E61" s="22" t="b">
        <v>0</v>
      </c>
      <c r="F61" s="22">
        <v>190</v>
      </c>
      <c r="G61" s="22">
        <v>1</v>
      </c>
      <c r="H61" s="22"/>
      <c r="I61" s="22"/>
      <c r="J61" s="22"/>
      <c r="K61" s="22"/>
      <c r="L61" s="22"/>
      <c r="M61" s="22"/>
      <c r="N61" s="22"/>
      <c r="O61" s="22" t="s">
        <v>46</v>
      </c>
      <c r="P61" s="22" t="s">
        <v>77</v>
      </c>
      <c r="Q61" s="22" t="s">
        <v>78</v>
      </c>
      <c r="R61" s="23"/>
      <c r="S61" s="31" t="s">
        <v>158</v>
      </c>
      <c r="T61" s="31">
        <v>3</v>
      </c>
      <c r="U61" s="31">
        <v>1</v>
      </c>
      <c r="V61" s="31">
        <v>1</v>
      </c>
      <c r="W61" s="23"/>
      <c r="X61" s="23"/>
      <c r="Y61" s="23"/>
      <c r="Z61" s="31">
        <v>1</v>
      </c>
      <c r="AA61" s="23"/>
      <c r="AB61" s="23"/>
      <c r="AC61" s="23"/>
      <c r="AD61" s="23"/>
      <c r="AE61" s="31">
        <v>1</v>
      </c>
      <c r="AF61" s="23"/>
      <c r="AG61" s="23"/>
      <c r="AH61" s="31">
        <v>3</v>
      </c>
      <c r="AI61" s="31">
        <v>2</v>
      </c>
      <c r="AJ61" s="31">
        <v>2</v>
      </c>
      <c r="AK61" s="31">
        <v>1</v>
      </c>
      <c r="AL61" s="23"/>
      <c r="AM61" s="23"/>
      <c r="AN61" s="23"/>
      <c r="AO61" s="23"/>
      <c r="AP61" s="31">
        <v>2</v>
      </c>
      <c r="AQ61" s="23"/>
      <c r="AR61" s="31">
        <v>1</v>
      </c>
      <c r="AS61" s="31">
        <v>1</v>
      </c>
      <c r="AT61" s="23"/>
      <c r="AU61" s="31">
        <v>2</v>
      </c>
      <c r="AV61" s="31" t="s">
        <v>159</v>
      </c>
    </row>
    <row r="62" spans="1:48" ht="17" x14ac:dyDescent="0.2">
      <c r="A62" s="22">
        <v>40004191</v>
      </c>
      <c r="B62" s="22" t="s">
        <v>18</v>
      </c>
      <c r="C62" s="22" t="s">
        <v>160</v>
      </c>
      <c r="D62" s="30">
        <v>44249.833136574074</v>
      </c>
      <c r="E62" s="22" t="b">
        <v>0</v>
      </c>
      <c r="F62" s="22">
        <v>68</v>
      </c>
      <c r="G62" s="22">
        <v>1</v>
      </c>
      <c r="H62" s="22"/>
      <c r="I62" s="22"/>
      <c r="J62" s="22"/>
      <c r="K62" s="22"/>
      <c r="L62" s="22"/>
      <c r="M62" s="22"/>
      <c r="N62" s="22"/>
      <c r="O62" s="22" t="s">
        <v>46</v>
      </c>
      <c r="P62" s="22" t="s">
        <v>118</v>
      </c>
      <c r="Q62" s="22"/>
      <c r="R62" s="23"/>
      <c r="S62" s="31" t="s">
        <v>161</v>
      </c>
      <c r="T62" s="31">
        <v>4</v>
      </c>
      <c r="U62" s="31">
        <v>2</v>
      </c>
      <c r="V62" s="31">
        <v>2</v>
      </c>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row>
    <row r="63" spans="1:48" ht="17" hidden="1" x14ac:dyDescent="0.2">
      <c r="A63" s="22">
        <v>40004199</v>
      </c>
      <c r="B63" s="22" t="s">
        <v>18</v>
      </c>
      <c r="C63" s="22" t="s">
        <v>162</v>
      </c>
      <c r="D63" s="30">
        <v>44249.833252314813</v>
      </c>
      <c r="E63" s="22" t="b">
        <v>0</v>
      </c>
      <c r="F63" s="22">
        <v>98</v>
      </c>
      <c r="G63" s="22">
        <v>1</v>
      </c>
      <c r="H63" s="22"/>
      <c r="I63" s="22"/>
      <c r="J63" s="22"/>
      <c r="K63" s="22"/>
      <c r="L63" s="22"/>
      <c r="M63" s="22"/>
      <c r="N63" s="22"/>
      <c r="O63" s="22" t="s">
        <v>46</v>
      </c>
      <c r="P63" s="22" t="s">
        <v>77</v>
      </c>
      <c r="Q63" s="22" t="s">
        <v>87</v>
      </c>
      <c r="R63" s="23"/>
      <c r="S63" s="31" t="s">
        <v>163</v>
      </c>
      <c r="T63" s="31">
        <v>2</v>
      </c>
      <c r="U63" s="31">
        <v>1</v>
      </c>
      <c r="V63" s="31">
        <v>1</v>
      </c>
      <c r="W63" s="23"/>
      <c r="X63" s="23"/>
      <c r="Y63" s="31">
        <v>1</v>
      </c>
      <c r="Z63" s="31">
        <v>1</v>
      </c>
      <c r="AA63" s="31">
        <v>1</v>
      </c>
      <c r="AB63" s="23"/>
      <c r="AC63" s="23"/>
      <c r="AD63" s="23"/>
      <c r="AE63" s="31">
        <v>1</v>
      </c>
      <c r="AF63" s="31">
        <v>1</v>
      </c>
      <c r="AG63" s="23"/>
      <c r="AH63" s="31">
        <v>3</v>
      </c>
      <c r="AI63" s="31">
        <v>1</v>
      </c>
      <c r="AJ63" s="31">
        <v>3</v>
      </c>
      <c r="AK63" s="31">
        <v>1</v>
      </c>
      <c r="AL63" s="31">
        <v>1</v>
      </c>
      <c r="AM63" s="31">
        <v>1</v>
      </c>
      <c r="AN63" s="23"/>
      <c r="AO63" s="23"/>
      <c r="AP63" s="31">
        <v>2</v>
      </c>
      <c r="AQ63" s="23"/>
      <c r="AR63" s="23"/>
      <c r="AS63" s="31">
        <v>1</v>
      </c>
      <c r="AT63" s="23"/>
      <c r="AU63" s="31">
        <v>3</v>
      </c>
      <c r="AV63" s="23"/>
    </row>
    <row r="64" spans="1:48" ht="16" hidden="1" x14ac:dyDescent="0.2">
      <c r="A64" s="22">
        <v>40004335</v>
      </c>
      <c r="B64" s="22" t="s">
        <v>74</v>
      </c>
      <c r="C64" s="22" t="s">
        <v>164</v>
      </c>
      <c r="D64" s="30">
        <v>44249.835625</v>
      </c>
      <c r="E64" s="22" t="b">
        <v>0</v>
      </c>
      <c r="F64" s="22">
        <v>16</v>
      </c>
      <c r="G64" s="22">
        <v>1</v>
      </c>
      <c r="H64" s="22"/>
      <c r="I64" s="22"/>
      <c r="J64" s="22"/>
      <c r="K64" s="22"/>
      <c r="L64" s="22"/>
      <c r="M64" s="22"/>
      <c r="N64" s="22"/>
      <c r="O64" s="22" t="s">
        <v>46</v>
      </c>
      <c r="P64" s="22" t="s">
        <v>77</v>
      </c>
      <c r="Q64" s="22" t="s">
        <v>151</v>
      </c>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row>
    <row r="65" spans="1:48" ht="17" hidden="1" x14ac:dyDescent="0.2">
      <c r="A65" s="22">
        <v>40004346</v>
      </c>
      <c r="B65" s="22" t="s">
        <v>18</v>
      </c>
      <c r="C65" s="22" t="s">
        <v>148</v>
      </c>
      <c r="D65" s="30">
        <v>44249.835752314815</v>
      </c>
      <c r="E65" s="22" t="b">
        <v>0</v>
      </c>
      <c r="F65" s="22">
        <v>87</v>
      </c>
      <c r="G65" s="22">
        <v>1</v>
      </c>
      <c r="H65" s="22"/>
      <c r="I65" s="22"/>
      <c r="J65" s="22"/>
      <c r="K65" s="22"/>
      <c r="L65" s="22"/>
      <c r="M65" s="22"/>
      <c r="N65" s="22"/>
      <c r="O65" s="22" t="s">
        <v>46</v>
      </c>
      <c r="P65" s="22"/>
      <c r="Q65" s="22"/>
      <c r="R65" s="23"/>
      <c r="S65" s="31" t="s">
        <v>165</v>
      </c>
      <c r="T65" s="31">
        <v>2</v>
      </c>
      <c r="U65" s="31">
        <v>2</v>
      </c>
      <c r="V65" s="31">
        <v>1</v>
      </c>
      <c r="W65" s="31">
        <v>1</v>
      </c>
      <c r="X65" s="31">
        <v>1</v>
      </c>
      <c r="Y65" s="23"/>
      <c r="Z65" s="23"/>
      <c r="AA65" s="23"/>
      <c r="AB65" s="23"/>
      <c r="AC65" s="23"/>
      <c r="AD65" s="31">
        <v>1</v>
      </c>
      <c r="AE65" s="23"/>
      <c r="AF65" s="23"/>
      <c r="AG65" s="31">
        <v>1</v>
      </c>
      <c r="AH65" s="31">
        <v>2</v>
      </c>
      <c r="AI65" s="31">
        <v>2</v>
      </c>
      <c r="AJ65" s="31">
        <v>1</v>
      </c>
      <c r="AK65" s="31">
        <v>1</v>
      </c>
      <c r="AL65" s="23"/>
      <c r="AM65" s="23"/>
      <c r="AN65" s="23"/>
      <c r="AO65" s="23"/>
      <c r="AP65" s="31">
        <v>2</v>
      </c>
      <c r="AQ65" s="23"/>
      <c r="AR65" s="23"/>
      <c r="AS65" s="31">
        <v>1</v>
      </c>
      <c r="AT65" s="23"/>
      <c r="AU65" s="31">
        <v>4</v>
      </c>
      <c r="AV65" s="23"/>
    </row>
    <row r="66" spans="1:48" ht="34" x14ac:dyDescent="0.2">
      <c r="A66" s="22">
        <v>40004518</v>
      </c>
      <c r="B66" s="22" t="s">
        <v>18</v>
      </c>
      <c r="C66" s="22" t="s">
        <v>166</v>
      </c>
      <c r="D66" s="30">
        <v>44249.839224537034</v>
      </c>
      <c r="E66" s="22" t="b">
        <v>0</v>
      </c>
      <c r="F66" s="22">
        <v>44</v>
      </c>
      <c r="G66" s="22">
        <v>1</v>
      </c>
      <c r="H66" s="22"/>
      <c r="I66" s="22"/>
      <c r="J66" s="22"/>
      <c r="K66" s="22"/>
      <c r="L66" s="22"/>
      <c r="M66" s="22"/>
      <c r="N66" s="22"/>
      <c r="O66" s="22" t="s">
        <v>46</v>
      </c>
      <c r="P66" s="22" t="s">
        <v>77</v>
      </c>
      <c r="Q66" s="22" t="s">
        <v>83</v>
      </c>
      <c r="R66" s="23"/>
      <c r="S66" s="31" t="s">
        <v>167</v>
      </c>
      <c r="T66" s="31">
        <v>3</v>
      </c>
      <c r="U66" s="31">
        <v>2</v>
      </c>
      <c r="V66" s="31">
        <v>2</v>
      </c>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31" t="s">
        <v>89</v>
      </c>
    </row>
    <row r="67" spans="1:48" ht="16" hidden="1" x14ac:dyDescent="0.2">
      <c r="A67" s="22">
        <v>40004584</v>
      </c>
      <c r="B67" s="22" t="s">
        <v>74</v>
      </c>
      <c r="C67" s="22" t="s">
        <v>168</v>
      </c>
      <c r="D67" s="30">
        <v>44249.84070601852</v>
      </c>
      <c r="E67" s="22" t="b">
        <v>0</v>
      </c>
      <c r="F67" s="22">
        <v>15</v>
      </c>
      <c r="G67" s="22">
        <v>1</v>
      </c>
      <c r="H67" s="22"/>
      <c r="I67" s="22"/>
      <c r="J67" s="22"/>
      <c r="K67" s="22"/>
      <c r="L67" s="22"/>
      <c r="M67" s="22"/>
      <c r="N67" s="22"/>
      <c r="O67" s="22" t="s">
        <v>46</v>
      </c>
      <c r="P67" s="22" t="s">
        <v>77</v>
      </c>
      <c r="Q67" s="22" t="s">
        <v>83</v>
      </c>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row>
    <row r="68" spans="1:48" ht="17" hidden="1" x14ac:dyDescent="0.2">
      <c r="A68" s="22">
        <v>40004708</v>
      </c>
      <c r="B68" s="22" t="s">
        <v>18</v>
      </c>
      <c r="C68" s="22" t="s">
        <v>169</v>
      </c>
      <c r="D68" s="30">
        <v>44249.843425925923</v>
      </c>
      <c r="E68" s="22" t="b">
        <v>0</v>
      </c>
      <c r="F68" s="22">
        <v>100</v>
      </c>
      <c r="G68" s="22">
        <v>1</v>
      </c>
      <c r="H68" s="22"/>
      <c r="I68" s="22"/>
      <c r="J68" s="22"/>
      <c r="K68" s="22"/>
      <c r="L68" s="22"/>
      <c r="M68" s="22"/>
      <c r="N68" s="22"/>
      <c r="O68" s="22" t="s">
        <v>46</v>
      </c>
      <c r="P68" s="22" t="s">
        <v>118</v>
      </c>
      <c r="Q68" s="22" t="s">
        <v>119</v>
      </c>
      <c r="R68" s="23"/>
      <c r="S68" s="31" t="s">
        <v>170</v>
      </c>
      <c r="T68" s="31">
        <v>3</v>
      </c>
      <c r="U68" s="31">
        <v>1</v>
      </c>
      <c r="V68" s="31">
        <v>1</v>
      </c>
      <c r="W68" s="31">
        <v>1</v>
      </c>
      <c r="X68" s="31">
        <v>1</v>
      </c>
      <c r="Y68" s="23"/>
      <c r="Z68" s="23"/>
      <c r="AA68" s="23"/>
      <c r="AB68" s="31">
        <v>1</v>
      </c>
      <c r="AC68" s="23"/>
      <c r="AD68" s="23"/>
      <c r="AE68" s="23"/>
      <c r="AF68" s="23"/>
      <c r="AG68" s="23"/>
      <c r="AH68" s="31">
        <v>3</v>
      </c>
      <c r="AI68" s="31">
        <v>2</v>
      </c>
      <c r="AJ68" s="31">
        <v>1</v>
      </c>
      <c r="AK68" s="31">
        <v>1</v>
      </c>
      <c r="AL68" s="23"/>
      <c r="AM68" s="31">
        <v>1</v>
      </c>
      <c r="AN68" s="23"/>
      <c r="AO68" s="23"/>
      <c r="AP68" s="31">
        <v>2</v>
      </c>
      <c r="AQ68" s="23"/>
      <c r="AR68" s="23"/>
      <c r="AS68" s="31">
        <v>1</v>
      </c>
      <c r="AT68" s="23"/>
      <c r="AU68" s="31">
        <v>4</v>
      </c>
      <c r="AV68" s="23"/>
    </row>
    <row r="69" spans="1:48" ht="34" hidden="1" x14ac:dyDescent="0.2">
      <c r="A69" s="22">
        <v>40004737</v>
      </c>
      <c r="B69" s="22" t="s">
        <v>18</v>
      </c>
      <c r="C69" s="22" t="s">
        <v>171</v>
      </c>
      <c r="D69" s="30">
        <v>44249.844143518516</v>
      </c>
      <c r="E69" s="22" t="b">
        <v>0</v>
      </c>
      <c r="F69" s="22">
        <v>151</v>
      </c>
      <c r="G69" s="22">
        <v>1</v>
      </c>
      <c r="H69" s="22"/>
      <c r="I69" s="22"/>
      <c r="J69" s="22"/>
      <c r="K69" s="22"/>
      <c r="L69" s="22"/>
      <c r="M69" s="22"/>
      <c r="N69" s="22"/>
      <c r="O69" s="22" t="s">
        <v>46</v>
      </c>
      <c r="P69" s="22" t="s">
        <v>77</v>
      </c>
      <c r="Q69" s="22" t="s">
        <v>83</v>
      </c>
      <c r="R69" s="23"/>
      <c r="S69" s="31" t="s">
        <v>172</v>
      </c>
      <c r="T69" s="31">
        <v>1</v>
      </c>
      <c r="U69" s="31">
        <v>1</v>
      </c>
      <c r="V69" s="31">
        <v>1</v>
      </c>
      <c r="W69" s="31">
        <v>1</v>
      </c>
      <c r="X69" s="31">
        <v>1</v>
      </c>
      <c r="Y69" s="23"/>
      <c r="Z69" s="23"/>
      <c r="AA69" s="23"/>
      <c r="AB69" s="23"/>
      <c r="AC69" s="23"/>
      <c r="AD69" s="23"/>
      <c r="AE69" s="31">
        <v>1</v>
      </c>
      <c r="AF69" s="31">
        <v>1</v>
      </c>
      <c r="AG69" s="31">
        <v>1</v>
      </c>
      <c r="AH69" s="31">
        <v>5</v>
      </c>
      <c r="AI69" s="31">
        <v>1</v>
      </c>
      <c r="AJ69" s="31">
        <v>3</v>
      </c>
      <c r="AK69" s="31">
        <v>1</v>
      </c>
      <c r="AL69" s="23"/>
      <c r="AM69" s="31">
        <v>1</v>
      </c>
      <c r="AN69" s="23"/>
      <c r="AO69" s="23"/>
      <c r="AP69" s="31">
        <v>2</v>
      </c>
      <c r="AQ69" s="23"/>
      <c r="AR69" s="23"/>
      <c r="AS69" s="31">
        <v>1</v>
      </c>
      <c r="AT69" s="31">
        <v>1</v>
      </c>
      <c r="AU69" s="31">
        <v>4</v>
      </c>
      <c r="AV69" s="31" t="s">
        <v>173</v>
      </c>
    </row>
    <row r="70" spans="1:48" ht="68" x14ac:dyDescent="0.2">
      <c r="A70" s="22">
        <v>40005230</v>
      </c>
      <c r="B70" s="22" t="s">
        <v>18</v>
      </c>
      <c r="C70" s="22" t="s">
        <v>174</v>
      </c>
      <c r="D70" s="30">
        <v>44249.854432870372</v>
      </c>
      <c r="E70" s="22" t="b">
        <v>0</v>
      </c>
      <c r="F70" s="22">
        <v>41</v>
      </c>
      <c r="G70" s="22">
        <v>1</v>
      </c>
      <c r="H70" s="22"/>
      <c r="I70" s="22"/>
      <c r="J70" s="22"/>
      <c r="K70" s="22"/>
      <c r="L70" s="22"/>
      <c r="M70" s="22"/>
      <c r="N70" s="22"/>
      <c r="O70" s="22" t="s">
        <v>46</v>
      </c>
      <c r="P70" s="22" t="s">
        <v>77</v>
      </c>
      <c r="Q70" s="22" t="s">
        <v>87</v>
      </c>
      <c r="R70" s="23"/>
      <c r="S70" s="31" t="s">
        <v>175</v>
      </c>
      <c r="T70" s="31">
        <v>3</v>
      </c>
      <c r="U70" s="31">
        <v>1</v>
      </c>
      <c r="V70" s="31">
        <v>2</v>
      </c>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31" t="s">
        <v>176</v>
      </c>
    </row>
    <row r="71" spans="1:48" ht="17" x14ac:dyDescent="0.2">
      <c r="A71" s="22">
        <v>40005656</v>
      </c>
      <c r="B71" s="22" t="s">
        <v>18</v>
      </c>
      <c r="C71" s="22" t="s">
        <v>177</v>
      </c>
      <c r="D71" s="30">
        <v>44249.863715277781</v>
      </c>
      <c r="E71" s="22" t="b">
        <v>0</v>
      </c>
      <c r="F71" s="22">
        <v>84</v>
      </c>
      <c r="G71" s="22">
        <v>1</v>
      </c>
      <c r="H71" s="22"/>
      <c r="I71" s="22"/>
      <c r="J71" s="22"/>
      <c r="K71" s="22"/>
      <c r="L71" s="22"/>
      <c r="M71" s="22"/>
      <c r="N71" s="22"/>
      <c r="O71" s="22" t="s">
        <v>46</v>
      </c>
      <c r="P71" s="22" t="s">
        <v>77</v>
      </c>
      <c r="Q71" s="22" t="s">
        <v>87</v>
      </c>
      <c r="R71" s="23"/>
      <c r="S71" s="31" t="s">
        <v>178</v>
      </c>
      <c r="T71" s="31">
        <v>3</v>
      </c>
      <c r="U71" s="31">
        <v>1</v>
      </c>
      <c r="V71" s="31">
        <v>2</v>
      </c>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row>
    <row r="72" spans="1:48" ht="17" hidden="1" x14ac:dyDescent="0.2">
      <c r="A72" s="22">
        <v>40005796</v>
      </c>
      <c r="B72" s="22" t="s">
        <v>18</v>
      </c>
      <c r="C72" s="22" t="s">
        <v>179</v>
      </c>
      <c r="D72" s="30">
        <v>44249.866388888891</v>
      </c>
      <c r="E72" s="22" t="b">
        <v>0</v>
      </c>
      <c r="F72" s="22">
        <v>115</v>
      </c>
      <c r="G72" s="22">
        <v>1</v>
      </c>
      <c r="H72" s="22"/>
      <c r="I72" s="22"/>
      <c r="J72" s="22"/>
      <c r="K72" s="22"/>
      <c r="L72" s="22"/>
      <c r="M72" s="22"/>
      <c r="N72" s="22"/>
      <c r="O72" s="22" t="s">
        <v>46</v>
      </c>
      <c r="P72" s="22" t="s">
        <v>77</v>
      </c>
      <c r="Q72" s="22"/>
      <c r="R72" s="23"/>
      <c r="S72" s="31" t="s">
        <v>180</v>
      </c>
      <c r="T72" s="31">
        <v>2</v>
      </c>
      <c r="U72" s="31">
        <v>2</v>
      </c>
      <c r="V72" s="31">
        <v>1</v>
      </c>
      <c r="W72" s="23"/>
      <c r="X72" s="23"/>
      <c r="Y72" s="31">
        <v>1</v>
      </c>
      <c r="Z72" s="31">
        <v>1</v>
      </c>
      <c r="AA72" s="23"/>
      <c r="AB72" s="23"/>
      <c r="AC72" s="23"/>
      <c r="AD72" s="31">
        <v>1</v>
      </c>
      <c r="AE72" s="23"/>
      <c r="AF72" s="23"/>
      <c r="AG72" s="31">
        <v>1</v>
      </c>
      <c r="AH72" s="31">
        <v>3</v>
      </c>
      <c r="AI72" s="31">
        <v>2</v>
      </c>
      <c r="AJ72" s="31">
        <v>3</v>
      </c>
      <c r="AK72" s="31">
        <v>1</v>
      </c>
      <c r="AL72" s="23"/>
      <c r="AM72" s="23"/>
      <c r="AN72" s="23"/>
      <c r="AO72" s="23"/>
      <c r="AP72" s="31">
        <v>2</v>
      </c>
      <c r="AQ72" s="23"/>
      <c r="AR72" s="23"/>
      <c r="AS72" s="31">
        <v>1</v>
      </c>
      <c r="AT72" s="23"/>
      <c r="AU72" s="31">
        <v>3</v>
      </c>
      <c r="AV72" s="23"/>
    </row>
    <row r="73" spans="1:48" ht="17" hidden="1" x14ac:dyDescent="0.2">
      <c r="A73" s="22">
        <v>40006344</v>
      </c>
      <c r="B73" s="22" t="s">
        <v>18</v>
      </c>
      <c r="C73" s="22" t="s">
        <v>181</v>
      </c>
      <c r="D73" s="30">
        <v>44249.879432870373</v>
      </c>
      <c r="E73" s="22" t="b">
        <v>0</v>
      </c>
      <c r="F73" s="22">
        <v>100</v>
      </c>
      <c r="G73" s="22">
        <v>1</v>
      </c>
      <c r="H73" s="22"/>
      <c r="I73" s="22"/>
      <c r="J73" s="22"/>
      <c r="K73" s="22"/>
      <c r="L73" s="22"/>
      <c r="M73" s="22"/>
      <c r="N73" s="22"/>
      <c r="O73" s="22" t="s">
        <v>46</v>
      </c>
      <c r="P73" s="22" t="s">
        <v>77</v>
      </c>
      <c r="Q73" s="22" t="s">
        <v>151</v>
      </c>
      <c r="R73" s="23"/>
      <c r="S73" s="31" t="s">
        <v>182</v>
      </c>
      <c r="T73" s="31">
        <v>2</v>
      </c>
      <c r="U73" s="31">
        <v>2</v>
      </c>
      <c r="V73" s="31">
        <v>1</v>
      </c>
      <c r="W73" s="23"/>
      <c r="X73" s="31">
        <v>1</v>
      </c>
      <c r="Y73" s="23"/>
      <c r="Z73" s="23"/>
      <c r="AA73" s="23"/>
      <c r="AB73" s="23"/>
      <c r="AC73" s="23"/>
      <c r="AD73" s="31">
        <v>1</v>
      </c>
      <c r="AE73" s="23"/>
      <c r="AF73" s="31">
        <v>1</v>
      </c>
      <c r="AG73" s="31">
        <v>1</v>
      </c>
      <c r="AH73" s="31">
        <v>3</v>
      </c>
      <c r="AI73" s="31">
        <v>3</v>
      </c>
      <c r="AJ73" s="31">
        <v>2</v>
      </c>
      <c r="AK73" s="31">
        <v>1</v>
      </c>
      <c r="AL73" s="23"/>
      <c r="AM73" s="31">
        <v>1</v>
      </c>
      <c r="AN73" s="23"/>
      <c r="AO73" s="23"/>
      <c r="AP73" s="31">
        <v>2</v>
      </c>
      <c r="AQ73" s="23"/>
      <c r="AR73" s="23"/>
      <c r="AS73" s="31">
        <v>1</v>
      </c>
      <c r="AT73" s="23"/>
      <c r="AU73" s="31">
        <v>2</v>
      </c>
      <c r="AV73" s="23"/>
    </row>
    <row r="74" spans="1:48" ht="153" hidden="1" x14ac:dyDescent="0.2">
      <c r="A74" s="22">
        <v>40007091</v>
      </c>
      <c r="B74" s="22" t="s">
        <v>18</v>
      </c>
      <c r="C74" s="22" t="s">
        <v>183</v>
      </c>
      <c r="D74" s="30">
        <v>44249.894456018519</v>
      </c>
      <c r="E74" s="22" t="b">
        <v>0</v>
      </c>
      <c r="F74" s="22">
        <v>209</v>
      </c>
      <c r="G74" s="22">
        <v>1</v>
      </c>
      <c r="H74" s="22"/>
      <c r="I74" s="22"/>
      <c r="J74" s="22"/>
      <c r="K74" s="22"/>
      <c r="L74" s="22"/>
      <c r="M74" s="22"/>
      <c r="N74" s="22"/>
      <c r="O74" s="22" t="s">
        <v>46</v>
      </c>
      <c r="P74" s="22" t="s">
        <v>77</v>
      </c>
      <c r="Q74" s="22"/>
      <c r="R74" s="23"/>
      <c r="S74" s="31" t="s">
        <v>184</v>
      </c>
      <c r="T74" s="31">
        <v>4</v>
      </c>
      <c r="U74" s="31">
        <v>1</v>
      </c>
      <c r="V74" s="31">
        <v>1</v>
      </c>
      <c r="W74" s="31">
        <v>1</v>
      </c>
      <c r="X74" s="23"/>
      <c r="Y74" s="23"/>
      <c r="Z74" s="31">
        <v>1</v>
      </c>
      <c r="AA74" s="23"/>
      <c r="AB74" s="23"/>
      <c r="AC74" s="31">
        <v>1</v>
      </c>
      <c r="AD74" s="23"/>
      <c r="AE74" s="31">
        <v>1</v>
      </c>
      <c r="AF74" s="23"/>
      <c r="AG74" s="23"/>
      <c r="AH74" s="31">
        <v>2</v>
      </c>
      <c r="AI74" s="31">
        <v>2</v>
      </c>
      <c r="AJ74" s="31">
        <v>1</v>
      </c>
      <c r="AK74" s="31">
        <v>1</v>
      </c>
      <c r="AL74" s="23"/>
      <c r="AM74" s="23"/>
      <c r="AN74" s="23"/>
      <c r="AO74" s="23"/>
      <c r="AP74" s="31">
        <v>2</v>
      </c>
      <c r="AQ74" s="23"/>
      <c r="AR74" s="23"/>
      <c r="AS74" s="31">
        <v>1</v>
      </c>
      <c r="AT74" s="23"/>
      <c r="AU74" s="31">
        <v>1</v>
      </c>
      <c r="AV74" s="31" t="s">
        <v>185</v>
      </c>
    </row>
    <row r="75" spans="1:48" ht="17" hidden="1" x14ac:dyDescent="0.2">
      <c r="A75" s="22">
        <v>40007288</v>
      </c>
      <c r="B75" s="22" t="s">
        <v>18</v>
      </c>
      <c r="C75" s="22" t="s">
        <v>186</v>
      </c>
      <c r="D75" s="30">
        <v>44249.897523148145</v>
      </c>
      <c r="E75" s="22" t="b">
        <v>0</v>
      </c>
      <c r="F75" s="22">
        <v>739</v>
      </c>
      <c r="G75" s="22">
        <v>1</v>
      </c>
      <c r="H75" s="22"/>
      <c r="I75" s="22"/>
      <c r="J75" s="22"/>
      <c r="K75" s="22"/>
      <c r="L75" s="22"/>
      <c r="M75" s="22"/>
      <c r="N75" s="22"/>
      <c r="O75" s="22" t="s">
        <v>46</v>
      </c>
      <c r="P75" s="22" t="s">
        <v>77</v>
      </c>
      <c r="Q75" s="22" t="s">
        <v>87</v>
      </c>
      <c r="R75" s="23"/>
      <c r="S75" s="31" t="s">
        <v>187</v>
      </c>
      <c r="T75" s="31">
        <v>3</v>
      </c>
      <c r="U75" s="31">
        <v>1</v>
      </c>
      <c r="V75" s="31">
        <v>1</v>
      </c>
      <c r="W75" s="23"/>
      <c r="X75" s="23"/>
      <c r="Y75" s="31">
        <v>1</v>
      </c>
      <c r="Z75" s="31">
        <v>1</v>
      </c>
      <c r="AA75" s="23"/>
      <c r="AB75" s="23"/>
      <c r="AC75" s="31">
        <v>1</v>
      </c>
      <c r="AD75" s="23"/>
      <c r="AE75" s="31">
        <v>1</v>
      </c>
      <c r="AF75" s="23"/>
      <c r="AG75" s="31">
        <v>1</v>
      </c>
      <c r="AH75" s="31">
        <v>2</v>
      </c>
      <c r="AI75" s="31">
        <v>3</v>
      </c>
      <c r="AJ75" s="31">
        <v>3</v>
      </c>
      <c r="AK75" s="31">
        <v>1</v>
      </c>
      <c r="AL75" s="23"/>
      <c r="AM75" s="31">
        <v>1</v>
      </c>
      <c r="AN75" s="23"/>
      <c r="AO75" s="23"/>
      <c r="AP75" s="31">
        <v>1</v>
      </c>
      <c r="AQ75" s="23"/>
      <c r="AR75" s="23"/>
      <c r="AS75" s="31">
        <v>1</v>
      </c>
      <c r="AT75" s="31">
        <v>1</v>
      </c>
      <c r="AU75" s="31">
        <v>4</v>
      </c>
      <c r="AV75" s="23"/>
    </row>
    <row r="76" spans="1:48" ht="16" hidden="1" x14ac:dyDescent="0.2">
      <c r="A76" s="22">
        <v>40008197</v>
      </c>
      <c r="B76" s="22" t="s">
        <v>74</v>
      </c>
      <c r="C76" s="22" t="s">
        <v>75</v>
      </c>
      <c r="D76" s="30">
        <v>44249.915752314817</v>
      </c>
      <c r="E76" s="22" t="b">
        <v>0</v>
      </c>
      <c r="F76" s="22">
        <v>4</v>
      </c>
      <c r="G76" s="22">
        <v>1</v>
      </c>
      <c r="H76" s="22"/>
      <c r="I76" s="22"/>
      <c r="J76" s="22"/>
      <c r="K76" s="22"/>
      <c r="L76" s="22"/>
      <c r="M76" s="22"/>
      <c r="N76" s="22"/>
      <c r="O76" s="22" t="s">
        <v>46</v>
      </c>
      <c r="P76" s="22" t="s">
        <v>77</v>
      </c>
      <c r="Q76" s="22" t="s">
        <v>78</v>
      </c>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row>
    <row r="77" spans="1:48" ht="17" hidden="1" x14ac:dyDescent="0.2">
      <c r="A77" s="22">
        <v>40009014</v>
      </c>
      <c r="B77" s="22" t="s">
        <v>18</v>
      </c>
      <c r="C77" s="22" t="s">
        <v>188</v>
      </c>
      <c r="D77" s="30">
        <v>44249.930856481478</v>
      </c>
      <c r="E77" s="22" t="b">
        <v>0</v>
      </c>
      <c r="F77" s="22">
        <v>105</v>
      </c>
      <c r="G77" s="22">
        <v>1</v>
      </c>
      <c r="H77" s="22"/>
      <c r="I77" s="22"/>
      <c r="J77" s="22"/>
      <c r="K77" s="22"/>
      <c r="L77" s="22"/>
      <c r="M77" s="22"/>
      <c r="N77" s="22"/>
      <c r="O77" s="22" t="s">
        <v>46</v>
      </c>
      <c r="P77" s="22" t="s">
        <v>189</v>
      </c>
      <c r="Q77" s="22" t="s">
        <v>190</v>
      </c>
      <c r="R77" s="23"/>
      <c r="S77" s="31" t="s">
        <v>191</v>
      </c>
      <c r="T77" s="31">
        <v>4</v>
      </c>
      <c r="U77" s="31">
        <v>1</v>
      </c>
      <c r="V77" s="31">
        <v>1</v>
      </c>
      <c r="W77" s="23"/>
      <c r="X77" s="31">
        <v>1</v>
      </c>
      <c r="Y77" s="23"/>
      <c r="Z77" s="31">
        <v>1</v>
      </c>
      <c r="AA77" s="23"/>
      <c r="AB77" s="23"/>
      <c r="AC77" s="31">
        <v>1</v>
      </c>
      <c r="AD77" s="23"/>
      <c r="AE77" s="31">
        <v>1</v>
      </c>
      <c r="AF77" s="31">
        <v>1</v>
      </c>
      <c r="AG77" s="23"/>
      <c r="AH77" s="31">
        <v>3</v>
      </c>
      <c r="AI77" s="31">
        <v>2</v>
      </c>
      <c r="AJ77" s="31">
        <v>3</v>
      </c>
      <c r="AK77" s="31">
        <v>1</v>
      </c>
      <c r="AL77" s="23"/>
      <c r="AM77" s="31">
        <v>1</v>
      </c>
      <c r="AN77" s="23"/>
      <c r="AO77" s="23"/>
      <c r="AP77" s="31">
        <v>2</v>
      </c>
      <c r="AQ77" s="23"/>
      <c r="AR77" s="23"/>
      <c r="AS77" s="31">
        <v>1</v>
      </c>
      <c r="AT77" s="23"/>
      <c r="AU77" s="31">
        <v>4</v>
      </c>
      <c r="AV77" s="23"/>
    </row>
    <row r="78" spans="1:48" ht="204" hidden="1" x14ac:dyDescent="0.2">
      <c r="A78" s="22">
        <v>40009023</v>
      </c>
      <c r="B78" s="22" t="s">
        <v>18</v>
      </c>
      <c r="C78" s="22" t="s">
        <v>192</v>
      </c>
      <c r="D78" s="30">
        <v>44249.931041666663</v>
      </c>
      <c r="E78" s="22" t="b">
        <v>0</v>
      </c>
      <c r="F78" s="22">
        <v>536</v>
      </c>
      <c r="G78" s="22">
        <v>1</v>
      </c>
      <c r="H78" s="22"/>
      <c r="I78" s="22"/>
      <c r="J78" s="22"/>
      <c r="K78" s="22"/>
      <c r="L78" s="22"/>
      <c r="M78" s="22"/>
      <c r="N78" s="22"/>
      <c r="O78" s="22" t="s">
        <v>46</v>
      </c>
      <c r="P78" s="22" t="s">
        <v>77</v>
      </c>
      <c r="Q78" s="22" t="s">
        <v>87</v>
      </c>
      <c r="R78" s="23"/>
      <c r="S78" s="31" t="s">
        <v>193</v>
      </c>
      <c r="T78" s="31">
        <v>3</v>
      </c>
      <c r="U78" s="31">
        <v>2</v>
      </c>
      <c r="V78" s="31">
        <v>1</v>
      </c>
      <c r="W78" s="31">
        <v>1</v>
      </c>
      <c r="X78" s="23"/>
      <c r="Y78" s="31">
        <v>1</v>
      </c>
      <c r="Z78" s="31">
        <v>1</v>
      </c>
      <c r="AA78" s="23"/>
      <c r="AB78" s="23"/>
      <c r="AC78" s="23"/>
      <c r="AD78" s="31">
        <v>1</v>
      </c>
      <c r="AE78" s="23"/>
      <c r="AF78" s="23"/>
      <c r="AG78" s="23"/>
      <c r="AH78" s="31">
        <v>3</v>
      </c>
      <c r="AI78" s="31">
        <v>2</v>
      </c>
      <c r="AJ78" s="31">
        <v>2</v>
      </c>
      <c r="AK78" s="31">
        <v>1</v>
      </c>
      <c r="AL78" s="23"/>
      <c r="AM78" s="31">
        <v>1</v>
      </c>
      <c r="AN78" s="23"/>
      <c r="AO78" s="23"/>
      <c r="AP78" s="31">
        <v>2</v>
      </c>
      <c r="AQ78" s="23"/>
      <c r="AR78" s="23"/>
      <c r="AS78" s="31">
        <v>1</v>
      </c>
      <c r="AT78" s="23"/>
      <c r="AU78" s="31">
        <v>4</v>
      </c>
      <c r="AV78" s="31" t="s">
        <v>194</v>
      </c>
    </row>
    <row r="79" spans="1:48" ht="16" hidden="1" x14ac:dyDescent="0.2">
      <c r="A79" s="22">
        <v>40009181</v>
      </c>
      <c r="B79" s="22" t="s">
        <v>74</v>
      </c>
      <c r="C79" s="22" t="s">
        <v>195</v>
      </c>
      <c r="D79" s="30">
        <v>44249.933171296296</v>
      </c>
      <c r="E79" s="22" t="b">
        <v>0</v>
      </c>
      <c r="F79" s="22">
        <v>9</v>
      </c>
      <c r="G79" s="22">
        <v>1</v>
      </c>
      <c r="H79" s="22"/>
      <c r="I79" s="22"/>
      <c r="J79" s="22"/>
      <c r="K79" s="22"/>
      <c r="L79" s="22"/>
      <c r="M79" s="22"/>
      <c r="N79" s="22"/>
      <c r="O79" s="22" t="s">
        <v>46</v>
      </c>
      <c r="P79" s="22" t="s">
        <v>189</v>
      </c>
      <c r="Q79" s="22" t="s">
        <v>190</v>
      </c>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row>
    <row r="80" spans="1:48" ht="68" x14ac:dyDescent="0.2">
      <c r="A80" s="22">
        <v>40009187</v>
      </c>
      <c r="B80" s="22" t="s">
        <v>18</v>
      </c>
      <c r="C80" s="22" t="s">
        <v>196</v>
      </c>
      <c r="D80" s="30">
        <v>44249.933240740742</v>
      </c>
      <c r="E80" s="22" t="b">
        <v>0</v>
      </c>
      <c r="F80" s="22">
        <v>93</v>
      </c>
      <c r="G80" s="22">
        <v>1</v>
      </c>
      <c r="H80" s="22"/>
      <c r="I80" s="22"/>
      <c r="J80" s="22"/>
      <c r="K80" s="22"/>
      <c r="L80" s="22"/>
      <c r="M80" s="22"/>
      <c r="N80" s="22"/>
      <c r="O80" s="22" t="s">
        <v>46</v>
      </c>
      <c r="P80" s="22" t="s">
        <v>189</v>
      </c>
      <c r="Q80" s="22" t="s">
        <v>190</v>
      </c>
      <c r="R80" s="23"/>
      <c r="S80" s="31" t="s">
        <v>197</v>
      </c>
      <c r="T80" s="31">
        <v>5</v>
      </c>
      <c r="U80" s="31">
        <v>1</v>
      </c>
      <c r="V80" s="31">
        <v>2</v>
      </c>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31" t="s">
        <v>198</v>
      </c>
    </row>
    <row r="81" spans="1:48" ht="16" hidden="1" x14ac:dyDescent="0.2">
      <c r="A81" s="22">
        <v>40009204</v>
      </c>
      <c r="B81" s="22" t="s">
        <v>74</v>
      </c>
      <c r="C81" s="22" t="s">
        <v>199</v>
      </c>
      <c r="D81" s="30">
        <v>44249.933437500003</v>
      </c>
      <c r="E81" s="22" t="b">
        <v>0</v>
      </c>
      <c r="F81" s="22">
        <v>7</v>
      </c>
      <c r="G81" s="22">
        <v>1</v>
      </c>
      <c r="H81" s="22"/>
      <c r="I81" s="22"/>
      <c r="J81" s="22"/>
      <c r="K81" s="22"/>
      <c r="L81" s="22"/>
      <c r="M81" s="22"/>
      <c r="N81" s="22"/>
      <c r="O81" s="22" t="s">
        <v>46</v>
      </c>
      <c r="P81" s="22" t="s">
        <v>77</v>
      </c>
      <c r="Q81" s="22" t="s">
        <v>87</v>
      </c>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row>
    <row r="82" spans="1:48" ht="17" hidden="1" x14ac:dyDescent="0.2">
      <c r="A82" s="22">
        <v>40009239</v>
      </c>
      <c r="B82" s="22" t="s">
        <v>74</v>
      </c>
      <c r="C82" s="22" t="s">
        <v>199</v>
      </c>
      <c r="D82" s="30">
        <v>44249.933819444443</v>
      </c>
      <c r="E82" s="22" t="b">
        <v>0</v>
      </c>
      <c r="F82" s="22">
        <v>35</v>
      </c>
      <c r="G82" s="22">
        <v>1</v>
      </c>
      <c r="H82" s="22"/>
      <c r="I82" s="22"/>
      <c r="J82" s="22"/>
      <c r="K82" s="22"/>
      <c r="L82" s="22"/>
      <c r="M82" s="22"/>
      <c r="N82" s="22"/>
      <c r="O82" s="22" t="s">
        <v>46</v>
      </c>
      <c r="P82" s="22" t="s">
        <v>77</v>
      </c>
      <c r="Q82" s="22" t="s">
        <v>87</v>
      </c>
      <c r="R82" s="23"/>
      <c r="S82" s="31" t="s">
        <v>200</v>
      </c>
      <c r="T82" s="31">
        <v>7</v>
      </c>
      <c r="U82" s="31">
        <v>1</v>
      </c>
      <c r="V82" s="31">
        <v>1</v>
      </c>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row>
    <row r="83" spans="1:48" ht="404" hidden="1" x14ac:dyDescent="0.2">
      <c r="A83" s="22">
        <v>40009254</v>
      </c>
      <c r="B83" s="22" t="s">
        <v>18</v>
      </c>
      <c r="C83" s="22" t="s">
        <v>201</v>
      </c>
      <c r="D83" s="30">
        <v>44249.934189814812</v>
      </c>
      <c r="E83" s="22" t="b">
        <v>0</v>
      </c>
      <c r="F83" s="22">
        <v>213</v>
      </c>
      <c r="G83" s="22">
        <v>1</v>
      </c>
      <c r="H83" s="22"/>
      <c r="I83" s="22"/>
      <c r="J83" s="22"/>
      <c r="K83" s="22"/>
      <c r="L83" s="22"/>
      <c r="M83" s="22"/>
      <c r="N83" s="22"/>
      <c r="O83" s="22" t="s">
        <v>46</v>
      </c>
      <c r="P83" s="22" t="s">
        <v>189</v>
      </c>
      <c r="Q83" s="22" t="s">
        <v>190</v>
      </c>
      <c r="R83" s="23"/>
      <c r="S83" s="31" t="s">
        <v>202</v>
      </c>
      <c r="T83" s="31">
        <v>5</v>
      </c>
      <c r="U83" s="31">
        <v>1</v>
      </c>
      <c r="V83" s="31">
        <v>1</v>
      </c>
      <c r="W83" s="23"/>
      <c r="X83" s="23"/>
      <c r="Y83" s="23"/>
      <c r="Z83" s="23"/>
      <c r="AA83" s="23"/>
      <c r="AB83" s="23"/>
      <c r="AC83" s="23"/>
      <c r="AD83" s="23"/>
      <c r="AE83" s="31">
        <v>1</v>
      </c>
      <c r="AF83" s="23"/>
      <c r="AG83" s="23"/>
      <c r="AH83" s="31">
        <v>5</v>
      </c>
      <c r="AI83" s="31">
        <v>1</v>
      </c>
      <c r="AJ83" s="31">
        <v>2</v>
      </c>
      <c r="AK83" s="23"/>
      <c r="AL83" s="23"/>
      <c r="AM83" s="23"/>
      <c r="AN83" s="31">
        <v>1</v>
      </c>
      <c r="AO83" s="23"/>
      <c r="AP83" s="31">
        <v>2</v>
      </c>
      <c r="AQ83" s="31">
        <v>1</v>
      </c>
      <c r="AR83" s="23"/>
      <c r="AS83" s="23"/>
      <c r="AT83" s="23"/>
      <c r="AU83" s="31">
        <v>1</v>
      </c>
      <c r="AV83" s="31" t="s">
        <v>203</v>
      </c>
    </row>
    <row r="84" spans="1:48" ht="17" hidden="1" x14ac:dyDescent="0.2">
      <c r="A84" s="22">
        <v>40009264</v>
      </c>
      <c r="B84" s="22" t="s">
        <v>74</v>
      </c>
      <c r="C84" s="22" t="s">
        <v>204</v>
      </c>
      <c r="D84" s="30">
        <v>44249.934374999997</v>
      </c>
      <c r="E84" s="22" t="b">
        <v>0</v>
      </c>
      <c r="F84" s="22">
        <v>39</v>
      </c>
      <c r="G84" s="22">
        <v>1</v>
      </c>
      <c r="H84" s="22"/>
      <c r="I84" s="22"/>
      <c r="J84" s="22"/>
      <c r="K84" s="22"/>
      <c r="L84" s="22"/>
      <c r="M84" s="22"/>
      <c r="N84" s="22"/>
      <c r="O84" s="22" t="s">
        <v>46</v>
      </c>
      <c r="P84" s="22" t="s">
        <v>189</v>
      </c>
      <c r="Q84" s="22" t="s">
        <v>205</v>
      </c>
      <c r="R84" s="23"/>
      <c r="S84" s="31" t="s">
        <v>206</v>
      </c>
      <c r="T84" s="31">
        <v>3</v>
      </c>
      <c r="U84" s="31">
        <v>2</v>
      </c>
      <c r="V84" s="31">
        <v>1</v>
      </c>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row>
    <row r="85" spans="1:48" ht="17" hidden="1" x14ac:dyDescent="0.2">
      <c r="A85" s="22">
        <v>40009304</v>
      </c>
      <c r="B85" s="22" t="s">
        <v>18</v>
      </c>
      <c r="C85" s="22" t="s">
        <v>207</v>
      </c>
      <c r="D85" s="30">
        <v>44249.935069444444</v>
      </c>
      <c r="E85" s="22" t="b">
        <v>0</v>
      </c>
      <c r="F85" s="22">
        <v>125</v>
      </c>
      <c r="G85" s="22">
        <v>1</v>
      </c>
      <c r="H85" s="22"/>
      <c r="I85" s="22"/>
      <c r="J85" s="22"/>
      <c r="K85" s="22"/>
      <c r="L85" s="22"/>
      <c r="M85" s="22"/>
      <c r="N85" s="22"/>
      <c r="O85" s="22" t="s">
        <v>46</v>
      </c>
      <c r="P85" s="22" t="s">
        <v>189</v>
      </c>
      <c r="Q85" s="22" t="s">
        <v>190</v>
      </c>
      <c r="R85" s="23"/>
      <c r="S85" s="31" t="s">
        <v>208</v>
      </c>
      <c r="T85" s="31">
        <v>4</v>
      </c>
      <c r="U85" s="31">
        <v>1</v>
      </c>
      <c r="V85" s="31">
        <v>1</v>
      </c>
      <c r="W85" s="23"/>
      <c r="X85" s="23"/>
      <c r="Y85" s="31">
        <v>1</v>
      </c>
      <c r="Z85" s="31">
        <v>1</v>
      </c>
      <c r="AA85" s="31">
        <v>1</v>
      </c>
      <c r="AB85" s="23"/>
      <c r="AC85" s="31">
        <v>1</v>
      </c>
      <c r="AD85" s="23"/>
      <c r="AE85" s="31">
        <v>1</v>
      </c>
      <c r="AF85" s="23"/>
      <c r="AG85" s="23"/>
      <c r="AH85" s="31">
        <v>2</v>
      </c>
      <c r="AI85" s="31">
        <v>2</v>
      </c>
      <c r="AJ85" s="31">
        <v>2</v>
      </c>
      <c r="AK85" s="31">
        <v>1</v>
      </c>
      <c r="AL85" s="31">
        <v>1</v>
      </c>
      <c r="AM85" s="31">
        <v>1</v>
      </c>
      <c r="AN85" s="23"/>
      <c r="AO85" s="31">
        <v>1</v>
      </c>
      <c r="AP85" s="31">
        <v>1</v>
      </c>
      <c r="AQ85" s="23"/>
      <c r="AR85" s="31">
        <v>1</v>
      </c>
      <c r="AS85" s="23"/>
      <c r="AT85" s="31">
        <v>1</v>
      </c>
      <c r="AU85" s="31">
        <v>4</v>
      </c>
      <c r="AV85" s="23"/>
    </row>
    <row r="86" spans="1:48" ht="17" hidden="1" x14ac:dyDescent="0.2">
      <c r="A86" s="22">
        <v>40009480</v>
      </c>
      <c r="B86" s="22" t="s">
        <v>18</v>
      </c>
      <c r="C86" s="22" t="s">
        <v>209</v>
      </c>
      <c r="D86" s="30">
        <v>44249.938298611109</v>
      </c>
      <c r="E86" s="22" t="b">
        <v>0</v>
      </c>
      <c r="F86" s="22">
        <v>99</v>
      </c>
      <c r="G86" s="22">
        <v>1</v>
      </c>
      <c r="H86" s="22"/>
      <c r="I86" s="22"/>
      <c r="J86" s="22"/>
      <c r="K86" s="22"/>
      <c r="L86" s="22"/>
      <c r="M86" s="22"/>
      <c r="N86" s="22"/>
      <c r="O86" s="22" t="s">
        <v>46</v>
      </c>
      <c r="P86" s="22" t="s">
        <v>189</v>
      </c>
      <c r="Q86" s="22" t="s">
        <v>205</v>
      </c>
      <c r="R86" s="23"/>
      <c r="S86" s="31" t="s">
        <v>210</v>
      </c>
      <c r="T86" s="31">
        <v>4</v>
      </c>
      <c r="U86" s="31">
        <v>1</v>
      </c>
      <c r="V86" s="31">
        <v>1</v>
      </c>
      <c r="W86" s="23"/>
      <c r="X86" s="23"/>
      <c r="Y86" s="31">
        <v>1</v>
      </c>
      <c r="Z86" s="31">
        <v>1</v>
      </c>
      <c r="AA86" s="23"/>
      <c r="AB86" s="23"/>
      <c r="AC86" s="31">
        <v>1</v>
      </c>
      <c r="AD86" s="23"/>
      <c r="AE86" s="23"/>
      <c r="AF86" s="23"/>
      <c r="AG86" s="23"/>
      <c r="AH86" s="31">
        <v>2</v>
      </c>
      <c r="AI86" s="31">
        <v>2</v>
      </c>
      <c r="AJ86" s="31">
        <v>3</v>
      </c>
      <c r="AK86" s="31">
        <v>1</v>
      </c>
      <c r="AL86" s="23"/>
      <c r="AM86" s="23"/>
      <c r="AN86" s="23"/>
      <c r="AO86" s="31">
        <v>1</v>
      </c>
      <c r="AP86" s="31">
        <v>1</v>
      </c>
      <c r="AQ86" s="31">
        <v>1</v>
      </c>
      <c r="AR86" s="23"/>
      <c r="AS86" s="31">
        <v>1</v>
      </c>
      <c r="AT86" s="31">
        <v>1</v>
      </c>
      <c r="AU86" s="31">
        <v>1</v>
      </c>
      <c r="AV86" s="23"/>
    </row>
    <row r="87" spans="1:48" ht="16" hidden="1" x14ac:dyDescent="0.2">
      <c r="A87" s="22">
        <v>40009603</v>
      </c>
      <c r="B87" s="22" t="s">
        <v>74</v>
      </c>
      <c r="C87" s="22" t="s">
        <v>211</v>
      </c>
      <c r="D87" s="30">
        <v>44249.94054398148</v>
      </c>
      <c r="E87" s="22" t="b">
        <v>0</v>
      </c>
      <c r="F87" s="22">
        <v>7</v>
      </c>
      <c r="G87" s="22">
        <v>1</v>
      </c>
      <c r="H87" s="22"/>
      <c r="I87" s="22"/>
      <c r="J87" s="22"/>
      <c r="K87" s="22"/>
      <c r="L87" s="22"/>
      <c r="M87" s="22"/>
      <c r="N87" s="22"/>
      <c r="O87" s="22" t="s">
        <v>46</v>
      </c>
      <c r="P87" s="22" t="s">
        <v>189</v>
      </c>
      <c r="Q87" s="22" t="s">
        <v>212</v>
      </c>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row>
    <row r="88" spans="1:48" ht="34" hidden="1" x14ac:dyDescent="0.2">
      <c r="A88" s="22">
        <v>40009620</v>
      </c>
      <c r="B88" s="22" t="s">
        <v>18</v>
      </c>
      <c r="C88" s="22" t="s">
        <v>213</v>
      </c>
      <c r="D88" s="30">
        <v>44249.940960648149</v>
      </c>
      <c r="E88" s="22" t="b">
        <v>0</v>
      </c>
      <c r="F88" s="22">
        <v>115</v>
      </c>
      <c r="G88" s="22">
        <v>1</v>
      </c>
      <c r="H88" s="22"/>
      <c r="I88" s="22"/>
      <c r="J88" s="22"/>
      <c r="K88" s="22"/>
      <c r="L88" s="22"/>
      <c r="M88" s="22"/>
      <c r="N88" s="22"/>
      <c r="O88" s="22" t="s">
        <v>46</v>
      </c>
      <c r="P88" s="22"/>
      <c r="Q88" s="22"/>
      <c r="R88" s="23"/>
      <c r="S88" s="31" t="s">
        <v>214</v>
      </c>
      <c r="T88" s="31">
        <v>3</v>
      </c>
      <c r="U88" s="31">
        <v>1</v>
      </c>
      <c r="V88" s="31">
        <v>1</v>
      </c>
      <c r="W88" s="31">
        <v>1</v>
      </c>
      <c r="X88" s="31">
        <v>1</v>
      </c>
      <c r="Y88" s="23"/>
      <c r="Z88" s="31">
        <v>1</v>
      </c>
      <c r="AA88" s="23"/>
      <c r="AB88" s="23"/>
      <c r="AC88" s="23"/>
      <c r="AD88" s="23"/>
      <c r="AE88" s="31">
        <v>1</v>
      </c>
      <c r="AF88" s="31">
        <v>1</v>
      </c>
      <c r="AG88" s="23"/>
      <c r="AH88" s="31">
        <v>3</v>
      </c>
      <c r="AI88" s="31">
        <v>1</v>
      </c>
      <c r="AJ88" s="31">
        <v>1</v>
      </c>
      <c r="AK88" s="23"/>
      <c r="AL88" s="23"/>
      <c r="AM88" s="31">
        <v>1</v>
      </c>
      <c r="AN88" s="23"/>
      <c r="AO88" s="23"/>
      <c r="AP88" s="31">
        <v>2</v>
      </c>
      <c r="AQ88" s="23"/>
      <c r="AR88" s="23"/>
      <c r="AS88" s="31">
        <v>1</v>
      </c>
      <c r="AT88" s="23"/>
      <c r="AU88" s="31">
        <v>4</v>
      </c>
      <c r="AV88" s="31" t="s">
        <v>215</v>
      </c>
    </row>
    <row r="89" spans="1:48" ht="85" hidden="1" x14ac:dyDescent="0.2">
      <c r="A89" s="22">
        <v>40009680</v>
      </c>
      <c r="B89" s="22" t="s">
        <v>18</v>
      </c>
      <c r="C89" s="22" t="s">
        <v>216</v>
      </c>
      <c r="D89" s="30">
        <v>44249.942291666666</v>
      </c>
      <c r="E89" s="22" t="b">
        <v>0</v>
      </c>
      <c r="F89" s="22">
        <v>538</v>
      </c>
      <c r="G89" s="22">
        <v>1</v>
      </c>
      <c r="H89" s="22"/>
      <c r="I89" s="22"/>
      <c r="J89" s="22"/>
      <c r="K89" s="22"/>
      <c r="L89" s="22"/>
      <c r="M89" s="22"/>
      <c r="N89" s="22"/>
      <c r="O89" s="22" t="s">
        <v>46</v>
      </c>
      <c r="P89" s="22" t="s">
        <v>189</v>
      </c>
      <c r="Q89" s="22" t="s">
        <v>190</v>
      </c>
      <c r="R89" s="23"/>
      <c r="S89" s="31" t="s">
        <v>217</v>
      </c>
      <c r="T89" s="31">
        <v>5</v>
      </c>
      <c r="U89" s="31">
        <v>1</v>
      </c>
      <c r="V89" s="31">
        <v>1</v>
      </c>
      <c r="W89" s="23"/>
      <c r="X89" s="23"/>
      <c r="Y89" s="31">
        <v>1</v>
      </c>
      <c r="Z89" s="31">
        <v>1</v>
      </c>
      <c r="AA89" s="23"/>
      <c r="AB89" s="23"/>
      <c r="AC89" s="31">
        <v>1</v>
      </c>
      <c r="AD89" s="23"/>
      <c r="AE89" s="31">
        <v>1</v>
      </c>
      <c r="AF89" s="23"/>
      <c r="AG89" s="23"/>
      <c r="AH89" s="31">
        <v>3</v>
      </c>
      <c r="AI89" s="31">
        <v>1</v>
      </c>
      <c r="AJ89" s="31">
        <v>2</v>
      </c>
      <c r="AK89" s="31">
        <v>1</v>
      </c>
      <c r="AL89" s="23"/>
      <c r="AM89" s="23"/>
      <c r="AN89" s="23"/>
      <c r="AO89" s="23"/>
      <c r="AP89" s="31">
        <v>2</v>
      </c>
      <c r="AQ89" s="23"/>
      <c r="AR89" s="31">
        <v>1</v>
      </c>
      <c r="AS89" s="23"/>
      <c r="AT89" s="23"/>
      <c r="AU89" s="31">
        <v>2</v>
      </c>
      <c r="AV89" s="31" t="s">
        <v>218</v>
      </c>
    </row>
    <row r="90" spans="1:48" ht="17" hidden="1" x14ac:dyDescent="0.2">
      <c r="A90" s="22">
        <v>40009861</v>
      </c>
      <c r="B90" s="22" t="s">
        <v>18</v>
      </c>
      <c r="C90" s="22" t="s">
        <v>219</v>
      </c>
      <c r="D90" s="30">
        <v>44249.945555555554</v>
      </c>
      <c r="E90" s="22" t="b">
        <v>0</v>
      </c>
      <c r="F90" s="22">
        <v>126</v>
      </c>
      <c r="G90" s="22">
        <v>1</v>
      </c>
      <c r="H90" s="22"/>
      <c r="I90" s="22"/>
      <c r="J90" s="22"/>
      <c r="K90" s="22"/>
      <c r="L90" s="22"/>
      <c r="M90" s="22"/>
      <c r="N90" s="22"/>
      <c r="O90" s="22" t="s">
        <v>46</v>
      </c>
      <c r="P90" s="22" t="s">
        <v>77</v>
      </c>
      <c r="Q90" s="22" t="s">
        <v>78</v>
      </c>
      <c r="R90" s="23"/>
      <c r="S90" s="31" t="s">
        <v>220</v>
      </c>
      <c r="T90" s="31">
        <v>3</v>
      </c>
      <c r="U90" s="31">
        <v>1</v>
      </c>
      <c r="V90" s="31">
        <v>1</v>
      </c>
      <c r="W90" s="31">
        <v>1</v>
      </c>
      <c r="X90" s="31">
        <v>1</v>
      </c>
      <c r="Y90" s="31">
        <v>1</v>
      </c>
      <c r="Z90" s="31">
        <v>1</v>
      </c>
      <c r="AA90" s="31">
        <v>1</v>
      </c>
      <c r="AB90" s="23"/>
      <c r="AC90" s="23"/>
      <c r="AD90" s="31">
        <v>1</v>
      </c>
      <c r="AE90" s="31">
        <v>1</v>
      </c>
      <c r="AF90" s="31">
        <v>1</v>
      </c>
      <c r="AG90" s="23"/>
      <c r="AH90" s="31">
        <v>3</v>
      </c>
      <c r="AI90" s="31">
        <v>1</v>
      </c>
      <c r="AJ90" s="31">
        <v>3</v>
      </c>
      <c r="AK90" s="31">
        <v>1</v>
      </c>
      <c r="AL90" s="31">
        <v>1</v>
      </c>
      <c r="AM90" s="31">
        <v>1</v>
      </c>
      <c r="AN90" s="23"/>
      <c r="AO90" s="23"/>
      <c r="AP90" s="31">
        <v>1</v>
      </c>
      <c r="AQ90" s="23"/>
      <c r="AR90" s="23"/>
      <c r="AS90" s="31">
        <v>1</v>
      </c>
      <c r="AT90" s="23"/>
      <c r="AU90" s="31">
        <v>3</v>
      </c>
      <c r="AV90" s="23"/>
    </row>
    <row r="91" spans="1:48" ht="136" hidden="1" x14ac:dyDescent="0.2">
      <c r="A91" s="22">
        <v>40009929</v>
      </c>
      <c r="B91" s="22" t="s">
        <v>18</v>
      </c>
      <c r="C91" s="22" t="s">
        <v>221</v>
      </c>
      <c r="D91" s="30">
        <v>44249.946979166663</v>
      </c>
      <c r="E91" s="22" t="b">
        <v>0</v>
      </c>
      <c r="F91" s="22">
        <v>290</v>
      </c>
      <c r="G91" s="22">
        <v>1</v>
      </c>
      <c r="H91" s="22"/>
      <c r="I91" s="22"/>
      <c r="J91" s="22"/>
      <c r="K91" s="22"/>
      <c r="L91" s="22"/>
      <c r="M91" s="22"/>
      <c r="N91" s="22"/>
      <c r="O91" s="22" t="s">
        <v>46</v>
      </c>
      <c r="P91" s="22" t="s">
        <v>118</v>
      </c>
      <c r="Q91" s="22" t="s">
        <v>94</v>
      </c>
      <c r="R91" s="23"/>
      <c r="S91" s="31" t="s">
        <v>222</v>
      </c>
      <c r="T91" s="31">
        <v>5</v>
      </c>
      <c r="U91" s="31">
        <v>1</v>
      </c>
      <c r="V91" s="31">
        <v>1</v>
      </c>
      <c r="W91" s="31">
        <v>1</v>
      </c>
      <c r="X91" s="31">
        <v>1</v>
      </c>
      <c r="Y91" s="23"/>
      <c r="Z91" s="31">
        <v>1</v>
      </c>
      <c r="AA91" s="31">
        <v>1</v>
      </c>
      <c r="AB91" s="23"/>
      <c r="AC91" s="23"/>
      <c r="AD91" s="31">
        <v>1</v>
      </c>
      <c r="AE91" s="23"/>
      <c r="AF91" s="23"/>
      <c r="AG91" s="23"/>
      <c r="AH91" s="31">
        <v>5</v>
      </c>
      <c r="AI91" s="31">
        <v>1</v>
      </c>
      <c r="AJ91" s="31">
        <v>3</v>
      </c>
      <c r="AK91" s="31">
        <v>1</v>
      </c>
      <c r="AL91" s="31">
        <v>1</v>
      </c>
      <c r="AM91" s="31">
        <v>1</v>
      </c>
      <c r="AN91" s="23"/>
      <c r="AO91" s="31">
        <v>1</v>
      </c>
      <c r="AP91" s="31">
        <v>2</v>
      </c>
      <c r="AQ91" s="31">
        <v>1</v>
      </c>
      <c r="AR91" s="31">
        <v>1</v>
      </c>
      <c r="AS91" s="31">
        <v>1</v>
      </c>
      <c r="AT91" s="23"/>
      <c r="AU91" s="31">
        <v>2</v>
      </c>
      <c r="AV91" s="31" t="s">
        <v>223</v>
      </c>
    </row>
    <row r="92" spans="1:48" ht="17" hidden="1" x14ac:dyDescent="0.2">
      <c r="A92" s="22">
        <v>40009932</v>
      </c>
      <c r="B92" s="22" t="s">
        <v>18</v>
      </c>
      <c r="C92" s="22" t="s">
        <v>224</v>
      </c>
      <c r="D92" s="30">
        <v>44249.947002314817</v>
      </c>
      <c r="E92" s="22" t="b">
        <v>0</v>
      </c>
      <c r="F92" s="22">
        <v>174</v>
      </c>
      <c r="G92" s="22">
        <v>1</v>
      </c>
      <c r="H92" s="22"/>
      <c r="I92" s="22"/>
      <c r="J92" s="22"/>
      <c r="K92" s="22"/>
      <c r="L92" s="22"/>
      <c r="M92" s="22"/>
      <c r="N92" s="22"/>
      <c r="O92" s="22" t="s">
        <v>46</v>
      </c>
      <c r="P92" s="22" t="s">
        <v>189</v>
      </c>
      <c r="Q92" s="22" t="s">
        <v>212</v>
      </c>
      <c r="R92" s="23"/>
      <c r="S92" s="31" t="s">
        <v>225</v>
      </c>
      <c r="T92" s="31">
        <v>4</v>
      </c>
      <c r="U92" s="31">
        <v>1</v>
      </c>
      <c r="V92" s="31">
        <v>1</v>
      </c>
      <c r="W92" s="23"/>
      <c r="X92" s="23"/>
      <c r="Y92" s="31">
        <v>1</v>
      </c>
      <c r="Z92" s="31">
        <v>1</v>
      </c>
      <c r="AA92" s="23"/>
      <c r="AB92" s="23"/>
      <c r="AC92" s="23"/>
      <c r="AD92" s="23"/>
      <c r="AE92" s="23"/>
      <c r="AF92" s="23"/>
      <c r="AG92" s="23"/>
      <c r="AH92" s="31">
        <v>2</v>
      </c>
      <c r="AI92" s="31">
        <v>3</v>
      </c>
      <c r="AJ92" s="31">
        <v>1</v>
      </c>
      <c r="AK92" s="31">
        <v>1</v>
      </c>
      <c r="AL92" s="31">
        <v>1</v>
      </c>
      <c r="AM92" s="23"/>
      <c r="AN92" s="23"/>
      <c r="AO92" s="23"/>
      <c r="AP92" s="31">
        <v>2</v>
      </c>
      <c r="AQ92" s="31">
        <v>1</v>
      </c>
      <c r="AR92" s="23"/>
      <c r="AS92" s="23"/>
      <c r="AT92" s="23"/>
      <c r="AU92" s="31">
        <v>1</v>
      </c>
      <c r="AV92" s="23"/>
    </row>
    <row r="93" spans="1:48" ht="17" x14ac:dyDescent="0.2">
      <c r="A93" s="22">
        <v>40010341</v>
      </c>
      <c r="B93" s="22" t="s">
        <v>18</v>
      </c>
      <c r="C93" s="22" t="s">
        <v>226</v>
      </c>
      <c r="D93" s="30">
        <v>44249.954409722224</v>
      </c>
      <c r="E93" s="22" t="b">
        <v>0</v>
      </c>
      <c r="F93" s="22">
        <v>29</v>
      </c>
      <c r="G93" s="22">
        <v>1</v>
      </c>
      <c r="H93" s="22"/>
      <c r="I93" s="22"/>
      <c r="J93" s="22"/>
      <c r="K93" s="22"/>
      <c r="L93" s="22"/>
      <c r="M93" s="22"/>
      <c r="N93" s="22"/>
      <c r="O93" s="22" t="s">
        <v>46</v>
      </c>
      <c r="P93" s="22" t="s">
        <v>189</v>
      </c>
      <c r="Q93" s="22" t="s">
        <v>212</v>
      </c>
      <c r="R93" s="23"/>
      <c r="S93" s="31" t="s">
        <v>227</v>
      </c>
      <c r="T93" s="31">
        <v>4</v>
      </c>
      <c r="U93" s="31">
        <v>1</v>
      </c>
      <c r="V93" s="31">
        <v>2</v>
      </c>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row>
    <row r="94" spans="1:48" ht="204" hidden="1" x14ac:dyDescent="0.2">
      <c r="A94" s="22">
        <v>40011248</v>
      </c>
      <c r="B94" s="22" t="s">
        <v>18</v>
      </c>
      <c r="C94" s="22" t="s">
        <v>228</v>
      </c>
      <c r="D94" s="30">
        <v>44249.972071759257</v>
      </c>
      <c r="E94" s="22" t="b">
        <v>0</v>
      </c>
      <c r="F94" s="22">
        <v>592</v>
      </c>
      <c r="G94" s="22">
        <v>1</v>
      </c>
      <c r="H94" s="22"/>
      <c r="I94" s="22"/>
      <c r="J94" s="22"/>
      <c r="K94" s="22"/>
      <c r="L94" s="22"/>
      <c r="M94" s="22"/>
      <c r="N94" s="22"/>
      <c r="O94" s="22" t="s">
        <v>46</v>
      </c>
      <c r="P94" s="22" t="s">
        <v>77</v>
      </c>
      <c r="Q94" s="22" t="s">
        <v>78</v>
      </c>
      <c r="R94" s="23"/>
      <c r="S94" s="31" t="s">
        <v>229</v>
      </c>
      <c r="T94" s="31">
        <v>4</v>
      </c>
      <c r="U94" s="31">
        <v>1</v>
      </c>
      <c r="V94" s="31">
        <v>1</v>
      </c>
      <c r="W94" s="23"/>
      <c r="X94" s="23"/>
      <c r="Y94" s="31">
        <v>1</v>
      </c>
      <c r="Z94" s="23"/>
      <c r="AA94" s="23"/>
      <c r="AB94" s="23"/>
      <c r="AC94" s="23"/>
      <c r="AD94" s="23"/>
      <c r="AE94" s="23"/>
      <c r="AF94" s="31">
        <v>1</v>
      </c>
      <c r="AG94" s="23"/>
      <c r="AH94" s="31">
        <v>3</v>
      </c>
      <c r="AI94" s="31">
        <v>1</v>
      </c>
      <c r="AJ94" s="31">
        <v>2</v>
      </c>
      <c r="AK94" s="31">
        <v>1</v>
      </c>
      <c r="AL94" s="23"/>
      <c r="AM94" s="31">
        <v>1</v>
      </c>
      <c r="AN94" s="23"/>
      <c r="AO94" s="31">
        <v>1</v>
      </c>
      <c r="AP94" s="31">
        <v>1</v>
      </c>
      <c r="AQ94" s="23"/>
      <c r="AR94" s="23"/>
      <c r="AS94" s="31">
        <v>1</v>
      </c>
      <c r="AT94" s="23"/>
      <c r="AU94" s="31">
        <v>4</v>
      </c>
      <c r="AV94" s="31" t="s">
        <v>230</v>
      </c>
    </row>
    <row r="95" spans="1:48" ht="17" hidden="1" x14ac:dyDescent="0.2">
      <c r="A95" s="22">
        <v>40011288</v>
      </c>
      <c r="B95" s="22" t="s">
        <v>18</v>
      </c>
      <c r="C95" s="22" t="s">
        <v>231</v>
      </c>
      <c r="D95" s="30">
        <v>44249.972673611112</v>
      </c>
      <c r="E95" s="22" t="b">
        <v>0</v>
      </c>
      <c r="F95" s="22">
        <v>119</v>
      </c>
      <c r="G95" s="22">
        <v>1</v>
      </c>
      <c r="H95" s="22"/>
      <c r="I95" s="22"/>
      <c r="J95" s="22"/>
      <c r="K95" s="22"/>
      <c r="L95" s="22"/>
      <c r="M95" s="22"/>
      <c r="N95" s="22"/>
      <c r="O95" s="22" t="s">
        <v>46</v>
      </c>
      <c r="P95" s="22" t="s">
        <v>77</v>
      </c>
      <c r="Q95" s="22" t="s">
        <v>232</v>
      </c>
      <c r="R95" s="23"/>
      <c r="S95" s="31" t="s">
        <v>233</v>
      </c>
      <c r="T95" s="31">
        <v>2</v>
      </c>
      <c r="U95" s="31">
        <v>2</v>
      </c>
      <c r="V95" s="31">
        <v>1</v>
      </c>
      <c r="W95" s="23"/>
      <c r="X95" s="23"/>
      <c r="Y95" s="31">
        <v>1</v>
      </c>
      <c r="Z95" s="31">
        <v>1</v>
      </c>
      <c r="AA95" s="23"/>
      <c r="AB95" s="23"/>
      <c r="AC95" s="23"/>
      <c r="AD95" s="31">
        <v>1</v>
      </c>
      <c r="AE95" s="23"/>
      <c r="AF95" s="23"/>
      <c r="AG95" s="23"/>
      <c r="AH95" s="31">
        <v>3</v>
      </c>
      <c r="AI95" s="31">
        <v>2</v>
      </c>
      <c r="AJ95" s="31">
        <v>3</v>
      </c>
      <c r="AK95" s="31">
        <v>1</v>
      </c>
      <c r="AL95" s="23"/>
      <c r="AM95" s="23"/>
      <c r="AN95" s="23"/>
      <c r="AO95" s="23"/>
      <c r="AP95" s="31">
        <v>1</v>
      </c>
      <c r="AQ95" s="23"/>
      <c r="AR95" s="23"/>
      <c r="AS95" s="31">
        <v>1</v>
      </c>
      <c r="AT95" s="23"/>
      <c r="AU95" s="31">
        <v>4</v>
      </c>
      <c r="AV95" s="23"/>
    </row>
    <row r="96" spans="1:48" ht="51" x14ac:dyDescent="0.2">
      <c r="A96" s="22">
        <v>40011898</v>
      </c>
      <c r="B96" s="22" t="s">
        <v>18</v>
      </c>
      <c r="C96" s="22" t="s">
        <v>234</v>
      </c>
      <c r="D96" s="30">
        <v>44249.983796296299</v>
      </c>
      <c r="E96" s="22" t="b">
        <v>0</v>
      </c>
      <c r="F96" s="22">
        <v>62</v>
      </c>
      <c r="G96" s="22">
        <v>1</v>
      </c>
      <c r="H96" s="22"/>
      <c r="I96" s="22"/>
      <c r="J96" s="22"/>
      <c r="K96" s="22"/>
      <c r="L96" s="22"/>
      <c r="M96" s="22"/>
      <c r="N96" s="22"/>
      <c r="O96" s="22" t="s">
        <v>46</v>
      </c>
      <c r="P96" s="22" t="s">
        <v>77</v>
      </c>
      <c r="Q96" s="22" t="s">
        <v>87</v>
      </c>
      <c r="R96" s="23"/>
      <c r="S96" s="31" t="s">
        <v>235</v>
      </c>
      <c r="T96" s="31">
        <v>3</v>
      </c>
      <c r="U96" s="31">
        <v>2</v>
      </c>
      <c r="V96" s="31">
        <v>2</v>
      </c>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31" t="s">
        <v>236</v>
      </c>
    </row>
    <row r="97" spans="1:48" ht="16" hidden="1" x14ac:dyDescent="0.2">
      <c r="A97" s="22">
        <v>40013048</v>
      </c>
      <c r="B97" s="22" t="s">
        <v>74</v>
      </c>
      <c r="C97" s="22" t="s">
        <v>237</v>
      </c>
      <c r="D97" s="30">
        <v>44250.004479166666</v>
      </c>
      <c r="E97" s="22" t="b">
        <v>0</v>
      </c>
      <c r="F97" s="22">
        <v>9</v>
      </c>
      <c r="G97" s="22">
        <v>1</v>
      </c>
      <c r="H97" s="22"/>
      <c r="I97" s="22"/>
      <c r="J97" s="22"/>
      <c r="K97" s="22"/>
      <c r="L97" s="22"/>
      <c r="M97" s="22"/>
      <c r="N97" s="22"/>
      <c r="O97" s="22" t="s">
        <v>46</v>
      </c>
      <c r="P97" s="22" t="s">
        <v>77</v>
      </c>
      <c r="Q97" s="22" t="s">
        <v>110</v>
      </c>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row>
    <row r="98" spans="1:48" ht="34" hidden="1" x14ac:dyDescent="0.2">
      <c r="A98" s="22">
        <v>40013220</v>
      </c>
      <c r="B98" s="22" t="s">
        <v>18</v>
      </c>
      <c r="C98" s="22" t="s">
        <v>238</v>
      </c>
      <c r="D98" s="30">
        <v>44250.007800925923</v>
      </c>
      <c r="E98" s="22" t="b">
        <v>0</v>
      </c>
      <c r="F98" s="22">
        <v>183</v>
      </c>
      <c r="G98" s="22">
        <v>1</v>
      </c>
      <c r="H98" s="22"/>
      <c r="I98" s="22"/>
      <c r="J98" s="22"/>
      <c r="K98" s="22"/>
      <c r="L98" s="22"/>
      <c r="M98" s="22"/>
      <c r="N98" s="22"/>
      <c r="O98" s="22" t="s">
        <v>46</v>
      </c>
      <c r="P98" s="22" t="s">
        <v>77</v>
      </c>
      <c r="Q98" s="22" t="s">
        <v>83</v>
      </c>
      <c r="R98" s="23"/>
      <c r="S98" s="31" t="s">
        <v>239</v>
      </c>
      <c r="T98" s="31">
        <v>3</v>
      </c>
      <c r="U98" s="31">
        <v>2</v>
      </c>
      <c r="V98" s="31">
        <v>1</v>
      </c>
      <c r="W98" s="23"/>
      <c r="X98" s="23"/>
      <c r="Y98" s="31">
        <v>1</v>
      </c>
      <c r="Z98" s="31">
        <v>1</v>
      </c>
      <c r="AA98" s="23"/>
      <c r="AB98" s="23"/>
      <c r="AC98" s="23"/>
      <c r="AD98" s="23"/>
      <c r="AE98" s="23"/>
      <c r="AF98" s="23"/>
      <c r="AG98" s="23"/>
      <c r="AH98" s="31">
        <v>2</v>
      </c>
      <c r="AI98" s="31">
        <v>1</v>
      </c>
      <c r="AJ98" s="31">
        <v>2</v>
      </c>
      <c r="AK98" s="31">
        <v>1</v>
      </c>
      <c r="AL98" s="23"/>
      <c r="AM98" s="31">
        <v>1</v>
      </c>
      <c r="AN98" s="23"/>
      <c r="AO98" s="23"/>
      <c r="AP98" s="31">
        <v>2</v>
      </c>
      <c r="AQ98" s="31">
        <v>1</v>
      </c>
      <c r="AR98" s="31">
        <v>1</v>
      </c>
      <c r="AS98" s="23"/>
      <c r="AT98" s="23"/>
      <c r="AU98" s="31">
        <v>2</v>
      </c>
      <c r="AV98" s="31" t="s">
        <v>240</v>
      </c>
    </row>
    <row r="99" spans="1:48" ht="17" hidden="1" x14ac:dyDescent="0.2">
      <c r="A99" s="22">
        <v>40013281</v>
      </c>
      <c r="B99" s="22" t="s">
        <v>74</v>
      </c>
      <c r="C99" s="22" t="s">
        <v>188</v>
      </c>
      <c r="D99" s="30">
        <v>44250.009293981479</v>
      </c>
      <c r="E99" s="22" t="b">
        <v>0</v>
      </c>
      <c r="F99" s="22">
        <v>15</v>
      </c>
      <c r="G99" s="22">
        <v>1</v>
      </c>
      <c r="H99" s="22"/>
      <c r="I99" s="22"/>
      <c r="J99" s="22"/>
      <c r="K99" s="22"/>
      <c r="L99" s="22"/>
      <c r="M99" s="22"/>
      <c r="N99" s="22"/>
      <c r="O99" s="22" t="s">
        <v>46</v>
      </c>
      <c r="P99" s="22" t="s">
        <v>189</v>
      </c>
      <c r="Q99" s="22" t="s">
        <v>190</v>
      </c>
      <c r="R99" s="23"/>
      <c r="S99" s="31" t="s">
        <v>241</v>
      </c>
      <c r="T99" s="31">
        <v>4</v>
      </c>
      <c r="U99" s="31">
        <v>2</v>
      </c>
      <c r="V99" s="31">
        <v>2</v>
      </c>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row>
    <row r="100" spans="1:48" ht="17" hidden="1" x14ac:dyDescent="0.2">
      <c r="A100" s="22">
        <v>40013420</v>
      </c>
      <c r="B100" s="22" t="s">
        <v>18</v>
      </c>
      <c r="C100" s="22" t="s">
        <v>188</v>
      </c>
      <c r="D100" s="30">
        <v>44250.011956018519</v>
      </c>
      <c r="E100" s="22" t="b">
        <v>0</v>
      </c>
      <c r="F100" s="22">
        <v>180</v>
      </c>
      <c r="G100" s="22">
        <v>1</v>
      </c>
      <c r="H100" s="22"/>
      <c r="I100" s="22"/>
      <c r="J100" s="22"/>
      <c r="K100" s="22"/>
      <c r="L100" s="22"/>
      <c r="M100" s="22"/>
      <c r="N100" s="22"/>
      <c r="O100" s="22" t="s">
        <v>46</v>
      </c>
      <c r="P100" s="22" t="s">
        <v>189</v>
      </c>
      <c r="Q100" s="22" t="s">
        <v>190</v>
      </c>
      <c r="R100" s="23"/>
      <c r="S100" s="31" t="s">
        <v>242</v>
      </c>
      <c r="T100" s="31">
        <v>4</v>
      </c>
      <c r="U100" s="31">
        <v>2</v>
      </c>
      <c r="V100" s="31">
        <v>1</v>
      </c>
      <c r="W100" s="23"/>
      <c r="X100" s="23"/>
      <c r="Y100" s="23"/>
      <c r="Z100" s="23"/>
      <c r="AA100" s="23"/>
      <c r="AB100" s="23"/>
      <c r="AC100" s="31">
        <v>1</v>
      </c>
      <c r="AD100" s="31">
        <v>1</v>
      </c>
      <c r="AE100" s="31">
        <v>1</v>
      </c>
      <c r="AF100" s="23"/>
      <c r="AG100" s="23"/>
      <c r="AH100" s="31">
        <v>5</v>
      </c>
      <c r="AI100" s="31">
        <v>1</v>
      </c>
      <c r="AJ100" s="31">
        <v>2</v>
      </c>
      <c r="AK100" s="31">
        <v>1</v>
      </c>
      <c r="AL100" s="23"/>
      <c r="AM100" s="31">
        <v>1</v>
      </c>
      <c r="AN100" s="23"/>
      <c r="AO100" s="23"/>
      <c r="AP100" s="31">
        <v>1</v>
      </c>
      <c r="AQ100" s="23"/>
      <c r="AR100" s="23"/>
      <c r="AS100" s="23"/>
      <c r="AT100" s="31">
        <v>1</v>
      </c>
      <c r="AU100" s="31">
        <v>4</v>
      </c>
      <c r="AV100" s="23"/>
    </row>
    <row r="101" spans="1:48" ht="34" x14ac:dyDescent="0.2">
      <c r="A101" s="22">
        <v>40013445</v>
      </c>
      <c r="B101" s="22" t="s">
        <v>18</v>
      </c>
      <c r="C101" s="22" t="s">
        <v>243</v>
      </c>
      <c r="D101" s="30">
        <v>44250.012546296297</v>
      </c>
      <c r="E101" s="22" t="b">
        <v>0</v>
      </c>
      <c r="F101" s="22">
        <v>40</v>
      </c>
      <c r="G101" s="22">
        <v>1</v>
      </c>
      <c r="H101" s="22"/>
      <c r="I101" s="22"/>
      <c r="J101" s="22"/>
      <c r="K101" s="22"/>
      <c r="L101" s="22"/>
      <c r="M101" s="22"/>
      <c r="N101" s="22"/>
      <c r="O101" s="22" t="s">
        <v>46</v>
      </c>
      <c r="P101" s="22" t="s">
        <v>189</v>
      </c>
      <c r="Q101" s="22" t="s">
        <v>212</v>
      </c>
      <c r="R101" s="23"/>
      <c r="S101" s="31" t="s">
        <v>244</v>
      </c>
      <c r="T101" s="31">
        <v>4</v>
      </c>
      <c r="U101" s="31">
        <v>1</v>
      </c>
      <c r="V101" s="31">
        <v>2</v>
      </c>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row>
    <row r="102" spans="1:48" ht="221" hidden="1" x14ac:dyDescent="0.2">
      <c r="A102" s="22">
        <v>40014013</v>
      </c>
      <c r="B102" s="22" t="s">
        <v>18</v>
      </c>
      <c r="C102" s="22" t="s">
        <v>245</v>
      </c>
      <c r="D102" s="30">
        <v>44250.022511574076</v>
      </c>
      <c r="E102" s="22" t="b">
        <v>0</v>
      </c>
      <c r="F102" s="22">
        <v>310</v>
      </c>
      <c r="G102" s="22">
        <v>1</v>
      </c>
      <c r="H102" s="22"/>
      <c r="I102" s="22"/>
      <c r="J102" s="22"/>
      <c r="K102" s="22"/>
      <c r="L102" s="22"/>
      <c r="M102" s="22"/>
      <c r="N102" s="22"/>
      <c r="O102" s="22" t="s">
        <v>46</v>
      </c>
      <c r="P102" s="22" t="s">
        <v>77</v>
      </c>
      <c r="Q102" s="22" t="s">
        <v>87</v>
      </c>
      <c r="R102" s="23"/>
      <c r="S102" s="31" t="s">
        <v>246</v>
      </c>
      <c r="T102" s="31">
        <v>2</v>
      </c>
      <c r="U102" s="31">
        <v>2</v>
      </c>
      <c r="V102" s="31">
        <v>1</v>
      </c>
      <c r="W102" s="31">
        <v>1</v>
      </c>
      <c r="X102" s="31">
        <v>1</v>
      </c>
      <c r="Y102" s="31">
        <v>1</v>
      </c>
      <c r="Z102" s="23"/>
      <c r="AA102" s="31">
        <v>1</v>
      </c>
      <c r="AB102" s="23"/>
      <c r="AC102" s="23"/>
      <c r="AD102" s="31">
        <v>1</v>
      </c>
      <c r="AE102" s="23"/>
      <c r="AF102" s="23"/>
      <c r="AG102" s="23"/>
      <c r="AH102" s="31">
        <v>2</v>
      </c>
      <c r="AI102" s="31">
        <v>5</v>
      </c>
      <c r="AJ102" s="31">
        <v>1</v>
      </c>
      <c r="AK102" s="31">
        <v>1</v>
      </c>
      <c r="AL102" s="23"/>
      <c r="AM102" s="23"/>
      <c r="AN102" s="23"/>
      <c r="AO102" s="23"/>
      <c r="AP102" s="31">
        <v>2</v>
      </c>
      <c r="AQ102" s="23"/>
      <c r="AR102" s="23"/>
      <c r="AS102" s="31">
        <v>1</v>
      </c>
      <c r="AT102" s="23"/>
      <c r="AU102" s="31">
        <v>3</v>
      </c>
      <c r="AV102" s="31" t="s">
        <v>247</v>
      </c>
    </row>
    <row r="103" spans="1:48" ht="16" hidden="1" x14ac:dyDescent="0.2">
      <c r="A103" s="22">
        <v>40015336</v>
      </c>
      <c r="B103" s="22" t="s">
        <v>74</v>
      </c>
      <c r="C103" s="22" t="s">
        <v>248</v>
      </c>
      <c r="D103" s="30">
        <v>44250.050578703704</v>
      </c>
      <c r="E103" s="22" t="b">
        <v>0</v>
      </c>
      <c r="F103" s="22">
        <v>18</v>
      </c>
      <c r="G103" s="22">
        <v>1</v>
      </c>
      <c r="H103" s="22"/>
      <c r="I103" s="22"/>
      <c r="J103" s="22"/>
      <c r="K103" s="22"/>
      <c r="L103" s="22"/>
      <c r="M103" s="22"/>
      <c r="N103" s="22"/>
      <c r="O103" s="22" t="s">
        <v>46</v>
      </c>
      <c r="P103" s="22" t="s">
        <v>77</v>
      </c>
      <c r="Q103" s="22" t="s">
        <v>151</v>
      </c>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row>
    <row r="104" spans="1:48" ht="17" hidden="1" x14ac:dyDescent="0.2">
      <c r="A104" s="22">
        <v>40035664</v>
      </c>
      <c r="B104" s="22" t="s">
        <v>18</v>
      </c>
      <c r="C104" s="22" t="s">
        <v>249</v>
      </c>
      <c r="D104" s="30">
        <v>44250.464791666665</v>
      </c>
      <c r="E104" s="22" t="b">
        <v>0</v>
      </c>
      <c r="F104" s="22">
        <v>801</v>
      </c>
      <c r="G104" s="22">
        <v>1</v>
      </c>
      <c r="H104" s="22"/>
      <c r="I104" s="22"/>
      <c r="J104" s="22"/>
      <c r="K104" s="22"/>
      <c r="L104" s="22"/>
      <c r="M104" s="22"/>
      <c r="N104" s="22"/>
      <c r="O104" s="22" t="s">
        <v>46</v>
      </c>
      <c r="P104" s="22" t="s">
        <v>77</v>
      </c>
      <c r="Q104" s="22" t="s">
        <v>87</v>
      </c>
      <c r="R104" s="23"/>
      <c r="S104" s="31" t="s">
        <v>250</v>
      </c>
      <c r="T104" s="31">
        <v>3</v>
      </c>
      <c r="U104" s="31">
        <v>2</v>
      </c>
      <c r="V104" s="31">
        <v>1</v>
      </c>
      <c r="W104" s="23"/>
      <c r="X104" s="31">
        <v>1</v>
      </c>
      <c r="Y104" s="23"/>
      <c r="Z104" s="23"/>
      <c r="AA104" s="23"/>
      <c r="AB104" s="23"/>
      <c r="AC104" s="23"/>
      <c r="AD104" s="23"/>
      <c r="AE104" s="23"/>
      <c r="AF104" s="23"/>
      <c r="AG104" s="23"/>
      <c r="AH104" s="31">
        <v>2</v>
      </c>
      <c r="AI104" s="31">
        <v>2</v>
      </c>
      <c r="AJ104" s="31">
        <v>2</v>
      </c>
      <c r="AK104" s="31">
        <v>1</v>
      </c>
      <c r="AL104" s="23"/>
      <c r="AM104" s="31">
        <v>1</v>
      </c>
      <c r="AN104" s="23"/>
      <c r="AO104" s="23"/>
      <c r="AP104" s="31">
        <v>2</v>
      </c>
      <c r="AQ104" s="31">
        <v>1</v>
      </c>
      <c r="AR104" s="23"/>
      <c r="AS104" s="23"/>
      <c r="AT104" s="23"/>
      <c r="AU104" s="31">
        <v>2</v>
      </c>
      <c r="AV104" s="23"/>
    </row>
    <row r="105" spans="1:48" ht="17" x14ac:dyDescent="0.2">
      <c r="A105" s="22">
        <v>40045434</v>
      </c>
      <c r="B105" s="22" t="s">
        <v>18</v>
      </c>
      <c r="C105" s="22" t="s">
        <v>251</v>
      </c>
      <c r="D105" s="30">
        <v>44250.704687500001</v>
      </c>
      <c r="E105" s="22" t="b">
        <v>0</v>
      </c>
      <c r="F105" s="22">
        <v>21</v>
      </c>
      <c r="G105" s="22">
        <v>1</v>
      </c>
      <c r="H105" s="22"/>
      <c r="I105" s="22"/>
      <c r="J105" s="22"/>
      <c r="K105" s="22"/>
      <c r="L105" s="22"/>
      <c r="M105" s="22"/>
      <c r="N105" s="22"/>
      <c r="O105" s="22" t="s">
        <v>46</v>
      </c>
      <c r="P105" s="22" t="s">
        <v>77</v>
      </c>
      <c r="Q105" s="22" t="s">
        <v>83</v>
      </c>
      <c r="R105" s="23"/>
      <c r="S105" s="31" t="s">
        <v>252</v>
      </c>
      <c r="T105" s="31">
        <v>4</v>
      </c>
      <c r="U105" s="31">
        <v>1</v>
      </c>
      <c r="V105" s="31">
        <v>2</v>
      </c>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31" t="s">
        <v>253</v>
      </c>
    </row>
    <row r="106" spans="1:48" ht="17" hidden="1" x14ac:dyDescent="0.2">
      <c r="A106" s="22">
        <v>40052535</v>
      </c>
      <c r="B106" s="22" t="s">
        <v>18</v>
      </c>
      <c r="C106" s="22" t="s">
        <v>75</v>
      </c>
      <c r="D106" s="30">
        <v>44250.84269675926</v>
      </c>
      <c r="E106" s="22" t="b">
        <v>0</v>
      </c>
      <c r="F106" s="22">
        <v>69</v>
      </c>
      <c r="G106" s="22">
        <v>1</v>
      </c>
      <c r="H106" s="22"/>
      <c r="I106" s="22"/>
      <c r="J106" s="22"/>
      <c r="K106" s="22"/>
      <c r="L106" s="22"/>
      <c r="M106" s="22"/>
      <c r="N106" s="22"/>
      <c r="O106" s="22" t="s">
        <v>46</v>
      </c>
      <c r="P106" s="22" t="s">
        <v>77</v>
      </c>
      <c r="Q106" s="22" t="s">
        <v>78</v>
      </c>
      <c r="R106" s="23"/>
      <c r="S106" s="31" t="s">
        <v>254</v>
      </c>
      <c r="T106" s="31">
        <v>3</v>
      </c>
      <c r="U106" s="31">
        <v>2</v>
      </c>
      <c r="V106" s="31">
        <v>1</v>
      </c>
      <c r="W106" s="23"/>
      <c r="X106" s="23"/>
      <c r="Y106" s="31">
        <v>1</v>
      </c>
      <c r="Z106" s="23"/>
      <c r="AA106" s="23"/>
      <c r="AB106" s="31">
        <v>1</v>
      </c>
      <c r="AC106" s="23"/>
      <c r="AD106" s="31">
        <v>1</v>
      </c>
      <c r="AE106" s="23"/>
      <c r="AF106" s="31">
        <v>1</v>
      </c>
      <c r="AG106" s="23"/>
      <c r="AH106" s="31">
        <v>3</v>
      </c>
      <c r="AI106" s="31">
        <v>2</v>
      </c>
      <c r="AJ106" s="31">
        <v>3</v>
      </c>
      <c r="AK106" s="31">
        <v>1</v>
      </c>
      <c r="AL106" s="23"/>
      <c r="AM106" s="31">
        <v>1</v>
      </c>
      <c r="AN106" s="23"/>
      <c r="AO106" s="23"/>
      <c r="AP106" s="31">
        <v>2</v>
      </c>
      <c r="AQ106" s="31">
        <v>1</v>
      </c>
      <c r="AR106" s="31">
        <v>1</v>
      </c>
      <c r="AS106" s="23"/>
      <c r="AT106" s="31">
        <v>1</v>
      </c>
      <c r="AU106" s="31">
        <v>3</v>
      </c>
      <c r="AV106" s="23"/>
    </row>
    <row r="107" spans="1:48" ht="17" hidden="1" x14ac:dyDescent="0.2">
      <c r="A107" s="22">
        <v>40052636</v>
      </c>
      <c r="B107" s="22" t="s">
        <v>18</v>
      </c>
      <c r="C107" s="22" t="s">
        <v>255</v>
      </c>
      <c r="D107" s="30">
        <v>44250.844606481478</v>
      </c>
      <c r="E107" s="22" t="b">
        <v>0</v>
      </c>
      <c r="F107" s="22">
        <v>110</v>
      </c>
      <c r="G107" s="22">
        <v>1</v>
      </c>
      <c r="H107" s="22"/>
      <c r="I107" s="22"/>
      <c r="J107" s="22"/>
      <c r="K107" s="22"/>
      <c r="L107" s="22"/>
      <c r="M107" s="22"/>
      <c r="N107" s="22"/>
      <c r="O107" s="22" t="s">
        <v>46</v>
      </c>
      <c r="P107" s="22" t="s">
        <v>77</v>
      </c>
      <c r="Q107" s="22"/>
      <c r="R107" s="23"/>
      <c r="S107" s="31" t="s">
        <v>256</v>
      </c>
      <c r="T107" s="31">
        <v>3</v>
      </c>
      <c r="U107" s="31">
        <v>2</v>
      </c>
      <c r="V107" s="31">
        <v>1</v>
      </c>
      <c r="W107" s="23"/>
      <c r="X107" s="23"/>
      <c r="Y107" s="23"/>
      <c r="Z107" s="31">
        <v>1</v>
      </c>
      <c r="AA107" s="23"/>
      <c r="AB107" s="23"/>
      <c r="AC107" s="31">
        <v>1</v>
      </c>
      <c r="AD107" s="31">
        <v>1</v>
      </c>
      <c r="AE107" s="31">
        <v>1</v>
      </c>
      <c r="AF107" s="23"/>
      <c r="AG107" s="23"/>
      <c r="AH107" s="31">
        <v>2</v>
      </c>
      <c r="AI107" s="31">
        <v>1</v>
      </c>
      <c r="AJ107" s="31">
        <v>2</v>
      </c>
      <c r="AK107" s="31">
        <v>1</v>
      </c>
      <c r="AL107" s="23"/>
      <c r="AM107" s="23"/>
      <c r="AN107" s="23"/>
      <c r="AO107" s="23"/>
      <c r="AP107" s="31">
        <v>2</v>
      </c>
      <c r="AQ107" s="23"/>
      <c r="AR107" s="31">
        <v>1</v>
      </c>
      <c r="AS107" s="31">
        <v>1</v>
      </c>
      <c r="AT107" s="23"/>
      <c r="AU107" s="31">
        <v>4</v>
      </c>
      <c r="AV107" s="23"/>
    </row>
    <row r="108" spans="1:48" ht="17" hidden="1" x14ac:dyDescent="0.2">
      <c r="A108" s="22">
        <v>40080434</v>
      </c>
      <c r="B108" s="22" t="s">
        <v>18</v>
      </c>
      <c r="C108" s="22" t="s">
        <v>257</v>
      </c>
      <c r="D108" s="30">
        <v>44251.518657407411</v>
      </c>
      <c r="E108" s="22" t="b">
        <v>0</v>
      </c>
      <c r="F108" s="22">
        <v>111</v>
      </c>
      <c r="G108" s="22">
        <v>1</v>
      </c>
      <c r="H108" s="22"/>
      <c r="I108" s="22"/>
      <c r="J108" s="22"/>
      <c r="K108" s="22"/>
      <c r="L108" s="22"/>
      <c r="M108" s="22"/>
      <c r="N108" s="22"/>
      <c r="O108" s="22" t="s">
        <v>46</v>
      </c>
      <c r="P108" s="22" t="s">
        <v>77</v>
      </c>
      <c r="Q108" s="22" t="s">
        <v>87</v>
      </c>
      <c r="R108" s="23"/>
      <c r="S108" s="31" t="s">
        <v>258</v>
      </c>
      <c r="T108" s="31">
        <v>2</v>
      </c>
      <c r="U108" s="31">
        <v>1</v>
      </c>
      <c r="V108" s="31">
        <v>1</v>
      </c>
      <c r="W108" s="31">
        <v>1</v>
      </c>
      <c r="X108" s="31">
        <v>1</v>
      </c>
      <c r="Y108" s="23"/>
      <c r="Z108" s="23"/>
      <c r="AA108" s="31">
        <v>1</v>
      </c>
      <c r="AB108" s="23"/>
      <c r="AC108" s="23"/>
      <c r="AD108" s="31">
        <v>1</v>
      </c>
      <c r="AE108" s="23"/>
      <c r="AF108" s="23"/>
      <c r="AG108" s="23"/>
      <c r="AH108" s="31">
        <v>3</v>
      </c>
      <c r="AI108" s="31">
        <v>2</v>
      </c>
      <c r="AJ108" s="31">
        <v>1</v>
      </c>
      <c r="AK108" s="31">
        <v>1</v>
      </c>
      <c r="AL108" s="23"/>
      <c r="AM108" s="23"/>
      <c r="AN108" s="23"/>
      <c r="AO108" s="31">
        <v>1</v>
      </c>
      <c r="AP108" s="31">
        <v>2</v>
      </c>
      <c r="AQ108" s="31">
        <v>1</v>
      </c>
      <c r="AR108" s="23"/>
      <c r="AS108" s="31">
        <v>1</v>
      </c>
      <c r="AT108" s="23"/>
      <c r="AU108" s="31">
        <v>3</v>
      </c>
      <c r="AV108" s="23"/>
    </row>
    <row r="109" spans="1:48" ht="17" hidden="1" x14ac:dyDescent="0.2">
      <c r="A109" s="22">
        <v>40080679</v>
      </c>
      <c r="B109" s="22" t="s">
        <v>18</v>
      </c>
      <c r="C109" s="22" t="s">
        <v>259</v>
      </c>
      <c r="D109" s="30">
        <v>44251.527430555558</v>
      </c>
      <c r="E109" s="22" t="b">
        <v>0</v>
      </c>
      <c r="F109" s="22">
        <v>76</v>
      </c>
      <c r="G109" s="22">
        <v>1</v>
      </c>
      <c r="H109" s="22"/>
      <c r="I109" s="22"/>
      <c r="J109" s="22"/>
      <c r="K109" s="22"/>
      <c r="L109" s="22"/>
      <c r="M109" s="22"/>
      <c r="N109" s="22"/>
      <c r="O109" s="22" t="s">
        <v>46</v>
      </c>
      <c r="P109" s="22" t="s">
        <v>77</v>
      </c>
      <c r="Q109" s="22" t="s">
        <v>83</v>
      </c>
      <c r="R109" s="23"/>
      <c r="S109" s="31" t="s">
        <v>260</v>
      </c>
      <c r="T109" s="31">
        <v>4</v>
      </c>
      <c r="U109" s="31">
        <v>1</v>
      </c>
      <c r="V109" s="31">
        <v>1</v>
      </c>
      <c r="W109" s="31">
        <v>1</v>
      </c>
      <c r="X109" s="31">
        <v>1</v>
      </c>
      <c r="Y109" s="31">
        <v>1</v>
      </c>
      <c r="Z109" s="31">
        <v>1</v>
      </c>
      <c r="AA109" s="31">
        <v>1</v>
      </c>
      <c r="AB109" s="23"/>
      <c r="AC109" s="31">
        <v>1</v>
      </c>
      <c r="AD109" s="23"/>
      <c r="AE109" s="31">
        <v>1</v>
      </c>
      <c r="AF109" s="23"/>
      <c r="AG109" s="23"/>
      <c r="AH109" s="31">
        <v>3</v>
      </c>
      <c r="AI109" s="31">
        <v>2</v>
      </c>
      <c r="AJ109" s="31">
        <v>3</v>
      </c>
      <c r="AK109" s="31">
        <v>1</v>
      </c>
      <c r="AL109" s="31">
        <v>1</v>
      </c>
      <c r="AM109" s="31">
        <v>1</v>
      </c>
      <c r="AN109" s="23"/>
      <c r="AO109" s="23"/>
      <c r="AP109" s="31">
        <v>2</v>
      </c>
      <c r="AQ109" s="31">
        <v>1</v>
      </c>
      <c r="AR109" s="31">
        <v>1</v>
      </c>
      <c r="AS109" s="23"/>
      <c r="AT109" s="31">
        <v>1</v>
      </c>
      <c r="AU109" s="31">
        <v>4</v>
      </c>
      <c r="AV109" s="23"/>
    </row>
    <row r="110" spans="1:48" ht="16" hidden="1" x14ac:dyDescent="0.2">
      <c r="A110" s="22">
        <v>40119944</v>
      </c>
      <c r="B110" s="22" t="s">
        <v>18</v>
      </c>
      <c r="C110" s="22" t="s">
        <v>261</v>
      </c>
      <c r="D110" s="30">
        <v>44251.553483796299</v>
      </c>
      <c r="E110" s="22" t="b">
        <v>0</v>
      </c>
      <c r="F110" s="22">
        <v>830</v>
      </c>
      <c r="G110" s="22">
        <v>1</v>
      </c>
      <c r="H110" s="22"/>
      <c r="I110" s="22"/>
      <c r="J110" s="22"/>
      <c r="K110" s="22"/>
      <c r="L110" s="22"/>
      <c r="M110" s="22"/>
      <c r="N110" s="22"/>
      <c r="O110" s="22" t="s">
        <v>46</v>
      </c>
      <c r="P110" s="22" t="s">
        <v>77</v>
      </c>
      <c r="Q110" s="22" t="s">
        <v>83</v>
      </c>
      <c r="R110" s="23"/>
      <c r="S110" s="23"/>
      <c r="T110" s="31">
        <v>3</v>
      </c>
      <c r="U110" s="31">
        <v>2</v>
      </c>
      <c r="V110" s="31">
        <v>1</v>
      </c>
      <c r="W110" s="31">
        <v>1</v>
      </c>
      <c r="X110" s="23"/>
      <c r="Y110" s="31">
        <v>1</v>
      </c>
      <c r="Z110" s="31">
        <v>1</v>
      </c>
      <c r="AA110" s="23"/>
      <c r="AB110" s="23"/>
      <c r="AC110" s="23"/>
      <c r="AD110" s="31">
        <v>1</v>
      </c>
      <c r="AE110" s="23"/>
      <c r="AF110" s="23"/>
      <c r="AG110" s="23"/>
      <c r="AH110" s="31">
        <v>4</v>
      </c>
      <c r="AI110" s="31">
        <v>5</v>
      </c>
      <c r="AJ110" s="31">
        <v>3</v>
      </c>
      <c r="AK110" s="31">
        <v>1</v>
      </c>
      <c r="AL110" s="31">
        <v>1</v>
      </c>
      <c r="AM110" s="31">
        <v>1</v>
      </c>
      <c r="AN110" s="23"/>
      <c r="AO110" s="23"/>
      <c r="AP110" s="31">
        <v>2</v>
      </c>
      <c r="AQ110" s="31">
        <v>1</v>
      </c>
      <c r="AR110" s="23"/>
      <c r="AS110" s="23"/>
      <c r="AT110" s="23"/>
      <c r="AU110" s="31">
        <v>1</v>
      </c>
      <c r="AV110" s="23"/>
    </row>
    <row r="111" spans="1:48" ht="17" hidden="1" x14ac:dyDescent="0.2">
      <c r="A111" s="22">
        <v>40125045</v>
      </c>
      <c r="B111" s="22" t="s">
        <v>18</v>
      </c>
      <c r="C111" s="22" t="s">
        <v>262</v>
      </c>
      <c r="D111" s="30">
        <v>44251.556446759256</v>
      </c>
      <c r="E111" s="22" t="b">
        <v>0</v>
      </c>
      <c r="F111" s="22">
        <v>194</v>
      </c>
      <c r="G111" s="22">
        <v>1</v>
      </c>
      <c r="H111" s="22"/>
      <c r="I111" s="22"/>
      <c r="J111" s="22"/>
      <c r="K111" s="22"/>
      <c r="L111" s="22"/>
      <c r="M111" s="22"/>
      <c r="N111" s="22"/>
      <c r="O111" s="22" t="s">
        <v>46</v>
      </c>
      <c r="P111" s="22" t="s">
        <v>77</v>
      </c>
      <c r="Q111" s="22"/>
      <c r="R111" s="23"/>
      <c r="S111" s="31" t="s">
        <v>263</v>
      </c>
      <c r="T111" s="31">
        <v>3</v>
      </c>
      <c r="U111" s="31">
        <v>1</v>
      </c>
      <c r="V111" s="31">
        <v>1</v>
      </c>
      <c r="W111" s="31">
        <v>1</v>
      </c>
      <c r="X111" s="23"/>
      <c r="Y111" s="23"/>
      <c r="Z111" s="23"/>
      <c r="AA111" s="31">
        <v>1</v>
      </c>
      <c r="AB111" s="23"/>
      <c r="AC111" s="23"/>
      <c r="AD111" s="23"/>
      <c r="AE111" s="31">
        <v>1</v>
      </c>
      <c r="AF111" s="23"/>
      <c r="AG111" s="23"/>
      <c r="AH111" s="31">
        <v>3</v>
      </c>
      <c r="AI111" s="31">
        <v>2</v>
      </c>
      <c r="AJ111" s="31">
        <v>3</v>
      </c>
      <c r="AK111" s="31">
        <v>1</v>
      </c>
      <c r="AL111" s="23"/>
      <c r="AM111" s="31">
        <v>1</v>
      </c>
      <c r="AN111" s="23"/>
      <c r="AO111" s="23"/>
      <c r="AP111" s="31">
        <v>2</v>
      </c>
      <c r="AQ111" s="31">
        <v>1</v>
      </c>
      <c r="AR111" s="23"/>
      <c r="AS111" s="23"/>
      <c r="AT111" s="31">
        <v>1</v>
      </c>
      <c r="AU111" s="31">
        <v>3</v>
      </c>
      <c r="AV111" s="23"/>
    </row>
    <row r="112" spans="1:48" ht="34" x14ac:dyDescent="0.2">
      <c r="A112" s="22">
        <v>40129531</v>
      </c>
      <c r="B112" s="22" t="s">
        <v>18</v>
      </c>
      <c r="C112" s="22" t="s">
        <v>264</v>
      </c>
      <c r="D112" s="30">
        <v>44251.559236111112</v>
      </c>
      <c r="E112" s="22" t="b">
        <v>0</v>
      </c>
      <c r="F112" s="22">
        <v>67</v>
      </c>
      <c r="G112" s="22">
        <v>1</v>
      </c>
      <c r="H112" s="22"/>
      <c r="I112" s="22"/>
      <c r="J112" s="22"/>
      <c r="K112" s="22"/>
      <c r="L112" s="22"/>
      <c r="M112" s="22"/>
      <c r="N112" s="22"/>
      <c r="O112" s="22" t="s">
        <v>46</v>
      </c>
      <c r="P112" s="22" t="s">
        <v>77</v>
      </c>
      <c r="Q112" s="22" t="s">
        <v>78</v>
      </c>
      <c r="R112" s="23"/>
      <c r="S112" s="31" t="s">
        <v>265</v>
      </c>
      <c r="T112" s="31">
        <v>3</v>
      </c>
      <c r="U112" s="31">
        <v>1</v>
      </c>
      <c r="V112" s="31">
        <v>2</v>
      </c>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31" t="s">
        <v>266</v>
      </c>
    </row>
    <row r="113" spans="1:48" ht="17" hidden="1" x14ac:dyDescent="0.2">
      <c r="A113" s="22">
        <v>40130344</v>
      </c>
      <c r="B113" s="22" t="s">
        <v>18</v>
      </c>
      <c r="C113" s="22" t="s">
        <v>267</v>
      </c>
      <c r="D113" s="30">
        <v>44251.559733796297</v>
      </c>
      <c r="E113" s="22" t="b">
        <v>0</v>
      </c>
      <c r="F113" s="22">
        <v>84</v>
      </c>
      <c r="G113" s="22">
        <v>1</v>
      </c>
      <c r="H113" s="22"/>
      <c r="I113" s="22"/>
      <c r="J113" s="22"/>
      <c r="K113" s="22"/>
      <c r="L113" s="22"/>
      <c r="M113" s="22"/>
      <c r="N113" s="22"/>
      <c r="O113" s="22" t="s">
        <v>46</v>
      </c>
      <c r="P113" s="22" t="s">
        <v>77</v>
      </c>
      <c r="Q113" s="22" t="s">
        <v>232</v>
      </c>
      <c r="R113" s="23"/>
      <c r="S113" s="31" t="s">
        <v>268</v>
      </c>
      <c r="T113" s="31">
        <v>3</v>
      </c>
      <c r="U113" s="31">
        <v>1</v>
      </c>
      <c r="V113" s="31">
        <v>1</v>
      </c>
      <c r="W113" s="31">
        <v>1</v>
      </c>
      <c r="X113" s="23"/>
      <c r="Y113" s="23"/>
      <c r="Z113" s="31">
        <v>1</v>
      </c>
      <c r="AA113" s="23"/>
      <c r="AB113" s="23"/>
      <c r="AC113" s="23"/>
      <c r="AD113" s="31">
        <v>1</v>
      </c>
      <c r="AE113" s="31">
        <v>1</v>
      </c>
      <c r="AF113" s="23"/>
      <c r="AG113" s="23"/>
      <c r="AH113" s="23"/>
      <c r="AI113" s="31">
        <v>2</v>
      </c>
      <c r="AJ113" s="31">
        <v>1</v>
      </c>
      <c r="AK113" s="31">
        <v>1</v>
      </c>
      <c r="AL113" s="31">
        <v>1</v>
      </c>
      <c r="AM113" s="23"/>
      <c r="AN113" s="23"/>
      <c r="AO113" s="23"/>
      <c r="AP113" s="31">
        <v>2</v>
      </c>
      <c r="AQ113" s="23"/>
      <c r="AR113" s="23"/>
      <c r="AS113" s="31">
        <v>1</v>
      </c>
      <c r="AT113" s="23"/>
      <c r="AU113" s="31">
        <v>4</v>
      </c>
      <c r="AV113" s="23"/>
    </row>
    <row r="114" spans="1:48" ht="34" hidden="1" x14ac:dyDescent="0.2">
      <c r="A114" s="22">
        <v>40137412</v>
      </c>
      <c r="B114" s="22" t="s">
        <v>18</v>
      </c>
      <c r="C114" s="22" t="s">
        <v>269</v>
      </c>
      <c r="D114" s="30">
        <v>44251.564282407409</v>
      </c>
      <c r="E114" s="22" t="b">
        <v>0</v>
      </c>
      <c r="F114" s="22">
        <v>101</v>
      </c>
      <c r="G114" s="22">
        <v>1</v>
      </c>
      <c r="H114" s="22"/>
      <c r="I114" s="22"/>
      <c r="J114" s="22"/>
      <c r="K114" s="22"/>
      <c r="L114" s="22"/>
      <c r="M114" s="22"/>
      <c r="N114" s="22"/>
      <c r="O114" s="22" t="s">
        <v>46</v>
      </c>
      <c r="P114" s="22" t="s">
        <v>77</v>
      </c>
      <c r="Q114" s="22" t="s">
        <v>151</v>
      </c>
      <c r="R114" s="23"/>
      <c r="S114" s="31" t="s">
        <v>270</v>
      </c>
      <c r="T114" s="31">
        <v>3</v>
      </c>
      <c r="U114" s="31">
        <v>2</v>
      </c>
      <c r="V114" s="31">
        <v>1</v>
      </c>
      <c r="W114" s="23"/>
      <c r="X114" s="23"/>
      <c r="Y114" s="31">
        <v>1</v>
      </c>
      <c r="Z114" s="31">
        <v>1</v>
      </c>
      <c r="AA114" s="23"/>
      <c r="AB114" s="31">
        <v>1</v>
      </c>
      <c r="AC114" s="23"/>
      <c r="AD114" s="23"/>
      <c r="AE114" s="31">
        <v>1</v>
      </c>
      <c r="AF114" s="23"/>
      <c r="AG114" s="23"/>
      <c r="AH114" s="31">
        <v>3</v>
      </c>
      <c r="AI114" s="31">
        <v>1</v>
      </c>
      <c r="AJ114" s="31">
        <v>2</v>
      </c>
      <c r="AK114" s="31">
        <v>1</v>
      </c>
      <c r="AL114" s="23"/>
      <c r="AM114" s="31">
        <v>1</v>
      </c>
      <c r="AN114" s="23"/>
      <c r="AO114" s="23"/>
      <c r="AP114" s="31">
        <v>2</v>
      </c>
      <c r="AQ114" s="31">
        <v>1</v>
      </c>
      <c r="AR114" s="23"/>
      <c r="AS114" s="23"/>
      <c r="AT114" s="23"/>
      <c r="AU114" s="31">
        <v>4</v>
      </c>
      <c r="AV114" s="23"/>
    </row>
    <row r="115" spans="1:48" ht="34" hidden="1" x14ac:dyDescent="0.2">
      <c r="A115" s="22">
        <v>40140115</v>
      </c>
      <c r="B115" s="22" t="s">
        <v>18</v>
      </c>
      <c r="C115" s="22" t="s">
        <v>269</v>
      </c>
      <c r="D115" s="30">
        <v>44251.565983796296</v>
      </c>
      <c r="E115" s="22" t="b">
        <v>0</v>
      </c>
      <c r="F115" s="22">
        <v>98</v>
      </c>
      <c r="G115" s="22">
        <v>1</v>
      </c>
      <c r="H115" s="22"/>
      <c r="I115" s="22"/>
      <c r="J115" s="22"/>
      <c r="K115" s="22"/>
      <c r="L115" s="22"/>
      <c r="M115" s="22"/>
      <c r="N115" s="22"/>
      <c r="O115" s="22" t="s">
        <v>46</v>
      </c>
      <c r="P115" s="22" t="s">
        <v>77</v>
      </c>
      <c r="Q115" s="22" t="s">
        <v>151</v>
      </c>
      <c r="R115" s="23"/>
      <c r="S115" s="31" t="s">
        <v>271</v>
      </c>
      <c r="T115" s="31">
        <v>3</v>
      </c>
      <c r="U115" s="31">
        <v>1</v>
      </c>
      <c r="V115" s="31">
        <v>1</v>
      </c>
      <c r="W115" s="31">
        <v>1</v>
      </c>
      <c r="X115" s="23"/>
      <c r="Y115" s="23"/>
      <c r="Z115" s="23"/>
      <c r="AA115" s="23"/>
      <c r="AB115" s="23"/>
      <c r="AC115" s="23"/>
      <c r="AD115" s="23"/>
      <c r="AE115" s="23"/>
      <c r="AF115" s="23"/>
      <c r="AG115" s="23"/>
      <c r="AH115" s="31">
        <v>3</v>
      </c>
      <c r="AI115" s="31">
        <v>1</v>
      </c>
      <c r="AJ115" s="31">
        <v>1</v>
      </c>
      <c r="AK115" s="23"/>
      <c r="AL115" s="23"/>
      <c r="AM115" s="31">
        <v>1</v>
      </c>
      <c r="AN115" s="23"/>
      <c r="AO115" s="23"/>
      <c r="AP115" s="31">
        <v>2</v>
      </c>
      <c r="AQ115" s="23"/>
      <c r="AR115" s="23"/>
      <c r="AS115" s="31">
        <v>1</v>
      </c>
      <c r="AT115" s="23"/>
      <c r="AU115" s="31">
        <v>4</v>
      </c>
      <c r="AV115" s="31" t="s">
        <v>272</v>
      </c>
    </row>
    <row r="116" spans="1:48" ht="356" hidden="1" x14ac:dyDescent="0.2">
      <c r="A116" s="22">
        <v>40158339</v>
      </c>
      <c r="B116" s="22" t="s">
        <v>18</v>
      </c>
      <c r="C116" s="22" t="s">
        <v>273</v>
      </c>
      <c r="D116" s="30">
        <v>44251.577523148146</v>
      </c>
      <c r="E116" s="22" t="b">
        <v>0</v>
      </c>
      <c r="F116" s="22">
        <v>278</v>
      </c>
      <c r="G116" s="22">
        <v>1</v>
      </c>
      <c r="H116" s="22"/>
      <c r="I116" s="22"/>
      <c r="J116" s="22"/>
      <c r="K116" s="22"/>
      <c r="L116" s="22"/>
      <c r="M116" s="22"/>
      <c r="N116" s="22"/>
      <c r="O116" s="22" t="s">
        <v>46</v>
      </c>
      <c r="P116" s="22" t="s">
        <v>77</v>
      </c>
      <c r="Q116" s="22" t="s">
        <v>83</v>
      </c>
      <c r="R116" s="23"/>
      <c r="S116" s="31" t="s">
        <v>274</v>
      </c>
      <c r="T116" s="31">
        <v>2</v>
      </c>
      <c r="U116" s="31">
        <v>1</v>
      </c>
      <c r="V116" s="31">
        <v>1</v>
      </c>
      <c r="W116" s="31">
        <v>1</v>
      </c>
      <c r="X116" s="31">
        <v>1</v>
      </c>
      <c r="Y116" s="23"/>
      <c r="Z116" s="23"/>
      <c r="AA116" s="23"/>
      <c r="AB116" s="31">
        <v>1</v>
      </c>
      <c r="AC116" s="31">
        <v>1</v>
      </c>
      <c r="AD116" s="23"/>
      <c r="AE116" s="23"/>
      <c r="AF116" s="23"/>
      <c r="AG116" s="23"/>
      <c r="AH116" s="31">
        <v>3</v>
      </c>
      <c r="AI116" s="31">
        <v>1</v>
      </c>
      <c r="AJ116" s="31">
        <v>1</v>
      </c>
      <c r="AK116" s="31">
        <v>1</v>
      </c>
      <c r="AL116" s="23"/>
      <c r="AM116" s="31">
        <v>1</v>
      </c>
      <c r="AN116" s="23"/>
      <c r="AO116" s="23"/>
      <c r="AP116" s="31">
        <v>1</v>
      </c>
      <c r="AQ116" s="23"/>
      <c r="AR116" s="23"/>
      <c r="AS116" s="31">
        <v>1</v>
      </c>
      <c r="AT116" s="23"/>
      <c r="AU116" s="31">
        <v>5</v>
      </c>
      <c r="AV116" s="31" t="s">
        <v>275</v>
      </c>
    </row>
    <row r="117" spans="1:48" ht="16" x14ac:dyDescent="0.2">
      <c r="A117" s="22">
        <v>40167871</v>
      </c>
      <c r="B117" s="22" t="s">
        <v>18</v>
      </c>
      <c r="C117" s="22" t="s">
        <v>276</v>
      </c>
      <c r="D117" s="30">
        <v>44251.587071759262</v>
      </c>
      <c r="E117" s="22" t="b">
        <v>0</v>
      </c>
      <c r="F117" s="22">
        <v>39</v>
      </c>
      <c r="G117" s="22">
        <v>1</v>
      </c>
      <c r="H117" s="22"/>
      <c r="I117" s="22"/>
      <c r="J117" s="22"/>
      <c r="K117" s="22"/>
      <c r="L117" s="22"/>
      <c r="M117" s="22"/>
      <c r="N117" s="22"/>
      <c r="O117" s="22" t="s">
        <v>46</v>
      </c>
      <c r="P117" s="22" t="s">
        <v>277</v>
      </c>
      <c r="Q117" s="22" t="s">
        <v>119</v>
      </c>
      <c r="R117" s="23"/>
      <c r="S117" s="23"/>
      <c r="T117" s="31">
        <v>3</v>
      </c>
      <c r="U117" s="31">
        <v>1</v>
      </c>
      <c r="V117" s="31">
        <v>2</v>
      </c>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row>
    <row r="118" spans="1:48" ht="51" hidden="1" x14ac:dyDescent="0.2">
      <c r="A118" s="22">
        <v>40169564</v>
      </c>
      <c r="B118" s="22" t="s">
        <v>18</v>
      </c>
      <c r="C118" s="22" t="s">
        <v>278</v>
      </c>
      <c r="D118" s="30">
        <v>44251.628750000003</v>
      </c>
      <c r="E118" s="22" t="b">
        <v>0</v>
      </c>
      <c r="F118" s="22">
        <v>307</v>
      </c>
      <c r="G118" s="22">
        <v>1</v>
      </c>
      <c r="H118" s="22"/>
      <c r="I118" s="22"/>
      <c r="J118" s="22"/>
      <c r="K118" s="22"/>
      <c r="L118" s="22"/>
      <c r="M118" s="22"/>
      <c r="N118" s="22"/>
      <c r="O118" s="22" t="s">
        <v>46</v>
      </c>
      <c r="P118" s="22" t="s">
        <v>77</v>
      </c>
      <c r="Q118" s="22"/>
      <c r="R118" s="23"/>
      <c r="S118" s="31" t="s">
        <v>279</v>
      </c>
      <c r="T118" s="31">
        <v>3</v>
      </c>
      <c r="U118" s="31">
        <v>1</v>
      </c>
      <c r="V118" s="31">
        <v>1</v>
      </c>
      <c r="W118" s="31">
        <v>1</v>
      </c>
      <c r="X118" s="31">
        <v>1</v>
      </c>
      <c r="Y118" s="23"/>
      <c r="Z118" s="31">
        <v>1</v>
      </c>
      <c r="AA118" s="23"/>
      <c r="AB118" s="31">
        <v>1</v>
      </c>
      <c r="AC118" s="23"/>
      <c r="AD118" s="23"/>
      <c r="AE118" s="23"/>
      <c r="AF118" s="23"/>
      <c r="AG118" s="23"/>
      <c r="AH118" s="31">
        <v>2</v>
      </c>
      <c r="AI118" s="31">
        <v>5</v>
      </c>
      <c r="AJ118" s="31">
        <v>2</v>
      </c>
      <c r="AK118" s="31">
        <v>1</v>
      </c>
      <c r="AL118" s="23"/>
      <c r="AM118" s="31">
        <v>1</v>
      </c>
      <c r="AN118" s="23"/>
      <c r="AO118" s="23"/>
      <c r="AP118" s="31">
        <v>2</v>
      </c>
      <c r="AQ118" s="23"/>
      <c r="AR118" s="23"/>
      <c r="AS118" s="31">
        <v>1</v>
      </c>
      <c r="AT118" s="23"/>
      <c r="AU118" s="31">
        <v>1</v>
      </c>
      <c r="AV118" s="23"/>
    </row>
    <row r="119" spans="1:48" ht="34" x14ac:dyDescent="0.2">
      <c r="A119" s="22">
        <v>40170418</v>
      </c>
      <c r="B119" s="22" t="s">
        <v>18</v>
      </c>
      <c r="C119" s="22" t="s">
        <v>280</v>
      </c>
      <c r="D119" s="30">
        <v>44251.646527777775</v>
      </c>
      <c r="E119" s="22" t="b">
        <v>0</v>
      </c>
      <c r="F119" s="22">
        <v>85</v>
      </c>
      <c r="G119" s="22">
        <v>1</v>
      </c>
      <c r="H119" s="22"/>
      <c r="I119" s="22"/>
      <c r="J119" s="22"/>
      <c r="K119" s="22"/>
      <c r="L119" s="22"/>
      <c r="M119" s="22"/>
      <c r="N119" s="22"/>
      <c r="O119" s="22" t="s">
        <v>46</v>
      </c>
      <c r="P119" s="22" t="s">
        <v>281</v>
      </c>
      <c r="Q119" s="22" t="s">
        <v>282</v>
      </c>
      <c r="R119" s="23"/>
      <c r="S119" s="31" t="s">
        <v>283</v>
      </c>
      <c r="T119" s="31">
        <v>4</v>
      </c>
      <c r="U119" s="31">
        <v>1</v>
      </c>
      <c r="V119" s="31">
        <v>2</v>
      </c>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31" t="s">
        <v>284</v>
      </c>
    </row>
    <row r="120" spans="1:48" ht="17" hidden="1" x14ac:dyDescent="0.2">
      <c r="A120" s="22">
        <v>40170460</v>
      </c>
      <c r="B120" s="22" t="s">
        <v>18</v>
      </c>
      <c r="C120" s="22" t="s">
        <v>285</v>
      </c>
      <c r="D120" s="30">
        <v>44251.647511574076</v>
      </c>
      <c r="E120" s="22" t="b">
        <v>0</v>
      </c>
      <c r="F120" s="22">
        <v>93</v>
      </c>
      <c r="G120" s="22">
        <v>1</v>
      </c>
      <c r="H120" s="22"/>
      <c r="I120" s="22"/>
      <c r="J120" s="22"/>
      <c r="K120" s="22"/>
      <c r="L120" s="22"/>
      <c r="M120" s="22"/>
      <c r="N120" s="22"/>
      <c r="O120" s="22" t="s">
        <v>46</v>
      </c>
      <c r="P120" s="22" t="s">
        <v>77</v>
      </c>
      <c r="Q120" s="22"/>
      <c r="R120" s="23"/>
      <c r="S120" s="31" t="s">
        <v>286</v>
      </c>
      <c r="T120" s="31">
        <v>2</v>
      </c>
      <c r="U120" s="31">
        <v>1</v>
      </c>
      <c r="V120" s="31">
        <v>1</v>
      </c>
      <c r="W120" s="31">
        <v>1</v>
      </c>
      <c r="X120" s="23"/>
      <c r="Y120" s="23"/>
      <c r="Z120" s="23"/>
      <c r="AA120" s="23"/>
      <c r="AB120" s="23"/>
      <c r="AC120" s="23"/>
      <c r="AD120" s="31">
        <v>1</v>
      </c>
      <c r="AE120" s="31">
        <v>1</v>
      </c>
      <c r="AF120" s="23"/>
      <c r="AG120" s="23"/>
      <c r="AH120" s="31">
        <v>5</v>
      </c>
      <c r="AI120" s="31">
        <v>1</v>
      </c>
      <c r="AJ120" s="31">
        <v>1</v>
      </c>
      <c r="AK120" s="23"/>
      <c r="AL120" s="23"/>
      <c r="AM120" s="31">
        <v>1</v>
      </c>
      <c r="AN120" s="23"/>
      <c r="AO120" s="23"/>
      <c r="AP120" s="31">
        <v>1</v>
      </c>
      <c r="AQ120" s="23"/>
      <c r="AR120" s="23"/>
      <c r="AS120" s="31">
        <v>1</v>
      </c>
      <c r="AT120" s="23"/>
      <c r="AU120" s="31">
        <v>5</v>
      </c>
      <c r="AV120" s="23"/>
    </row>
    <row r="121" spans="1:48" ht="17" hidden="1" x14ac:dyDescent="0.2">
      <c r="A121" s="22">
        <v>40171046</v>
      </c>
      <c r="B121" s="22" t="s">
        <v>74</v>
      </c>
      <c r="C121" s="22" t="s">
        <v>287</v>
      </c>
      <c r="D121" s="30">
        <v>44251.660092592596</v>
      </c>
      <c r="E121" s="22" t="b">
        <v>0</v>
      </c>
      <c r="F121" s="22">
        <v>74</v>
      </c>
      <c r="G121" s="22">
        <v>1</v>
      </c>
      <c r="H121" s="22"/>
      <c r="I121" s="22"/>
      <c r="J121" s="22"/>
      <c r="K121" s="22"/>
      <c r="L121" s="22"/>
      <c r="M121" s="22"/>
      <c r="N121" s="22"/>
      <c r="O121" s="22" t="s">
        <v>46</v>
      </c>
      <c r="P121" s="22" t="s">
        <v>77</v>
      </c>
      <c r="Q121" s="22" t="s">
        <v>83</v>
      </c>
      <c r="R121" s="23"/>
      <c r="S121" s="31" t="s">
        <v>288</v>
      </c>
      <c r="T121" s="31">
        <v>2</v>
      </c>
      <c r="U121" s="31">
        <v>2</v>
      </c>
      <c r="V121" s="31">
        <v>1</v>
      </c>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row>
    <row r="122" spans="1:48" ht="17" hidden="1" x14ac:dyDescent="0.2">
      <c r="A122" s="22">
        <v>40171125</v>
      </c>
      <c r="B122" s="22" t="s">
        <v>18</v>
      </c>
      <c r="C122" s="22" t="s">
        <v>287</v>
      </c>
      <c r="D122" s="30">
        <v>44251.661643518521</v>
      </c>
      <c r="E122" s="22" t="b">
        <v>0</v>
      </c>
      <c r="F122" s="22">
        <v>104</v>
      </c>
      <c r="G122" s="22">
        <v>1</v>
      </c>
      <c r="H122" s="22"/>
      <c r="I122" s="22"/>
      <c r="J122" s="22"/>
      <c r="K122" s="22"/>
      <c r="L122" s="22"/>
      <c r="M122" s="22"/>
      <c r="N122" s="22"/>
      <c r="O122" s="22" t="s">
        <v>46</v>
      </c>
      <c r="P122" s="22" t="s">
        <v>77</v>
      </c>
      <c r="Q122" s="22" t="s">
        <v>83</v>
      </c>
      <c r="R122" s="23"/>
      <c r="S122" s="31" t="s">
        <v>288</v>
      </c>
      <c r="T122" s="31">
        <v>2</v>
      </c>
      <c r="U122" s="31">
        <v>2</v>
      </c>
      <c r="V122" s="31">
        <v>1</v>
      </c>
      <c r="W122" s="31">
        <v>1</v>
      </c>
      <c r="X122" s="31">
        <v>1</v>
      </c>
      <c r="Y122" s="23"/>
      <c r="Z122" s="23"/>
      <c r="AA122" s="23"/>
      <c r="AB122" s="31">
        <v>1</v>
      </c>
      <c r="AC122" s="23"/>
      <c r="AD122" s="31">
        <v>1</v>
      </c>
      <c r="AE122" s="23"/>
      <c r="AF122" s="23"/>
      <c r="AG122" s="23"/>
      <c r="AH122" s="23"/>
      <c r="AI122" s="31">
        <v>2</v>
      </c>
      <c r="AJ122" s="31">
        <v>3</v>
      </c>
      <c r="AK122" s="23"/>
      <c r="AL122" s="23"/>
      <c r="AM122" s="31">
        <v>1</v>
      </c>
      <c r="AN122" s="23"/>
      <c r="AO122" s="23"/>
      <c r="AP122" s="31">
        <v>2</v>
      </c>
      <c r="AQ122" s="23"/>
      <c r="AR122" s="23"/>
      <c r="AS122" s="31">
        <v>1</v>
      </c>
      <c r="AT122" s="23"/>
      <c r="AU122" s="31">
        <v>3</v>
      </c>
      <c r="AV122" s="23"/>
    </row>
    <row r="123" spans="1:48" ht="85" x14ac:dyDescent="0.2">
      <c r="A123" s="22">
        <v>40173048</v>
      </c>
      <c r="B123" s="22" t="s">
        <v>18</v>
      </c>
      <c r="C123" s="22" t="s">
        <v>289</v>
      </c>
      <c r="D123" s="30">
        <v>44251.700046296297</v>
      </c>
      <c r="E123" s="22" t="b">
        <v>0</v>
      </c>
      <c r="F123" s="22">
        <v>35</v>
      </c>
      <c r="G123" s="22">
        <v>1</v>
      </c>
      <c r="H123" s="22"/>
      <c r="I123" s="22"/>
      <c r="J123" s="22"/>
      <c r="K123" s="22"/>
      <c r="L123" s="22"/>
      <c r="M123" s="22"/>
      <c r="N123" s="22"/>
      <c r="O123" s="22" t="s">
        <v>46</v>
      </c>
      <c r="P123" s="22" t="s">
        <v>189</v>
      </c>
      <c r="Q123" s="22"/>
      <c r="R123" s="23"/>
      <c r="S123" s="31" t="s">
        <v>290</v>
      </c>
      <c r="T123" s="31">
        <v>4</v>
      </c>
      <c r="U123" s="31">
        <v>1</v>
      </c>
      <c r="V123" s="31">
        <v>2</v>
      </c>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31" t="s">
        <v>291</v>
      </c>
    </row>
    <row r="124" spans="1:48" ht="34" hidden="1" x14ac:dyDescent="0.2">
      <c r="A124" s="22">
        <v>40227121</v>
      </c>
      <c r="B124" s="22" t="s">
        <v>18</v>
      </c>
      <c r="C124" s="22" t="s">
        <v>292</v>
      </c>
      <c r="D124" s="30">
        <v>44252.779907407406</v>
      </c>
      <c r="E124" s="22" t="b">
        <v>0</v>
      </c>
      <c r="F124" s="22">
        <v>203</v>
      </c>
      <c r="G124" s="22">
        <v>1</v>
      </c>
      <c r="H124" s="22"/>
      <c r="I124" s="22"/>
      <c r="J124" s="22"/>
      <c r="K124" s="22"/>
      <c r="L124" s="22"/>
      <c r="M124" s="22"/>
      <c r="N124" s="22"/>
      <c r="O124" s="22" t="s">
        <v>46</v>
      </c>
      <c r="P124" s="22" t="s">
        <v>77</v>
      </c>
      <c r="Q124" s="22" t="s">
        <v>78</v>
      </c>
      <c r="R124" s="23"/>
      <c r="S124" s="31" t="s">
        <v>293</v>
      </c>
      <c r="T124" s="31">
        <v>3</v>
      </c>
      <c r="U124" s="31">
        <v>2</v>
      </c>
      <c r="V124" s="31">
        <v>1</v>
      </c>
      <c r="W124" s="31">
        <v>1</v>
      </c>
      <c r="X124" s="31">
        <v>1</v>
      </c>
      <c r="Y124" s="23"/>
      <c r="Z124" s="31">
        <v>1</v>
      </c>
      <c r="AA124" s="31">
        <v>1</v>
      </c>
      <c r="AB124" s="23"/>
      <c r="AC124" s="31">
        <v>1</v>
      </c>
      <c r="AD124" s="23"/>
      <c r="AE124" s="31">
        <v>1</v>
      </c>
      <c r="AF124" s="23"/>
      <c r="AG124" s="23"/>
      <c r="AH124" s="31">
        <v>2</v>
      </c>
      <c r="AI124" s="31">
        <v>3</v>
      </c>
      <c r="AJ124" s="31">
        <v>3</v>
      </c>
      <c r="AK124" s="31">
        <v>1</v>
      </c>
      <c r="AL124" s="23"/>
      <c r="AM124" s="31">
        <v>1</v>
      </c>
      <c r="AN124" s="23"/>
      <c r="AO124" s="23"/>
      <c r="AP124" s="31">
        <v>2</v>
      </c>
      <c r="AQ124" s="31">
        <v>1</v>
      </c>
      <c r="AR124" s="23"/>
      <c r="AS124" s="23"/>
      <c r="AT124" s="23"/>
      <c r="AU124" s="31">
        <v>1</v>
      </c>
      <c r="AV124" s="31" t="s">
        <v>294</v>
      </c>
    </row>
    <row r="125" spans="1:48" ht="34" hidden="1" x14ac:dyDescent="0.2">
      <c r="A125" s="22">
        <v>40238774</v>
      </c>
      <c r="B125" s="22" t="s">
        <v>18</v>
      </c>
      <c r="C125" s="22" t="s">
        <v>295</v>
      </c>
      <c r="D125" s="30">
        <v>44252.951851851853</v>
      </c>
      <c r="E125" s="22" t="b">
        <v>0</v>
      </c>
      <c r="F125" s="22">
        <v>87</v>
      </c>
      <c r="G125" s="22">
        <v>1</v>
      </c>
      <c r="H125" s="22"/>
      <c r="I125" s="22"/>
      <c r="J125" s="22"/>
      <c r="K125" s="22"/>
      <c r="L125" s="22"/>
      <c r="M125" s="22"/>
      <c r="N125" s="22"/>
      <c r="O125" s="22" t="s">
        <v>46</v>
      </c>
      <c r="P125" s="22" t="s">
        <v>77</v>
      </c>
      <c r="Q125" s="22" t="s">
        <v>83</v>
      </c>
      <c r="R125" s="23"/>
      <c r="S125" s="31" t="s">
        <v>296</v>
      </c>
      <c r="T125" s="31">
        <v>2</v>
      </c>
      <c r="U125" s="31">
        <v>2</v>
      </c>
      <c r="V125" s="31">
        <v>1</v>
      </c>
      <c r="W125" s="31">
        <v>1</v>
      </c>
      <c r="X125" s="31">
        <v>1</v>
      </c>
      <c r="Y125" s="31">
        <v>1</v>
      </c>
      <c r="Z125" s="31">
        <v>1</v>
      </c>
      <c r="AA125" s="31">
        <v>1</v>
      </c>
      <c r="AB125" s="31">
        <v>1</v>
      </c>
      <c r="AC125" s="23"/>
      <c r="AD125" s="31">
        <v>1</v>
      </c>
      <c r="AE125" s="23"/>
      <c r="AF125" s="23"/>
      <c r="AG125" s="23"/>
      <c r="AH125" s="31">
        <v>4</v>
      </c>
      <c r="AI125" s="31">
        <v>2</v>
      </c>
      <c r="AJ125" s="31">
        <v>3</v>
      </c>
      <c r="AK125" s="31">
        <v>1</v>
      </c>
      <c r="AL125" s="23"/>
      <c r="AM125" s="31">
        <v>1</v>
      </c>
      <c r="AN125" s="23"/>
      <c r="AO125" s="23"/>
      <c r="AP125" s="31">
        <v>2</v>
      </c>
      <c r="AQ125" s="23"/>
      <c r="AR125" s="23"/>
      <c r="AS125" s="31">
        <v>1</v>
      </c>
      <c r="AT125" s="23"/>
      <c r="AU125" s="31">
        <v>3</v>
      </c>
      <c r="AV125" s="23"/>
    </row>
    <row r="126" spans="1:48" ht="17" x14ac:dyDescent="0.2">
      <c r="A126" s="22">
        <v>40238816</v>
      </c>
      <c r="B126" s="22" t="s">
        <v>18</v>
      </c>
      <c r="C126" s="22" t="s">
        <v>297</v>
      </c>
      <c r="D126" s="30">
        <v>44252.952280092592</v>
      </c>
      <c r="E126" s="22" t="b">
        <v>0</v>
      </c>
      <c r="F126" s="22">
        <v>46</v>
      </c>
      <c r="G126" s="22">
        <v>1</v>
      </c>
      <c r="H126" s="22"/>
      <c r="I126" s="22"/>
      <c r="J126" s="22"/>
      <c r="K126" s="22"/>
      <c r="L126" s="22"/>
      <c r="M126" s="22"/>
      <c r="N126" s="22"/>
      <c r="O126" s="22" t="s">
        <v>46</v>
      </c>
      <c r="P126" s="22" t="s">
        <v>77</v>
      </c>
      <c r="Q126" s="22"/>
      <c r="R126" s="23"/>
      <c r="S126" s="31" t="s">
        <v>298</v>
      </c>
      <c r="T126" s="31">
        <v>3</v>
      </c>
      <c r="U126" s="31">
        <v>1</v>
      </c>
      <c r="V126" s="31">
        <v>2</v>
      </c>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31" t="s">
        <v>100</v>
      </c>
    </row>
    <row r="127" spans="1:48" ht="306" hidden="1" x14ac:dyDescent="0.2">
      <c r="A127" s="22">
        <v>40238874</v>
      </c>
      <c r="B127" s="22" t="s">
        <v>18</v>
      </c>
      <c r="C127" s="22" t="s">
        <v>299</v>
      </c>
      <c r="D127" s="30">
        <v>44252.953136574077</v>
      </c>
      <c r="E127" s="22" t="b">
        <v>0</v>
      </c>
      <c r="F127" s="22">
        <v>524</v>
      </c>
      <c r="G127" s="22">
        <v>1</v>
      </c>
      <c r="H127" s="22"/>
      <c r="I127" s="22"/>
      <c r="J127" s="22"/>
      <c r="K127" s="22"/>
      <c r="L127" s="22"/>
      <c r="M127" s="22"/>
      <c r="N127" s="22"/>
      <c r="O127" s="22" t="s">
        <v>46</v>
      </c>
      <c r="P127" s="22" t="s">
        <v>77</v>
      </c>
      <c r="Q127" s="22" t="s">
        <v>300</v>
      </c>
      <c r="R127" s="23"/>
      <c r="S127" s="31" t="s">
        <v>301</v>
      </c>
      <c r="T127" s="31">
        <v>3</v>
      </c>
      <c r="U127" s="31">
        <v>1</v>
      </c>
      <c r="V127" s="31">
        <v>1</v>
      </c>
      <c r="W127" s="31">
        <v>1</v>
      </c>
      <c r="X127" s="31">
        <v>1</v>
      </c>
      <c r="Y127" s="23"/>
      <c r="Z127" s="31">
        <v>1</v>
      </c>
      <c r="AA127" s="23"/>
      <c r="AB127" s="31">
        <v>1</v>
      </c>
      <c r="AC127" s="23"/>
      <c r="AD127" s="31">
        <v>1</v>
      </c>
      <c r="AE127" s="31">
        <v>1</v>
      </c>
      <c r="AF127" s="23"/>
      <c r="AG127" s="23"/>
      <c r="AH127" s="31">
        <v>2</v>
      </c>
      <c r="AI127" s="31">
        <v>2</v>
      </c>
      <c r="AJ127" s="31">
        <v>1</v>
      </c>
      <c r="AK127" s="23"/>
      <c r="AL127" s="23"/>
      <c r="AM127" s="31">
        <v>1</v>
      </c>
      <c r="AN127" s="23"/>
      <c r="AO127" s="31">
        <v>1</v>
      </c>
      <c r="AP127" s="31">
        <v>2</v>
      </c>
      <c r="AQ127" s="23"/>
      <c r="AR127" s="31">
        <v>1</v>
      </c>
      <c r="AS127" s="23"/>
      <c r="AT127" s="23"/>
      <c r="AU127" s="31">
        <v>4</v>
      </c>
      <c r="AV127" s="31" t="s">
        <v>302</v>
      </c>
    </row>
    <row r="128" spans="1:48" ht="17" x14ac:dyDescent="0.2">
      <c r="A128" s="22">
        <v>40238909</v>
      </c>
      <c r="B128" s="22" t="s">
        <v>18</v>
      </c>
      <c r="C128" s="22" t="s">
        <v>303</v>
      </c>
      <c r="D128" s="30">
        <v>44252.953611111108</v>
      </c>
      <c r="E128" s="22" t="b">
        <v>0</v>
      </c>
      <c r="F128" s="22">
        <v>57</v>
      </c>
      <c r="G128" s="22">
        <v>1</v>
      </c>
      <c r="H128" s="22"/>
      <c r="I128" s="22"/>
      <c r="J128" s="22"/>
      <c r="K128" s="22"/>
      <c r="L128" s="22"/>
      <c r="M128" s="22"/>
      <c r="N128" s="22"/>
      <c r="O128" s="22" t="s">
        <v>46</v>
      </c>
      <c r="P128" s="22" t="s">
        <v>77</v>
      </c>
      <c r="Q128" s="22"/>
      <c r="R128" s="23"/>
      <c r="S128" s="31" t="s">
        <v>304</v>
      </c>
      <c r="T128" s="31">
        <v>3</v>
      </c>
      <c r="U128" s="31">
        <v>2</v>
      </c>
      <c r="V128" s="31">
        <v>2</v>
      </c>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row>
    <row r="129" spans="1:48" ht="17" hidden="1" x14ac:dyDescent="0.2">
      <c r="A129" s="22">
        <v>40238989</v>
      </c>
      <c r="B129" s="22" t="s">
        <v>18</v>
      </c>
      <c r="C129" s="22" t="s">
        <v>305</v>
      </c>
      <c r="D129" s="30">
        <v>44252.954942129632</v>
      </c>
      <c r="E129" s="22" t="b">
        <v>0</v>
      </c>
      <c r="F129" s="22">
        <v>97</v>
      </c>
      <c r="G129" s="22">
        <v>1</v>
      </c>
      <c r="H129" s="22"/>
      <c r="I129" s="22"/>
      <c r="J129" s="22"/>
      <c r="K129" s="22"/>
      <c r="L129" s="22"/>
      <c r="M129" s="22"/>
      <c r="N129" s="22"/>
      <c r="O129" s="22" t="s">
        <v>46</v>
      </c>
      <c r="P129" s="22" t="s">
        <v>77</v>
      </c>
      <c r="Q129" s="22"/>
      <c r="R129" s="23"/>
      <c r="S129" s="31" t="s">
        <v>306</v>
      </c>
      <c r="T129" s="31">
        <v>3</v>
      </c>
      <c r="U129" s="31">
        <v>1</v>
      </c>
      <c r="V129" s="31">
        <v>1</v>
      </c>
      <c r="W129" s="31">
        <v>1</v>
      </c>
      <c r="X129" s="31">
        <v>1</v>
      </c>
      <c r="Y129" s="23"/>
      <c r="Z129" s="23"/>
      <c r="AA129" s="31">
        <v>1</v>
      </c>
      <c r="AB129" s="23"/>
      <c r="AC129" s="23"/>
      <c r="AD129" s="23"/>
      <c r="AE129" s="23"/>
      <c r="AF129" s="23"/>
      <c r="AG129" s="23"/>
      <c r="AH129" s="31">
        <v>4</v>
      </c>
      <c r="AI129" s="31">
        <v>3</v>
      </c>
      <c r="AJ129" s="31">
        <v>1</v>
      </c>
      <c r="AK129" s="31">
        <v>1</v>
      </c>
      <c r="AL129" s="23"/>
      <c r="AM129" s="23"/>
      <c r="AN129" s="23"/>
      <c r="AO129" s="23"/>
      <c r="AP129" s="31">
        <v>1</v>
      </c>
      <c r="AQ129" s="23"/>
      <c r="AR129" s="23"/>
      <c r="AS129" s="31">
        <v>1</v>
      </c>
      <c r="AT129" s="23"/>
      <c r="AU129" s="31">
        <v>5</v>
      </c>
      <c r="AV129" s="31" t="s">
        <v>307</v>
      </c>
    </row>
    <row r="130" spans="1:48" ht="17" hidden="1" x14ac:dyDescent="0.2">
      <c r="A130" s="22">
        <v>40240626</v>
      </c>
      <c r="B130" s="22" t="s">
        <v>18</v>
      </c>
      <c r="C130" s="22" t="s">
        <v>308</v>
      </c>
      <c r="D130" s="30">
        <v>44252.977372685185</v>
      </c>
      <c r="E130" s="22" t="b">
        <v>0</v>
      </c>
      <c r="F130" s="22">
        <v>109</v>
      </c>
      <c r="G130" s="22">
        <v>1</v>
      </c>
      <c r="H130" s="22"/>
      <c r="I130" s="22"/>
      <c r="J130" s="22"/>
      <c r="K130" s="22"/>
      <c r="L130" s="22"/>
      <c r="M130" s="22"/>
      <c r="N130" s="22"/>
      <c r="O130" s="22" t="s">
        <v>46</v>
      </c>
      <c r="P130" s="22" t="s">
        <v>77</v>
      </c>
      <c r="Q130" s="22" t="s">
        <v>83</v>
      </c>
      <c r="R130" s="23"/>
      <c r="S130" s="31" t="s">
        <v>309</v>
      </c>
      <c r="T130" s="31">
        <v>3</v>
      </c>
      <c r="U130" s="31">
        <v>1</v>
      </c>
      <c r="V130" s="31">
        <v>1</v>
      </c>
      <c r="W130" s="23"/>
      <c r="X130" s="31">
        <v>1</v>
      </c>
      <c r="Y130" s="23"/>
      <c r="Z130" s="23"/>
      <c r="AA130" s="23"/>
      <c r="AB130" s="31">
        <v>1</v>
      </c>
      <c r="AC130" s="23"/>
      <c r="AD130" s="23"/>
      <c r="AE130" s="23"/>
      <c r="AF130" s="23"/>
      <c r="AG130" s="23"/>
      <c r="AH130" s="31">
        <v>2</v>
      </c>
      <c r="AI130" s="31">
        <v>3</v>
      </c>
      <c r="AJ130" s="31">
        <v>2</v>
      </c>
      <c r="AK130" s="31">
        <v>1</v>
      </c>
      <c r="AL130" s="23"/>
      <c r="AM130" s="31">
        <v>1</v>
      </c>
      <c r="AN130" s="23"/>
      <c r="AO130" s="23"/>
      <c r="AP130" s="31">
        <v>2</v>
      </c>
      <c r="AQ130" s="23"/>
      <c r="AR130" s="31">
        <v>1</v>
      </c>
      <c r="AS130" s="23"/>
      <c r="AT130" s="23"/>
      <c r="AU130" s="31">
        <v>3</v>
      </c>
      <c r="AV130" s="23"/>
    </row>
    <row r="131" spans="1:48" ht="17" hidden="1" x14ac:dyDescent="0.2">
      <c r="A131" s="22">
        <v>40241887</v>
      </c>
      <c r="B131" s="22" t="s">
        <v>18</v>
      </c>
      <c r="C131" s="22" t="s">
        <v>310</v>
      </c>
      <c r="D131" s="30">
        <v>44252.994351851848</v>
      </c>
      <c r="E131" s="22" t="b">
        <v>0</v>
      </c>
      <c r="F131" s="22">
        <v>313</v>
      </c>
      <c r="G131" s="22">
        <v>1</v>
      </c>
      <c r="H131" s="22"/>
      <c r="I131" s="22"/>
      <c r="J131" s="22"/>
      <c r="K131" s="22"/>
      <c r="L131" s="22"/>
      <c r="M131" s="22"/>
      <c r="N131" s="22"/>
      <c r="O131" s="22" t="s">
        <v>46</v>
      </c>
      <c r="P131" s="22" t="s">
        <v>77</v>
      </c>
      <c r="Q131" s="22" t="s">
        <v>87</v>
      </c>
      <c r="R131" s="23"/>
      <c r="S131" s="31" t="s">
        <v>311</v>
      </c>
      <c r="T131" s="31">
        <v>3</v>
      </c>
      <c r="U131" s="31">
        <v>2</v>
      </c>
      <c r="V131" s="31">
        <v>1</v>
      </c>
      <c r="W131" s="23"/>
      <c r="X131" s="23"/>
      <c r="Y131" s="23"/>
      <c r="Z131" s="23"/>
      <c r="AA131" s="23"/>
      <c r="AB131" s="23"/>
      <c r="AC131" s="23"/>
      <c r="AD131" s="23"/>
      <c r="AE131" s="23"/>
      <c r="AF131" s="23"/>
      <c r="AG131" s="31">
        <v>1</v>
      </c>
      <c r="AH131" s="31">
        <v>2</v>
      </c>
      <c r="AI131" s="31">
        <v>4</v>
      </c>
      <c r="AJ131" s="31">
        <v>2</v>
      </c>
      <c r="AK131" s="31">
        <v>1</v>
      </c>
      <c r="AL131" s="23"/>
      <c r="AM131" s="23"/>
      <c r="AN131" s="23"/>
      <c r="AO131" s="23"/>
      <c r="AP131" s="31">
        <v>2</v>
      </c>
      <c r="AQ131" s="31">
        <v>1</v>
      </c>
      <c r="AR131" s="23"/>
      <c r="AS131" s="23"/>
      <c r="AT131" s="23"/>
      <c r="AU131" s="31">
        <v>4</v>
      </c>
      <c r="AV131" s="31" t="s">
        <v>312</v>
      </c>
    </row>
    <row r="132" spans="1:48" ht="17" x14ac:dyDescent="0.2">
      <c r="A132" s="22">
        <v>40245243</v>
      </c>
      <c r="B132" s="22" t="s">
        <v>18</v>
      </c>
      <c r="C132" s="22" t="s">
        <v>313</v>
      </c>
      <c r="D132" s="30">
        <v>44253.040821759256</v>
      </c>
      <c r="E132" s="22" t="b">
        <v>0</v>
      </c>
      <c r="F132" s="22">
        <v>27</v>
      </c>
      <c r="G132" s="22">
        <v>1</v>
      </c>
      <c r="H132" s="22"/>
      <c r="I132" s="22"/>
      <c r="J132" s="22"/>
      <c r="K132" s="22"/>
      <c r="L132" s="22"/>
      <c r="M132" s="22"/>
      <c r="N132" s="22"/>
      <c r="O132" s="22" t="s">
        <v>46</v>
      </c>
      <c r="P132" s="22" t="s">
        <v>189</v>
      </c>
      <c r="Q132" s="22" t="s">
        <v>314</v>
      </c>
      <c r="R132" s="23"/>
      <c r="S132" s="31" t="s">
        <v>315</v>
      </c>
      <c r="T132" s="31">
        <v>3</v>
      </c>
      <c r="U132" s="31">
        <v>1</v>
      </c>
      <c r="V132" s="31">
        <v>2</v>
      </c>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row>
    <row r="133" spans="1:48" ht="68" hidden="1" x14ac:dyDescent="0.2">
      <c r="A133" s="22">
        <v>40247664</v>
      </c>
      <c r="B133" s="22" t="s">
        <v>18</v>
      </c>
      <c r="C133" s="22" t="s">
        <v>234</v>
      </c>
      <c r="D133" s="30">
        <v>44253.077256944445</v>
      </c>
      <c r="E133" s="22" t="b">
        <v>0</v>
      </c>
      <c r="F133" s="22">
        <v>154</v>
      </c>
      <c r="G133" s="22">
        <v>1</v>
      </c>
      <c r="H133" s="22"/>
      <c r="I133" s="22"/>
      <c r="J133" s="22"/>
      <c r="K133" s="22"/>
      <c r="L133" s="22"/>
      <c r="M133" s="22"/>
      <c r="N133" s="22"/>
      <c r="O133" s="22" t="s">
        <v>46</v>
      </c>
      <c r="P133" s="22" t="s">
        <v>77</v>
      </c>
      <c r="Q133" s="22" t="s">
        <v>87</v>
      </c>
      <c r="R133" s="23"/>
      <c r="S133" s="31" t="s">
        <v>316</v>
      </c>
      <c r="T133" s="31">
        <v>3</v>
      </c>
      <c r="U133" s="31">
        <v>1</v>
      </c>
      <c r="V133" s="31">
        <v>1</v>
      </c>
      <c r="W133" s="31">
        <v>1</v>
      </c>
      <c r="X133" s="31">
        <v>1</v>
      </c>
      <c r="Y133" s="23"/>
      <c r="Z133" s="23"/>
      <c r="AA133" s="23"/>
      <c r="AB133" s="23"/>
      <c r="AC133" s="23"/>
      <c r="AD133" s="31">
        <v>1</v>
      </c>
      <c r="AE133" s="23"/>
      <c r="AF133" s="23"/>
      <c r="AG133" s="23"/>
      <c r="AH133" s="31">
        <v>4</v>
      </c>
      <c r="AI133" s="31">
        <v>2</v>
      </c>
      <c r="AJ133" s="31">
        <v>3</v>
      </c>
      <c r="AK133" s="31">
        <v>1</v>
      </c>
      <c r="AL133" s="23"/>
      <c r="AM133" s="23"/>
      <c r="AN133" s="23"/>
      <c r="AO133" s="23"/>
      <c r="AP133" s="31">
        <v>1</v>
      </c>
      <c r="AQ133" s="23"/>
      <c r="AR133" s="23"/>
      <c r="AS133" s="31">
        <v>1</v>
      </c>
      <c r="AT133" s="23"/>
      <c r="AU133" s="31">
        <v>1</v>
      </c>
      <c r="AV133" s="31" t="s">
        <v>317</v>
      </c>
    </row>
    <row r="134" spans="1:48" ht="17" x14ac:dyDescent="0.2">
      <c r="A134" s="22">
        <v>40247844</v>
      </c>
      <c r="B134" s="22" t="s">
        <v>18</v>
      </c>
      <c r="C134" s="22" t="s">
        <v>318</v>
      </c>
      <c r="D134" s="30">
        <v>44253.080034722225</v>
      </c>
      <c r="E134" s="22" t="b">
        <v>0</v>
      </c>
      <c r="F134" s="22">
        <v>44</v>
      </c>
      <c r="G134" s="22">
        <v>1</v>
      </c>
      <c r="H134" s="22"/>
      <c r="I134" s="22"/>
      <c r="J134" s="22"/>
      <c r="K134" s="22"/>
      <c r="L134" s="22"/>
      <c r="M134" s="22"/>
      <c r="N134" s="22"/>
      <c r="O134" s="22" t="s">
        <v>46</v>
      </c>
      <c r="P134" s="22" t="s">
        <v>77</v>
      </c>
      <c r="Q134" s="22" t="s">
        <v>232</v>
      </c>
      <c r="R134" s="23"/>
      <c r="S134" s="31" t="s">
        <v>319</v>
      </c>
      <c r="T134" s="31">
        <v>3</v>
      </c>
      <c r="U134" s="31">
        <v>2</v>
      </c>
      <c r="V134" s="31">
        <v>2</v>
      </c>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row>
    <row r="135" spans="1:48" ht="17" hidden="1" x14ac:dyDescent="0.2">
      <c r="A135" s="22">
        <v>40247855</v>
      </c>
      <c r="B135" s="22" t="s">
        <v>74</v>
      </c>
      <c r="C135" s="22" t="s">
        <v>320</v>
      </c>
      <c r="D135" s="30">
        <v>44253.080185185187</v>
      </c>
      <c r="E135" s="22" t="b">
        <v>0</v>
      </c>
      <c r="F135" s="22">
        <v>41</v>
      </c>
      <c r="G135" s="22">
        <v>1</v>
      </c>
      <c r="H135" s="22"/>
      <c r="I135" s="22"/>
      <c r="J135" s="22"/>
      <c r="K135" s="22"/>
      <c r="L135" s="22"/>
      <c r="M135" s="22"/>
      <c r="N135" s="22"/>
      <c r="O135" s="22" t="s">
        <v>46</v>
      </c>
      <c r="P135" s="22" t="s">
        <v>321</v>
      </c>
      <c r="Q135" s="22" t="s">
        <v>83</v>
      </c>
      <c r="R135" s="23"/>
      <c r="S135" s="31" t="s">
        <v>322</v>
      </c>
      <c r="T135" s="31">
        <v>3</v>
      </c>
      <c r="U135" s="31">
        <v>1</v>
      </c>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row>
    <row r="136" spans="1:48" ht="34" hidden="1" x14ac:dyDescent="0.2">
      <c r="A136" s="22">
        <v>40248997</v>
      </c>
      <c r="B136" s="22" t="s">
        <v>18</v>
      </c>
      <c r="C136" s="22" t="s">
        <v>323</v>
      </c>
      <c r="D136" s="30">
        <v>44253.095891203702</v>
      </c>
      <c r="E136" s="22" t="b">
        <v>0</v>
      </c>
      <c r="F136" s="22">
        <v>116</v>
      </c>
      <c r="G136" s="22">
        <v>1</v>
      </c>
      <c r="H136" s="22"/>
      <c r="I136" s="22"/>
      <c r="J136" s="22"/>
      <c r="K136" s="22"/>
      <c r="L136" s="22"/>
      <c r="M136" s="22"/>
      <c r="N136" s="22"/>
      <c r="O136" s="22" t="s">
        <v>46</v>
      </c>
      <c r="P136" s="22" t="s">
        <v>324</v>
      </c>
      <c r="Q136" s="22" t="s">
        <v>325</v>
      </c>
      <c r="R136" s="23"/>
      <c r="S136" s="31" t="s">
        <v>326</v>
      </c>
      <c r="T136" s="31">
        <v>3</v>
      </c>
      <c r="U136" s="31">
        <v>1</v>
      </c>
      <c r="V136" s="31">
        <v>1</v>
      </c>
      <c r="W136" s="23"/>
      <c r="X136" s="23"/>
      <c r="Y136" s="31">
        <v>1</v>
      </c>
      <c r="Z136" s="31">
        <v>1</v>
      </c>
      <c r="AA136" s="23"/>
      <c r="AB136" s="23"/>
      <c r="AC136" s="23"/>
      <c r="AD136" s="23"/>
      <c r="AE136" s="31">
        <v>1</v>
      </c>
      <c r="AF136" s="23"/>
      <c r="AG136" s="23"/>
      <c r="AH136" s="31">
        <v>3</v>
      </c>
      <c r="AI136" s="31">
        <v>3</v>
      </c>
      <c r="AJ136" s="31">
        <v>1</v>
      </c>
      <c r="AK136" s="31">
        <v>1</v>
      </c>
      <c r="AL136" s="23"/>
      <c r="AM136" s="31">
        <v>1</v>
      </c>
      <c r="AN136" s="23"/>
      <c r="AO136" s="23"/>
      <c r="AP136" s="31">
        <v>2</v>
      </c>
      <c r="AQ136" s="31">
        <v>1</v>
      </c>
      <c r="AR136" s="23"/>
      <c r="AS136" s="23"/>
      <c r="AT136" s="23"/>
      <c r="AU136" s="31">
        <v>3</v>
      </c>
      <c r="AV136" s="23"/>
    </row>
    <row r="137" spans="1:48" ht="34" x14ac:dyDescent="0.2">
      <c r="A137" s="22">
        <v>40255378</v>
      </c>
      <c r="B137" s="22" t="s">
        <v>18</v>
      </c>
      <c r="C137" s="22" t="s">
        <v>327</v>
      </c>
      <c r="D137" s="30">
        <v>44253.175636574073</v>
      </c>
      <c r="E137" s="22" t="b">
        <v>0</v>
      </c>
      <c r="F137" s="22">
        <v>156</v>
      </c>
      <c r="G137" s="22">
        <v>1</v>
      </c>
      <c r="H137" s="22"/>
      <c r="I137" s="22"/>
      <c r="J137" s="22"/>
      <c r="K137" s="22"/>
      <c r="L137" s="22"/>
      <c r="M137" s="22"/>
      <c r="N137" s="22"/>
      <c r="O137" s="22" t="s">
        <v>46</v>
      </c>
      <c r="P137" s="22" t="s">
        <v>321</v>
      </c>
      <c r="Q137" s="22" t="s">
        <v>83</v>
      </c>
      <c r="R137" s="23"/>
      <c r="S137" s="31" t="s">
        <v>328</v>
      </c>
      <c r="T137" s="31">
        <v>3</v>
      </c>
      <c r="U137" s="31">
        <v>1</v>
      </c>
      <c r="V137" s="31">
        <v>2</v>
      </c>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31" t="s">
        <v>329</v>
      </c>
    </row>
    <row r="138" spans="1:48" ht="17" hidden="1" x14ac:dyDescent="0.2">
      <c r="A138" s="22">
        <v>40256287</v>
      </c>
      <c r="B138" s="22" t="s">
        <v>18</v>
      </c>
      <c r="C138" s="22" t="s">
        <v>320</v>
      </c>
      <c r="D138" s="30">
        <v>44253.190439814818</v>
      </c>
      <c r="E138" s="22" t="b">
        <v>0</v>
      </c>
      <c r="F138" s="22">
        <v>71</v>
      </c>
      <c r="G138" s="22">
        <v>1</v>
      </c>
      <c r="H138" s="22"/>
      <c r="I138" s="22"/>
      <c r="J138" s="22"/>
      <c r="K138" s="22"/>
      <c r="L138" s="22"/>
      <c r="M138" s="22"/>
      <c r="N138" s="22"/>
      <c r="O138" s="22" t="s">
        <v>46</v>
      </c>
      <c r="P138" s="22" t="s">
        <v>321</v>
      </c>
      <c r="Q138" s="22" t="s">
        <v>83</v>
      </c>
      <c r="R138" s="23"/>
      <c r="S138" s="31" t="s">
        <v>330</v>
      </c>
      <c r="T138" s="31">
        <v>3</v>
      </c>
      <c r="U138" s="31">
        <v>1</v>
      </c>
      <c r="V138" s="23"/>
      <c r="W138" s="31">
        <v>1</v>
      </c>
      <c r="X138" s="31">
        <v>1</v>
      </c>
      <c r="Y138" s="31">
        <v>1</v>
      </c>
      <c r="Z138" s="31">
        <v>1</v>
      </c>
      <c r="AA138" s="23"/>
      <c r="AB138" s="31">
        <v>1</v>
      </c>
      <c r="AC138" s="23"/>
      <c r="AD138" s="31">
        <v>1</v>
      </c>
      <c r="AE138" s="23"/>
      <c r="AF138" s="23"/>
      <c r="AG138" s="23"/>
      <c r="AH138" s="31">
        <v>4</v>
      </c>
      <c r="AI138" s="31">
        <v>2</v>
      </c>
      <c r="AJ138" s="31">
        <v>1</v>
      </c>
      <c r="AK138" s="31">
        <v>1</v>
      </c>
      <c r="AL138" s="31">
        <v>1</v>
      </c>
      <c r="AM138" s="31">
        <v>1</v>
      </c>
      <c r="AN138" s="23"/>
      <c r="AO138" s="23"/>
      <c r="AP138" s="31">
        <v>1</v>
      </c>
      <c r="AQ138" s="23"/>
      <c r="AR138" s="23"/>
      <c r="AS138" s="31">
        <v>1</v>
      </c>
      <c r="AT138" s="23"/>
      <c r="AU138" s="31">
        <v>5</v>
      </c>
      <c r="AV138" s="23"/>
    </row>
    <row r="139" spans="1:48" ht="34" x14ac:dyDescent="0.2">
      <c r="A139" s="22">
        <v>40262193</v>
      </c>
      <c r="B139" s="22" t="s">
        <v>18</v>
      </c>
      <c r="C139" s="22" t="s">
        <v>331</v>
      </c>
      <c r="D139" s="30">
        <v>44253.311215277776</v>
      </c>
      <c r="E139" s="22" t="b">
        <v>0</v>
      </c>
      <c r="F139" s="22">
        <v>52</v>
      </c>
      <c r="G139" s="22">
        <v>1</v>
      </c>
      <c r="H139" s="22"/>
      <c r="I139" s="22"/>
      <c r="J139" s="22"/>
      <c r="K139" s="22"/>
      <c r="L139" s="22"/>
      <c r="M139" s="22"/>
      <c r="N139" s="22"/>
      <c r="O139" s="22" t="s">
        <v>46</v>
      </c>
      <c r="P139" s="22" t="s">
        <v>77</v>
      </c>
      <c r="Q139" s="22"/>
      <c r="R139" s="23"/>
      <c r="S139" s="31" t="s">
        <v>332</v>
      </c>
      <c r="T139" s="31">
        <v>3</v>
      </c>
      <c r="U139" s="31">
        <v>1</v>
      </c>
      <c r="V139" s="31">
        <v>2</v>
      </c>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31" t="s">
        <v>333</v>
      </c>
    </row>
    <row r="140" spans="1:48" ht="17" x14ac:dyDescent="0.2">
      <c r="A140" s="22">
        <v>40264351</v>
      </c>
      <c r="B140" s="22" t="s">
        <v>18</v>
      </c>
      <c r="C140" s="22" t="s">
        <v>334</v>
      </c>
      <c r="D140" s="30">
        <v>44253.367569444446</v>
      </c>
      <c r="E140" s="22" t="b">
        <v>0</v>
      </c>
      <c r="F140" s="22">
        <v>29</v>
      </c>
      <c r="G140" s="22">
        <v>1</v>
      </c>
      <c r="H140" s="22"/>
      <c r="I140" s="22"/>
      <c r="J140" s="22"/>
      <c r="K140" s="22"/>
      <c r="L140" s="22"/>
      <c r="M140" s="22"/>
      <c r="N140" s="22"/>
      <c r="O140" s="22" t="s">
        <v>46</v>
      </c>
      <c r="P140" s="22" t="s">
        <v>77</v>
      </c>
      <c r="Q140" s="22" t="s">
        <v>87</v>
      </c>
      <c r="R140" s="23"/>
      <c r="S140" s="31" t="s">
        <v>335</v>
      </c>
      <c r="T140" s="31">
        <v>3</v>
      </c>
      <c r="U140" s="31">
        <v>1</v>
      </c>
      <c r="V140" s="31">
        <v>2</v>
      </c>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row>
    <row r="141" spans="1:48" ht="34" hidden="1" x14ac:dyDescent="0.2">
      <c r="A141" s="22">
        <v>40269869</v>
      </c>
      <c r="B141" s="22" t="s">
        <v>18</v>
      </c>
      <c r="C141" s="22" t="s">
        <v>336</v>
      </c>
      <c r="D141" s="30">
        <v>44253.588136574072</v>
      </c>
      <c r="E141" s="22" t="b">
        <v>0</v>
      </c>
      <c r="F141" s="22">
        <v>95</v>
      </c>
      <c r="G141" s="22">
        <v>1</v>
      </c>
      <c r="H141" s="22"/>
      <c r="I141" s="22"/>
      <c r="J141" s="22"/>
      <c r="K141" s="22"/>
      <c r="L141" s="22"/>
      <c r="M141" s="22"/>
      <c r="N141" s="22"/>
      <c r="O141" s="22" t="s">
        <v>46</v>
      </c>
      <c r="P141" s="22" t="s">
        <v>77</v>
      </c>
      <c r="Q141" s="22" t="s">
        <v>87</v>
      </c>
      <c r="R141" s="23"/>
      <c r="S141" s="31" t="s">
        <v>337</v>
      </c>
      <c r="T141" s="31">
        <v>3</v>
      </c>
      <c r="U141" s="31">
        <v>2</v>
      </c>
      <c r="V141" s="31">
        <v>1</v>
      </c>
      <c r="W141" s="23"/>
      <c r="X141" s="23"/>
      <c r="Y141" s="23"/>
      <c r="Z141" s="31">
        <v>1</v>
      </c>
      <c r="AA141" s="23"/>
      <c r="AB141" s="23"/>
      <c r="AC141" s="23"/>
      <c r="AD141" s="31">
        <v>1</v>
      </c>
      <c r="AE141" s="31">
        <v>1</v>
      </c>
      <c r="AF141" s="23"/>
      <c r="AG141" s="23"/>
      <c r="AH141" s="31">
        <v>4</v>
      </c>
      <c r="AI141" s="31">
        <v>2</v>
      </c>
      <c r="AJ141" s="31">
        <v>1</v>
      </c>
      <c r="AK141" s="31">
        <v>1</v>
      </c>
      <c r="AL141" s="23"/>
      <c r="AM141" s="31">
        <v>1</v>
      </c>
      <c r="AN141" s="23"/>
      <c r="AO141" s="23"/>
      <c r="AP141" s="31">
        <v>2</v>
      </c>
      <c r="AQ141" s="23"/>
      <c r="AR141" s="23"/>
      <c r="AS141" s="31">
        <v>1</v>
      </c>
      <c r="AT141" s="23"/>
      <c r="AU141" s="31">
        <v>3</v>
      </c>
      <c r="AV141" s="23"/>
    </row>
    <row r="142" spans="1:48" ht="34" hidden="1" x14ac:dyDescent="0.2">
      <c r="A142" s="22">
        <v>40278173</v>
      </c>
      <c r="B142" s="22" t="s">
        <v>18</v>
      </c>
      <c r="C142" s="22" t="s">
        <v>338</v>
      </c>
      <c r="D142" s="30">
        <v>44253.774027777778</v>
      </c>
      <c r="E142" s="22" t="b">
        <v>0</v>
      </c>
      <c r="F142" s="22">
        <v>84</v>
      </c>
      <c r="G142" s="22">
        <v>1</v>
      </c>
      <c r="H142" s="22"/>
      <c r="I142" s="22"/>
      <c r="J142" s="22"/>
      <c r="K142" s="22"/>
      <c r="L142" s="22"/>
      <c r="M142" s="22"/>
      <c r="N142" s="22"/>
      <c r="O142" s="22" t="s">
        <v>46</v>
      </c>
      <c r="P142" s="22" t="s">
        <v>77</v>
      </c>
      <c r="Q142" s="22"/>
      <c r="R142" s="23"/>
      <c r="S142" s="31" t="s">
        <v>339</v>
      </c>
      <c r="T142" s="31">
        <v>3</v>
      </c>
      <c r="U142" s="31">
        <v>1</v>
      </c>
      <c r="V142" s="31">
        <v>1</v>
      </c>
      <c r="W142" s="31">
        <v>1</v>
      </c>
      <c r="X142" s="23"/>
      <c r="Y142" s="31">
        <v>1</v>
      </c>
      <c r="Z142" s="23"/>
      <c r="AA142" s="23"/>
      <c r="AB142" s="23"/>
      <c r="AC142" s="23"/>
      <c r="AD142" s="31">
        <v>1</v>
      </c>
      <c r="AE142" s="31">
        <v>1</v>
      </c>
      <c r="AF142" s="23"/>
      <c r="AG142" s="23"/>
      <c r="AH142" s="31">
        <v>3</v>
      </c>
      <c r="AI142" s="31">
        <v>2</v>
      </c>
      <c r="AJ142" s="31">
        <v>3</v>
      </c>
      <c r="AK142" s="31">
        <v>1</v>
      </c>
      <c r="AL142" s="23"/>
      <c r="AM142" s="23"/>
      <c r="AN142" s="23"/>
      <c r="AO142" s="23"/>
      <c r="AP142" s="31">
        <v>2</v>
      </c>
      <c r="AQ142" s="23"/>
      <c r="AR142" s="23"/>
      <c r="AS142" s="31">
        <v>1</v>
      </c>
      <c r="AT142" s="23"/>
      <c r="AU142" s="31">
        <v>4</v>
      </c>
      <c r="AV142" s="23"/>
    </row>
    <row r="143" spans="1:48" ht="204" hidden="1" x14ac:dyDescent="0.2">
      <c r="A143" s="22">
        <v>40289665</v>
      </c>
      <c r="B143" s="22" t="s">
        <v>18</v>
      </c>
      <c r="C143" s="22" t="s">
        <v>340</v>
      </c>
      <c r="D143" s="30">
        <v>44253.934467592589</v>
      </c>
      <c r="E143" s="22" t="b">
        <v>0</v>
      </c>
      <c r="F143" s="22">
        <v>173</v>
      </c>
      <c r="G143" s="22">
        <v>1</v>
      </c>
      <c r="H143" s="22"/>
      <c r="I143" s="22"/>
      <c r="J143" s="22"/>
      <c r="K143" s="22"/>
      <c r="L143" s="22"/>
      <c r="M143" s="22"/>
      <c r="N143" s="22"/>
      <c r="O143" s="22" t="s">
        <v>46</v>
      </c>
      <c r="P143" s="22" t="s">
        <v>77</v>
      </c>
      <c r="Q143" s="22" t="s">
        <v>87</v>
      </c>
      <c r="R143" s="23"/>
      <c r="S143" s="31" t="s">
        <v>341</v>
      </c>
      <c r="T143" s="31">
        <v>3</v>
      </c>
      <c r="U143" s="31">
        <v>1</v>
      </c>
      <c r="V143" s="31">
        <v>1</v>
      </c>
      <c r="W143" s="31">
        <v>1</v>
      </c>
      <c r="X143" s="23"/>
      <c r="Y143" s="23"/>
      <c r="Z143" s="23"/>
      <c r="AA143" s="31">
        <v>1</v>
      </c>
      <c r="AB143" s="23"/>
      <c r="AC143" s="23"/>
      <c r="AD143" s="23"/>
      <c r="AE143" s="23"/>
      <c r="AF143" s="23"/>
      <c r="AG143" s="23"/>
      <c r="AH143" s="31">
        <v>4</v>
      </c>
      <c r="AI143" s="31">
        <v>2</v>
      </c>
      <c r="AJ143" s="31">
        <v>2</v>
      </c>
      <c r="AK143" s="31">
        <v>1</v>
      </c>
      <c r="AL143" s="23"/>
      <c r="AM143" s="31">
        <v>1</v>
      </c>
      <c r="AN143" s="23"/>
      <c r="AO143" s="23"/>
      <c r="AP143" s="31">
        <v>2</v>
      </c>
      <c r="AQ143" s="23"/>
      <c r="AR143" s="23"/>
      <c r="AS143" s="31">
        <v>1</v>
      </c>
      <c r="AT143" s="23"/>
      <c r="AU143" s="31">
        <v>3</v>
      </c>
      <c r="AV143" s="31" t="s">
        <v>342</v>
      </c>
    </row>
    <row r="144" spans="1:48" ht="136" hidden="1" x14ac:dyDescent="0.2">
      <c r="A144" s="22">
        <v>40320005</v>
      </c>
      <c r="B144" s="22" t="s">
        <v>18</v>
      </c>
      <c r="C144" s="22" t="s">
        <v>343</v>
      </c>
      <c r="D144" s="30">
        <v>44254.439942129633</v>
      </c>
      <c r="E144" s="22" t="b">
        <v>0</v>
      </c>
      <c r="F144" s="22">
        <v>214</v>
      </c>
      <c r="G144" s="22">
        <v>1</v>
      </c>
      <c r="H144" s="22"/>
      <c r="I144" s="22"/>
      <c r="J144" s="22"/>
      <c r="K144" s="22"/>
      <c r="L144" s="22"/>
      <c r="M144" s="22"/>
      <c r="N144" s="22"/>
      <c r="O144" s="22" t="s">
        <v>46</v>
      </c>
      <c r="P144" s="22" t="s">
        <v>77</v>
      </c>
      <c r="Q144" s="22" t="s">
        <v>344</v>
      </c>
      <c r="R144" s="23"/>
      <c r="S144" s="31" t="s">
        <v>345</v>
      </c>
      <c r="T144" s="31">
        <v>1</v>
      </c>
      <c r="U144" s="31">
        <v>1</v>
      </c>
      <c r="V144" s="31">
        <v>1</v>
      </c>
      <c r="W144" s="31">
        <v>1</v>
      </c>
      <c r="X144" s="31">
        <v>1</v>
      </c>
      <c r="Y144" s="31">
        <v>1</v>
      </c>
      <c r="Z144" s="23"/>
      <c r="AA144" s="31">
        <v>1</v>
      </c>
      <c r="AB144" s="23"/>
      <c r="AC144" s="23"/>
      <c r="AD144" s="31">
        <v>1</v>
      </c>
      <c r="AE144" s="31">
        <v>1</v>
      </c>
      <c r="AF144" s="23"/>
      <c r="AG144" s="23"/>
      <c r="AH144" s="31">
        <v>5</v>
      </c>
      <c r="AI144" s="31">
        <v>1</v>
      </c>
      <c r="AJ144" s="31">
        <v>1</v>
      </c>
      <c r="AK144" s="31">
        <v>1</v>
      </c>
      <c r="AL144" s="23"/>
      <c r="AM144" s="31">
        <v>1</v>
      </c>
      <c r="AN144" s="23"/>
      <c r="AO144" s="23"/>
      <c r="AP144" s="31">
        <v>2</v>
      </c>
      <c r="AQ144" s="23"/>
      <c r="AR144" s="31">
        <v>1</v>
      </c>
      <c r="AS144" s="31">
        <v>1</v>
      </c>
      <c r="AT144" s="23"/>
      <c r="AU144" s="31">
        <v>3</v>
      </c>
      <c r="AV144" s="31" t="s">
        <v>346</v>
      </c>
    </row>
    <row r="145" spans="1:48" ht="17" hidden="1" x14ac:dyDescent="0.2">
      <c r="A145" s="22">
        <v>40320033</v>
      </c>
      <c r="B145" s="22" t="s">
        <v>18</v>
      </c>
      <c r="C145" s="22" t="s">
        <v>343</v>
      </c>
      <c r="D145" s="30">
        <v>44254.441562499997</v>
      </c>
      <c r="E145" s="22" t="b">
        <v>0</v>
      </c>
      <c r="F145" s="22">
        <v>72</v>
      </c>
      <c r="G145" s="22">
        <v>1</v>
      </c>
      <c r="H145" s="22"/>
      <c r="I145" s="22"/>
      <c r="J145" s="22"/>
      <c r="K145" s="22"/>
      <c r="L145" s="22"/>
      <c r="M145" s="22"/>
      <c r="N145" s="22"/>
      <c r="O145" s="22" t="s">
        <v>46</v>
      </c>
      <c r="P145" s="22" t="s">
        <v>77</v>
      </c>
      <c r="Q145" s="22" t="s">
        <v>344</v>
      </c>
      <c r="R145" s="23"/>
      <c r="S145" s="31" t="s">
        <v>347</v>
      </c>
      <c r="T145" s="31">
        <v>2</v>
      </c>
      <c r="U145" s="31">
        <v>1</v>
      </c>
      <c r="V145" s="31">
        <v>1</v>
      </c>
      <c r="W145" s="31">
        <v>1</v>
      </c>
      <c r="X145" s="31">
        <v>1</v>
      </c>
      <c r="Y145" s="23"/>
      <c r="Z145" s="23"/>
      <c r="AA145" s="23"/>
      <c r="AB145" s="23"/>
      <c r="AC145" s="23"/>
      <c r="AD145" s="23"/>
      <c r="AE145" s="23"/>
      <c r="AF145" s="23"/>
      <c r="AG145" s="23"/>
      <c r="AH145" s="31">
        <v>5</v>
      </c>
      <c r="AI145" s="31">
        <v>1</v>
      </c>
      <c r="AJ145" s="31">
        <v>1</v>
      </c>
      <c r="AK145" s="31">
        <v>1</v>
      </c>
      <c r="AL145" s="23"/>
      <c r="AM145" s="31">
        <v>1</v>
      </c>
      <c r="AN145" s="23"/>
      <c r="AO145" s="23"/>
      <c r="AP145" s="31">
        <v>1</v>
      </c>
      <c r="AQ145" s="31">
        <v>1</v>
      </c>
      <c r="AR145" s="23"/>
      <c r="AS145" s="31">
        <v>1</v>
      </c>
      <c r="AT145" s="23"/>
      <c r="AU145" s="31">
        <v>1</v>
      </c>
      <c r="AV145" s="23"/>
    </row>
  </sheetData>
  <autoFilter ref="A1:AV145" xr:uid="{1D9C3137-96B1-8546-96B0-8A1EB6679289}">
    <filterColumn colId="1">
      <filters>
        <filter val="Completed"/>
      </filters>
    </filterColumn>
    <filterColumn colId="21">
      <filters>
        <filter val="2"/>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37076-8B08-A047-890A-8219ADE03130}">
  <dimension ref="A1:Y16"/>
  <sheetViews>
    <sheetView zoomScale="103" workbookViewId="0">
      <selection activeCell="D25" sqref="D25"/>
    </sheetView>
  </sheetViews>
  <sheetFormatPr baseColWidth="10" defaultColWidth="8.83203125" defaultRowHeight="15" x14ac:dyDescent="0.2"/>
  <cols>
    <col min="1" max="1" width="27.33203125" customWidth="1"/>
    <col min="2" max="2" width="19.5" customWidth="1"/>
    <col min="3" max="3" width="21.5" bestFit="1" customWidth="1"/>
    <col min="4" max="4" width="21.1640625" bestFit="1" customWidth="1"/>
    <col min="5" max="5" width="19.5" customWidth="1"/>
  </cols>
  <sheetData>
    <row r="1" spans="1:25" ht="19" x14ac:dyDescent="0.25">
      <c r="A1" s="16" t="s">
        <v>16</v>
      </c>
      <c r="B1" s="1"/>
      <c r="C1" s="1"/>
      <c r="D1" s="1"/>
      <c r="E1" s="1"/>
      <c r="F1" s="1"/>
      <c r="G1" s="1"/>
      <c r="H1" s="1"/>
      <c r="I1" s="1"/>
      <c r="J1" s="1"/>
      <c r="K1" s="1"/>
      <c r="L1" s="1"/>
      <c r="M1" s="1"/>
      <c r="N1" s="1"/>
      <c r="O1" s="1"/>
      <c r="P1" s="1"/>
      <c r="Q1" s="1"/>
      <c r="R1" s="1"/>
      <c r="S1" s="1"/>
      <c r="T1" s="1"/>
      <c r="U1" s="1"/>
      <c r="V1" s="1"/>
      <c r="W1" s="1"/>
      <c r="X1" s="1"/>
      <c r="Y1" s="1"/>
    </row>
    <row r="4" spans="1:25" ht="19" x14ac:dyDescent="0.25">
      <c r="A4" s="18"/>
      <c r="B4" s="19" t="s">
        <v>17</v>
      </c>
      <c r="C4" s="19" t="s">
        <v>18</v>
      </c>
      <c r="D4" s="19" t="s">
        <v>19</v>
      </c>
      <c r="E4" s="19" t="s">
        <v>20</v>
      </c>
    </row>
    <row r="5" spans="1:25" ht="19" x14ac:dyDescent="0.25">
      <c r="A5" s="19" t="s">
        <v>18</v>
      </c>
      <c r="B5" s="20">
        <v>113</v>
      </c>
      <c r="C5" s="21">
        <f>B5/B9</f>
        <v>0.34769230769230769</v>
      </c>
      <c r="D5" s="21">
        <f>B6/B9</f>
        <v>8.9230769230769225E-2</v>
      </c>
      <c r="E5" s="21">
        <f>B7/B9</f>
        <v>0.12307692307692308</v>
      </c>
    </row>
    <row r="6" spans="1:25" ht="19" x14ac:dyDescent="0.25">
      <c r="A6" s="19" t="s">
        <v>19</v>
      </c>
      <c r="B6" s="20">
        <v>29</v>
      </c>
      <c r="C6" s="18"/>
      <c r="D6" s="18"/>
      <c r="E6" s="18"/>
    </row>
    <row r="7" spans="1:25" ht="19" x14ac:dyDescent="0.25">
      <c r="A7" s="19" t="s">
        <v>20</v>
      </c>
      <c r="B7" s="20">
        <v>40</v>
      </c>
      <c r="C7" s="18"/>
      <c r="D7" s="18"/>
      <c r="E7" s="18"/>
    </row>
    <row r="8" spans="1:25" ht="19" x14ac:dyDescent="0.25">
      <c r="A8" s="19" t="s">
        <v>21</v>
      </c>
      <c r="B8" s="20">
        <v>143</v>
      </c>
      <c r="C8" s="18"/>
      <c r="D8" s="18"/>
      <c r="E8" s="18"/>
    </row>
    <row r="9" spans="1:25" ht="19" x14ac:dyDescent="0.25">
      <c r="A9" s="19" t="s">
        <v>22</v>
      </c>
      <c r="B9" s="20">
        <f>SUM(B5:B8)</f>
        <v>325</v>
      </c>
      <c r="C9" s="18"/>
      <c r="D9" s="18"/>
      <c r="E9" s="18"/>
    </row>
    <row r="12" spans="1:25" ht="19" x14ac:dyDescent="0.25">
      <c r="A12" s="19"/>
    </row>
    <row r="14" spans="1:25" ht="19" x14ac:dyDescent="0.25">
      <c r="A14" s="19"/>
      <c r="B14" s="20"/>
    </row>
    <row r="15" spans="1:25" ht="19" x14ac:dyDescent="0.25">
      <c r="A15" s="19"/>
      <c r="B15" s="20"/>
    </row>
    <row r="16" spans="1:25" ht="19" x14ac:dyDescent="0.25">
      <c r="B16"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510F8-E4D2-1F42-9A12-825F7AC527BA}">
  <dimension ref="A1:Y122"/>
  <sheetViews>
    <sheetView workbookViewId="0">
      <selection activeCell="H21" sqref="H21"/>
    </sheetView>
  </sheetViews>
  <sheetFormatPr baseColWidth="10" defaultColWidth="8.83203125" defaultRowHeight="15" x14ac:dyDescent="0.2"/>
  <cols>
    <col min="1" max="1" width="9" bestFit="1" customWidth="1"/>
    <col min="2" max="2" width="9.1640625" bestFit="1" customWidth="1"/>
  </cols>
  <sheetData>
    <row r="1" spans="1:25" x14ac:dyDescent="0.2">
      <c r="A1" s="1" t="s">
        <v>348</v>
      </c>
      <c r="B1" s="1"/>
      <c r="C1" s="1"/>
      <c r="D1" s="1"/>
      <c r="E1" s="1"/>
      <c r="F1" s="1"/>
      <c r="G1" s="1"/>
      <c r="H1" s="1"/>
      <c r="I1" s="1"/>
      <c r="J1" s="1"/>
      <c r="K1" s="1"/>
      <c r="L1" s="1"/>
      <c r="M1" s="1"/>
      <c r="N1" s="1"/>
      <c r="O1" s="1"/>
      <c r="P1" s="1"/>
      <c r="Q1" s="1"/>
      <c r="R1" s="1"/>
      <c r="S1" s="1"/>
      <c r="T1" s="1"/>
      <c r="U1" s="1"/>
      <c r="V1" s="1"/>
      <c r="W1" s="1"/>
      <c r="X1" s="1"/>
      <c r="Y1" s="1"/>
    </row>
    <row r="2" spans="1:25" x14ac:dyDescent="0.2">
      <c r="A2" s="1" t="s">
        <v>349</v>
      </c>
      <c r="B2" s="1"/>
      <c r="C2" s="1"/>
      <c r="D2" s="1"/>
      <c r="E2" s="1"/>
      <c r="F2" s="1"/>
      <c r="G2" s="1"/>
      <c r="H2" s="1"/>
      <c r="I2" s="1"/>
      <c r="J2" s="1"/>
      <c r="K2" s="1"/>
      <c r="L2" s="1"/>
      <c r="M2" s="1"/>
      <c r="N2" s="1"/>
      <c r="O2" s="1"/>
      <c r="P2" s="1"/>
      <c r="Q2" s="1"/>
      <c r="R2" s="1"/>
      <c r="S2" s="1"/>
      <c r="T2" s="1"/>
      <c r="U2" s="1"/>
      <c r="V2" s="1"/>
      <c r="W2" s="1"/>
      <c r="X2" s="1"/>
      <c r="Y2" s="1"/>
    </row>
    <row r="3" spans="1:25" x14ac:dyDescent="0.2">
      <c r="A3" s="3" t="s">
        <v>46</v>
      </c>
    </row>
    <row r="4" spans="1:25" ht="16" x14ac:dyDescent="0.2">
      <c r="A4" s="28" t="s">
        <v>41</v>
      </c>
    </row>
    <row r="6" spans="1:25" x14ac:dyDescent="0.2">
      <c r="A6" s="4" t="s">
        <v>350</v>
      </c>
      <c r="B6" s="4" t="s">
        <v>23</v>
      </c>
      <c r="C6" s="4" t="s">
        <v>351</v>
      </c>
      <c r="D6" s="4"/>
      <c r="E6" s="4"/>
      <c r="F6" s="4"/>
      <c r="G6" s="4"/>
      <c r="H6" s="4"/>
      <c r="I6" s="4"/>
      <c r="J6" s="4"/>
      <c r="K6" s="4"/>
      <c r="L6" s="4"/>
      <c r="M6" s="4"/>
      <c r="N6" s="4"/>
      <c r="O6" s="4"/>
      <c r="P6" s="4"/>
      <c r="Q6" s="4"/>
      <c r="R6" s="4"/>
      <c r="S6" s="4"/>
      <c r="T6" s="4"/>
      <c r="U6" s="4"/>
      <c r="V6" s="4"/>
      <c r="W6" s="4"/>
      <c r="X6" s="4"/>
      <c r="Y6" s="4"/>
    </row>
    <row r="7" spans="1:25" x14ac:dyDescent="0.2">
      <c r="A7" s="4"/>
      <c r="B7" s="4"/>
      <c r="C7" s="4"/>
      <c r="D7" s="4"/>
      <c r="E7" s="4"/>
      <c r="F7" s="4"/>
      <c r="G7" s="4"/>
      <c r="H7" s="4"/>
      <c r="I7" s="4"/>
      <c r="J7" s="4"/>
      <c r="K7" s="4"/>
      <c r="L7" s="4"/>
      <c r="M7" s="4"/>
      <c r="N7" s="4"/>
      <c r="O7" s="4"/>
      <c r="P7" s="4"/>
      <c r="Q7" s="4"/>
      <c r="R7" s="4"/>
      <c r="S7" s="4"/>
      <c r="T7" s="4"/>
      <c r="U7" s="4"/>
      <c r="V7" s="4"/>
      <c r="W7" s="4"/>
      <c r="X7" s="4"/>
      <c r="Y7" s="4"/>
    </row>
    <row r="8" spans="1:25" ht="17" x14ac:dyDescent="0.2">
      <c r="A8" s="9">
        <v>1</v>
      </c>
      <c r="B8" s="9">
        <v>39998945</v>
      </c>
      <c r="C8" s="27" t="s">
        <v>46</v>
      </c>
    </row>
    <row r="9" spans="1:25" ht="17" x14ac:dyDescent="0.2">
      <c r="A9" s="9">
        <v>2</v>
      </c>
      <c r="B9" s="9">
        <v>39999017</v>
      </c>
      <c r="C9" s="27" t="s">
        <v>46</v>
      </c>
    </row>
    <row r="10" spans="1:25" ht="17" x14ac:dyDescent="0.2">
      <c r="A10" s="9">
        <v>3</v>
      </c>
      <c r="B10" s="9">
        <v>40000859</v>
      </c>
      <c r="C10" s="27" t="s">
        <v>80</v>
      </c>
    </row>
    <row r="11" spans="1:25" ht="17" x14ac:dyDescent="0.2">
      <c r="A11" s="9">
        <v>4</v>
      </c>
      <c r="B11" s="9">
        <v>40000939</v>
      </c>
      <c r="C11" s="27" t="s">
        <v>84</v>
      </c>
    </row>
    <row r="12" spans="1:25" ht="17" x14ac:dyDescent="0.2">
      <c r="A12" s="9">
        <v>5</v>
      </c>
      <c r="B12" s="9">
        <v>40000984</v>
      </c>
      <c r="C12" s="27" t="s">
        <v>84</v>
      </c>
    </row>
    <row r="13" spans="1:25" ht="17" x14ac:dyDescent="0.2">
      <c r="A13" s="9">
        <v>6</v>
      </c>
      <c r="B13" s="9">
        <v>40001066</v>
      </c>
      <c r="C13" s="27" t="s">
        <v>84</v>
      </c>
    </row>
    <row r="14" spans="1:25" ht="17" x14ac:dyDescent="0.2">
      <c r="A14" s="9">
        <v>7</v>
      </c>
      <c r="B14" s="9">
        <v>40001100</v>
      </c>
      <c r="C14" s="27" t="s">
        <v>46</v>
      </c>
    </row>
    <row r="15" spans="1:25" ht="17" x14ac:dyDescent="0.2">
      <c r="A15" s="9">
        <v>8</v>
      </c>
      <c r="B15" s="9">
        <v>40001102</v>
      </c>
      <c r="C15" s="27" t="s">
        <v>84</v>
      </c>
    </row>
    <row r="16" spans="1:25" ht="17" x14ac:dyDescent="0.2">
      <c r="A16" s="9">
        <v>9</v>
      </c>
      <c r="B16" s="9">
        <v>40001113</v>
      </c>
      <c r="C16" s="27" t="s">
        <v>46</v>
      </c>
    </row>
    <row r="17" spans="1:3" ht="17" x14ac:dyDescent="0.2">
      <c r="A17" s="9">
        <v>10</v>
      </c>
      <c r="B17" s="9">
        <v>40001123</v>
      </c>
      <c r="C17" s="27" t="s">
        <v>46</v>
      </c>
    </row>
    <row r="18" spans="1:3" ht="17" x14ac:dyDescent="0.2">
      <c r="A18" s="9">
        <v>11</v>
      </c>
      <c r="B18" s="9">
        <v>40001155</v>
      </c>
      <c r="C18" s="27" t="s">
        <v>85</v>
      </c>
    </row>
    <row r="19" spans="1:3" ht="17" x14ac:dyDescent="0.2">
      <c r="A19" s="9">
        <v>12</v>
      </c>
      <c r="B19" s="9">
        <v>40001276</v>
      </c>
      <c r="C19" s="27" t="s">
        <v>88</v>
      </c>
    </row>
    <row r="20" spans="1:3" ht="17" x14ac:dyDescent="0.2">
      <c r="A20" s="9">
        <v>13</v>
      </c>
      <c r="B20" s="9">
        <v>40001313</v>
      </c>
      <c r="C20" s="27" t="s">
        <v>46</v>
      </c>
    </row>
    <row r="21" spans="1:3" ht="34" x14ac:dyDescent="0.2">
      <c r="A21" s="9">
        <v>14</v>
      </c>
      <c r="B21" s="9">
        <v>40001372</v>
      </c>
      <c r="C21" s="27" t="s">
        <v>95</v>
      </c>
    </row>
    <row r="22" spans="1:3" ht="51" x14ac:dyDescent="0.2">
      <c r="A22" s="9">
        <v>15</v>
      </c>
      <c r="B22" s="9">
        <v>40001463</v>
      </c>
      <c r="C22" s="27" t="s">
        <v>97</v>
      </c>
    </row>
    <row r="23" spans="1:3" ht="17" x14ac:dyDescent="0.2">
      <c r="A23" s="9">
        <v>16</v>
      </c>
      <c r="B23" s="9">
        <v>40001474</v>
      </c>
      <c r="C23" s="27" t="s">
        <v>99</v>
      </c>
    </row>
    <row r="24" spans="1:3" ht="34" x14ac:dyDescent="0.2">
      <c r="A24" s="9">
        <v>17</v>
      </c>
      <c r="B24" s="9">
        <v>40001637</v>
      </c>
      <c r="C24" s="27" t="s">
        <v>102</v>
      </c>
    </row>
    <row r="25" spans="1:3" ht="34" x14ac:dyDescent="0.2">
      <c r="A25" s="9">
        <v>18</v>
      </c>
      <c r="B25" s="9">
        <v>40001704</v>
      </c>
      <c r="C25" s="27" t="s">
        <v>105</v>
      </c>
    </row>
    <row r="26" spans="1:3" ht="17" x14ac:dyDescent="0.2">
      <c r="A26" s="9">
        <v>19</v>
      </c>
      <c r="B26" s="9">
        <v>40001805</v>
      </c>
      <c r="C26" s="27" t="s">
        <v>107</v>
      </c>
    </row>
    <row r="27" spans="1:3" ht="17" x14ac:dyDescent="0.2">
      <c r="A27" s="9">
        <v>20</v>
      </c>
      <c r="B27" s="9">
        <v>40002067</v>
      </c>
      <c r="C27" s="27" t="s">
        <v>46</v>
      </c>
    </row>
    <row r="28" spans="1:3" ht="34" x14ac:dyDescent="0.2">
      <c r="A28" s="9">
        <v>21</v>
      </c>
      <c r="B28" s="9">
        <v>40002100</v>
      </c>
      <c r="C28" s="27" t="s">
        <v>112</v>
      </c>
    </row>
    <row r="29" spans="1:3" ht="34" x14ac:dyDescent="0.2">
      <c r="A29" s="9">
        <v>22</v>
      </c>
      <c r="B29" s="9">
        <v>40002151</v>
      </c>
      <c r="C29" s="27" t="s">
        <v>115</v>
      </c>
    </row>
    <row r="30" spans="1:3" ht="51" x14ac:dyDescent="0.2">
      <c r="A30" s="9">
        <v>23</v>
      </c>
      <c r="B30" s="9">
        <v>40002203</v>
      </c>
      <c r="C30" s="27" t="s">
        <v>120</v>
      </c>
    </row>
    <row r="31" spans="1:3" ht="34" x14ac:dyDescent="0.2">
      <c r="A31" s="9">
        <v>24</v>
      </c>
      <c r="B31" s="9">
        <v>40002216</v>
      </c>
      <c r="C31" s="27" t="s">
        <v>121</v>
      </c>
    </row>
    <row r="32" spans="1:3" ht="17" x14ac:dyDescent="0.2">
      <c r="A32" s="9">
        <v>25</v>
      </c>
      <c r="B32" s="9">
        <v>40002338</v>
      </c>
      <c r="C32" s="27" t="s">
        <v>123</v>
      </c>
    </row>
    <row r="33" spans="1:3" ht="17" x14ac:dyDescent="0.2">
      <c r="A33" s="9">
        <v>26</v>
      </c>
      <c r="B33" s="9">
        <v>40002422</v>
      </c>
      <c r="C33" s="27" t="s">
        <v>127</v>
      </c>
    </row>
    <row r="34" spans="1:3" ht="51" x14ac:dyDescent="0.2">
      <c r="A34" s="9">
        <v>27</v>
      </c>
      <c r="B34" s="9">
        <v>40002460</v>
      </c>
      <c r="C34" s="27" t="s">
        <v>130</v>
      </c>
    </row>
    <row r="35" spans="1:3" ht="34" x14ac:dyDescent="0.2">
      <c r="A35" s="9">
        <v>28</v>
      </c>
      <c r="B35" s="9">
        <v>40002572</v>
      </c>
      <c r="C35" s="27" t="s">
        <v>133</v>
      </c>
    </row>
    <row r="36" spans="1:3" ht="34" x14ac:dyDescent="0.2">
      <c r="A36" s="9">
        <v>29</v>
      </c>
      <c r="B36" s="9">
        <v>40002704</v>
      </c>
      <c r="C36" s="27" t="s">
        <v>136</v>
      </c>
    </row>
    <row r="37" spans="1:3" ht="34" x14ac:dyDescent="0.2">
      <c r="A37" s="9">
        <v>30</v>
      </c>
      <c r="B37" s="9">
        <v>40002757</v>
      </c>
      <c r="C37" s="27" t="s">
        <v>138</v>
      </c>
    </row>
    <row r="38" spans="1:3" ht="34" x14ac:dyDescent="0.2">
      <c r="A38" s="9">
        <v>31</v>
      </c>
      <c r="B38" s="9">
        <v>40002799</v>
      </c>
      <c r="C38" s="27" t="s">
        <v>141</v>
      </c>
    </row>
    <row r="39" spans="1:3" ht="17" x14ac:dyDescent="0.2">
      <c r="A39" s="9">
        <v>32</v>
      </c>
      <c r="B39" s="9">
        <v>40002858</v>
      </c>
      <c r="C39" s="27" t="s">
        <v>143</v>
      </c>
    </row>
    <row r="40" spans="1:3" ht="17" x14ac:dyDescent="0.2">
      <c r="A40" s="9">
        <v>33</v>
      </c>
      <c r="B40" s="9">
        <v>40002869</v>
      </c>
      <c r="C40" s="27" t="s">
        <v>145</v>
      </c>
    </row>
    <row r="41" spans="1:3" ht="51" x14ac:dyDescent="0.2">
      <c r="A41" s="9">
        <v>34</v>
      </c>
      <c r="B41" s="9">
        <v>40003056</v>
      </c>
      <c r="C41" s="27" t="s">
        <v>147</v>
      </c>
    </row>
    <row r="42" spans="1:3" ht="51" x14ac:dyDescent="0.2">
      <c r="A42" s="9">
        <v>35</v>
      </c>
      <c r="B42" s="9">
        <v>40003498</v>
      </c>
      <c r="C42" s="27" t="s">
        <v>149</v>
      </c>
    </row>
    <row r="43" spans="1:3" ht="17" x14ac:dyDescent="0.2">
      <c r="A43" s="9">
        <v>36</v>
      </c>
      <c r="B43" s="9">
        <v>40003506</v>
      </c>
      <c r="C43" s="27" t="s">
        <v>152</v>
      </c>
    </row>
    <row r="44" spans="1:3" ht="17" x14ac:dyDescent="0.2">
      <c r="A44" s="9">
        <v>37</v>
      </c>
      <c r="B44" s="9">
        <v>40003825</v>
      </c>
      <c r="C44" s="27" t="s">
        <v>46</v>
      </c>
    </row>
    <row r="45" spans="1:3" ht="17" x14ac:dyDescent="0.2">
      <c r="A45" s="9">
        <v>38</v>
      </c>
      <c r="B45" s="9">
        <v>40003918</v>
      </c>
      <c r="C45" s="27" t="s">
        <v>46</v>
      </c>
    </row>
    <row r="46" spans="1:3" ht="17" x14ac:dyDescent="0.2">
      <c r="A46" s="9">
        <v>39</v>
      </c>
      <c r="B46" s="9">
        <v>40004023</v>
      </c>
      <c r="C46" s="27" t="s">
        <v>158</v>
      </c>
    </row>
    <row r="47" spans="1:3" ht="17" x14ac:dyDescent="0.2">
      <c r="A47" s="9">
        <v>40</v>
      </c>
      <c r="B47" s="9">
        <v>40004191</v>
      </c>
      <c r="C47" s="27" t="s">
        <v>161</v>
      </c>
    </row>
    <row r="48" spans="1:3" ht="34" x14ac:dyDescent="0.2">
      <c r="A48" s="9">
        <v>41</v>
      </c>
      <c r="B48" s="9">
        <v>40004199</v>
      </c>
      <c r="C48" s="27" t="s">
        <v>163</v>
      </c>
    </row>
    <row r="49" spans="1:3" ht="17" x14ac:dyDescent="0.2">
      <c r="A49" s="9">
        <v>42</v>
      </c>
      <c r="B49" s="9">
        <v>40004346</v>
      </c>
      <c r="C49" s="27" t="s">
        <v>165</v>
      </c>
    </row>
    <row r="50" spans="1:3" ht="34" x14ac:dyDescent="0.2">
      <c r="A50" s="9">
        <v>43</v>
      </c>
      <c r="B50" s="9">
        <v>40004518</v>
      </c>
      <c r="C50" s="27" t="s">
        <v>167</v>
      </c>
    </row>
    <row r="51" spans="1:3" ht="17" x14ac:dyDescent="0.2">
      <c r="A51" s="9">
        <v>44</v>
      </c>
      <c r="B51" s="9">
        <v>40004708</v>
      </c>
      <c r="C51" s="27" t="s">
        <v>170</v>
      </c>
    </row>
    <row r="52" spans="1:3" ht="51" x14ac:dyDescent="0.2">
      <c r="A52" s="9">
        <v>45</v>
      </c>
      <c r="B52" s="9">
        <v>40004737</v>
      </c>
      <c r="C52" s="27" t="s">
        <v>172</v>
      </c>
    </row>
    <row r="53" spans="1:3" ht="17" x14ac:dyDescent="0.2">
      <c r="A53" s="9">
        <v>46</v>
      </c>
      <c r="B53" s="9">
        <v>40005230</v>
      </c>
      <c r="C53" s="27" t="s">
        <v>175</v>
      </c>
    </row>
    <row r="54" spans="1:3" ht="34" x14ac:dyDescent="0.2">
      <c r="A54" s="9">
        <v>47</v>
      </c>
      <c r="B54" s="9">
        <v>40005656</v>
      </c>
      <c r="C54" s="27" t="s">
        <v>178</v>
      </c>
    </row>
    <row r="55" spans="1:3" ht="17" x14ac:dyDescent="0.2">
      <c r="A55" s="9">
        <v>48</v>
      </c>
      <c r="B55" s="9">
        <v>40005796</v>
      </c>
      <c r="C55" s="27" t="s">
        <v>180</v>
      </c>
    </row>
    <row r="56" spans="1:3" ht="17" x14ac:dyDescent="0.2">
      <c r="A56" s="9">
        <v>49</v>
      </c>
      <c r="B56" s="9">
        <v>40006344</v>
      </c>
      <c r="C56" s="27" t="s">
        <v>182</v>
      </c>
    </row>
    <row r="57" spans="1:3" ht="34" x14ac:dyDescent="0.2">
      <c r="A57" s="9">
        <v>50</v>
      </c>
      <c r="B57" s="9">
        <v>40007091</v>
      </c>
      <c r="C57" s="27" t="s">
        <v>184</v>
      </c>
    </row>
    <row r="58" spans="1:3" ht="17" x14ac:dyDescent="0.2">
      <c r="A58" s="9">
        <v>51</v>
      </c>
      <c r="B58" s="9">
        <v>40007288</v>
      </c>
      <c r="C58" s="27" t="s">
        <v>187</v>
      </c>
    </row>
    <row r="59" spans="1:3" ht="17" x14ac:dyDescent="0.2">
      <c r="A59" s="9">
        <v>52</v>
      </c>
      <c r="B59" s="9">
        <v>40009014</v>
      </c>
      <c r="C59" s="27" t="s">
        <v>191</v>
      </c>
    </row>
    <row r="60" spans="1:3" ht="17" x14ac:dyDescent="0.2">
      <c r="A60" s="9">
        <v>53</v>
      </c>
      <c r="B60" s="9">
        <v>40009023</v>
      </c>
      <c r="C60" s="27" t="s">
        <v>193</v>
      </c>
    </row>
    <row r="61" spans="1:3" ht="51" x14ac:dyDescent="0.2">
      <c r="A61" s="9">
        <v>54</v>
      </c>
      <c r="B61" s="9">
        <v>40009187</v>
      </c>
      <c r="C61" s="27" t="s">
        <v>197</v>
      </c>
    </row>
    <row r="62" spans="1:3" ht="17" x14ac:dyDescent="0.2">
      <c r="A62" s="9">
        <v>55</v>
      </c>
      <c r="B62" s="9">
        <v>40009239</v>
      </c>
      <c r="C62" s="27" t="s">
        <v>200</v>
      </c>
    </row>
    <row r="63" spans="1:3" ht="34" x14ac:dyDescent="0.2">
      <c r="A63" s="9">
        <v>56</v>
      </c>
      <c r="B63" s="9">
        <v>40009254</v>
      </c>
      <c r="C63" s="27" t="s">
        <v>202</v>
      </c>
    </row>
    <row r="64" spans="1:3" ht="17" x14ac:dyDescent="0.2">
      <c r="A64" s="9">
        <v>57</v>
      </c>
      <c r="B64" s="9">
        <v>40009264</v>
      </c>
      <c r="C64" s="27" t="s">
        <v>206</v>
      </c>
    </row>
    <row r="65" spans="1:3" ht="17" x14ac:dyDescent="0.2">
      <c r="A65" s="9">
        <v>58</v>
      </c>
      <c r="B65" s="9">
        <v>40009304</v>
      </c>
      <c r="C65" s="27" t="s">
        <v>208</v>
      </c>
    </row>
    <row r="66" spans="1:3" ht="34" x14ac:dyDescent="0.2">
      <c r="A66" s="9">
        <v>59</v>
      </c>
      <c r="B66" s="9">
        <v>40009480</v>
      </c>
      <c r="C66" s="27" t="s">
        <v>210</v>
      </c>
    </row>
    <row r="67" spans="1:3" ht="17" x14ac:dyDescent="0.2">
      <c r="A67" s="9">
        <v>60</v>
      </c>
      <c r="B67" s="9">
        <v>40009620</v>
      </c>
      <c r="C67" s="27" t="s">
        <v>214</v>
      </c>
    </row>
    <row r="68" spans="1:3" ht="17" x14ac:dyDescent="0.2">
      <c r="A68" s="9">
        <v>61</v>
      </c>
      <c r="B68" s="9">
        <v>40009680</v>
      </c>
      <c r="C68" s="27" t="s">
        <v>217</v>
      </c>
    </row>
    <row r="69" spans="1:3" ht="34" x14ac:dyDescent="0.2">
      <c r="A69" s="9">
        <v>62</v>
      </c>
      <c r="B69" s="9">
        <v>40009861</v>
      </c>
      <c r="C69" s="27" t="s">
        <v>220</v>
      </c>
    </row>
    <row r="70" spans="1:3" ht="34" x14ac:dyDescent="0.2">
      <c r="A70" s="9">
        <v>63</v>
      </c>
      <c r="B70" s="9">
        <v>40009929</v>
      </c>
      <c r="C70" s="27" t="s">
        <v>222</v>
      </c>
    </row>
    <row r="71" spans="1:3" ht="17" x14ac:dyDescent="0.2">
      <c r="A71" s="9">
        <v>64</v>
      </c>
      <c r="B71" s="9">
        <v>40009932</v>
      </c>
      <c r="C71" s="27" t="s">
        <v>225</v>
      </c>
    </row>
    <row r="72" spans="1:3" ht="17" x14ac:dyDescent="0.2">
      <c r="A72" s="9">
        <v>65</v>
      </c>
      <c r="B72" s="9">
        <v>40010341</v>
      </c>
      <c r="C72" s="27" t="s">
        <v>227</v>
      </c>
    </row>
    <row r="73" spans="1:3" ht="34" x14ac:dyDescent="0.2">
      <c r="A73" s="9">
        <v>66</v>
      </c>
      <c r="B73" s="9">
        <v>40011248</v>
      </c>
      <c r="C73" s="27" t="s">
        <v>229</v>
      </c>
    </row>
    <row r="74" spans="1:3" ht="17" x14ac:dyDescent="0.2">
      <c r="A74" s="9">
        <v>67</v>
      </c>
      <c r="B74" s="9">
        <v>40011288</v>
      </c>
      <c r="C74" s="27" t="s">
        <v>233</v>
      </c>
    </row>
    <row r="75" spans="1:3" ht="51" x14ac:dyDescent="0.2">
      <c r="A75" s="9">
        <v>68</v>
      </c>
      <c r="B75" s="9">
        <v>40011898</v>
      </c>
      <c r="C75" s="27" t="s">
        <v>235</v>
      </c>
    </row>
    <row r="76" spans="1:3" ht="17" x14ac:dyDescent="0.2">
      <c r="A76" s="9">
        <v>69</v>
      </c>
      <c r="B76" s="9">
        <v>40013220</v>
      </c>
      <c r="C76" s="27" t="s">
        <v>239</v>
      </c>
    </row>
    <row r="77" spans="1:3" ht="17" x14ac:dyDescent="0.2">
      <c r="A77" s="9">
        <v>70</v>
      </c>
      <c r="B77" s="9">
        <v>40013281</v>
      </c>
      <c r="C77" s="27" t="s">
        <v>241</v>
      </c>
    </row>
    <row r="78" spans="1:3" ht="17" x14ac:dyDescent="0.2">
      <c r="A78" s="9">
        <v>71</v>
      </c>
      <c r="B78" s="9">
        <v>40013420</v>
      </c>
      <c r="C78" s="27" t="s">
        <v>242</v>
      </c>
    </row>
    <row r="79" spans="1:3" ht="34" x14ac:dyDescent="0.2">
      <c r="A79" s="9">
        <v>72</v>
      </c>
      <c r="B79" s="9">
        <v>40013445</v>
      </c>
      <c r="C79" s="27" t="s">
        <v>244</v>
      </c>
    </row>
    <row r="80" spans="1:3" ht="34" x14ac:dyDescent="0.2">
      <c r="A80" s="9">
        <v>73</v>
      </c>
      <c r="B80" s="9">
        <v>40014013</v>
      </c>
      <c r="C80" s="27" t="s">
        <v>246</v>
      </c>
    </row>
    <row r="81" spans="1:3" ht="17" x14ac:dyDescent="0.2">
      <c r="A81" s="9">
        <v>74</v>
      </c>
      <c r="B81" s="9">
        <v>40035664</v>
      </c>
      <c r="C81" s="27" t="s">
        <v>250</v>
      </c>
    </row>
    <row r="82" spans="1:3" ht="17" x14ac:dyDescent="0.2">
      <c r="A82" s="9">
        <v>75</v>
      </c>
      <c r="B82" s="9">
        <v>40045434</v>
      </c>
      <c r="C82" s="27" t="s">
        <v>252</v>
      </c>
    </row>
    <row r="83" spans="1:3" ht="17" x14ac:dyDescent="0.2">
      <c r="A83" s="9">
        <v>76</v>
      </c>
      <c r="B83" s="9">
        <v>40052535</v>
      </c>
      <c r="C83" s="27" t="s">
        <v>254</v>
      </c>
    </row>
    <row r="84" spans="1:3" ht="17" x14ac:dyDescent="0.2">
      <c r="A84" s="9">
        <v>77</v>
      </c>
      <c r="B84" s="9">
        <v>40052636</v>
      </c>
      <c r="C84" s="27" t="s">
        <v>256</v>
      </c>
    </row>
    <row r="85" spans="1:3" ht="17" x14ac:dyDescent="0.2">
      <c r="A85" s="9">
        <v>78</v>
      </c>
      <c r="B85" s="9">
        <v>40080434</v>
      </c>
      <c r="C85" s="27" t="s">
        <v>258</v>
      </c>
    </row>
    <row r="86" spans="1:3" ht="17" x14ac:dyDescent="0.2">
      <c r="A86" s="9">
        <v>79</v>
      </c>
      <c r="B86" s="9">
        <v>40080679</v>
      </c>
      <c r="C86" s="27" t="s">
        <v>260</v>
      </c>
    </row>
    <row r="87" spans="1:3" ht="17" x14ac:dyDescent="0.2">
      <c r="A87" s="9">
        <v>80</v>
      </c>
      <c r="B87" s="9">
        <v>40119944</v>
      </c>
      <c r="C87" s="27" t="s">
        <v>46</v>
      </c>
    </row>
    <row r="88" spans="1:3" ht="17" x14ac:dyDescent="0.2">
      <c r="A88" s="9">
        <v>81</v>
      </c>
      <c r="B88" s="9">
        <v>40125045</v>
      </c>
      <c r="C88" s="27" t="s">
        <v>263</v>
      </c>
    </row>
    <row r="89" spans="1:3" ht="34" x14ac:dyDescent="0.2">
      <c r="A89" s="9">
        <v>82</v>
      </c>
      <c r="B89" s="9">
        <v>40129531</v>
      </c>
      <c r="C89" s="27" t="s">
        <v>265</v>
      </c>
    </row>
    <row r="90" spans="1:3" ht="17" x14ac:dyDescent="0.2">
      <c r="A90" s="9">
        <v>83</v>
      </c>
      <c r="B90" s="9">
        <v>40130344</v>
      </c>
      <c r="C90" s="27" t="s">
        <v>268</v>
      </c>
    </row>
    <row r="91" spans="1:3" ht="34" x14ac:dyDescent="0.2">
      <c r="A91" s="9">
        <v>84</v>
      </c>
      <c r="B91" s="9">
        <v>40137412</v>
      </c>
      <c r="C91" s="27" t="s">
        <v>270</v>
      </c>
    </row>
    <row r="92" spans="1:3" ht="34" x14ac:dyDescent="0.2">
      <c r="A92" s="9">
        <v>85</v>
      </c>
      <c r="B92" s="9">
        <v>40140115</v>
      </c>
      <c r="C92" s="27" t="s">
        <v>271</v>
      </c>
    </row>
    <row r="93" spans="1:3" ht="17" x14ac:dyDescent="0.2">
      <c r="A93" s="9">
        <v>86</v>
      </c>
      <c r="B93" s="9">
        <v>40158339</v>
      </c>
      <c r="C93" s="27" t="s">
        <v>274</v>
      </c>
    </row>
    <row r="94" spans="1:3" ht="17" x14ac:dyDescent="0.2">
      <c r="A94" s="9">
        <v>87</v>
      </c>
      <c r="B94" s="9">
        <v>40167871</v>
      </c>
      <c r="C94" s="27" t="s">
        <v>46</v>
      </c>
    </row>
    <row r="95" spans="1:3" ht="68" x14ac:dyDescent="0.2">
      <c r="A95" s="9">
        <v>88</v>
      </c>
      <c r="B95" s="9">
        <v>40169564</v>
      </c>
      <c r="C95" s="27" t="s">
        <v>279</v>
      </c>
    </row>
    <row r="96" spans="1:3" ht="17" x14ac:dyDescent="0.2">
      <c r="A96" s="9">
        <v>89</v>
      </c>
      <c r="B96" s="9">
        <v>40170418</v>
      </c>
      <c r="C96" s="27" t="s">
        <v>283</v>
      </c>
    </row>
    <row r="97" spans="1:3" ht="17" x14ac:dyDescent="0.2">
      <c r="A97" s="9">
        <v>90</v>
      </c>
      <c r="B97" s="9">
        <v>40170460</v>
      </c>
      <c r="C97" s="27" t="s">
        <v>286</v>
      </c>
    </row>
    <row r="98" spans="1:3" ht="17" x14ac:dyDescent="0.2">
      <c r="A98" s="9">
        <v>91</v>
      </c>
      <c r="B98" s="9">
        <v>40171046</v>
      </c>
      <c r="C98" s="27" t="s">
        <v>288</v>
      </c>
    </row>
    <row r="99" spans="1:3" ht="17" x14ac:dyDescent="0.2">
      <c r="A99" s="9">
        <v>92</v>
      </c>
      <c r="B99" s="9">
        <v>40171125</v>
      </c>
      <c r="C99" s="27" t="s">
        <v>288</v>
      </c>
    </row>
    <row r="100" spans="1:3" ht="51" x14ac:dyDescent="0.2">
      <c r="A100" s="9">
        <v>93</v>
      </c>
      <c r="B100" s="9">
        <v>40173048</v>
      </c>
      <c r="C100" s="27" t="s">
        <v>290</v>
      </c>
    </row>
    <row r="101" spans="1:3" ht="34" x14ac:dyDescent="0.2">
      <c r="A101" s="9">
        <v>94</v>
      </c>
      <c r="B101" s="9">
        <v>40227121</v>
      </c>
      <c r="C101" s="27" t="s">
        <v>293</v>
      </c>
    </row>
    <row r="102" spans="1:3" ht="34" x14ac:dyDescent="0.2">
      <c r="A102" s="9">
        <v>95</v>
      </c>
      <c r="B102" s="9">
        <v>40238774</v>
      </c>
      <c r="C102" s="27" t="s">
        <v>296</v>
      </c>
    </row>
    <row r="103" spans="1:3" ht="17" x14ac:dyDescent="0.2">
      <c r="A103" s="9">
        <v>96</v>
      </c>
      <c r="B103" s="9">
        <v>40238816</v>
      </c>
      <c r="C103" s="27" t="s">
        <v>298</v>
      </c>
    </row>
    <row r="104" spans="1:3" ht="17" x14ac:dyDescent="0.2">
      <c r="A104" s="9">
        <v>97</v>
      </c>
      <c r="B104" s="9">
        <v>40238874</v>
      </c>
      <c r="C104" s="27" t="s">
        <v>301</v>
      </c>
    </row>
    <row r="105" spans="1:3" ht="17" x14ac:dyDescent="0.2">
      <c r="A105" s="9">
        <v>98</v>
      </c>
      <c r="B105" s="9">
        <v>40238909</v>
      </c>
      <c r="C105" s="27" t="s">
        <v>304</v>
      </c>
    </row>
    <row r="106" spans="1:3" ht="17" x14ac:dyDescent="0.2">
      <c r="A106" s="9">
        <v>99</v>
      </c>
      <c r="B106" s="9">
        <v>40238989</v>
      </c>
      <c r="C106" s="27" t="s">
        <v>306</v>
      </c>
    </row>
    <row r="107" spans="1:3" ht="17" x14ac:dyDescent="0.2">
      <c r="A107" s="9">
        <v>100</v>
      </c>
      <c r="B107" s="9">
        <v>40240626</v>
      </c>
      <c r="C107" s="27" t="s">
        <v>309</v>
      </c>
    </row>
    <row r="108" spans="1:3" ht="17" x14ac:dyDescent="0.2">
      <c r="A108" s="9">
        <v>101</v>
      </c>
      <c r="B108" s="9">
        <v>40241887</v>
      </c>
      <c r="C108" s="27" t="s">
        <v>311</v>
      </c>
    </row>
    <row r="109" spans="1:3" ht="17" x14ac:dyDescent="0.2">
      <c r="A109" s="9">
        <v>102</v>
      </c>
      <c r="B109" s="9">
        <v>40245243</v>
      </c>
      <c r="C109" s="27" t="s">
        <v>315</v>
      </c>
    </row>
    <row r="110" spans="1:3" ht="34" x14ac:dyDescent="0.2">
      <c r="A110" s="9">
        <v>103</v>
      </c>
      <c r="B110" s="9">
        <v>40247664</v>
      </c>
      <c r="C110" s="27" t="s">
        <v>316</v>
      </c>
    </row>
    <row r="111" spans="1:3" ht="17" x14ac:dyDescent="0.2">
      <c r="A111" s="9">
        <v>104</v>
      </c>
      <c r="B111" s="9">
        <v>40247844</v>
      </c>
      <c r="C111" s="27" t="s">
        <v>319</v>
      </c>
    </row>
    <row r="112" spans="1:3" ht="17" x14ac:dyDescent="0.2">
      <c r="A112" s="9">
        <v>105</v>
      </c>
      <c r="B112" s="9">
        <v>40247855</v>
      </c>
      <c r="C112" s="27" t="s">
        <v>322</v>
      </c>
    </row>
    <row r="113" spans="1:3" ht="34" x14ac:dyDescent="0.2">
      <c r="A113" s="9">
        <v>106</v>
      </c>
      <c r="B113" s="9">
        <v>40248997</v>
      </c>
      <c r="C113" s="27" t="s">
        <v>326</v>
      </c>
    </row>
    <row r="114" spans="1:3" ht="34" x14ac:dyDescent="0.2">
      <c r="A114" s="9">
        <v>107</v>
      </c>
      <c r="B114" s="9">
        <v>40255378</v>
      </c>
      <c r="C114" s="27" t="s">
        <v>328</v>
      </c>
    </row>
    <row r="115" spans="1:3" ht="17" x14ac:dyDescent="0.2">
      <c r="A115" s="9">
        <v>108</v>
      </c>
      <c r="B115" s="9">
        <v>40256287</v>
      </c>
      <c r="C115" s="27" t="s">
        <v>330</v>
      </c>
    </row>
    <row r="116" spans="1:3" ht="17" x14ac:dyDescent="0.2">
      <c r="A116" s="9">
        <v>109</v>
      </c>
      <c r="B116" s="9">
        <v>40262193</v>
      </c>
      <c r="C116" s="27" t="s">
        <v>332</v>
      </c>
    </row>
    <row r="117" spans="1:3" ht="34" x14ac:dyDescent="0.2">
      <c r="A117" s="9">
        <v>110</v>
      </c>
      <c r="B117" s="9">
        <v>40264351</v>
      </c>
      <c r="C117" s="27" t="s">
        <v>335</v>
      </c>
    </row>
    <row r="118" spans="1:3" ht="34" x14ac:dyDescent="0.2">
      <c r="A118" s="9">
        <v>111</v>
      </c>
      <c r="B118" s="9">
        <v>40269869</v>
      </c>
      <c r="C118" s="27" t="s">
        <v>337</v>
      </c>
    </row>
    <row r="119" spans="1:3" ht="51" x14ac:dyDescent="0.2">
      <c r="A119" s="9">
        <v>112</v>
      </c>
      <c r="B119" s="9">
        <v>40278173</v>
      </c>
      <c r="C119" s="27" t="s">
        <v>339</v>
      </c>
    </row>
    <row r="120" spans="1:3" ht="34" x14ac:dyDescent="0.2">
      <c r="A120" s="9">
        <v>113</v>
      </c>
      <c r="B120" s="9">
        <v>40289665</v>
      </c>
      <c r="C120" s="27" t="s">
        <v>341</v>
      </c>
    </row>
    <row r="121" spans="1:3" ht="34" x14ac:dyDescent="0.2">
      <c r="A121" s="9">
        <v>114</v>
      </c>
      <c r="B121" s="9">
        <v>40320005</v>
      </c>
      <c r="C121" s="27" t="s">
        <v>345</v>
      </c>
    </row>
    <row r="122" spans="1:3" ht="34" x14ac:dyDescent="0.2">
      <c r="A122" s="9">
        <v>115</v>
      </c>
      <c r="B122" s="9">
        <v>40320033</v>
      </c>
      <c r="C122" s="27" t="s">
        <v>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880A8-5252-BA43-BE7E-4A9B487D9986}">
  <dimension ref="A1:Y20"/>
  <sheetViews>
    <sheetView workbookViewId="0">
      <selection activeCell="K19" sqref="K19"/>
    </sheetView>
  </sheetViews>
  <sheetFormatPr baseColWidth="10" defaultRowHeight="19" x14ac:dyDescent="0.25"/>
  <cols>
    <col min="1" max="10" width="10.83203125" style="18"/>
    <col min="11" max="11" width="17" style="18" customWidth="1"/>
    <col min="12" max="16384" width="10.83203125" style="18"/>
  </cols>
  <sheetData>
    <row r="1" spans="1:25" x14ac:dyDescent="0.25">
      <c r="A1" s="32" t="s">
        <v>391</v>
      </c>
      <c r="B1" s="32"/>
      <c r="C1" s="32"/>
      <c r="D1" s="32"/>
      <c r="E1" s="32"/>
      <c r="F1" s="32"/>
      <c r="G1" s="32"/>
      <c r="H1" s="32"/>
      <c r="I1" s="32"/>
      <c r="J1" s="32"/>
      <c r="K1" s="32"/>
      <c r="L1" s="32"/>
      <c r="M1" s="32"/>
      <c r="N1" s="32"/>
      <c r="O1" s="32"/>
      <c r="P1" s="32"/>
      <c r="Q1" s="32"/>
      <c r="R1" s="32"/>
      <c r="S1" s="32"/>
      <c r="T1" s="32"/>
      <c r="U1" s="32"/>
      <c r="V1" s="32"/>
      <c r="W1" s="32"/>
      <c r="X1" s="32"/>
      <c r="Y1" s="32"/>
    </row>
    <row r="3" spans="1:25" x14ac:dyDescent="0.25">
      <c r="A3" s="35" t="s">
        <v>454</v>
      </c>
    </row>
    <row r="4" spans="1:25" x14ac:dyDescent="0.25">
      <c r="A4" s="35"/>
      <c r="B4" s="19" t="s">
        <v>393</v>
      </c>
    </row>
    <row r="5" spans="1:25" x14ac:dyDescent="0.25">
      <c r="A5" s="35"/>
      <c r="B5" s="19" t="s">
        <v>392</v>
      </c>
    </row>
    <row r="6" spans="1:25" x14ac:dyDescent="0.25">
      <c r="A6" s="35"/>
      <c r="B6" s="19" t="s">
        <v>394</v>
      </c>
    </row>
    <row r="7" spans="1:25" x14ac:dyDescent="0.25">
      <c r="A7" s="35"/>
      <c r="B7" s="19" t="s">
        <v>453</v>
      </c>
    </row>
    <row r="8" spans="1:25" x14ac:dyDescent="0.25">
      <c r="A8" s="35"/>
      <c r="B8" s="19"/>
    </row>
    <row r="14" spans="1:25" x14ac:dyDescent="0.25">
      <c r="B14" s="19"/>
    </row>
    <row r="17" spans="11:12" x14ac:dyDescent="0.25">
      <c r="K17" s="18" t="s">
        <v>396</v>
      </c>
      <c r="L17" s="18" t="s">
        <v>397</v>
      </c>
    </row>
    <row r="18" spans="11:12" x14ac:dyDescent="0.25">
      <c r="K18" s="18" t="s">
        <v>388</v>
      </c>
      <c r="L18" s="18" t="s">
        <v>398</v>
      </c>
    </row>
    <row r="19" spans="11:12" x14ac:dyDescent="0.25">
      <c r="K19" s="18" t="s">
        <v>399</v>
      </c>
      <c r="L19" s="18" t="s">
        <v>400</v>
      </c>
    </row>
    <row r="20" spans="11:12" x14ac:dyDescent="0.25">
      <c r="K20" s="18" t="s">
        <v>401</v>
      </c>
      <c r="L20" s="18" t="s">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9AB8-CBC7-294A-9B9F-3AF00427F467}">
  <dimension ref="A1:AG84"/>
  <sheetViews>
    <sheetView workbookViewId="0">
      <pane ySplit="1" topLeftCell="A3" activePane="bottomLeft" state="frozen"/>
      <selection pane="bottomLeft" activeCell="A5" sqref="A5"/>
    </sheetView>
  </sheetViews>
  <sheetFormatPr baseColWidth="10" defaultColWidth="8.83203125" defaultRowHeight="15" x14ac:dyDescent="0.2"/>
  <cols>
    <col min="1" max="1" width="13.6640625" customWidth="1"/>
    <col min="2" max="2" width="17" customWidth="1"/>
    <col min="3" max="3" width="14.33203125" customWidth="1"/>
    <col min="4" max="4" width="18.83203125" customWidth="1"/>
    <col min="5" max="5" width="30.1640625" customWidth="1"/>
    <col min="6" max="6" width="27.1640625" customWidth="1"/>
    <col min="7" max="7" width="36.33203125" customWidth="1"/>
    <col min="8" max="8" width="19.6640625" customWidth="1"/>
    <col min="9" max="9" width="18" customWidth="1"/>
    <col min="10" max="10" width="21.83203125" customWidth="1"/>
    <col min="11" max="11" width="12.5" customWidth="1"/>
    <col min="12" max="12" width="16.83203125" customWidth="1"/>
    <col min="13" max="13" width="19.1640625" customWidth="1"/>
    <col min="14" max="14" width="22.5" customWidth="1"/>
    <col min="15" max="15" width="28.6640625" customWidth="1"/>
    <col min="16" max="16" width="19.5" customWidth="1"/>
    <col min="17" max="17" width="22.83203125" customWidth="1"/>
    <col min="18" max="18" width="12" customWidth="1"/>
    <col min="19" max="19" width="48.83203125" bestFit="1" customWidth="1"/>
    <col min="20" max="20" width="34.6640625" customWidth="1"/>
    <col min="21" max="21" width="57.6640625" customWidth="1"/>
    <col min="22" max="22" width="18" customWidth="1"/>
    <col min="23" max="23" width="28" customWidth="1"/>
    <col min="24" max="24" width="53.5" customWidth="1"/>
    <col min="25" max="25" width="24.1640625" customWidth="1"/>
    <col min="26" max="26" width="12" customWidth="1"/>
    <col min="27" max="27" width="45" customWidth="1"/>
    <col min="28" max="28" width="39.6640625" customWidth="1"/>
    <col min="29" max="29" width="50.83203125" customWidth="1"/>
    <col min="30" max="30" width="52.5" customWidth="1"/>
    <col min="31" max="31" width="10.5" customWidth="1"/>
    <col min="32" max="32" width="80" customWidth="1"/>
    <col min="33" max="33" width="85.6640625" customWidth="1"/>
  </cols>
  <sheetData>
    <row r="1" spans="1:33" ht="16" x14ac:dyDescent="0.2">
      <c r="A1" s="29" t="s">
        <v>23</v>
      </c>
      <c r="B1" s="29" t="s">
        <v>24</v>
      </c>
      <c r="C1" s="29" t="s">
        <v>38</v>
      </c>
      <c r="D1" s="29" t="s">
        <v>41</v>
      </c>
      <c r="E1" s="29" t="s">
        <v>42</v>
      </c>
      <c r="F1" s="29" t="s">
        <v>43</v>
      </c>
      <c r="G1" s="29" t="s">
        <v>44</v>
      </c>
      <c r="H1" s="29" t="s">
        <v>45</v>
      </c>
      <c r="I1" s="29" t="s">
        <v>45</v>
      </c>
      <c r="J1" s="29" t="s">
        <v>45</v>
      </c>
      <c r="K1" s="29" t="s">
        <v>45</v>
      </c>
      <c r="L1" s="29" t="s">
        <v>45</v>
      </c>
      <c r="M1" s="29" t="s">
        <v>45</v>
      </c>
      <c r="N1" s="29" t="s">
        <v>45</v>
      </c>
      <c r="O1" s="29" t="s">
        <v>45</v>
      </c>
      <c r="P1" s="29" t="s">
        <v>45</v>
      </c>
      <c r="Q1" s="29" t="s">
        <v>45</v>
      </c>
      <c r="R1" s="29" t="s">
        <v>45</v>
      </c>
      <c r="S1" s="29" t="s">
        <v>47</v>
      </c>
      <c r="T1" s="29" t="s">
        <v>48</v>
      </c>
      <c r="U1" s="29" t="s">
        <v>49</v>
      </c>
      <c r="V1" s="29" t="s">
        <v>50</v>
      </c>
      <c r="W1" s="29" t="s">
        <v>50</v>
      </c>
      <c r="X1" s="29" t="s">
        <v>50</v>
      </c>
      <c r="Y1" s="29" t="s">
        <v>50</v>
      </c>
      <c r="Z1" s="29" t="s">
        <v>50</v>
      </c>
      <c r="AA1" s="29" t="s">
        <v>51</v>
      </c>
      <c r="AB1" s="29" t="s">
        <v>52</v>
      </c>
      <c r="AC1" s="29" t="s">
        <v>52</v>
      </c>
      <c r="AD1" s="29" t="s">
        <v>52</v>
      </c>
      <c r="AE1" s="29" t="s">
        <v>52</v>
      </c>
      <c r="AF1" s="29" t="s">
        <v>53</v>
      </c>
      <c r="AG1" s="29" t="s">
        <v>54</v>
      </c>
    </row>
    <row r="2" spans="1:33" s="34" customFormat="1" ht="16" x14ac:dyDescent="0.2">
      <c r="A2" s="33" t="s">
        <v>23</v>
      </c>
      <c r="B2" s="33" t="s">
        <v>24</v>
      </c>
      <c r="C2" s="33" t="s">
        <v>38</v>
      </c>
      <c r="D2" s="33" t="s">
        <v>41</v>
      </c>
      <c r="E2" s="33" t="s">
        <v>42</v>
      </c>
      <c r="F2" s="33" t="s">
        <v>43</v>
      </c>
      <c r="G2" s="33" t="s">
        <v>44</v>
      </c>
      <c r="H2" s="33" t="s">
        <v>405</v>
      </c>
      <c r="I2" s="33" t="s">
        <v>406</v>
      </c>
      <c r="J2" s="33" t="s">
        <v>407</v>
      </c>
      <c r="K2" s="33" t="s">
        <v>408</v>
      </c>
      <c r="L2" s="33" t="s">
        <v>409</v>
      </c>
      <c r="M2" s="33" t="s">
        <v>410</v>
      </c>
      <c r="N2" s="33" t="s">
        <v>411</v>
      </c>
      <c r="O2" s="33" t="s">
        <v>412</v>
      </c>
      <c r="P2" s="33" t="s">
        <v>413</v>
      </c>
      <c r="Q2" s="33" t="s">
        <v>414</v>
      </c>
      <c r="R2" s="33" t="s">
        <v>415</v>
      </c>
      <c r="S2" s="33" t="s">
        <v>47</v>
      </c>
      <c r="T2" s="33" t="s">
        <v>48</v>
      </c>
      <c r="U2" s="33" t="s">
        <v>49</v>
      </c>
      <c r="V2" s="33" t="s">
        <v>416</v>
      </c>
      <c r="W2" s="33" t="s">
        <v>417</v>
      </c>
      <c r="X2" s="33" t="s">
        <v>418</v>
      </c>
      <c r="Y2" s="33" t="s">
        <v>419</v>
      </c>
      <c r="Z2" s="33" t="s">
        <v>420</v>
      </c>
      <c r="AA2" s="33" t="s">
        <v>51</v>
      </c>
      <c r="AB2" s="33" t="s">
        <v>421</v>
      </c>
      <c r="AC2" s="33" t="s">
        <v>422</v>
      </c>
      <c r="AD2" s="33" t="s">
        <v>423</v>
      </c>
      <c r="AE2" s="33" t="s">
        <v>424</v>
      </c>
      <c r="AF2" s="33" t="s">
        <v>53</v>
      </c>
      <c r="AG2" s="33" t="s">
        <v>54</v>
      </c>
    </row>
    <row r="3" spans="1:33" ht="17" x14ac:dyDescent="0.2">
      <c r="A3" s="22">
        <v>39996609</v>
      </c>
      <c r="B3" s="22" t="s">
        <v>18</v>
      </c>
      <c r="C3" s="22" t="s">
        <v>77</v>
      </c>
      <c r="D3" s="23" t="s">
        <v>438</v>
      </c>
      <c r="E3" s="39" t="s">
        <v>456</v>
      </c>
      <c r="F3" s="31" t="s">
        <v>362</v>
      </c>
      <c r="G3" s="25" t="s">
        <v>365</v>
      </c>
      <c r="H3" s="23"/>
      <c r="I3" s="31" t="s">
        <v>385</v>
      </c>
      <c r="J3" s="23"/>
      <c r="K3" s="23"/>
      <c r="L3" s="31" t="s">
        <v>385</v>
      </c>
      <c r="M3" s="23"/>
      <c r="N3" s="23"/>
      <c r="O3" s="23"/>
      <c r="P3" s="23"/>
      <c r="Q3" s="23"/>
      <c r="R3" s="23"/>
      <c r="S3" s="31" t="s">
        <v>370</v>
      </c>
      <c r="T3" s="31" t="s">
        <v>375</v>
      </c>
      <c r="U3" s="31" t="s">
        <v>380</v>
      </c>
      <c r="V3" s="31" t="s">
        <v>385</v>
      </c>
      <c r="W3" s="31" t="s">
        <v>385</v>
      </c>
      <c r="X3" s="31" t="s">
        <v>385</v>
      </c>
      <c r="Y3" s="23"/>
      <c r="Z3" s="23"/>
      <c r="AA3" s="31" t="s">
        <v>386</v>
      </c>
      <c r="AB3" s="23"/>
      <c r="AC3" s="23"/>
      <c r="AD3" s="31" t="s">
        <v>385</v>
      </c>
      <c r="AE3" s="23"/>
      <c r="AF3" s="31" t="s">
        <v>458</v>
      </c>
      <c r="AG3" s="23" t="s">
        <v>312</v>
      </c>
    </row>
    <row r="4" spans="1:33" ht="17" x14ac:dyDescent="0.2">
      <c r="A4" s="22">
        <v>39996782</v>
      </c>
      <c r="B4" s="22" t="s">
        <v>18</v>
      </c>
      <c r="C4" s="22" t="s">
        <v>77</v>
      </c>
      <c r="D4" s="23" t="s">
        <v>439</v>
      </c>
      <c r="E4" s="43" t="s">
        <v>456</v>
      </c>
      <c r="F4" s="31" t="s">
        <v>363</v>
      </c>
      <c r="G4" s="25" t="s">
        <v>365</v>
      </c>
      <c r="H4" s="23"/>
      <c r="I4" s="23"/>
      <c r="J4" s="31" t="s">
        <v>385</v>
      </c>
      <c r="K4" s="23"/>
      <c r="L4" s="23"/>
      <c r="M4" s="23"/>
      <c r="N4" s="23"/>
      <c r="O4" s="23"/>
      <c r="P4" s="23"/>
      <c r="Q4" s="23"/>
      <c r="R4" s="23"/>
      <c r="S4" s="31" t="s">
        <v>371</v>
      </c>
      <c r="T4" s="31" t="s">
        <v>376</v>
      </c>
      <c r="U4" s="31" t="s">
        <v>380</v>
      </c>
      <c r="V4" s="23"/>
      <c r="W4" s="23"/>
      <c r="X4" s="23"/>
      <c r="Y4" s="23"/>
      <c r="Z4" s="23"/>
      <c r="AA4" s="23" t="s">
        <v>386</v>
      </c>
      <c r="AB4" s="23"/>
      <c r="AC4" s="23"/>
      <c r="AD4" s="23"/>
      <c r="AE4" s="23"/>
      <c r="AF4" s="23"/>
      <c r="AG4" s="23" t="s">
        <v>442</v>
      </c>
    </row>
    <row r="5" spans="1:33" ht="17" x14ac:dyDescent="0.2">
      <c r="A5" s="22">
        <v>39997486</v>
      </c>
      <c r="B5" s="22" t="s">
        <v>18</v>
      </c>
      <c r="C5" s="22" t="s">
        <v>77</v>
      </c>
      <c r="D5" s="23" t="s">
        <v>440</v>
      </c>
      <c r="E5" s="39" t="s">
        <v>456</v>
      </c>
      <c r="F5" s="31" t="s">
        <v>362</v>
      </c>
      <c r="G5" s="25" t="s">
        <v>365</v>
      </c>
      <c r="H5" s="23"/>
      <c r="I5" s="23"/>
      <c r="J5" s="31"/>
      <c r="K5" s="31" t="s">
        <v>385</v>
      </c>
      <c r="L5" s="23"/>
      <c r="M5" s="31" t="s">
        <v>385</v>
      </c>
      <c r="N5" s="31" t="s">
        <v>385</v>
      </c>
      <c r="O5" s="23"/>
      <c r="P5" s="23"/>
      <c r="Q5" s="23"/>
      <c r="R5" s="23"/>
      <c r="S5" s="31" t="s">
        <v>370</v>
      </c>
      <c r="T5" s="31" t="s">
        <v>375</v>
      </c>
      <c r="U5" s="31" t="s">
        <v>380</v>
      </c>
      <c r="V5" s="23"/>
      <c r="W5" s="23"/>
      <c r="X5" s="23"/>
      <c r="Y5" s="23"/>
      <c r="Z5" s="31" t="s">
        <v>385</v>
      </c>
      <c r="AA5" s="31" t="s">
        <v>386</v>
      </c>
      <c r="AB5" s="31" t="s">
        <v>385</v>
      </c>
      <c r="AC5" s="31" t="s">
        <v>385</v>
      </c>
      <c r="AD5" s="23"/>
      <c r="AE5" s="23"/>
      <c r="AF5" s="23"/>
      <c r="AG5" s="23"/>
    </row>
    <row r="6" spans="1:33" ht="17" x14ac:dyDescent="0.2">
      <c r="A6" s="22">
        <v>40000859</v>
      </c>
      <c r="B6" s="22" t="s">
        <v>18</v>
      </c>
      <c r="C6" s="22" t="s">
        <v>77</v>
      </c>
      <c r="D6" s="31" t="s">
        <v>80</v>
      </c>
      <c r="E6" s="43" t="s">
        <v>456</v>
      </c>
      <c r="F6" s="31" t="s">
        <v>362</v>
      </c>
      <c r="G6" s="25" t="s">
        <v>365</v>
      </c>
      <c r="H6" s="23"/>
      <c r="I6" s="23"/>
      <c r="J6" s="31" t="s">
        <v>385</v>
      </c>
      <c r="K6" s="31"/>
      <c r="L6" s="23"/>
      <c r="M6" s="31" t="s">
        <v>385</v>
      </c>
      <c r="N6" s="31" t="s">
        <v>385</v>
      </c>
      <c r="O6" s="23"/>
      <c r="P6" s="23"/>
      <c r="Q6" s="23"/>
      <c r="R6" s="23"/>
      <c r="S6" s="31" t="s">
        <v>370</v>
      </c>
      <c r="T6" s="31" t="s">
        <v>375</v>
      </c>
      <c r="U6" s="31" t="s">
        <v>380</v>
      </c>
      <c r="V6" s="31" t="s">
        <v>385</v>
      </c>
      <c r="W6" s="23"/>
      <c r="X6" s="31" t="s">
        <v>385</v>
      </c>
      <c r="Y6" s="23"/>
      <c r="Z6" s="23"/>
      <c r="AA6" s="23" t="s">
        <v>386</v>
      </c>
      <c r="AB6" s="31" t="s">
        <v>385</v>
      </c>
      <c r="AC6" s="31" t="s">
        <v>385</v>
      </c>
      <c r="AD6" s="23"/>
      <c r="AE6" s="23"/>
      <c r="AF6" s="31" t="s">
        <v>457</v>
      </c>
      <c r="AG6" s="31" t="s">
        <v>443</v>
      </c>
    </row>
    <row r="7" spans="1:33" ht="17" x14ac:dyDescent="0.2">
      <c r="A7" s="22">
        <v>40000939</v>
      </c>
      <c r="B7" s="22" t="s">
        <v>18</v>
      </c>
      <c r="C7" s="22" t="s">
        <v>77</v>
      </c>
      <c r="D7" s="31" t="s">
        <v>84</v>
      </c>
      <c r="E7" s="43" t="s">
        <v>456</v>
      </c>
      <c r="F7" s="31" t="s">
        <v>363</v>
      </c>
      <c r="G7" s="25" t="s">
        <v>365</v>
      </c>
      <c r="H7" s="23"/>
      <c r="I7" s="23"/>
      <c r="J7" s="23"/>
      <c r="K7" s="23" t="s">
        <v>385</v>
      </c>
      <c r="L7" s="23"/>
      <c r="M7" s="23"/>
      <c r="N7" s="23" t="s">
        <v>385</v>
      </c>
      <c r="O7" s="23" t="s">
        <v>385</v>
      </c>
      <c r="P7" s="23" t="s">
        <v>385</v>
      </c>
      <c r="Q7" s="23" t="s">
        <v>385</v>
      </c>
      <c r="R7" s="23"/>
      <c r="S7" s="23" t="s">
        <v>370</v>
      </c>
      <c r="T7" s="23" t="s">
        <v>375</v>
      </c>
      <c r="U7" s="23" t="s">
        <v>380</v>
      </c>
      <c r="V7" s="23" t="s">
        <v>385</v>
      </c>
      <c r="W7" s="23"/>
      <c r="X7" s="23" t="s">
        <v>385</v>
      </c>
      <c r="Y7" s="23"/>
      <c r="Z7" s="23"/>
      <c r="AA7" s="23" t="s">
        <v>386</v>
      </c>
      <c r="AB7" s="23" t="s">
        <v>385</v>
      </c>
      <c r="AC7" s="23" t="s">
        <v>385</v>
      </c>
      <c r="AD7" s="23" t="s">
        <v>385</v>
      </c>
      <c r="AE7" s="23"/>
      <c r="AF7" s="23" t="s">
        <v>385</v>
      </c>
      <c r="AG7" s="23" t="s">
        <v>266</v>
      </c>
    </row>
    <row r="8" spans="1:33" ht="17" x14ac:dyDescent="0.2">
      <c r="A8" s="22">
        <v>40000984</v>
      </c>
      <c r="B8" s="22" t="s">
        <v>18</v>
      </c>
      <c r="C8" s="22" t="s">
        <v>77</v>
      </c>
      <c r="D8" s="31" t="s">
        <v>428</v>
      </c>
      <c r="E8" s="39" t="s">
        <v>353</v>
      </c>
      <c r="F8" s="31" t="s">
        <v>363</v>
      </c>
      <c r="G8" s="25" t="s">
        <v>365</v>
      </c>
      <c r="H8" s="23"/>
      <c r="I8" s="23"/>
      <c r="J8" s="23" t="s">
        <v>385</v>
      </c>
      <c r="K8" s="23"/>
      <c r="L8" s="23"/>
      <c r="M8" s="23"/>
      <c r="N8" s="23"/>
      <c r="O8" s="23"/>
      <c r="P8" s="23"/>
      <c r="Q8" s="23"/>
      <c r="R8" s="23"/>
      <c r="S8" s="23">
        <v>0</v>
      </c>
      <c r="T8" s="23" t="s">
        <v>374</v>
      </c>
      <c r="U8" s="23" t="s">
        <v>381</v>
      </c>
      <c r="V8" s="23" t="s">
        <v>385</v>
      </c>
      <c r="W8" s="23"/>
      <c r="X8" s="23"/>
      <c r="Y8" s="23"/>
      <c r="Z8" s="23"/>
      <c r="AA8" s="31" t="s">
        <v>386</v>
      </c>
      <c r="AB8" s="23" t="s">
        <v>385</v>
      </c>
      <c r="AC8" s="23"/>
      <c r="AD8" s="23"/>
      <c r="AE8" s="23"/>
      <c r="AF8" s="23" t="s">
        <v>390</v>
      </c>
      <c r="AG8" s="23" t="s">
        <v>434</v>
      </c>
    </row>
    <row r="9" spans="1:33" ht="17" x14ac:dyDescent="0.2">
      <c r="A9" s="22">
        <v>40001066</v>
      </c>
      <c r="B9" s="22" t="s">
        <v>18</v>
      </c>
      <c r="C9" s="22" t="s">
        <v>77</v>
      </c>
      <c r="D9" s="31" t="s">
        <v>436</v>
      </c>
      <c r="E9" s="43" t="s">
        <v>456</v>
      </c>
      <c r="F9" s="31" t="s">
        <v>363</v>
      </c>
      <c r="G9" s="25" t="s">
        <v>365</v>
      </c>
      <c r="H9" s="23"/>
      <c r="I9" s="23"/>
      <c r="J9" s="23" t="s">
        <v>385</v>
      </c>
      <c r="K9" s="23" t="s">
        <v>385</v>
      </c>
      <c r="L9" s="23"/>
      <c r="M9" s="23"/>
      <c r="N9" s="23" t="s">
        <v>385</v>
      </c>
      <c r="O9" s="23" t="s">
        <v>385</v>
      </c>
      <c r="P9" s="23" t="s">
        <v>385</v>
      </c>
      <c r="Q9" s="23" t="s">
        <v>385</v>
      </c>
      <c r="R9" s="23"/>
      <c r="S9" s="23" t="s">
        <v>370</v>
      </c>
      <c r="T9" s="23" t="s">
        <v>375</v>
      </c>
      <c r="U9" s="23" t="s">
        <v>380</v>
      </c>
      <c r="V9" s="23" t="s">
        <v>385</v>
      </c>
      <c r="W9" s="23"/>
      <c r="X9" s="23" t="s">
        <v>385</v>
      </c>
      <c r="Y9" s="23"/>
      <c r="Z9" s="23"/>
      <c r="AA9" s="23" t="s">
        <v>386</v>
      </c>
      <c r="AB9" s="23" t="s">
        <v>385</v>
      </c>
      <c r="AC9" s="23" t="s">
        <v>385</v>
      </c>
      <c r="AD9" s="23" t="s">
        <v>385</v>
      </c>
      <c r="AE9" s="23"/>
      <c r="AF9" s="23" t="s">
        <v>385</v>
      </c>
      <c r="AG9" s="23" t="s">
        <v>437</v>
      </c>
    </row>
    <row r="10" spans="1:33" ht="17" x14ac:dyDescent="0.2">
      <c r="A10" s="22">
        <v>40001102</v>
      </c>
      <c r="B10" s="22" t="s">
        <v>18</v>
      </c>
      <c r="C10" s="22" t="s">
        <v>77</v>
      </c>
      <c r="D10" s="31" t="s">
        <v>429</v>
      </c>
      <c r="E10" s="43" t="s">
        <v>354</v>
      </c>
      <c r="F10" s="31" t="s">
        <v>363</v>
      </c>
      <c r="G10" s="25" t="s">
        <v>365</v>
      </c>
      <c r="H10" s="23"/>
      <c r="I10" s="23"/>
      <c r="J10" s="31" t="s">
        <v>385</v>
      </c>
      <c r="K10" s="23"/>
      <c r="L10" s="23"/>
      <c r="M10" s="23"/>
      <c r="N10" s="23"/>
      <c r="O10" s="23"/>
      <c r="P10" s="23"/>
      <c r="Q10" s="23"/>
      <c r="R10" s="23"/>
      <c r="S10" s="23" t="s">
        <v>371</v>
      </c>
      <c r="T10" s="31" t="s">
        <v>375</v>
      </c>
      <c r="U10" s="23" t="s">
        <v>381</v>
      </c>
      <c r="V10" s="23"/>
      <c r="W10" s="23"/>
      <c r="X10" s="23"/>
      <c r="Y10" s="23"/>
      <c r="Z10" s="23"/>
      <c r="AA10" s="23" t="s">
        <v>385</v>
      </c>
      <c r="AB10" s="23"/>
      <c r="AC10" s="23"/>
      <c r="AD10" s="23"/>
      <c r="AE10" s="23"/>
      <c r="AF10" s="23"/>
      <c r="AG10" s="23"/>
    </row>
    <row r="11" spans="1:33" ht="17" x14ac:dyDescent="0.2">
      <c r="A11" s="22">
        <v>40001155</v>
      </c>
      <c r="B11" s="22" t="s">
        <v>18</v>
      </c>
      <c r="C11" s="22" t="s">
        <v>77</v>
      </c>
      <c r="D11" s="31" t="s">
        <v>85</v>
      </c>
      <c r="E11" s="39" t="s">
        <v>456</v>
      </c>
      <c r="F11" s="49" t="s">
        <v>362</v>
      </c>
      <c r="G11" s="25" t="s">
        <v>365</v>
      </c>
      <c r="H11" s="23"/>
      <c r="I11" s="23"/>
      <c r="J11" s="31"/>
      <c r="K11" s="23"/>
      <c r="L11" s="23"/>
      <c r="M11" s="23"/>
      <c r="N11" s="23"/>
      <c r="O11" s="23" t="s">
        <v>385</v>
      </c>
      <c r="P11" s="23" t="s">
        <v>385</v>
      </c>
      <c r="Q11" s="23"/>
      <c r="R11" s="23"/>
      <c r="S11" s="23" t="s">
        <v>371</v>
      </c>
      <c r="T11" s="23" t="s">
        <v>376</v>
      </c>
      <c r="U11" s="23" t="s">
        <v>381</v>
      </c>
      <c r="V11" s="23"/>
      <c r="W11" s="23"/>
      <c r="X11" s="23" t="s">
        <v>385</v>
      </c>
      <c r="Y11" s="23"/>
      <c r="Z11" s="23"/>
      <c r="AA11" s="31" t="s">
        <v>386</v>
      </c>
      <c r="AB11" s="23" t="s">
        <v>385</v>
      </c>
      <c r="AC11" s="23" t="s">
        <v>385</v>
      </c>
      <c r="AD11" s="23" t="s">
        <v>385</v>
      </c>
      <c r="AE11" s="23" t="s">
        <v>385</v>
      </c>
      <c r="AF11" s="23" t="s">
        <v>389</v>
      </c>
      <c r="AG11" s="23" t="s">
        <v>435</v>
      </c>
    </row>
    <row r="12" spans="1:33" ht="17" x14ac:dyDescent="0.2">
      <c r="A12" s="22">
        <v>40001313</v>
      </c>
      <c r="B12" s="22" t="s">
        <v>18</v>
      </c>
      <c r="C12" s="22" t="s">
        <v>77</v>
      </c>
      <c r="D12" s="23" t="s">
        <v>441</v>
      </c>
      <c r="E12" s="43" t="s">
        <v>354</v>
      </c>
      <c r="F12" s="31" t="s">
        <v>362</v>
      </c>
      <c r="G12" s="25" t="s">
        <v>365</v>
      </c>
      <c r="H12" s="31" t="s">
        <v>385</v>
      </c>
      <c r="I12" s="31" t="s">
        <v>385</v>
      </c>
      <c r="J12" s="23"/>
      <c r="K12" s="31" t="s">
        <v>385</v>
      </c>
      <c r="L12" s="23"/>
      <c r="M12" s="23"/>
      <c r="N12" s="23"/>
      <c r="O12" s="31" t="s">
        <v>385</v>
      </c>
      <c r="P12" s="31" t="s">
        <v>385</v>
      </c>
      <c r="Q12" s="31" t="s">
        <v>385</v>
      </c>
      <c r="R12" s="23"/>
      <c r="S12" s="31" t="s">
        <v>372</v>
      </c>
      <c r="T12" s="31" t="s">
        <v>374</v>
      </c>
      <c r="U12" s="31" t="s">
        <v>382</v>
      </c>
      <c r="V12" s="31" t="s">
        <v>385</v>
      </c>
      <c r="W12" s="23"/>
      <c r="X12" s="31" t="s">
        <v>385</v>
      </c>
      <c r="Y12" s="23"/>
      <c r="Z12" s="23"/>
      <c r="AA12" s="31" t="s">
        <v>385</v>
      </c>
      <c r="AB12" s="31" t="s">
        <v>385</v>
      </c>
      <c r="AC12" s="23"/>
      <c r="AD12" s="31" t="s">
        <v>385</v>
      </c>
      <c r="AE12" s="23"/>
      <c r="AF12" s="31" t="s">
        <v>458</v>
      </c>
      <c r="AG12" s="31" t="s">
        <v>91</v>
      </c>
    </row>
    <row r="13" spans="1:33" ht="17" x14ac:dyDescent="0.2">
      <c r="A13" s="22">
        <v>40001372</v>
      </c>
      <c r="B13" s="22" t="s">
        <v>18</v>
      </c>
      <c r="C13" s="22" t="s">
        <v>93</v>
      </c>
      <c r="D13" s="31" t="s">
        <v>95</v>
      </c>
      <c r="E13" s="43" t="s">
        <v>354</v>
      </c>
      <c r="F13" s="49" t="s">
        <v>362</v>
      </c>
      <c r="G13" s="25" t="s">
        <v>365</v>
      </c>
      <c r="H13" s="23"/>
      <c r="I13" s="31" t="s">
        <v>385</v>
      </c>
      <c r="J13" s="23"/>
      <c r="K13" s="23"/>
      <c r="L13" s="31" t="s">
        <v>385</v>
      </c>
      <c r="M13" s="23"/>
      <c r="N13" s="23"/>
      <c r="O13" s="23"/>
      <c r="P13" s="23"/>
      <c r="Q13" s="23"/>
      <c r="R13" s="23"/>
      <c r="S13" s="31" t="s">
        <v>370</v>
      </c>
      <c r="T13" s="31" t="s">
        <v>375</v>
      </c>
      <c r="U13" s="31" t="s">
        <v>380</v>
      </c>
      <c r="V13" s="31" t="s">
        <v>385</v>
      </c>
      <c r="W13" s="31" t="s">
        <v>385</v>
      </c>
      <c r="X13" s="31" t="s">
        <v>385</v>
      </c>
      <c r="Y13" s="23"/>
      <c r="Z13" s="23"/>
      <c r="AA13" s="31" t="s">
        <v>386</v>
      </c>
      <c r="AB13" s="23"/>
      <c r="AC13" s="23"/>
      <c r="AD13" s="31" t="s">
        <v>385</v>
      </c>
      <c r="AE13" s="23"/>
      <c r="AF13" s="31" t="s">
        <v>458</v>
      </c>
      <c r="AG13" s="23"/>
    </row>
    <row r="14" spans="1:33" ht="17" x14ac:dyDescent="0.2">
      <c r="A14" s="22">
        <v>40001474</v>
      </c>
      <c r="B14" s="22" t="s">
        <v>18</v>
      </c>
      <c r="C14" s="22" t="s">
        <v>77</v>
      </c>
      <c r="D14" s="31" t="s">
        <v>99</v>
      </c>
      <c r="E14" s="43" t="s">
        <v>353</v>
      </c>
      <c r="F14" s="31" t="s">
        <v>362</v>
      </c>
      <c r="G14" s="25" t="s">
        <v>365</v>
      </c>
      <c r="H14" s="23"/>
      <c r="I14" s="23"/>
      <c r="J14" s="31" t="s">
        <v>385</v>
      </c>
      <c r="K14" s="23"/>
      <c r="L14" s="23"/>
      <c r="M14" s="23"/>
      <c r="N14" s="23"/>
      <c r="O14" s="23"/>
      <c r="P14" s="23"/>
      <c r="Q14" s="23"/>
      <c r="R14" s="23"/>
      <c r="S14" s="31" t="s">
        <v>371</v>
      </c>
      <c r="T14" s="31" t="s">
        <v>374</v>
      </c>
      <c r="U14" s="31" t="s">
        <v>380</v>
      </c>
      <c r="V14" s="23"/>
      <c r="W14" s="23"/>
      <c r="X14" s="23"/>
      <c r="Y14" s="31" t="s">
        <v>385</v>
      </c>
      <c r="Z14" s="23"/>
      <c r="AA14" s="23" t="s">
        <v>386</v>
      </c>
      <c r="AB14" s="31" t="s">
        <v>385</v>
      </c>
      <c r="AC14" s="23"/>
      <c r="AD14" s="23"/>
      <c r="AE14" s="23"/>
      <c r="AF14" s="31" t="s">
        <v>459</v>
      </c>
      <c r="AG14" s="31" t="s">
        <v>100</v>
      </c>
    </row>
    <row r="15" spans="1:33" ht="17" x14ac:dyDescent="0.2">
      <c r="A15" s="22">
        <v>40001637</v>
      </c>
      <c r="B15" s="22" t="s">
        <v>18</v>
      </c>
      <c r="C15" s="22" t="s">
        <v>77</v>
      </c>
      <c r="D15" s="31" t="s">
        <v>102</v>
      </c>
      <c r="E15" s="39" t="s">
        <v>354</v>
      </c>
      <c r="F15" s="49" t="s">
        <v>362</v>
      </c>
      <c r="G15" s="25" t="s">
        <v>365</v>
      </c>
      <c r="H15" s="23"/>
      <c r="I15" s="31" t="s">
        <v>385</v>
      </c>
      <c r="J15" s="23"/>
      <c r="K15" s="23"/>
      <c r="L15" s="23"/>
      <c r="M15" s="23"/>
      <c r="N15" s="23"/>
      <c r="O15" s="31" t="s">
        <v>385</v>
      </c>
      <c r="P15" s="23"/>
      <c r="Q15" s="23"/>
      <c r="R15" s="31" t="s">
        <v>385</v>
      </c>
      <c r="S15" s="31" t="s">
        <v>371</v>
      </c>
      <c r="T15" s="31" t="s">
        <v>375</v>
      </c>
      <c r="U15" s="31" t="s">
        <v>381</v>
      </c>
      <c r="V15" s="31" t="s">
        <v>385</v>
      </c>
      <c r="W15" s="31" t="s">
        <v>385</v>
      </c>
      <c r="X15" s="23"/>
      <c r="Y15" s="23"/>
      <c r="Z15" s="23"/>
      <c r="AA15" s="31" t="s">
        <v>385</v>
      </c>
      <c r="AB15" s="23"/>
      <c r="AC15" s="31" t="s">
        <v>385</v>
      </c>
      <c r="AD15" s="23"/>
      <c r="AE15" s="23"/>
      <c r="AF15" s="31" t="s">
        <v>457</v>
      </c>
      <c r="AG15" s="31" t="s">
        <v>103</v>
      </c>
    </row>
    <row r="16" spans="1:33" ht="17" x14ac:dyDescent="0.2">
      <c r="A16" s="22">
        <v>40001704</v>
      </c>
      <c r="B16" s="22" t="s">
        <v>18</v>
      </c>
      <c r="C16" s="22" t="s">
        <v>77</v>
      </c>
      <c r="D16" s="31" t="s">
        <v>105</v>
      </c>
      <c r="E16" s="43" t="s">
        <v>354</v>
      </c>
      <c r="F16" s="31" t="s">
        <v>363</v>
      </c>
      <c r="G16" s="25" t="s">
        <v>365</v>
      </c>
      <c r="H16" s="31" t="s">
        <v>385</v>
      </c>
      <c r="I16" s="23"/>
      <c r="J16" s="23"/>
      <c r="K16" s="23"/>
      <c r="L16" s="23"/>
      <c r="M16" s="23"/>
      <c r="N16" s="23"/>
      <c r="O16" s="31" t="s">
        <v>385</v>
      </c>
      <c r="P16" s="23"/>
      <c r="Q16" s="23"/>
      <c r="R16" s="31" t="s">
        <v>385</v>
      </c>
      <c r="S16" s="31" t="s">
        <v>372</v>
      </c>
      <c r="T16" s="31" t="s">
        <v>374</v>
      </c>
      <c r="U16" s="31" t="s">
        <v>382</v>
      </c>
      <c r="V16" s="23"/>
      <c r="W16" s="23"/>
      <c r="X16" s="23"/>
      <c r="Y16" s="31" t="s">
        <v>385</v>
      </c>
      <c r="Z16" s="23"/>
      <c r="AA16" s="23" t="s">
        <v>386</v>
      </c>
      <c r="AB16" s="23"/>
      <c r="AC16" s="23"/>
      <c r="AD16" s="31" t="s">
        <v>385</v>
      </c>
      <c r="AE16" s="23"/>
      <c r="AF16" s="31" t="s">
        <v>458</v>
      </c>
      <c r="AG16" s="23"/>
    </row>
    <row r="17" spans="1:33" ht="17" x14ac:dyDescent="0.2">
      <c r="A17" s="22">
        <v>40002216</v>
      </c>
      <c r="B17" s="22" t="s">
        <v>18</v>
      </c>
      <c r="C17" s="22" t="s">
        <v>77</v>
      </c>
      <c r="D17" s="31" t="s">
        <v>121</v>
      </c>
      <c r="E17" s="43" t="s">
        <v>356</v>
      </c>
      <c r="F17" s="31" t="s">
        <v>363</v>
      </c>
      <c r="G17" s="25" t="s">
        <v>365</v>
      </c>
      <c r="H17" s="23"/>
      <c r="I17" s="23"/>
      <c r="J17" s="31" t="s">
        <v>385</v>
      </c>
      <c r="K17" s="23"/>
      <c r="L17" s="23"/>
      <c r="M17" s="31" t="s">
        <v>385</v>
      </c>
      <c r="N17" s="31" t="s">
        <v>385</v>
      </c>
      <c r="O17" s="23"/>
      <c r="P17" s="23"/>
      <c r="Q17" s="23"/>
      <c r="R17" s="23"/>
      <c r="S17" s="31" t="s">
        <v>371</v>
      </c>
      <c r="T17" s="31" t="s">
        <v>375</v>
      </c>
      <c r="U17" s="31" t="s">
        <v>381</v>
      </c>
      <c r="V17" s="31" t="s">
        <v>385</v>
      </c>
      <c r="W17" s="31" t="s">
        <v>385</v>
      </c>
      <c r="X17" s="23"/>
      <c r="Y17" s="23"/>
      <c r="Z17" s="23"/>
      <c r="AA17" s="31" t="s">
        <v>386</v>
      </c>
      <c r="AB17" s="23"/>
      <c r="AC17" s="23"/>
      <c r="AD17" s="31" t="s">
        <v>385</v>
      </c>
      <c r="AE17" s="23"/>
      <c r="AF17" s="31" t="s">
        <v>389</v>
      </c>
      <c r="AG17" s="23" t="s">
        <v>444</v>
      </c>
    </row>
    <row r="18" spans="1:33" ht="17" x14ac:dyDescent="0.2">
      <c r="A18" s="22">
        <v>40002338</v>
      </c>
      <c r="B18" s="22" t="s">
        <v>18</v>
      </c>
      <c r="C18" s="22" t="s">
        <v>77</v>
      </c>
      <c r="D18" s="31" t="s">
        <v>123</v>
      </c>
      <c r="E18" s="43" t="s">
        <v>355</v>
      </c>
      <c r="F18" s="31" t="s">
        <v>359</v>
      </c>
      <c r="G18" s="25" t="s">
        <v>365</v>
      </c>
      <c r="H18" s="31" t="s">
        <v>385</v>
      </c>
      <c r="I18" s="23"/>
      <c r="J18" s="31"/>
      <c r="K18" s="31" t="s">
        <v>385</v>
      </c>
      <c r="L18" s="23"/>
      <c r="M18" s="23"/>
      <c r="N18" s="23"/>
      <c r="O18" s="31" t="s">
        <v>385</v>
      </c>
      <c r="P18" s="23"/>
      <c r="Q18" s="23"/>
      <c r="R18" s="23"/>
      <c r="S18" s="31" t="s">
        <v>370</v>
      </c>
      <c r="T18" s="31" t="s">
        <v>377</v>
      </c>
      <c r="U18" s="31" t="s">
        <v>382</v>
      </c>
      <c r="V18" s="31" t="s">
        <v>385</v>
      </c>
      <c r="W18" s="23"/>
      <c r="X18" s="31" t="s">
        <v>385</v>
      </c>
      <c r="Y18" s="23"/>
      <c r="Z18" s="23"/>
      <c r="AA18" s="23" t="s">
        <v>386</v>
      </c>
      <c r="AB18" s="23"/>
      <c r="AC18" s="23"/>
      <c r="AD18" s="31" t="s">
        <v>385</v>
      </c>
      <c r="AE18" s="23"/>
      <c r="AF18" s="31" t="s">
        <v>390</v>
      </c>
      <c r="AG18" s="31" t="s">
        <v>124</v>
      </c>
    </row>
    <row r="19" spans="1:33" ht="17" x14ac:dyDescent="0.2">
      <c r="A19" s="22">
        <v>40002422</v>
      </c>
      <c r="B19" s="22" t="s">
        <v>18</v>
      </c>
      <c r="C19" s="22" t="s">
        <v>126</v>
      </c>
      <c r="D19" s="31" t="s">
        <v>127</v>
      </c>
      <c r="E19" s="39" t="s">
        <v>355</v>
      </c>
      <c r="F19" s="31" t="s">
        <v>363</v>
      </c>
      <c r="G19" s="25" t="s">
        <v>365</v>
      </c>
      <c r="H19" s="23"/>
      <c r="I19" s="23"/>
      <c r="J19" s="31" t="s">
        <v>385</v>
      </c>
      <c r="K19" s="23"/>
      <c r="L19" s="23"/>
      <c r="M19" s="23"/>
      <c r="N19" s="23"/>
      <c r="O19" s="23"/>
      <c r="P19" s="23"/>
      <c r="Q19" s="23"/>
      <c r="R19" s="23"/>
      <c r="S19" s="31" t="s">
        <v>371</v>
      </c>
      <c r="T19" s="31" t="s">
        <v>376</v>
      </c>
      <c r="U19" s="31" t="s">
        <v>380</v>
      </c>
      <c r="V19" s="31" t="s">
        <v>385</v>
      </c>
      <c r="W19" s="31" t="s">
        <v>385</v>
      </c>
      <c r="X19" s="23"/>
      <c r="Y19" s="23"/>
      <c r="Z19" s="23"/>
      <c r="AA19" s="31" t="s">
        <v>386</v>
      </c>
      <c r="AB19" s="31" t="s">
        <v>385</v>
      </c>
      <c r="AC19" s="23"/>
      <c r="AD19" s="31" t="s">
        <v>385</v>
      </c>
      <c r="AE19" s="23"/>
      <c r="AF19" s="31" t="s">
        <v>389</v>
      </c>
      <c r="AG19" s="31" t="s">
        <v>128</v>
      </c>
    </row>
    <row r="20" spans="1:33" ht="17" x14ac:dyDescent="0.2">
      <c r="A20" s="22">
        <v>40002460</v>
      </c>
      <c r="B20" s="22" t="s">
        <v>18</v>
      </c>
      <c r="C20" s="22" t="s">
        <v>77</v>
      </c>
      <c r="D20" s="31" t="s">
        <v>130</v>
      </c>
      <c r="E20" s="43" t="s">
        <v>456</v>
      </c>
      <c r="F20" s="31" t="s">
        <v>362</v>
      </c>
      <c r="G20" s="25" t="s">
        <v>365</v>
      </c>
      <c r="H20" s="31" t="s">
        <v>385</v>
      </c>
      <c r="I20" s="23"/>
      <c r="J20" s="23"/>
      <c r="K20" s="23"/>
      <c r="L20" s="31" t="s">
        <v>385</v>
      </c>
      <c r="M20" s="23"/>
      <c r="N20" s="23"/>
      <c r="O20" s="23"/>
      <c r="P20" s="31" t="s">
        <v>385</v>
      </c>
      <c r="Q20" s="23"/>
      <c r="R20" s="23"/>
      <c r="S20" s="31" t="s">
        <v>371</v>
      </c>
      <c r="T20" s="31" t="s">
        <v>375</v>
      </c>
      <c r="U20" s="31" t="s">
        <v>381</v>
      </c>
      <c r="V20" s="31" t="s">
        <v>385</v>
      </c>
      <c r="W20" s="23"/>
      <c r="X20" s="31" t="s">
        <v>385</v>
      </c>
      <c r="Y20" s="23"/>
      <c r="Z20" s="23"/>
      <c r="AA20" s="31" t="s">
        <v>385</v>
      </c>
      <c r="AB20" s="31" t="s">
        <v>385</v>
      </c>
      <c r="AC20" s="23"/>
      <c r="AD20" s="31" t="s">
        <v>385</v>
      </c>
      <c r="AE20" s="23"/>
      <c r="AF20" s="31" t="s">
        <v>458</v>
      </c>
      <c r="AG20" s="31" t="s">
        <v>131</v>
      </c>
    </row>
    <row r="21" spans="1:33" ht="17" x14ac:dyDescent="0.2">
      <c r="A21" s="22">
        <v>40002572</v>
      </c>
      <c r="B21" s="22" t="s">
        <v>18</v>
      </c>
      <c r="C21" s="22" t="s">
        <v>77</v>
      </c>
      <c r="D21" s="31" t="s">
        <v>133</v>
      </c>
      <c r="E21" s="39" t="s">
        <v>356</v>
      </c>
      <c r="F21" s="31" t="s">
        <v>363</v>
      </c>
      <c r="G21" s="25" t="s">
        <v>365</v>
      </c>
      <c r="H21" s="23"/>
      <c r="I21" s="23"/>
      <c r="J21" s="31" t="s">
        <v>385</v>
      </c>
      <c r="K21" s="23"/>
      <c r="L21" s="23"/>
      <c r="M21" s="31" t="s">
        <v>385</v>
      </c>
      <c r="N21" s="31" t="s">
        <v>385</v>
      </c>
      <c r="O21" s="31" t="s">
        <v>385</v>
      </c>
      <c r="P21" s="23"/>
      <c r="Q21" s="23"/>
      <c r="R21" s="23"/>
      <c r="S21" s="31" t="s">
        <v>371</v>
      </c>
      <c r="T21" s="31" t="s">
        <v>375</v>
      </c>
      <c r="U21" s="31" t="s">
        <v>382</v>
      </c>
      <c r="V21" s="31" t="s">
        <v>385</v>
      </c>
      <c r="W21" s="23"/>
      <c r="X21" s="23"/>
      <c r="Y21" s="23"/>
      <c r="Z21" s="23"/>
      <c r="AA21" s="31" t="s">
        <v>386</v>
      </c>
      <c r="AB21" s="23"/>
      <c r="AC21" s="23"/>
      <c r="AD21" s="31" t="s">
        <v>385</v>
      </c>
      <c r="AE21" s="23"/>
      <c r="AF21" s="31" t="s">
        <v>457</v>
      </c>
      <c r="AG21" s="31" t="s">
        <v>134</v>
      </c>
    </row>
    <row r="22" spans="1:33" ht="34" x14ac:dyDescent="0.2">
      <c r="A22" s="22">
        <v>40002757</v>
      </c>
      <c r="B22" s="22" t="s">
        <v>18</v>
      </c>
      <c r="C22" s="22" t="s">
        <v>77</v>
      </c>
      <c r="D22" s="31" t="s">
        <v>138</v>
      </c>
      <c r="E22" s="43" t="s">
        <v>356</v>
      </c>
      <c r="F22" s="31" t="s">
        <v>362</v>
      </c>
      <c r="G22" s="25" t="s">
        <v>365</v>
      </c>
      <c r="H22" s="23"/>
      <c r="I22" s="31" t="s">
        <v>385</v>
      </c>
      <c r="J22" s="31" t="s">
        <v>385</v>
      </c>
      <c r="K22" s="23"/>
      <c r="L22" s="23"/>
      <c r="M22" s="23"/>
      <c r="N22" s="23"/>
      <c r="O22" s="23"/>
      <c r="P22" s="23"/>
      <c r="Q22" s="23"/>
      <c r="R22" s="23"/>
      <c r="S22" s="31" t="s">
        <v>370</v>
      </c>
      <c r="T22" s="31" t="s">
        <v>376</v>
      </c>
      <c r="U22" s="31" t="s">
        <v>380</v>
      </c>
      <c r="V22" s="31" t="s">
        <v>385</v>
      </c>
      <c r="W22" s="23"/>
      <c r="X22" s="31" t="s">
        <v>385</v>
      </c>
      <c r="Y22" s="23"/>
      <c r="Z22" s="23"/>
      <c r="AA22" s="23" t="s">
        <v>386</v>
      </c>
      <c r="AB22" s="31" t="s">
        <v>385</v>
      </c>
      <c r="AC22" s="23"/>
      <c r="AD22" s="23"/>
      <c r="AE22" s="23"/>
      <c r="AF22" s="31" t="s">
        <v>457</v>
      </c>
      <c r="AG22" s="31" t="s">
        <v>139</v>
      </c>
    </row>
    <row r="23" spans="1:33" ht="17" x14ac:dyDescent="0.2">
      <c r="A23" s="22">
        <v>40002799</v>
      </c>
      <c r="B23" s="22" t="s">
        <v>18</v>
      </c>
      <c r="C23" s="22" t="s">
        <v>77</v>
      </c>
      <c r="D23" s="31" t="s">
        <v>141</v>
      </c>
      <c r="E23" s="43" t="s">
        <v>355</v>
      </c>
      <c r="F23" s="31" t="s">
        <v>363</v>
      </c>
      <c r="G23" s="25" t="s">
        <v>365</v>
      </c>
      <c r="H23" s="23"/>
      <c r="I23" s="23"/>
      <c r="J23" s="31" t="s">
        <v>385</v>
      </c>
      <c r="K23" s="31" t="s">
        <v>385</v>
      </c>
      <c r="L23" s="23"/>
      <c r="M23" s="23"/>
      <c r="N23" s="23"/>
      <c r="O23" s="31" t="s">
        <v>385</v>
      </c>
      <c r="P23" s="23"/>
      <c r="Q23" s="23"/>
      <c r="R23" s="23"/>
      <c r="S23" s="31" t="s">
        <v>371</v>
      </c>
      <c r="T23" s="31" t="s">
        <v>375</v>
      </c>
      <c r="U23" s="31" t="s">
        <v>380</v>
      </c>
      <c r="V23" s="31" t="s">
        <v>385</v>
      </c>
      <c r="W23" s="23"/>
      <c r="X23" s="23"/>
      <c r="Y23" s="23"/>
      <c r="Z23" s="23"/>
      <c r="AA23" s="31" t="s">
        <v>386</v>
      </c>
      <c r="AB23" s="31" t="s">
        <v>385</v>
      </c>
      <c r="AC23" s="23"/>
      <c r="AD23" s="23"/>
      <c r="AE23" s="23"/>
      <c r="AF23" s="31" t="s">
        <v>457</v>
      </c>
      <c r="AG23" s="23"/>
    </row>
    <row r="24" spans="1:33" ht="17" x14ac:dyDescent="0.2">
      <c r="A24" s="22">
        <v>40002858</v>
      </c>
      <c r="B24" s="22" t="s">
        <v>18</v>
      </c>
      <c r="C24" s="22" t="s">
        <v>77</v>
      </c>
      <c r="D24" s="31" t="s">
        <v>143</v>
      </c>
      <c r="E24" s="43" t="s">
        <v>355</v>
      </c>
      <c r="F24" s="48" t="s">
        <v>363</v>
      </c>
      <c r="G24" s="25" t="s">
        <v>365</v>
      </c>
      <c r="H24" s="23"/>
      <c r="I24" s="23"/>
      <c r="J24" s="31"/>
      <c r="K24" s="31" t="s">
        <v>385</v>
      </c>
      <c r="L24" s="31" t="s">
        <v>385</v>
      </c>
      <c r="M24" s="31" t="s">
        <v>385</v>
      </c>
      <c r="N24" s="23"/>
      <c r="O24" s="23"/>
      <c r="P24" s="31" t="s">
        <v>385</v>
      </c>
      <c r="Q24" s="23"/>
      <c r="R24" s="23"/>
      <c r="S24" s="31" t="s">
        <v>371</v>
      </c>
      <c r="T24" s="31" t="s">
        <v>375</v>
      </c>
      <c r="U24" s="31" t="s">
        <v>380</v>
      </c>
      <c r="V24" s="31" t="s">
        <v>385</v>
      </c>
      <c r="W24" s="23"/>
      <c r="X24" s="23"/>
      <c r="Y24" s="23"/>
      <c r="Z24" s="23"/>
      <c r="AA24" s="23" t="s">
        <v>386</v>
      </c>
      <c r="AB24" s="31" t="s">
        <v>385</v>
      </c>
      <c r="AC24" s="23"/>
      <c r="AD24" s="23"/>
      <c r="AE24" s="23"/>
      <c r="AF24" s="31" t="s">
        <v>459</v>
      </c>
      <c r="AG24" s="23" t="s">
        <v>445</v>
      </c>
    </row>
    <row r="25" spans="1:33" ht="17" x14ac:dyDescent="0.2">
      <c r="A25" s="22">
        <v>40002869</v>
      </c>
      <c r="B25" s="22" t="s">
        <v>18</v>
      </c>
      <c r="C25" s="22" t="s">
        <v>77</v>
      </c>
      <c r="D25" s="31" t="s">
        <v>145</v>
      </c>
      <c r="E25" s="43" t="s">
        <v>354</v>
      </c>
      <c r="F25" s="31" t="s">
        <v>363</v>
      </c>
      <c r="G25" s="25" t="s">
        <v>365</v>
      </c>
      <c r="H25" s="23"/>
      <c r="I25" s="23"/>
      <c r="J25" s="31" t="s">
        <v>385</v>
      </c>
      <c r="K25" s="31"/>
      <c r="L25" s="23"/>
      <c r="M25" s="31" t="s">
        <v>385</v>
      </c>
      <c r="N25" s="23"/>
      <c r="O25" s="23"/>
      <c r="P25" s="23"/>
      <c r="Q25" s="23"/>
      <c r="R25" s="23"/>
      <c r="S25" s="31" t="s">
        <v>370</v>
      </c>
      <c r="T25" s="31" t="s">
        <v>377</v>
      </c>
      <c r="U25" s="31" t="s">
        <v>382</v>
      </c>
      <c r="V25" s="31" t="s">
        <v>385</v>
      </c>
      <c r="W25" s="23"/>
      <c r="X25" s="23"/>
      <c r="Y25" s="23"/>
      <c r="Z25" s="23"/>
      <c r="AA25" s="31" t="s">
        <v>386</v>
      </c>
      <c r="AB25" s="31" t="s">
        <v>385</v>
      </c>
      <c r="AC25" s="23"/>
      <c r="AD25" s="23"/>
      <c r="AE25" s="23"/>
      <c r="AF25" s="31" t="s">
        <v>457</v>
      </c>
      <c r="AG25" s="23"/>
    </row>
    <row r="26" spans="1:33" ht="17" x14ac:dyDescent="0.2">
      <c r="A26" s="22">
        <v>40003056</v>
      </c>
      <c r="B26" s="22" t="s">
        <v>18</v>
      </c>
      <c r="C26" s="22" t="s">
        <v>77</v>
      </c>
      <c r="D26" s="31" t="s">
        <v>147</v>
      </c>
      <c r="E26" s="43" t="s">
        <v>456</v>
      </c>
      <c r="F26" s="48" t="s">
        <v>363</v>
      </c>
      <c r="G26" s="25" t="s">
        <v>365</v>
      </c>
      <c r="H26" s="23"/>
      <c r="I26" s="23"/>
      <c r="J26" s="31" t="s">
        <v>385</v>
      </c>
      <c r="K26" s="23"/>
      <c r="L26" s="23"/>
      <c r="M26" s="23"/>
      <c r="N26" s="23"/>
      <c r="O26" s="23"/>
      <c r="P26" s="23"/>
      <c r="Q26" s="23"/>
      <c r="R26" s="23"/>
      <c r="S26" s="31" t="s">
        <v>371</v>
      </c>
      <c r="T26" s="31" t="s">
        <v>378</v>
      </c>
      <c r="U26" s="31" t="s">
        <v>380</v>
      </c>
      <c r="V26" s="23"/>
      <c r="W26" s="23"/>
      <c r="X26" s="23"/>
      <c r="Y26" s="31" t="s">
        <v>385</v>
      </c>
      <c r="Z26" s="23"/>
      <c r="AA26" s="23" t="s">
        <v>386</v>
      </c>
      <c r="AB26" s="23"/>
      <c r="AC26" s="23"/>
      <c r="AD26" s="31" t="s">
        <v>385</v>
      </c>
      <c r="AE26" s="23"/>
      <c r="AF26" s="31" t="s">
        <v>389</v>
      </c>
      <c r="AG26" s="23"/>
    </row>
    <row r="27" spans="1:33" ht="85" x14ac:dyDescent="0.2">
      <c r="A27" s="22">
        <v>40003506</v>
      </c>
      <c r="B27" s="22" t="s">
        <v>18</v>
      </c>
      <c r="C27" s="22" t="s">
        <v>77</v>
      </c>
      <c r="D27" s="31" t="s">
        <v>152</v>
      </c>
      <c r="E27" s="39" t="s">
        <v>354</v>
      </c>
      <c r="F27" s="31" t="s">
        <v>362</v>
      </c>
      <c r="G27" s="25" t="s">
        <v>365</v>
      </c>
      <c r="H27" s="23"/>
      <c r="I27" s="23"/>
      <c r="J27" s="31" t="s">
        <v>385</v>
      </c>
      <c r="K27" s="31" t="s">
        <v>385</v>
      </c>
      <c r="L27" s="23"/>
      <c r="M27" s="23"/>
      <c r="N27" s="31" t="s">
        <v>385</v>
      </c>
      <c r="O27" s="23"/>
      <c r="P27" s="31" t="s">
        <v>385</v>
      </c>
      <c r="Q27" s="23"/>
      <c r="R27" s="23"/>
      <c r="S27" s="31" t="s">
        <v>370</v>
      </c>
      <c r="T27" s="31" t="s">
        <v>376</v>
      </c>
      <c r="U27" s="31" t="s">
        <v>381</v>
      </c>
      <c r="V27" s="31" t="s">
        <v>385</v>
      </c>
      <c r="W27" s="31" t="s">
        <v>385</v>
      </c>
      <c r="X27" s="31" t="s">
        <v>385</v>
      </c>
      <c r="Y27" s="23"/>
      <c r="Z27" s="23"/>
      <c r="AA27" s="31" t="s">
        <v>385</v>
      </c>
      <c r="AB27" s="31" t="s">
        <v>385</v>
      </c>
      <c r="AC27" s="23"/>
      <c r="AD27" s="31" t="s">
        <v>385</v>
      </c>
      <c r="AE27" s="23"/>
      <c r="AF27" s="31" t="s">
        <v>389</v>
      </c>
      <c r="AG27" s="31" t="s">
        <v>153</v>
      </c>
    </row>
    <row r="28" spans="1:33" ht="17" x14ac:dyDescent="0.2">
      <c r="A28" s="22">
        <v>40004023</v>
      </c>
      <c r="B28" s="22" t="s">
        <v>18</v>
      </c>
      <c r="C28" s="22" t="s">
        <v>77</v>
      </c>
      <c r="D28" s="31" t="s">
        <v>158</v>
      </c>
      <c r="E28" s="43" t="s">
        <v>355</v>
      </c>
      <c r="F28" s="31" t="s">
        <v>362</v>
      </c>
      <c r="G28" s="25" t="s">
        <v>365</v>
      </c>
      <c r="H28" s="23"/>
      <c r="I28" s="23"/>
      <c r="J28" s="23"/>
      <c r="K28" s="31" t="s">
        <v>385</v>
      </c>
      <c r="L28" s="23"/>
      <c r="M28" s="23"/>
      <c r="N28" s="23"/>
      <c r="O28" s="23"/>
      <c r="P28" s="31" t="s">
        <v>385</v>
      </c>
      <c r="Q28" s="23"/>
      <c r="R28" s="23"/>
      <c r="S28" s="31" t="s">
        <v>371</v>
      </c>
      <c r="T28" s="31" t="s">
        <v>375</v>
      </c>
      <c r="U28" s="31" t="s">
        <v>381</v>
      </c>
      <c r="V28" s="31" t="s">
        <v>385</v>
      </c>
      <c r="W28" s="23"/>
      <c r="X28" s="23"/>
      <c r="Y28" s="23"/>
      <c r="Z28" s="23"/>
      <c r="AA28" s="23" t="s">
        <v>386</v>
      </c>
      <c r="AB28" s="23"/>
      <c r="AC28" s="31" t="s">
        <v>385</v>
      </c>
      <c r="AD28" s="31" t="s">
        <v>385</v>
      </c>
      <c r="AE28" s="23"/>
      <c r="AF28" s="31" t="s">
        <v>390</v>
      </c>
      <c r="AG28" s="31" t="s">
        <v>159</v>
      </c>
    </row>
    <row r="29" spans="1:33" ht="17" x14ac:dyDescent="0.2">
      <c r="A29" s="22">
        <v>40004199</v>
      </c>
      <c r="B29" s="22" t="s">
        <v>18</v>
      </c>
      <c r="C29" s="22" t="s">
        <v>77</v>
      </c>
      <c r="D29" s="31" t="s">
        <v>163</v>
      </c>
      <c r="E29" s="43" t="s">
        <v>456</v>
      </c>
      <c r="F29" s="31" t="s">
        <v>362</v>
      </c>
      <c r="G29" s="25" t="s">
        <v>365</v>
      </c>
      <c r="H29" s="23"/>
      <c r="I29" s="23"/>
      <c r="J29" s="31" t="s">
        <v>385</v>
      </c>
      <c r="K29" s="31" t="s">
        <v>385</v>
      </c>
      <c r="L29" s="31" t="s">
        <v>385</v>
      </c>
      <c r="M29" s="23"/>
      <c r="N29" s="23"/>
      <c r="O29" s="23"/>
      <c r="P29" s="31" t="s">
        <v>385</v>
      </c>
      <c r="Q29" s="31" t="s">
        <v>385</v>
      </c>
      <c r="R29" s="23"/>
      <c r="S29" s="31" t="s">
        <v>371</v>
      </c>
      <c r="T29" s="31" t="s">
        <v>374</v>
      </c>
      <c r="U29" s="31" t="s">
        <v>382</v>
      </c>
      <c r="V29" s="31" t="s">
        <v>385</v>
      </c>
      <c r="W29" s="31" t="s">
        <v>385</v>
      </c>
      <c r="X29" s="31" t="s">
        <v>385</v>
      </c>
      <c r="Y29" s="23"/>
      <c r="Z29" s="23"/>
      <c r="AA29" s="31" t="s">
        <v>386</v>
      </c>
      <c r="AB29" s="23"/>
      <c r="AC29" s="23"/>
      <c r="AD29" s="31" t="s">
        <v>385</v>
      </c>
      <c r="AE29" s="23"/>
      <c r="AF29" s="31" t="s">
        <v>457</v>
      </c>
      <c r="AG29" s="23"/>
    </row>
    <row r="30" spans="1:33" ht="17" x14ac:dyDescent="0.2">
      <c r="A30" s="22">
        <v>40004346</v>
      </c>
      <c r="B30" s="22" t="s">
        <v>18</v>
      </c>
      <c r="C30" s="22"/>
      <c r="D30" s="31" t="s">
        <v>165</v>
      </c>
      <c r="E30" s="43" t="s">
        <v>456</v>
      </c>
      <c r="F30" s="48" t="s">
        <v>363</v>
      </c>
      <c r="G30" s="25" t="s">
        <v>365</v>
      </c>
      <c r="H30" s="31" t="s">
        <v>385</v>
      </c>
      <c r="I30" s="31" t="s">
        <v>385</v>
      </c>
      <c r="J30" s="23"/>
      <c r="K30" s="23"/>
      <c r="L30" s="23"/>
      <c r="M30" s="23"/>
      <c r="N30" s="23"/>
      <c r="O30" s="31" t="s">
        <v>385</v>
      </c>
      <c r="P30" s="23"/>
      <c r="Q30" s="23"/>
      <c r="R30" s="31" t="s">
        <v>385</v>
      </c>
      <c r="S30" s="31" t="s">
        <v>370</v>
      </c>
      <c r="T30" s="31" t="s">
        <v>375</v>
      </c>
      <c r="U30" s="31" t="s">
        <v>380</v>
      </c>
      <c r="V30" s="31" t="s">
        <v>385</v>
      </c>
      <c r="W30" s="23"/>
      <c r="X30" s="23"/>
      <c r="Y30" s="23"/>
      <c r="Z30" s="23"/>
      <c r="AA30" s="23" t="s">
        <v>386</v>
      </c>
      <c r="AB30" s="23"/>
      <c r="AC30" s="23"/>
      <c r="AD30" s="31" t="s">
        <v>385</v>
      </c>
      <c r="AE30" s="23"/>
      <c r="AF30" s="31" t="s">
        <v>458</v>
      </c>
      <c r="AG30" s="23"/>
    </row>
    <row r="31" spans="1:33" ht="17" x14ac:dyDescent="0.2">
      <c r="A31" s="22">
        <v>40004708</v>
      </c>
      <c r="B31" s="22" t="s">
        <v>18</v>
      </c>
      <c r="C31" s="22" t="s">
        <v>118</v>
      </c>
      <c r="D31" s="31" t="s">
        <v>170</v>
      </c>
      <c r="E31" s="39" t="s">
        <v>456</v>
      </c>
      <c r="F31" s="49" t="s">
        <v>362</v>
      </c>
      <c r="G31" s="25" t="s">
        <v>365</v>
      </c>
      <c r="H31" s="31" t="s">
        <v>385</v>
      </c>
      <c r="I31" s="31" t="s">
        <v>385</v>
      </c>
      <c r="J31" s="23"/>
      <c r="K31" s="23"/>
      <c r="L31" s="23"/>
      <c r="M31" s="31" t="s">
        <v>385</v>
      </c>
      <c r="N31" s="23"/>
      <c r="O31" s="23"/>
      <c r="P31" s="23"/>
      <c r="Q31" s="23"/>
      <c r="R31" s="23"/>
      <c r="S31" s="31" t="s">
        <v>371</v>
      </c>
      <c r="T31" s="31" t="s">
        <v>375</v>
      </c>
      <c r="U31" s="31" t="s">
        <v>380</v>
      </c>
      <c r="V31" s="31" t="s">
        <v>385</v>
      </c>
      <c r="W31" s="23"/>
      <c r="X31" s="31" t="s">
        <v>385</v>
      </c>
      <c r="Y31" s="23"/>
      <c r="Z31" s="23"/>
      <c r="AA31" s="31" t="s">
        <v>386</v>
      </c>
      <c r="AB31" s="23"/>
      <c r="AC31" s="23"/>
      <c r="AD31" s="31" t="s">
        <v>385</v>
      </c>
      <c r="AE31" s="23"/>
      <c r="AF31" s="31" t="s">
        <v>458</v>
      </c>
      <c r="AG31" s="23" t="s">
        <v>446</v>
      </c>
    </row>
    <row r="32" spans="1:33" ht="34" x14ac:dyDescent="0.2">
      <c r="A32" s="22">
        <v>40004737</v>
      </c>
      <c r="B32" s="22" t="s">
        <v>18</v>
      </c>
      <c r="C32" s="22" t="s">
        <v>77</v>
      </c>
      <c r="D32" s="31" t="s">
        <v>172</v>
      </c>
      <c r="E32" s="43" t="s">
        <v>354</v>
      </c>
      <c r="F32" s="31" t="s">
        <v>362</v>
      </c>
      <c r="G32" s="25" t="s">
        <v>365</v>
      </c>
      <c r="H32" s="31" t="s">
        <v>385</v>
      </c>
      <c r="I32" s="31" t="s">
        <v>385</v>
      </c>
      <c r="J32" s="23"/>
      <c r="K32" s="23"/>
      <c r="L32" s="23"/>
      <c r="M32" s="23"/>
      <c r="N32" s="23"/>
      <c r="O32" s="23"/>
      <c r="P32" s="31" t="s">
        <v>385</v>
      </c>
      <c r="Q32" s="31" t="s">
        <v>385</v>
      </c>
      <c r="R32" s="31" t="s">
        <v>385</v>
      </c>
      <c r="S32" s="31" t="s">
        <v>373</v>
      </c>
      <c r="T32" s="31" t="s">
        <v>374</v>
      </c>
      <c r="U32" s="31" t="s">
        <v>382</v>
      </c>
      <c r="V32" s="31" t="s">
        <v>385</v>
      </c>
      <c r="W32" s="23"/>
      <c r="X32" s="31" t="s">
        <v>385</v>
      </c>
      <c r="Y32" s="23"/>
      <c r="Z32" s="23"/>
      <c r="AA32" s="23" t="s">
        <v>386</v>
      </c>
      <c r="AB32" s="23"/>
      <c r="AC32" s="23"/>
      <c r="AD32" s="31" t="s">
        <v>385</v>
      </c>
      <c r="AE32" s="31" t="s">
        <v>385</v>
      </c>
      <c r="AF32" s="31" t="s">
        <v>458</v>
      </c>
      <c r="AG32" s="31" t="s">
        <v>173</v>
      </c>
    </row>
    <row r="33" spans="1:33" ht="17" x14ac:dyDescent="0.2">
      <c r="A33" s="22">
        <v>40005796</v>
      </c>
      <c r="B33" s="22" t="s">
        <v>18</v>
      </c>
      <c r="C33" s="22" t="s">
        <v>77</v>
      </c>
      <c r="D33" s="31" t="s">
        <v>180</v>
      </c>
      <c r="E33" s="39" t="s">
        <v>456</v>
      </c>
      <c r="F33" s="49" t="s">
        <v>363</v>
      </c>
      <c r="G33" s="25" t="s">
        <v>365</v>
      </c>
      <c r="H33" s="23"/>
      <c r="I33" s="23"/>
      <c r="J33" s="31" t="s">
        <v>385</v>
      </c>
      <c r="K33" s="31" t="s">
        <v>385</v>
      </c>
      <c r="L33" s="23"/>
      <c r="M33" s="23"/>
      <c r="N33" s="23"/>
      <c r="O33" s="31" t="s">
        <v>385</v>
      </c>
      <c r="P33" s="23"/>
      <c r="Q33" s="23"/>
      <c r="R33" s="31" t="s">
        <v>385</v>
      </c>
      <c r="S33" s="31" t="s">
        <v>371</v>
      </c>
      <c r="T33" s="31" t="s">
        <v>375</v>
      </c>
      <c r="U33" s="31" t="s">
        <v>382</v>
      </c>
      <c r="V33" s="31" t="s">
        <v>385</v>
      </c>
      <c r="W33" s="23"/>
      <c r="X33" s="23"/>
      <c r="Y33" s="23"/>
      <c r="Z33" s="23"/>
      <c r="AA33" s="31" t="s">
        <v>386</v>
      </c>
      <c r="AB33" s="23"/>
      <c r="AC33" s="23"/>
      <c r="AD33" s="31" t="s">
        <v>385</v>
      </c>
      <c r="AE33" s="23"/>
      <c r="AF33" s="31" t="s">
        <v>457</v>
      </c>
      <c r="AG33" s="23"/>
    </row>
    <row r="34" spans="1:33" ht="17" x14ac:dyDescent="0.2">
      <c r="A34" s="22">
        <v>40006344</v>
      </c>
      <c r="B34" s="22" t="s">
        <v>18</v>
      </c>
      <c r="C34" s="22" t="s">
        <v>77</v>
      </c>
      <c r="D34" s="31" t="s">
        <v>182</v>
      </c>
      <c r="E34" s="43" t="s">
        <v>354</v>
      </c>
      <c r="F34" s="48" t="s">
        <v>363</v>
      </c>
      <c r="G34" s="25" t="s">
        <v>365</v>
      </c>
      <c r="H34" s="23"/>
      <c r="I34" s="31" t="s">
        <v>385</v>
      </c>
      <c r="J34" s="23"/>
      <c r="K34" s="23"/>
      <c r="L34" s="23"/>
      <c r="M34" s="23"/>
      <c r="N34" s="23"/>
      <c r="O34" s="31" t="s">
        <v>385</v>
      </c>
      <c r="P34" s="23"/>
      <c r="Q34" s="31" t="s">
        <v>385</v>
      </c>
      <c r="R34" s="31" t="s">
        <v>385</v>
      </c>
      <c r="S34" s="31" t="s">
        <v>371</v>
      </c>
      <c r="T34" s="31" t="s">
        <v>376</v>
      </c>
      <c r="U34" s="31" t="s">
        <v>381</v>
      </c>
      <c r="V34" s="31" t="s">
        <v>385</v>
      </c>
      <c r="W34" s="23"/>
      <c r="X34" s="31" t="s">
        <v>385</v>
      </c>
      <c r="Y34" s="23"/>
      <c r="Z34" s="23"/>
      <c r="AA34" s="23" t="s">
        <v>386</v>
      </c>
      <c r="AB34" s="23"/>
      <c r="AC34" s="23"/>
      <c r="AD34" s="31" t="s">
        <v>385</v>
      </c>
      <c r="AE34" s="23"/>
      <c r="AF34" s="31" t="s">
        <v>390</v>
      </c>
      <c r="AG34" s="23"/>
    </row>
    <row r="35" spans="1:33" ht="17" x14ac:dyDescent="0.2">
      <c r="A35" s="22">
        <v>40007091</v>
      </c>
      <c r="B35" s="22" t="s">
        <v>18</v>
      </c>
      <c r="C35" s="22" t="s">
        <v>77</v>
      </c>
      <c r="D35" s="31" t="s">
        <v>184</v>
      </c>
      <c r="E35" s="39" t="s">
        <v>456</v>
      </c>
      <c r="F35" s="49" t="s">
        <v>362</v>
      </c>
      <c r="G35" s="25" t="s">
        <v>365</v>
      </c>
      <c r="H35" s="31" t="s">
        <v>385</v>
      </c>
      <c r="I35" s="23"/>
      <c r="J35" s="23"/>
      <c r="K35" s="31" t="s">
        <v>385</v>
      </c>
      <c r="L35" s="23"/>
      <c r="M35" s="23"/>
      <c r="N35" s="31" t="s">
        <v>385</v>
      </c>
      <c r="O35" s="23"/>
      <c r="P35" s="31" t="s">
        <v>385</v>
      </c>
      <c r="Q35" s="23"/>
      <c r="R35" s="23"/>
      <c r="S35" s="31" t="s">
        <v>370</v>
      </c>
      <c r="T35" s="31" t="s">
        <v>375</v>
      </c>
      <c r="U35" s="31" t="s">
        <v>380</v>
      </c>
      <c r="V35" s="31" t="s">
        <v>385</v>
      </c>
      <c r="W35" s="23"/>
      <c r="X35" s="23"/>
      <c r="Y35" s="23"/>
      <c r="Z35" s="23"/>
      <c r="AA35" s="31" t="s">
        <v>386</v>
      </c>
      <c r="AB35" s="23"/>
      <c r="AC35" s="23"/>
      <c r="AD35" s="31" t="s">
        <v>385</v>
      </c>
      <c r="AE35" s="23"/>
      <c r="AF35" s="31" t="s">
        <v>389</v>
      </c>
      <c r="AG35" s="31" t="s">
        <v>185</v>
      </c>
    </row>
    <row r="36" spans="1:33" ht="17" x14ac:dyDescent="0.2">
      <c r="A36" s="22">
        <v>40007288</v>
      </c>
      <c r="B36" s="22" t="s">
        <v>18</v>
      </c>
      <c r="C36" s="22" t="s">
        <v>77</v>
      </c>
      <c r="D36" s="31" t="s">
        <v>187</v>
      </c>
      <c r="E36" s="43" t="s">
        <v>456</v>
      </c>
      <c r="F36" s="31" t="s">
        <v>362</v>
      </c>
      <c r="G36" s="25" t="s">
        <v>365</v>
      </c>
      <c r="H36" s="23"/>
      <c r="I36" s="23"/>
      <c r="J36" s="31" t="s">
        <v>385</v>
      </c>
      <c r="K36" s="31" t="s">
        <v>385</v>
      </c>
      <c r="L36" s="23"/>
      <c r="M36" s="23"/>
      <c r="N36" s="31" t="s">
        <v>385</v>
      </c>
      <c r="O36" s="23"/>
      <c r="P36" s="31" t="s">
        <v>385</v>
      </c>
      <c r="Q36" s="23"/>
      <c r="R36" s="31" t="s">
        <v>385</v>
      </c>
      <c r="S36" s="31" t="s">
        <v>370</v>
      </c>
      <c r="T36" s="31" t="s">
        <v>376</v>
      </c>
      <c r="U36" s="31" t="s">
        <v>382</v>
      </c>
      <c r="V36" s="31" t="s">
        <v>385</v>
      </c>
      <c r="W36" s="23"/>
      <c r="X36" s="31" t="s">
        <v>385</v>
      </c>
      <c r="Y36" s="23"/>
      <c r="Z36" s="23"/>
      <c r="AA36" s="31" t="s">
        <v>385</v>
      </c>
      <c r="AB36" s="23"/>
      <c r="AC36" s="23"/>
      <c r="AD36" s="31" t="s">
        <v>385</v>
      </c>
      <c r="AE36" s="31" t="s">
        <v>385</v>
      </c>
      <c r="AF36" s="31" t="s">
        <v>458</v>
      </c>
      <c r="AG36" s="23"/>
    </row>
    <row r="37" spans="1:33" ht="17" x14ac:dyDescent="0.2">
      <c r="A37" s="22">
        <v>40009014</v>
      </c>
      <c r="B37" s="22" t="s">
        <v>18</v>
      </c>
      <c r="C37" s="22" t="s">
        <v>189</v>
      </c>
      <c r="D37" s="31" t="s">
        <v>191</v>
      </c>
      <c r="E37" s="43" t="s">
        <v>456</v>
      </c>
      <c r="F37" s="49" t="s">
        <v>362</v>
      </c>
      <c r="G37" s="25" t="s">
        <v>365</v>
      </c>
      <c r="H37" s="23"/>
      <c r="I37" s="31" t="s">
        <v>385</v>
      </c>
      <c r="J37" s="23"/>
      <c r="K37" s="31" t="s">
        <v>385</v>
      </c>
      <c r="L37" s="23"/>
      <c r="M37" s="23"/>
      <c r="N37" s="31" t="s">
        <v>385</v>
      </c>
      <c r="O37" s="23"/>
      <c r="P37" s="31" t="s">
        <v>385</v>
      </c>
      <c r="Q37" s="31" t="s">
        <v>385</v>
      </c>
      <c r="R37" s="23"/>
      <c r="S37" s="31" t="s">
        <v>371</v>
      </c>
      <c r="T37" s="31" t="s">
        <v>375</v>
      </c>
      <c r="U37" s="31" t="s">
        <v>382</v>
      </c>
      <c r="V37" s="31" t="s">
        <v>385</v>
      </c>
      <c r="W37" s="23"/>
      <c r="X37" s="31" t="s">
        <v>385</v>
      </c>
      <c r="Y37" s="23"/>
      <c r="Z37" s="23"/>
      <c r="AA37" s="31" t="s">
        <v>386</v>
      </c>
      <c r="AB37" s="23"/>
      <c r="AC37" s="23"/>
      <c r="AD37" s="31" t="s">
        <v>385</v>
      </c>
      <c r="AE37" s="23"/>
      <c r="AF37" s="31" t="s">
        <v>458</v>
      </c>
      <c r="AG37" s="23"/>
    </row>
    <row r="38" spans="1:33" ht="17" x14ac:dyDescent="0.2">
      <c r="A38" s="22">
        <v>40009023</v>
      </c>
      <c r="B38" s="22" t="s">
        <v>18</v>
      </c>
      <c r="C38" s="22" t="s">
        <v>77</v>
      </c>
      <c r="D38" s="31" t="s">
        <v>193</v>
      </c>
      <c r="E38" s="43" t="s">
        <v>456</v>
      </c>
      <c r="F38" s="48" t="s">
        <v>363</v>
      </c>
      <c r="G38" s="25" t="s">
        <v>365</v>
      </c>
      <c r="H38" s="31" t="s">
        <v>385</v>
      </c>
      <c r="I38" s="23"/>
      <c r="J38" s="31" t="s">
        <v>385</v>
      </c>
      <c r="K38" s="31" t="s">
        <v>385</v>
      </c>
      <c r="L38" s="23"/>
      <c r="M38" s="23"/>
      <c r="N38" s="23"/>
      <c r="O38" s="31" t="s">
        <v>385</v>
      </c>
      <c r="P38" s="23"/>
      <c r="Q38" s="23"/>
      <c r="R38" s="23"/>
      <c r="S38" s="31" t="s">
        <v>371</v>
      </c>
      <c r="T38" s="31" t="s">
        <v>375</v>
      </c>
      <c r="U38" s="31" t="s">
        <v>381</v>
      </c>
      <c r="V38" s="31" t="s">
        <v>385</v>
      </c>
      <c r="W38" s="23"/>
      <c r="X38" s="31" t="s">
        <v>385</v>
      </c>
      <c r="Y38" s="23"/>
      <c r="Z38" s="23"/>
      <c r="AA38" s="23" t="s">
        <v>386</v>
      </c>
      <c r="AB38" s="23"/>
      <c r="AC38" s="23"/>
      <c r="AD38" s="31" t="s">
        <v>385</v>
      </c>
      <c r="AE38" s="23"/>
      <c r="AF38" s="31" t="s">
        <v>458</v>
      </c>
      <c r="AG38" s="31" t="s">
        <v>194</v>
      </c>
    </row>
    <row r="39" spans="1:33" ht="17" x14ac:dyDescent="0.2">
      <c r="A39" s="22">
        <v>40009239</v>
      </c>
      <c r="B39" s="22" t="s">
        <v>18</v>
      </c>
      <c r="C39" s="22" t="s">
        <v>77</v>
      </c>
      <c r="D39" s="31" t="s">
        <v>200</v>
      </c>
      <c r="E39" s="39" t="s">
        <v>456</v>
      </c>
      <c r="F39" s="31" t="s">
        <v>362</v>
      </c>
      <c r="G39" s="25" t="s">
        <v>365</v>
      </c>
      <c r="H39" s="23" t="s">
        <v>385</v>
      </c>
      <c r="I39" s="23" t="s">
        <v>385</v>
      </c>
      <c r="J39" s="23"/>
      <c r="K39" s="23"/>
      <c r="L39" s="23" t="s">
        <v>385</v>
      </c>
      <c r="M39" s="23"/>
      <c r="N39" s="23"/>
      <c r="O39" s="23"/>
      <c r="P39" s="23"/>
      <c r="Q39" s="23"/>
      <c r="R39" s="23"/>
      <c r="S39" s="23" t="s">
        <v>372</v>
      </c>
      <c r="T39" s="23" t="s">
        <v>376</v>
      </c>
      <c r="U39" s="23" t="s">
        <v>380</v>
      </c>
      <c r="V39" s="23"/>
      <c r="W39" s="23" t="s">
        <v>385</v>
      </c>
      <c r="X39" s="23" t="s">
        <v>385</v>
      </c>
      <c r="Y39" s="23"/>
      <c r="Z39" s="23"/>
      <c r="AA39" s="31" t="s">
        <v>385</v>
      </c>
      <c r="AB39" s="23" t="s">
        <v>385</v>
      </c>
      <c r="AC39" s="23" t="s">
        <v>385</v>
      </c>
      <c r="AD39" s="23"/>
      <c r="AE39" s="23"/>
      <c r="AF39" s="23" t="s">
        <v>457</v>
      </c>
      <c r="AG39" s="23" t="s">
        <v>433</v>
      </c>
    </row>
    <row r="40" spans="1:33" ht="34" x14ac:dyDescent="0.2">
      <c r="A40" s="22">
        <v>40009254</v>
      </c>
      <c r="B40" s="22" t="s">
        <v>18</v>
      </c>
      <c r="C40" s="22" t="s">
        <v>189</v>
      </c>
      <c r="D40" s="31" t="s">
        <v>202</v>
      </c>
      <c r="E40" s="43" t="s">
        <v>456</v>
      </c>
      <c r="F40" s="31" t="s">
        <v>362</v>
      </c>
      <c r="G40" s="25" t="s">
        <v>365</v>
      </c>
      <c r="H40" s="23"/>
      <c r="I40" s="23"/>
      <c r="J40" s="23" t="s">
        <v>385</v>
      </c>
      <c r="K40" s="23"/>
      <c r="L40" s="23"/>
      <c r="M40" s="23"/>
      <c r="N40" s="23"/>
      <c r="O40" s="23"/>
      <c r="P40" s="31" t="s">
        <v>385</v>
      </c>
      <c r="Q40" s="23"/>
      <c r="R40" s="23"/>
      <c r="S40" s="31" t="s">
        <v>373</v>
      </c>
      <c r="T40" s="31" t="s">
        <v>374</v>
      </c>
      <c r="U40" s="31" t="s">
        <v>381</v>
      </c>
      <c r="V40" s="23"/>
      <c r="W40" s="23"/>
      <c r="X40" s="23"/>
      <c r="Y40" s="31" t="s">
        <v>385</v>
      </c>
      <c r="Z40" s="23"/>
      <c r="AA40" s="23" t="s">
        <v>386</v>
      </c>
      <c r="AB40" s="31" t="s">
        <v>385</v>
      </c>
      <c r="AC40" s="23"/>
      <c r="AD40" s="23"/>
      <c r="AE40" s="23"/>
      <c r="AF40" s="31" t="s">
        <v>389</v>
      </c>
      <c r="AG40" s="31" t="s">
        <v>203</v>
      </c>
    </row>
    <row r="41" spans="1:33" ht="17" x14ac:dyDescent="0.2">
      <c r="A41" s="22">
        <v>40009264</v>
      </c>
      <c r="B41" s="22" t="s">
        <v>18</v>
      </c>
      <c r="C41" s="22" t="s">
        <v>189</v>
      </c>
      <c r="D41" s="31" t="s">
        <v>206</v>
      </c>
      <c r="E41" s="39" t="s">
        <v>456</v>
      </c>
      <c r="F41" s="49" t="s">
        <v>363</v>
      </c>
      <c r="G41" s="25" t="s">
        <v>365</v>
      </c>
      <c r="H41" s="23"/>
      <c r="I41" s="23"/>
      <c r="J41" s="23"/>
      <c r="K41" s="23" t="s">
        <v>385</v>
      </c>
      <c r="L41" s="23"/>
      <c r="M41" s="23"/>
      <c r="N41" s="23"/>
      <c r="O41" s="23"/>
      <c r="P41" s="23"/>
      <c r="Q41" s="23"/>
      <c r="R41" s="23"/>
      <c r="S41" s="23">
        <v>0</v>
      </c>
      <c r="T41" s="23" t="s">
        <v>374</v>
      </c>
      <c r="U41" s="23" t="s">
        <v>381</v>
      </c>
      <c r="V41" s="23" t="s">
        <v>385</v>
      </c>
      <c r="W41" s="23"/>
      <c r="X41" s="23"/>
      <c r="Y41" s="23"/>
      <c r="Z41" s="23"/>
      <c r="AA41" s="31" t="s">
        <v>386</v>
      </c>
      <c r="AB41" s="23" t="s">
        <v>385</v>
      </c>
      <c r="AC41" s="23"/>
      <c r="AD41" s="23"/>
      <c r="AE41" s="23"/>
      <c r="AF41" s="23" t="s">
        <v>390</v>
      </c>
      <c r="AG41" s="23" t="s">
        <v>89</v>
      </c>
    </row>
    <row r="42" spans="1:33" ht="17" x14ac:dyDescent="0.2">
      <c r="A42" s="22">
        <v>40009304</v>
      </c>
      <c r="B42" s="22" t="s">
        <v>18</v>
      </c>
      <c r="C42" s="22" t="s">
        <v>189</v>
      </c>
      <c r="D42" s="31" t="s">
        <v>208</v>
      </c>
      <c r="E42" s="43" t="s">
        <v>353</v>
      </c>
      <c r="F42" s="31" t="s">
        <v>362</v>
      </c>
      <c r="G42" s="25" t="s">
        <v>365</v>
      </c>
      <c r="H42" s="23"/>
      <c r="I42" s="23"/>
      <c r="J42" s="31" t="s">
        <v>385</v>
      </c>
      <c r="K42" s="31" t="s">
        <v>385</v>
      </c>
      <c r="L42" s="31" t="s">
        <v>385</v>
      </c>
      <c r="M42" s="23"/>
      <c r="N42" s="31" t="s">
        <v>385</v>
      </c>
      <c r="O42" s="23"/>
      <c r="P42" s="31" t="s">
        <v>385</v>
      </c>
      <c r="Q42" s="23"/>
      <c r="R42" s="23"/>
      <c r="S42" s="31" t="s">
        <v>370</v>
      </c>
      <c r="T42" s="31" t="s">
        <v>375</v>
      </c>
      <c r="U42" s="31" t="s">
        <v>381</v>
      </c>
      <c r="V42" s="31" t="s">
        <v>385</v>
      </c>
      <c r="W42" s="31" t="s">
        <v>385</v>
      </c>
      <c r="X42" s="31" t="s">
        <v>385</v>
      </c>
      <c r="Y42" s="23"/>
      <c r="Z42" s="31" t="s">
        <v>385</v>
      </c>
      <c r="AA42" s="31" t="s">
        <v>385</v>
      </c>
      <c r="AB42" s="23"/>
      <c r="AC42" s="31" t="s">
        <v>385</v>
      </c>
      <c r="AD42" s="23"/>
      <c r="AE42" s="31" t="s">
        <v>385</v>
      </c>
      <c r="AF42" s="31" t="s">
        <v>458</v>
      </c>
      <c r="AG42" s="23"/>
    </row>
    <row r="43" spans="1:33" ht="17" x14ac:dyDescent="0.2">
      <c r="A43" s="22">
        <v>40009480</v>
      </c>
      <c r="B43" s="22" t="s">
        <v>18</v>
      </c>
      <c r="C43" s="22" t="s">
        <v>189</v>
      </c>
      <c r="D43" s="31" t="s">
        <v>210</v>
      </c>
      <c r="E43" s="39" t="s">
        <v>354</v>
      </c>
      <c r="F43" s="31" t="s">
        <v>362</v>
      </c>
      <c r="G43" s="25" t="s">
        <v>365</v>
      </c>
      <c r="H43" s="23"/>
      <c r="I43" s="23"/>
      <c r="J43" s="31" t="s">
        <v>385</v>
      </c>
      <c r="K43" s="31" t="s">
        <v>385</v>
      </c>
      <c r="L43" s="23"/>
      <c r="M43" s="23"/>
      <c r="N43" s="31" t="s">
        <v>385</v>
      </c>
      <c r="O43" s="23"/>
      <c r="P43" s="23"/>
      <c r="Q43" s="23"/>
      <c r="R43" s="23"/>
      <c r="S43" s="31" t="s">
        <v>370</v>
      </c>
      <c r="T43" s="31" t="s">
        <v>375</v>
      </c>
      <c r="U43" s="31" t="s">
        <v>382</v>
      </c>
      <c r="V43" s="31" t="s">
        <v>385</v>
      </c>
      <c r="W43" s="23"/>
      <c r="X43" s="23"/>
      <c r="Y43" s="23"/>
      <c r="Z43" s="31" t="s">
        <v>385</v>
      </c>
      <c r="AA43" s="31" t="s">
        <v>385</v>
      </c>
      <c r="AB43" s="31" t="s">
        <v>385</v>
      </c>
      <c r="AC43" s="23"/>
      <c r="AD43" s="31" t="s">
        <v>385</v>
      </c>
      <c r="AE43" s="31" t="s">
        <v>385</v>
      </c>
      <c r="AF43" s="31" t="s">
        <v>389</v>
      </c>
      <c r="AG43" s="23"/>
    </row>
    <row r="44" spans="1:33" ht="17" x14ac:dyDescent="0.2">
      <c r="A44" s="22">
        <v>40009620</v>
      </c>
      <c r="B44" s="22" t="s">
        <v>18</v>
      </c>
      <c r="C44" s="22"/>
      <c r="D44" s="31" t="s">
        <v>214</v>
      </c>
      <c r="E44" s="43" t="s">
        <v>456</v>
      </c>
      <c r="F44" s="31" t="s">
        <v>362</v>
      </c>
      <c r="G44" s="25" t="s">
        <v>365</v>
      </c>
      <c r="H44" s="31" t="s">
        <v>385</v>
      </c>
      <c r="I44" s="31" t="s">
        <v>385</v>
      </c>
      <c r="J44" s="23"/>
      <c r="K44" s="31" t="s">
        <v>385</v>
      </c>
      <c r="L44" s="23"/>
      <c r="M44" s="23"/>
      <c r="N44" s="23"/>
      <c r="O44" s="23"/>
      <c r="P44" s="31" t="s">
        <v>385</v>
      </c>
      <c r="Q44" s="31" t="s">
        <v>385</v>
      </c>
      <c r="R44" s="23"/>
      <c r="S44" s="31" t="s">
        <v>371</v>
      </c>
      <c r="T44" s="31" t="s">
        <v>374</v>
      </c>
      <c r="U44" s="31" t="s">
        <v>380</v>
      </c>
      <c r="V44" s="23"/>
      <c r="W44" s="23"/>
      <c r="X44" s="31" t="s">
        <v>385</v>
      </c>
      <c r="Y44" s="23"/>
      <c r="Z44" s="23"/>
      <c r="AA44" s="23" t="s">
        <v>386</v>
      </c>
      <c r="AB44" s="23"/>
      <c r="AC44" s="23"/>
      <c r="AD44" s="31" t="s">
        <v>385</v>
      </c>
      <c r="AE44" s="23"/>
      <c r="AF44" s="31" t="s">
        <v>458</v>
      </c>
      <c r="AG44" s="31" t="s">
        <v>215</v>
      </c>
    </row>
    <row r="45" spans="1:33" ht="17" x14ac:dyDescent="0.2">
      <c r="A45" s="22">
        <v>40009680</v>
      </c>
      <c r="B45" s="22" t="s">
        <v>18</v>
      </c>
      <c r="C45" s="22" t="s">
        <v>189</v>
      </c>
      <c r="D45" s="31" t="s">
        <v>217</v>
      </c>
      <c r="E45" s="43" t="s">
        <v>456</v>
      </c>
      <c r="F45" s="31" t="s">
        <v>362</v>
      </c>
      <c r="G45" s="25" t="s">
        <v>365</v>
      </c>
      <c r="H45" s="23"/>
      <c r="I45" s="23"/>
      <c r="J45" s="31" t="s">
        <v>385</v>
      </c>
      <c r="K45" s="31"/>
      <c r="L45" s="23"/>
      <c r="M45" s="23"/>
      <c r="N45" s="31" t="s">
        <v>385</v>
      </c>
      <c r="O45" s="23"/>
      <c r="P45" s="31" t="s">
        <v>385</v>
      </c>
      <c r="Q45" s="23"/>
      <c r="R45" s="23"/>
      <c r="S45" s="31" t="s">
        <v>371</v>
      </c>
      <c r="T45" s="31" t="s">
        <v>374</v>
      </c>
      <c r="U45" s="31" t="s">
        <v>381</v>
      </c>
      <c r="V45" s="31" t="s">
        <v>385</v>
      </c>
      <c r="W45" s="23"/>
      <c r="X45" s="23"/>
      <c r="Y45" s="23"/>
      <c r="Z45" s="23"/>
      <c r="AA45" s="31" t="s">
        <v>386</v>
      </c>
      <c r="AB45" s="23"/>
      <c r="AC45" s="31" t="s">
        <v>385</v>
      </c>
      <c r="AD45" s="23"/>
      <c r="AE45" s="23"/>
      <c r="AF45" s="31" t="s">
        <v>390</v>
      </c>
      <c r="AG45" s="31" t="s">
        <v>218</v>
      </c>
    </row>
    <row r="46" spans="1:33" ht="17" x14ac:dyDescent="0.2">
      <c r="A46" s="22">
        <v>40009861</v>
      </c>
      <c r="B46" s="22" t="s">
        <v>18</v>
      </c>
      <c r="C46" s="22" t="s">
        <v>77</v>
      </c>
      <c r="D46" s="31" t="s">
        <v>220</v>
      </c>
      <c r="E46" s="43" t="s">
        <v>456</v>
      </c>
      <c r="F46" s="31" t="s">
        <v>362</v>
      </c>
      <c r="G46" s="25" t="s">
        <v>365</v>
      </c>
      <c r="H46" s="31" t="s">
        <v>385</v>
      </c>
      <c r="I46" s="31" t="s">
        <v>385</v>
      </c>
      <c r="J46" s="31" t="s">
        <v>385</v>
      </c>
      <c r="K46" s="31" t="s">
        <v>385</v>
      </c>
      <c r="L46" s="31" t="s">
        <v>385</v>
      </c>
      <c r="M46" s="23"/>
      <c r="N46" s="23"/>
      <c r="O46" s="31" t="s">
        <v>385</v>
      </c>
      <c r="P46" s="31" t="s">
        <v>385</v>
      </c>
      <c r="Q46" s="31" t="s">
        <v>385</v>
      </c>
      <c r="R46" s="23"/>
      <c r="S46" s="31" t="s">
        <v>371</v>
      </c>
      <c r="T46" s="31" t="s">
        <v>374</v>
      </c>
      <c r="U46" s="31" t="s">
        <v>382</v>
      </c>
      <c r="V46" s="31" t="s">
        <v>385</v>
      </c>
      <c r="W46" s="31" t="s">
        <v>385</v>
      </c>
      <c r="X46" s="31" t="s">
        <v>385</v>
      </c>
      <c r="Y46" s="23"/>
      <c r="Z46" s="23"/>
      <c r="AA46" s="31" t="s">
        <v>385</v>
      </c>
      <c r="AB46" s="23"/>
      <c r="AC46" s="23"/>
      <c r="AD46" s="31" t="s">
        <v>385</v>
      </c>
      <c r="AE46" s="23"/>
      <c r="AF46" s="31" t="s">
        <v>457</v>
      </c>
      <c r="AG46" s="23"/>
    </row>
    <row r="47" spans="1:33" ht="17" x14ac:dyDescent="0.2">
      <c r="A47" s="22">
        <v>40009929</v>
      </c>
      <c r="B47" s="22" t="s">
        <v>18</v>
      </c>
      <c r="C47" s="22" t="s">
        <v>118</v>
      </c>
      <c r="D47" s="31" t="s">
        <v>222</v>
      </c>
      <c r="E47" s="43" t="s">
        <v>456</v>
      </c>
      <c r="F47" s="31" t="s">
        <v>362</v>
      </c>
      <c r="G47" s="25" t="s">
        <v>365</v>
      </c>
      <c r="H47" s="31" t="s">
        <v>385</v>
      </c>
      <c r="I47" s="31" t="s">
        <v>385</v>
      </c>
      <c r="J47" s="23"/>
      <c r="K47" s="31" t="s">
        <v>385</v>
      </c>
      <c r="L47" s="31" t="s">
        <v>385</v>
      </c>
      <c r="M47" s="23"/>
      <c r="N47" s="23"/>
      <c r="O47" s="31" t="s">
        <v>385</v>
      </c>
      <c r="P47" s="23"/>
      <c r="Q47" s="23"/>
      <c r="R47" s="23"/>
      <c r="S47" s="31" t="s">
        <v>373</v>
      </c>
      <c r="T47" s="31" t="s">
        <v>374</v>
      </c>
      <c r="U47" s="31" t="s">
        <v>382</v>
      </c>
      <c r="V47" s="31" t="s">
        <v>385</v>
      </c>
      <c r="W47" s="31" t="s">
        <v>385</v>
      </c>
      <c r="X47" s="31" t="s">
        <v>385</v>
      </c>
      <c r="Y47" s="23"/>
      <c r="Z47" s="31" t="s">
        <v>385</v>
      </c>
      <c r="AA47" s="31" t="s">
        <v>386</v>
      </c>
      <c r="AB47" s="31" t="s">
        <v>385</v>
      </c>
      <c r="AC47" s="31" t="s">
        <v>385</v>
      </c>
      <c r="AD47" s="31" t="s">
        <v>385</v>
      </c>
      <c r="AE47" s="23"/>
      <c r="AF47" s="31" t="s">
        <v>390</v>
      </c>
      <c r="AG47" s="31" t="s">
        <v>223</v>
      </c>
    </row>
    <row r="48" spans="1:33" ht="17" x14ac:dyDescent="0.2">
      <c r="A48" s="22">
        <v>40009932</v>
      </c>
      <c r="B48" s="22" t="s">
        <v>18</v>
      </c>
      <c r="C48" s="22" t="s">
        <v>189</v>
      </c>
      <c r="D48" s="31" t="s">
        <v>225</v>
      </c>
      <c r="E48" s="43" t="s">
        <v>456</v>
      </c>
      <c r="F48" s="31" t="s">
        <v>362</v>
      </c>
      <c r="G48" s="25" t="s">
        <v>365</v>
      </c>
      <c r="H48" s="23"/>
      <c r="I48" s="23"/>
      <c r="J48" s="31" t="s">
        <v>385</v>
      </c>
      <c r="K48" s="31" t="s">
        <v>385</v>
      </c>
      <c r="L48" s="23"/>
      <c r="M48" s="23"/>
      <c r="N48" s="23"/>
      <c r="O48" s="23"/>
      <c r="P48" s="23"/>
      <c r="Q48" s="23"/>
      <c r="R48" s="23"/>
      <c r="S48" s="31" t="s">
        <v>370</v>
      </c>
      <c r="T48" s="31" t="s">
        <v>376</v>
      </c>
      <c r="U48" s="31" t="s">
        <v>380</v>
      </c>
      <c r="V48" s="31" t="s">
        <v>385</v>
      </c>
      <c r="W48" s="31" t="s">
        <v>385</v>
      </c>
      <c r="X48" s="23"/>
      <c r="Y48" s="23"/>
      <c r="Z48" s="23"/>
      <c r="AA48" s="23" t="s">
        <v>386</v>
      </c>
      <c r="AB48" s="31" t="s">
        <v>385</v>
      </c>
      <c r="AC48" s="23"/>
      <c r="AD48" s="23"/>
      <c r="AE48" s="23"/>
      <c r="AF48" s="31" t="s">
        <v>389</v>
      </c>
      <c r="AG48" s="23"/>
    </row>
    <row r="49" spans="1:33" ht="85" x14ac:dyDescent="0.2">
      <c r="A49" s="22">
        <v>40011248</v>
      </c>
      <c r="B49" s="22" t="s">
        <v>18</v>
      </c>
      <c r="C49" s="22" t="s">
        <v>77</v>
      </c>
      <c r="D49" s="31" t="s">
        <v>229</v>
      </c>
      <c r="E49" s="39" t="s">
        <v>456</v>
      </c>
      <c r="F49" s="31" t="s">
        <v>362</v>
      </c>
      <c r="G49" s="25" t="s">
        <v>365</v>
      </c>
      <c r="H49" s="23"/>
      <c r="I49" s="23"/>
      <c r="J49" s="31" t="s">
        <v>385</v>
      </c>
      <c r="K49" s="23"/>
      <c r="L49" s="23"/>
      <c r="M49" s="23"/>
      <c r="N49" s="23"/>
      <c r="O49" s="23"/>
      <c r="P49" s="23"/>
      <c r="Q49" s="31" t="s">
        <v>385</v>
      </c>
      <c r="R49" s="23"/>
      <c r="S49" s="31" t="s">
        <v>371</v>
      </c>
      <c r="T49" s="31" t="s">
        <v>374</v>
      </c>
      <c r="U49" s="31" t="s">
        <v>381</v>
      </c>
      <c r="V49" s="31" t="s">
        <v>385</v>
      </c>
      <c r="W49" s="23"/>
      <c r="X49" s="31" t="s">
        <v>385</v>
      </c>
      <c r="Y49" s="23"/>
      <c r="Z49" s="31" t="s">
        <v>385</v>
      </c>
      <c r="AA49" s="31" t="s">
        <v>385</v>
      </c>
      <c r="AB49" s="23"/>
      <c r="AC49" s="23"/>
      <c r="AD49" s="31" t="s">
        <v>385</v>
      </c>
      <c r="AE49" s="23"/>
      <c r="AF49" s="31" t="s">
        <v>458</v>
      </c>
      <c r="AG49" s="31" t="s">
        <v>230</v>
      </c>
    </row>
    <row r="50" spans="1:33" ht="17" x14ac:dyDescent="0.2">
      <c r="A50" s="22">
        <v>40011288</v>
      </c>
      <c r="B50" s="22" t="s">
        <v>18</v>
      </c>
      <c r="C50" s="22" t="s">
        <v>77</v>
      </c>
      <c r="D50" s="31" t="s">
        <v>233</v>
      </c>
      <c r="E50" s="43" t="s">
        <v>456</v>
      </c>
      <c r="F50" s="48" t="s">
        <v>363</v>
      </c>
      <c r="G50" s="25" t="s">
        <v>365</v>
      </c>
      <c r="H50" s="23"/>
      <c r="I50" s="23"/>
      <c r="J50" s="31" t="s">
        <v>385</v>
      </c>
      <c r="K50" s="31" t="s">
        <v>385</v>
      </c>
      <c r="L50" s="23"/>
      <c r="M50" s="23"/>
      <c r="N50" s="23"/>
      <c r="O50" s="31" t="s">
        <v>385</v>
      </c>
      <c r="P50" s="23"/>
      <c r="Q50" s="23"/>
      <c r="R50" s="23"/>
      <c r="S50" s="31" t="s">
        <v>371</v>
      </c>
      <c r="T50" s="31" t="s">
        <v>375</v>
      </c>
      <c r="U50" s="31" t="s">
        <v>382</v>
      </c>
      <c r="V50" s="31" t="s">
        <v>385</v>
      </c>
      <c r="W50" s="23"/>
      <c r="X50" s="23"/>
      <c r="Y50" s="23"/>
      <c r="Z50" s="23"/>
      <c r="AA50" s="31" t="s">
        <v>385</v>
      </c>
      <c r="AB50" s="23"/>
      <c r="AC50" s="23"/>
      <c r="AD50" s="31" t="s">
        <v>385</v>
      </c>
      <c r="AE50" s="23"/>
      <c r="AF50" s="31" t="s">
        <v>458</v>
      </c>
      <c r="AG50" s="23"/>
    </row>
    <row r="51" spans="1:33" ht="17" x14ac:dyDescent="0.2">
      <c r="A51" s="22">
        <v>40013220</v>
      </c>
      <c r="B51" s="22" t="s">
        <v>18</v>
      </c>
      <c r="C51" s="22" t="s">
        <v>77</v>
      </c>
      <c r="D51" s="31" t="s">
        <v>239</v>
      </c>
      <c r="E51" s="39" t="s">
        <v>456</v>
      </c>
      <c r="F51" s="49" t="s">
        <v>363</v>
      </c>
      <c r="G51" s="25" t="s">
        <v>365</v>
      </c>
      <c r="H51" s="23"/>
      <c r="I51" s="23"/>
      <c r="J51" s="31" t="s">
        <v>385</v>
      </c>
      <c r="K51" s="31"/>
      <c r="L51" s="23"/>
      <c r="M51" s="23"/>
      <c r="N51" s="23"/>
      <c r="O51" s="23"/>
      <c r="P51" s="23"/>
      <c r="Q51" s="23"/>
      <c r="R51" s="23"/>
      <c r="S51" s="31" t="s">
        <v>370</v>
      </c>
      <c r="T51" s="31" t="s">
        <v>374</v>
      </c>
      <c r="U51" s="31" t="s">
        <v>381</v>
      </c>
      <c r="V51" s="31" t="s">
        <v>385</v>
      </c>
      <c r="W51" s="23"/>
      <c r="X51" s="31" t="s">
        <v>385</v>
      </c>
      <c r="Y51" s="23"/>
      <c r="Z51" s="23"/>
      <c r="AA51" s="31" t="s">
        <v>386</v>
      </c>
      <c r="AB51" s="31" t="s">
        <v>385</v>
      </c>
      <c r="AC51" s="31" t="s">
        <v>385</v>
      </c>
      <c r="AD51" s="23"/>
      <c r="AE51" s="23"/>
      <c r="AF51" s="31" t="s">
        <v>390</v>
      </c>
      <c r="AG51" s="31" t="s">
        <v>240</v>
      </c>
    </row>
    <row r="52" spans="1:33" ht="17" x14ac:dyDescent="0.2">
      <c r="A52" s="22">
        <v>40013281</v>
      </c>
      <c r="B52" s="22" t="s">
        <v>18</v>
      </c>
      <c r="C52" s="22" t="s">
        <v>189</v>
      </c>
      <c r="D52" s="31" t="s">
        <v>430</v>
      </c>
      <c r="E52" s="43" t="s">
        <v>456</v>
      </c>
      <c r="F52" s="31" t="s">
        <v>363</v>
      </c>
      <c r="G52" s="25" t="s">
        <v>365</v>
      </c>
      <c r="H52" s="23"/>
      <c r="I52" s="23"/>
      <c r="J52" s="23"/>
      <c r="K52" s="23" t="s">
        <v>385</v>
      </c>
      <c r="L52" s="23"/>
      <c r="M52" s="23"/>
      <c r="N52" s="23" t="s">
        <v>385</v>
      </c>
      <c r="O52" s="23" t="s">
        <v>385</v>
      </c>
      <c r="P52" s="23" t="s">
        <v>385</v>
      </c>
      <c r="Q52" s="23" t="s">
        <v>385</v>
      </c>
      <c r="R52" s="23"/>
      <c r="S52" s="23" t="s">
        <v>370</v>
      </c>
      <c r="T52" s="23" t="s">
        <v>375</v>
      </c>
      <c r="U52" s="31" t="s">
        <v>380</v>
      </c>
      <c r="V52" s="23" t="s">
        <v>385</v>
      </c>
      <c r="W52" s="23"/>
      <c r="X52" s="23" t="s">
        <v>385</v>
      </c>
      <c r="Y52" s="23"/>
      <c r="Z52" s="23"/>
      <c r="AA52" s="23" t="s">
        <v>386</v>
      </c>
      <c r="AB52" s="23" t="s">
        <v>385</v>
      </c>
      <c r="AC52" s="23" t="s">
        <v>385</v>
      </c>
      <c r="AD52" s="23" t="s">
        <v>385</v>
      </c>
      <c r="AE52" s="23"/>
      <c r="AF52" s="23" t="s">
        <v>385</v>
      </c>
      <c r="AG52" s="23" t="s">
        <v>266</v>
      </c>
    </row>
    <row r="53" spans="1:33" ht="17" x14ac:dyDescent="0.2">
      <c r="A53" s="22">
        <v>40013420</v>
      </c>
      <c r="B53" s="22" t="s">
        <v>18</v>
      </c>
      <c r="C53" s="22" t="s">
        <v>189</v>
      </c>
      <c r="D53" s="31" t="s">
        <v>242</v>
      </c>
      <c r="E53" s="43" t="s">
        <v>456</v>
      </c>
      <c r="F53" s="48" t="s">
        <v>363</v>
      </c>
      <c r="G53" s="25" t="s">
        <v>365</v>
      </c>
      <c r="H53" s="23"/>
      <c r="I53" s="23"/>
      <c r="J53" s="23"/>
      <c r="K53" s="23"/>
      <c r="L53" s="23"/>
      <c r="M53" s="23"/>
      <c r="N53" s="31" t="s">
        <v>385</v>
      </c>
      <c r="O53" s="31" t="s">
        <v>385</v>
      </c>
      <c r="P53" s="31" t="s">
        <v>385</v>
      </c>
      <c r="Q53" s="23"/>
      <c r="R53" s="23"/>
      <c r="S53" s="31" t="s">
        <v>373</v>
      </c>
      <c r="T53" s="31" t="s">
        <v>374</v>
      </c>
      <c r="U53" s="31" t="s">
        <v>381</v>
      </c>
      <c r="V53" s="31" t="s">
        <v>385</v>
      </c>
      <c r="W53" s="23"/>
      <c r="X53" s="31" t="s">
        <v>385</v>
      </c>
      <c r="Y53" s="23"/>
      <c r="Z53" s="23"/>
      <c r="AA53" s="31" t="s">
        <v>385</v>
      </c>
      <c r="AB53" s="23"/>
      <c r="AC53" s="23"/>
      <c r="AD53" s="23"/>
      <c r="AE53" s="31" t="s">
        <v>385</v>
      </c>
      <c r="AF53" s="31" t="s">
        <v>458</v>
      </c>
      <c r="AG53" s="23"/>
    </row>
    <row r="54" spans="1:33" ht="17" x14ac:dyDescent="0.2">
      <c r="A54" s="22">
        <v>40014013</v>
      </c>
      <c r="B54" s="22" t="s">
        <v>18</v>
      </c>
      <c r="C54" s="22" t="s">
        <v>77</v>
      </c>
      <c r="D54" s="31" t="s">
        <v>246</v>
      </c>
      <c r="E54" s="39" t="s">
        <v>456</v>
      </c>
      <c r="F54" s="49" t="s">
        <v>363</v>
      </c>
      <c r="G54" s="25" t="s">
        <v>365</v>
      </c>
      <c r="H54" s="31" t="s">
        <v>385</v>
      </c>
      <c r="I54" s="31" t="s">
        <v>385</v>
      </c>
      <c r="J54" s="31" t="s">
        <v>385</v>
      </c>
      <c r="K54" s="23"/>
      <c r="L54" s="31" t="s">
        <v>385</v>
      </c>
      <c r="M54" s="23"/>
      <c r="N54" s="23"/>
      <c r="O54" s="31" t="s">
        <v>385</v>
      </c>
      <c r="P54" s="23"/>
      <c r="Q54" s="23"/>
      <c r="R54" s="23"/>
      <c r="S54" s="31" t="s">
        <v>370</v>
      </c>
      <c r="T54" s="31" t="s">
        <v>376</v>
      </c>
      <c r="U54" s="31" t="s">
        <v>380</v>
      </c>
      <c r="V54" s="31" t="s">
        <v>385</v>
      </c>
      <c r="W54" s="23"/>
      <c r="X54" s="23"/>
      <c r="Y54" s="23"/>
      <c r="Z54" s="23"/>
      <c r="AA54" s="31" t="s">
        <v>386</v>
      </c>
      <c r="AB54" s="23"/>
      <c r="AC54" s="23"/>
      <c r="AD54" s="31" t="s">
        <v>385</v>
      </c>
      <c r="AE54" s="23"/>
      <c r="AF54" s="31" t="s">
        <v>457</v>
      </c>
      <c r="AG54" s="31" t="s">
        <v>247</v>
      </c>
    </row>
    <row r="55" spans="1:33" ht="17" x14ac:dyDescent="0.2">
      <c r="A55" s="22">
        <v>40035664</v>
      </c>
      <c r="B55" s="22" t="s">
        <v>18</v>
      </c>
      <c r="C55" s="22" t="s">
        <v>77</v>
      </c>
      <c r="D55" s="31" t="s">
        <v>250</v>
      </c>
      <c r="E55" s="43" t="s">
        <v>456</v>
      </c>
      <c r="F55" s="48" t="s">
        <v>363</v>
      </c>
      <c r="G55" s="25" t="s">
        <v>365</v>
      </c>
      <c r="H55" s="23"/>
      <c r="I55" s="31" t="s">
        <v>385</v>
      </c>
      <c r="J55" s="23"/>
      <c r="K55" s="23"/>
      <c r="L55" s="23"/>
      <c r="M55" s="23"/>
      <c r="N55" s="23"/>
      <c r="O55" s="23"/>
      <c r="P55" s="23"/>
      <c r="Q55" s="23"/>
      <c r="R55" s="23"/>
      <c r="S55" s="31" t="s">
        <v>370</v>
      </c>
      <c r="T55" s="31" t="s">
        <v>375</v>
      </c>
      <c r="U55" s="31" t="s">
        <v>381</v>
      </c>
      <c r="V55" s="31" t="s">
        <v>385</v>
      </c>
      <c r="W55" s="23"/>
      <c r="X55" s="31" t="s">
        <v>385</v>
      </c>
      <c r="Y55" s="23"/>
      <c r="Z55" s="23"/>
      <c r="AA55" s="23" t="s">
        <v>386</v>
      </c>
      <c r="AB55" s="31" t="s">
        <v>385</v>
      </c>
      <c r="AC55" s="23"/>
      <c r="AD55" s="23"/>
      <c r="AE55" s="23"/>
      <c r="AF55" s="31" t="s">
        <v>390</v>
      </c>
      <c r="AG55" s="23"/>
    </row>
    <row r="56" spans="1:33" ht="17" x14ac:dyDescent="0.2">
      <c r="A56" s="22">
        <v>40052535</v>
      </c>
      <c r="B56" s="22" t="s">
        <v>18</v>
      </c>
      <c r="C56" s="22" t="s">
        <v>77</v>
      </c>
      <c r="D56" s="31" t="s">
        <v>254</v>
      </c>
      <c r="E56" s="43" t="s">
        <v>456</v>
      </c>
      <c r="F56" s="49" t="s">
        <v>363</v>
      </c>
      <c r="G56" s="25" t="s">
        <v>365</v>
      </c>
      <c r="H56" s="23"/>
      <c r="I56" s="23"/>
      <c r="J56" s="31" t="s">
        <v>385</v>
      </c>
      <c r="K56" s="23"/>
      <c r="L56" s="23"/>
      <c r="M56" s="31" t="s">
        <v>385</v>
      </c>
      <c r="N56" s="23"/>
      <c r="O56" s="31" t="s">
        <v>385</v>
      </c>
      <c r="P56" s="23"/>
      <c r="Q56" s="31" t="s">
        <v>385</v>
      </c>
      <c r="R56" s="23"/>
      <c r="S56" s="31" t="s">
        <v>371</v>
      </c>
      <c r="T56" s="31" t="s">
        <v>375</v>
      </c>
      <c r="U56" s="31" t="s">
        <v>382</v>
      </c>
      <c r="V56" s="31" t="s">
        <v>385</v>
      </c>
      <c r="W56" s="23"/>
      <c r="X56" s="31" t="s">
        <v>385</v>
      </c>
      <c r="Y56" s="23"/>
      <c r="Z56" s="23"/>
      <c r="AA56" s="31" t="s">
        <v>386</v>
      </c>
      <c r="AB56" s="31" t="s">
        <v>385</v>
      </c>
      <c r="AC56" s="31" t="s">
        <v>385</v>
      </c>
      <c r="AD56" s="23"/>
      <c r="AE56" s="31" t="s">
        <v>385</v>
      </c>
      <c r="AF56" s="31" t="s">
        <v>457</v>
      </c>
      <c r="AG56" s="23"/>
    </row>
    <row r="57" spans="1:33" ht="17" x14ac:dyDescent="0.2">
      <c r="A57" s="22">
        <v>40052636</v>
      </c>
      <c r="B57" s="22" t="s">
        <v>18</v>
      </c>
      <c r="C57" s="22" t="s">
        <v>77</v>
      </c>
      <c r="D57" s="31" t="s">
        <v>256</v>
      </c>
      <c r="E57" s="43" t="s">
        <v>456</v>
      </c>
      <c r="F57" s="48" t="s">
        <v>363</v>
      </c>
      <c r="G57" s="25" t="s">
        <v>365</v>
      </c>
      <c r="H57" s="23"/>
      <c r="I57" s="23"/>
      <c r="J57" s="23"/>
      <c r="K57" s="31" t="s">
        <v>385</v>
      </c>
      <c r="L57" s="23"/>
      <c r="M57" s="23"/>
      <c r="N57" s="31" t="s">
        <v>385</v>
      </c>
      <c r="O57" s="31" t="s">
        <v>385</v>
      </c>
      <c r="P57" s="31" t="s">
        <v>385</v>
      </c>
      <c r="Q57" s="23"/>
      <c r="R57" s="23"/>
      <c r="S57" s="31" t="s">
        <v>370</v>
      </c>
      <c r="T57" s="31" t="s">
        <v>374</v>
      </c>
      <c r="U57" s="31" t="s">
        <v>381</v>
      </c>
      <c r="V57" s="31" t="s">
        <v>385</v>
      </c>
      <c r="W57" s="23"/>
      <c r="X57" s="23"/>
      <c r="Y57" s="23"/>
      <c r="Z57" s="23"/>
      <c r="AA57" s="23" t="s">
        <v>386</v>
      </c>
      <c r="AB57" s="23"/>
      <c r="AC57" s="31" t="s">
        <v>385</v>
      </c>
      <c r="AD57" s="31" t="s">
        <v>385</v>
      </c>
      <c r="AE57" s="23"/>
      <c r="AF57" s="31" t="s">
        <v>458</v>
      </c>
      <c r="AG57" s="23"/>
    </row>
    <row r="58" spans="1:33" ht="17" x14ac:dyDescent="0.2">
      <c r="A58" s="22">
        <v>40080434</v>
      </c>
      <c r="B58" s="22" t="s">
        <v>18</v>
      </c>
      <c r="C58" s="22" t="s">
        <v>77</v>
      </c>
      <c r="D58" s="31" t="s">
        <v>258</v>
      </c>
      <c r="E58" s="39" t="s">
        <v>456</v>
      </c>
      <c r="F58" s="31" t="s">
        <v>362</v>
      </c>
      <c r="G58" s="25" t="s">
        <v>365</v>
      </c>
      <c r="H58" s="31" t="s">
        <v>385</v>
      </c>
      <c r="I58" s="31" t="s">
        <v>385</v>
      </c>
      <c r="J58" s="23" t="s">
        <v>385</v>
      </c>
      <c r="K58" s="23"/>
      <c r="L58" s="31" t="s">
        <v>385</v>
      </c>
      <c r="M58" s="23"/>
      <c r="N58" s="23"/>
      <c r="O58" s="31" t="s">
        <v>385</v>
      </c>
      <c r="P58" s="23"/>
      <c r="Q58" s="23"/>
      <c r="R58" s="23"/>
      <c r="S58" s="31" t="s">
        <v>371</v>
      </c>
      <c r="T58" s="31" t="s">
        <v>375</v>
      </c>
      <c r="U58" s="31" t="s">
        <v>380</v>
      </c>
      <c r="V58" s="31" t="s">
        <v>385</v>
      </c>
      <c r="W58" s="23"/>
      <c r="X58" s="23"/>
      <c r="Y58" s="23"/>
      <c r="Z58" s="31" t="s">
        <v>385</v>
      </c>
      <c r="AA58" s="31" t="s">
        <v>386</v>
      </c>
      <c r="AB58" s="31" t="s">
        <v>385</v>
      </c>
      <c r="AC58" s="23"/>
      <c r="AD58" s="31" t="s">
        <v>385</v>
      </c>
      <c r="AE58" s="23"/>
      <c r="AF58" s="31" t="s">
        <v>457</v>
      </c>
      <c r="AG58" s="23"/>
    </row>
    <row r="59" spans="1:33" ht="17" x14ac:dyDescent="0.2">
      <c r="A59" s="22">
        <v>40080679</v>
      </c>
      <c r="B59" s="22" t="s">
        <v>18</v>
      </c>
      <c r="C59" s="22" t="s">
        <v>77</v>
      </c>
      <c r="D59" s="31" t="s">
        <v>260</v>
      </c>
      <c r="E59" s="43" t="s">
        <v>456</v>
      </c>
      <c r="F59" s="31" t="s">
        <v>362</v>
      </c>
      <c r="G59" s="25" t="s">
        <v>365</v>
      </c>
      <c r="H59" s="31" t="s">
        <v>385</v>
      </c>
      <c r="I59" s="31" t="s">
        <v>385</v>
      </c>
      <c r="J59" s="31" t="s">
        <v>385</v>
      </c>
      <c r="K59" s="31" t="s">
        <v>385</v>
      </c>
      <c r="L59" s="31" t="s">
        <v>385</v>
      </c>
      <c r="M59" s="23"/>
      <c r="N59" s="31" t="s">
        <v>385</v>
      </c>
      <c r="O59" s="23"/>
      <c r="P59" s="31" t="s">
        <v>385</v>
      </c>
      <c r="Q59" s="23"/>
      <c r="R59" s="23"/>
      <c r="S59" s="31" t="s">
        <v>371</v>
      </c>
      <c r="T59" s="31" t="s">
        <v>375</v>
      </c>
      <c r="U59" s="31" t="s">
        <v>382</v>
      </c>
      <c r="V59" s="31" t="s">
        <v>385</v>
      </c>
      <c r="W59" s="31" t="s">
        <v>385</v>
      </c>
      <c r="X59" s="31" t="s">
        <v>385</v>
      </c>
      <c r="Y59" s="23"/>
      <c r="Z59" s="23"/>
      <c r="AA59" s="23" t="s">
        <v>386</v>
      </c>
      <c r="AB59" s="31" t="s">
        <v>385</v>
      </c>
      <c r="AC59" s="31" t="s">
        <v>385</v>
      </c>
      <c r="AD59" s="23"/>
      <c r="AE59" s="31" t="s">
        <v>385</v>
      </c>
      <c r="AF59" s="31" t="s">
        <v>458</v>
      </c>
      <c r="AG59" s="23" t="s">
        <v>448</v>
      </c>
    </row>
    <row r="60" spans="1:33" ht="17" x14ac:dyDescent="0.2">
      <c r="A60" s="22">
        <v>40119944</v>
      </c>
      <c r="B60" s="22" t="s">
        <v>18</v>
      </c>
      <c r="C60" s="22" t="s">
        <v>77</v>
      </c>
      <c r="D60" s="23"/>
      <c r="E60" s="39" t="s">
        <v>456</v>
      </c>
      <c r="F60" s="49" t="s">
        <v>363</v>
      </c>
      <c r="G60" s="25" t="s">
        <v>365</v>
      </c>
      <c r="H60" s="31" t="s">
        <v>385</v>
      </c>
      <c r="I60" s="23"/>
      <c r="J60" s="31" t="s">
        <v>385</v>
      </c>
      <c r="K60" s="31" t="s">
        <v>385</v>
      </c>
      <c r="L60" s="23"/>
      <c r="M60" s="23"/>
      <c r="N60" s="23"/>
      <c r="O60" s="31" t="s">
        <v>385</v>
      </c>
      <c r="P60" s="23"/>
      <c r="Q60" s="23"/>
      <c r="R60" s="23"/>
      <c r="S60" s="31" t="s">
        <v>372</v>
      </c>
      <c r="T60" s="31" t="s">
        <v>376</v>
      </c>
      <c r="U60" s="31" t="s">
        <v>382</v>
      </c>
      <c r="V60" s="31" t="s">
        <v>385</v>
      </c>
      <c r="W60" s="31" t="s">
        <v>385</v>
      </c>
      <c r="X60" s="31" t="s">
        <v>385</v>
      </c>
      <c r="Y60" s="23"/>
      <c r="Z60" s="23"/>
      <c r="AA60" s="31" t="s">
        <v>386</v>
      </c>
      <c r="AB60" s="31" t="s">
        <v>385</v>
      </c>
      <c r="AC60" s="23"/>
      <c r="AD60" s="23"/>
      <c r="AE60" s="23"/>
      <c r="AF60" s="31" t="s">
        <v>389</v>
      </c>
      <c r="AG60" s="23"/>
    </row>
    <row r="61" spans="1:33" ht="17" x14ac:dyDescent="0.2">
      <c r="A61" s="22">
        <v>40125045</v>
      </c>
      <c r="B61" s="22" t="s">
        <v>18</v>
      </c>
      <c r="C61" s="22" t="s">
        <v>77</v>
      </c>
      <c r="D61" s="31" t="s">
        <v>263</v>
      </c>
      <c r="E61" s="43" t="s">
        <v>456</v>
      </c>
      <c r="F61" s="31" t="s">
        <v>362</v>
      </c>
      <c r="G61" s="25" t="s">
        <v>365</v>
      </c>
      <c r="H61" s="31" t="s">
        <v>385</v>
      </c>
      <c r="I61" s="23"/>
      <c r="J61" s="23"/>
      <c r="K61" s="23"/>
      <c r="L61" s="31" t="s">
        <v>385</v>
      </c>
      <c r="M61" s="23"/>
      <c r="N61" s="23"/>
      <c r="O61" s="23"/>
      <c r="P61" s="31" t="s">
        <v>385</v>
      </c>
      <c r="Q61" s="23"/>
      <c r="R61" s="23"/>
      <c r="S61" s="31" t="s">
        <v>371</v>
      </c>
      <c r="T61" s="31" t="s">
        <v>375</v>
      </c>
      <c r="U61" s="31" t="s">
        <v>382</v>
      </c>
      <c r="V61" s="31" t="s">
        <v>385</v>
      </c>
      <c r="W61" s="23"/>
      <c r="X61" s="31" t="s">
        <v>385</v>
      </c>
      <c r="Y61" s="23"/>
      <c r="Z61" s="23"/>
      <c r="AA61" s="23" t="s">
        <v>386</v>
      </c>
      <c r="AB61" s="31" t="s">
        <v>385</v>
      </c>
      <c r="AC61" s="23"/>
      <c r="AD61" s="23"/>
      <c r="AE61" s="31" t="s">
        <v>385</v>
      </c>
      <c r="AF61" s="31" t="s">
        <v>457</v>
      </c>
      <c r="AG61" s="23"/>
    </row>
    <row r="62" spans="1:33" ht="17" x14ac:dyDescent="0.2">
      <c r="A62" s="22">
        <v>40130344</v>
      </c>
      <c r="B62" s="22" t="s">
        <v>18</v>
      </c>
      <c r="C62" s="22" t="s">
        <v>77</v>
      </c>
      <c r="D62" s="31" t="s">
        <v>268</v>
      </c>
      <c r="E62" s="43" t="s">
        <v>456</v>
      </c>
      <c r="F62" s="31" t="s">
        <v>362</v>
      </c>
      <c r="G62" s="25" t="s">
        <v>365</v>
      </c>
      <c r="H62" s="31" t="s">
        <v>385</v>
      </c>
      <c r="I62" s="23"/>
      <c r="J62" s="23"/>
      <c r="K62" s="31" t="s">
        <v>385</v>
      </c>
      <c r="L62" s="23"/>
      <c r="M62" s="23"/>
      <c r="N62" s="23"/>
      <c r="O62" s="31" t="s">
        <v>385</v>
      </c>
      <c r="P62" s="31" t="s">
        <v>385</v>
      </c>
      <c r="Q62" s="23"/>
      <c r="R62" s="23"/>
      <c r="S62" s="23"/>
      <c r="T62" s="31" t="s">
        <v>375</v>
      </c>
      <c r="U62" s="31" t="s">
        <v>380</v>
      </c>
      <c r="V62" s="31" t="s">
        <v>385</v>
      </c>
      <c r="W62" s="31" t="s">
        <v>385</v>
      </c>
      <c r="X62" s="23"/>
      <c r="Y62" s="23"/>
      <c r="Z62" s="23"/>
      <c r="AA62" s="31" t="s">
        <v>386</v>
      </c>
      <c r="AB62" s="23"/>
      <c r="AC62" s="23"/>
      <c r="AD62" s="31" t="s">
        <v>385</v>
      </c>
      <c r="AE62" s="23"/>
      <c r="AF62" s="31" t="s">
        <v>458</v>
      </c>
      <c r="AG62" s="23"/>
    </row>
    <row r="63" spans="1:33" ht="17" x14ac:dyDescent="0.2">
      <c r="A63" s="22">
        <v>40137412</v>
      </c>
      <c r="B63" s="22" t="s">
        <v>18</v>
      </c>
      <c r="C63" s="22" t="s">
        <v>77</v>
      </c>
      <c r="D63" s="31" t="s">
        <v>270</v>
      </c>
      <c r="E63" s="43" t="s">
        <v>456</v>
      </c>
      <c r="F63" s="48" t="s">
        <v>363</v>
      </c>
      <c r="G63" s="25" t="s">
        <v>365</v>
      </c>
      <c r="H63" s="23"/>
      <c r="I63" s="23"/>
      <c r="J63" s="31" t="s">
        <v>385</v>
      </c>
      <c r="K63" s="31" t="s">
        <v>385</v>
      </c>
      <c r="L63" s="23"/>
      <c r="M63" s="31" t="s">
        <v>385</v>
      </c>
      <c r="N63" s="23"/>
      <c r="O63" s="23"/>
      <c r="P63" s="31" t="s">
        <v>385</v>
      </c>
      <c r="Q63" s="23"/>
      <c r="R63" s="23"/>
      <c r="S63" s="31" t="s">
        <v>371</v>
      </c>
      <c r="T63" s="31" t="s">
        <v>374</v>
      </c>
      <c r="U63" s="31" t="s">
        <v>381</v>
      </c>
      <c r="V63" s="31" t="s">
        <v>385</v>
      </c>
      <c r="W63" s="23"/>
      <c r="X63" s="31" t="s">
        <v>385</v>
      </c>
      <c r="Y63" s="23"/>
      <c r="Z63" s="23"/>
      <c r="AA63" s="23" t="s">
        <v>386</v>
      </c>
      <c r="AB63" s="31" t="s">
        <v>385</v>
      </c>
      <c r="AC63" s="23"/>
      <c r="AD63" s="23"/>
      <c r="AE63" s="23"/>
      <c r="AF63" s="31" t="s">
        <v>458</v>
      </c>
      <c r="AG63" s="23" t="s">
        <v>447</v>
      </c>
    </row>
    <row r="64" spans="1:33" ht="17" x14ac:dyDescent="0.2">
      <c r="A64" s="22">
        <v>40140115</v>
      </c>
      <c r="B64" s="22" t="s">
        <v>18</v>
      </c>
      <c r="C64" s="22" t="s">
        <v>77</v>
      </c>
      <c r="D64" s="31" t="s">
        <v>271</v>
      </c>
      <c r="E64" s="43" t="s">
        <v>456</v>
      </c>
      <c r="F64" s="31" t="s">
        <v>362</v>
      </c>
      <c r="G64" s="25" t="s">
        <v>365</v>
      </c>
      <c r="H64" s="31" t="s">
        <v>385</v>
      </c>
      <c r="I64" s="23"/>
      <c r="J64" s="23"/>
      <c r="K64" s="23"/>
      <c r="L64" s="23"/>
      <c r="M64" s="23"/>
      <c r="N64" s="23"/>
      <c r="O64" s="23"/>
      <c r="P64" s="23"/>
      <c r="Q64" s="23"/>
      <c r="R64" s="23"/>
      <c r="S64" s="31" t="s">
        <v>371</v>
      </c>
      <c r="T64" s="31" t="s">
        <v>374</v>
      </c>
      <c r="U64" s="31" t="s">
        <v>380</v>
      </c>
      <c r="V64" s="23"/>
      <c r="W64" s="23"/>
      <c r="X64" s="31" t="s">
        <v>385</v>
      </c>
      <c r="Y64" s="23"/>
      <c r="Z64" s="23"/>
      <c r="AA64" s="31" t="s">
        <v>386</v>
      </c>
      <c r="AB64" s="23"/>
      <c r="AC64" s="23"/>
      <c r="AD64" s="31" t="s">
        <v>385</v>
      </c>
      <c r="AE64" s="23"/>
      <c r="AF64" s="31" t="s">
        <v>458</v>
      </c>
      <c r="AG64" s="31" t="s">
        <v>272</v>
      </c>
    </row>
    <row r="65" spans="1:33" ht="51" x14ac:dyDescent="0.2">
      <c r="A65" s="22">
        <v>40158339</v>
      </c>
      <c r="B65" s="22" t="s">
        <v>18</v>
      </c>
      <c r="C65" s="22" t="s">
        <v>77</v>
      </c>
      <c r="D65" s="31" t="s">
        <v>274</v>
      </c>
      <c r="E65" s="43" t="s">
        <v>456</v>
      </c>
      <c r="F65" s="31" t="s">
        <v>362</v>
      </c>
      <c r="G65" s="25" t="s">
        <v>365</v>
      </c>
      <c r="H65" s="31" t="s">
        <v>385</v>
      </c>
      <c r="I65" s="31" t="s">
        <v>385</v>
      </c>
      <c r="J65" s="31" t="s">
        <v>385</v>
      </c>
      <c r="K65" s="23"/>
      <c r="L65" s="23"/>
      <c r="M65" s="31" t="s">
        <v>385</v>
      </c>
      <c r="N65" s="31" t="s">
        <v>385</v>
      </c>
      <c r="O65" s="23"/>
      <c r="P65" s="23"/>
      <c r="Q65" s="23"/>
      <c r="R65" s="23"/>
      <c r="S65" s="31" t="s">
        <v>371</v>
      </c>
      <c r="T65" s="31" t="s">
        <v>374</v>
      </c>
      <c r="U65" s="31" t="s">
        <v>380</v>
      </c>
      <c r="V65" s="31" t="s">
        <v>385</v>
      </c>
      <c r="W65" s="23"/>
      <c r="X65" s="31" t="s">
        <v>385</v>
      </c>
      <c r="Y65" s="23"/>
      <c r="Z65" s="23"/>
      <c r="AA65" s="31" t="s">
        <v>385</v>
      </c>
      <c r="AB65" s="23"/>
      <c r="AC65" s="23"/>
      <c r="AD65" s="31" t="s">
        <v>385</v>
      </c>
      <c r="AE65" s="23"/>
      <c r="AF65" s="31" t="s">
        <v>459</v>
      </c>
      <c r="AG65" s="31" t="s">
        <v>275</v>
      </c>
    </row>
    <row r="66" spans="1:33" ht="34" x14ac:dyDescent="0.2">
      <c r="A66" s="22">
        <v>40169564</v>
      </c>
      <c r="B66" s="22" t="s">
        <v>18</v>
      </c>
      <c r="C66" s="22" t="s">
        <v>77</v>
      </c>
      <c r="D66" s="31" t="s">
        <v>279</v>
      </c>
      <c r="E66" s="39" t="s">
        <v>456</v>
      </c>
      <c r="F66" s="31" t="s">
        <v>362</v>
      </c>
      <c r="G66" s="25" t="s">
        <v>365</v>
      </c>
      <c r="H66" s="31" t="s">
        <v>385</v>
      </c>
      <c r="I66" s="31" t="s">
        <v>385</v>
      </c>
      <c r="J66" s="23"/>
      <c r="K66" s="31" t="s">
        <v>385</v>
      </c>
      <c r="L66" s="23"/>
      <c r="M66" s="31" t="s">
        <v>385</v>
      </c>
      <c r="N66" s="23"/>
      <c r="O66" s="23"/>
      <c r="P66" s="23"/>
      <c r="Q66" s="23"/>
      <c r="R66" s="23"/>
      <c r="S66" s="31" t="s">
        <v>370</v>
      </c>
      <c r="T66" s="31" t="s">
        <v>378</v>
      </c>
      <c r="U66" s="31" t="s">
        <v>381</v>
      </c>
      <c r="V66" s="31" t="s">
        <v>385</v>
      </c>
      <c r="W66" s="23"/>
      <c r="X66" s="31" t="s">
        <v>385</v>
      </c>
      <c r="Y66" s="23"/>
      <c r="Z66" s="23"/>
      <c r="AA66" s="31" t="s">
        <v>386</v>
      </c>
      <c r="AB66" s="23"/>
      <c r="AC66" s="23"/>
      <c r="AD66" s="31" t="s">
        <v>385</v>
      </c>
      <c r="AE66" s="23"/>
      <c r="AF66" s="31" t="s">
        <v>389</v>
      </c>
      <c r="AG66" s="23"/>
    </row>
    <row r="67" spans="1:33" ht="17" x14ac:dyDescent="0.2">
      <c r="A67" s="22">
        <v>40170460</v>
      </c>
      <c r="B67" s="22" t="s">
        <v>18</v>
      </c>
      <c r="C67" s="22" t="s">
        <v>77</v>
      </c>
      <c r="D67" s="31" t="s">
        <v>286</v>
      </c>
      <c r="E67" s="43" t="s">
        <v>456</v>
      </c>
      <c r="F67" s="48" t="s">
        <v>363</v>
      </c>
      <c r="G67" s="25" t="s">
        <v>365</v>
      </c>
      <c r="H67" s="31" t="s">
        <v>385</v>
      </c>
      <c r="I67" s="23"/>
      <c r="J67" s="23"/>
      <c r="K67" s="23"/>
      <c r="L67" s="23"/>
      <c r="M67" s="23"/>
      <c r="N67" s="23"/>
      <c r="O67" s="31" t="s">
        <v>385</v>
      </c>
      <c r="P67" s="31" t="s">
        <v>385</v>
      </c>
      <c r="Q67" s="23"/>
      <c r="R67" s="23"/>
      <c r="S67" s="31" t="s">
        <v>373</v>
      </c>
      <c r="T67" s="31" t="s">
        <v>374</v>
      </c>
      <c r="U67" s="31" t="s">
        <v>380</v>
      </c>
      <c r="V67" s="23"/>
      <c r="W67" s="23"/>
      <c r="X67" s="31" t="s">
        <v>385</v>
      </c>
      <c r="Y67" s="23"/>
      <c r="Z67" s="23"/>
      <c r="AA67" s="31" t="s">
        <v>385</v>
      </c>
      <c r="AB67" s="23"/>
      <c r="AC67" s="23"/>
      <c r="AD67" s="31" t="s">
        <v>385</v>
      </c>
      <c r="AE67" s="23"/>
      <c r="AF67" s="31" t="s">
        <v>459</v>
      </c>
      <c r="AG67" s="23"/>
    </row>
    <row r="68" spans="1:33" ht="17" x14ac:dyDescent="0.2">
      <c r="A68" s="22">
        <v>40171046</v>
      </c>
      <c r="B68" s="22" t="s">
        <v>18</v>
      </c>
      <c r="C68" s="22" t="s">
        <v>77</v>
      </c>
      <c r="D68" s="31" t="s">
        <v>431</v>
      </c>
      <c r="E68" s="43" t="s">
        <v>456</v>
      </c>
      <c r="F68" s="49" t="s">
        <v>363</v>
      </c>
      <c r="G68" s="25" t="s">
        <v>365</v>
      </c>
      <c r="H68" s="23"/>
      <c r="I68" s="23" t="s">
        <v>385</v>
      </c>
      <c r="J68" s="23"/>
      <c r="K68" s="23" t="s">
        <v>385</v>
      </c>
      <c r="L68" s="23"/>
      <c r="M68" s="23"/>
      <c r="N68" s="23"/>
      <c r="O68" s="23" t="s">
        <v>385</v>
      </c>
      <c r="P68" s="23"/>
      <c r="Q68" s="23"/>
      <c r="R68" s="23"/>
      <c r="S68" s="23" t="s">
        <v>372</v>
      </c>
      <c r="T68" s="23" t="s">
        <v>376</v>
      </c>
      <c r="U68" s="23" t="s">
        <v>382</v>
      </c>
      <c r="V68" s="23" t="s">
        <v>385</v>
      </c>
      <c r="W68" s="23" t="s">
        <v>385</v>
      </c>
      <c r="X68" s="23" t="s">
        <v>385</v>
      </c>
      <c r="Y68" s="23"/>
      <c r="Z68" s="23"/>
      <c r="AA68" s="23" t="s">
        <v>385</v>
      </c>
      <c r="AB68" s="23" t="s">
        <v>385</v>
      </c>
      <c r="AC68" s="23" t="s">
        <v>385</v>
      </c>
      <c r="AD68" s="23"/>
      <c r="AE68" s="23" t="s">
        <v>385</v>
      </c>
      <c r="AF68" s="23" t="s">
        <v>389</v>
      </c>
      <c r="AG68" s="23" t="s">
        <v>432</v>
      </c>
    </row>
    <row r="69" spans="1:33" ht="17" x14ac:dyDescent="0.2">
      <c r="A69" s="22">
        <v>40171125</v>
      </c>
      <c r="B69" s="22" t="s">
        <v>18</v>
      </c>
      <c r="C69" s="22" t="s">
        <v>77</v>
      </c>
      <c r="D69" s="31" t="s">
        <v>288</v>
      </c>
      <c r="E69" s="43" t="s">
        <v>456</v>
      </c>
      <c r="F69" s="48" t="s">
        <v>363</v>
      </c>
      <c r="G69" s="25" t="s">
        <v>365</v>
      </c>
      <c r="H69" s="31" t="s">
        <v>385</v>
      </c>
      <c r="I69" s="31" t="s">
        <v>385</v>
      </c>
      <c r="J69" s="23"/>
      <c r="K69" s="23"/>
      <c r="L69" s="23"/>
      <c r="M69" s="31" t="s">
        <v>385</v>
      </c>
      <c r="N69" s="23"/>
      <c r="O69" s="31" t="s">
        <v>385</v>
      </c>
      <c r="P69" s="23"/>
      <c r="Q69" s="23"/>
      <c r="R69" s="23"/>
      <c r="S69" s="23"/>
      <c r="T69" s="31" t="s">
        <v>375</v>
      </c>
      <c r="U69" s="31" t="s">
        <v>382</v>
      </c>
      <c r="V69" s="23"/>
      <c r="W69" s="23"/>
      <c r="X69" s="31" t="s">
        <v>385</v>
      </c>
      <c r="Y69" s="23"/>
      <c r="Z69" s="23"/>
      <c r="AA69" s="23" t="s">
        <v>386</v>
      </c>
      <c r="AB69" s="23"/>
      <c r="AC69" s="23"/>
      <c r="AD69" s="31" t="s">
        <v>385</v>
      </c>
      <c r="AE69" s="23"/>
      <c r="AF69" s="31" t="s">
        <v>457</v>
      </c>
      <c r="AG69" s="23"/>
    </row>
    <row r="70" spans="1:33" ht="17" x14ac:dyDescent="0.2">
      <c r="A70" s="22">
        <v>40227121</v>
      </c>
      <c r="B70" s="22" t="s">
        <v>18</v>
      </c>
      <c r="C70" s="22" t="s">
        <v>77</v>
      </c>
      <c r="D70" s="31" t="s">
        <v>293</v>
      </c>
      <c r="E70" s="39" t="s">
        <v>456</v>
      </c>
      <c r="F70" s="49" t="s">
        <v>363</v>
      </c>
      <c r="G70" s="25" t="s">
        <v>365</v>
      </c>
      <c r="H70" s="31" t="s">
        <v>385</v>
      </c>
      <c r="I70" s="31" t="s">
        <v>385</v>
      </c>
      <c r="J70" s="23"/>
      <c r="K70" s="31" t="s">
        <v>385</v>
      </c>
      <c r="L70" s="31" t="s">
        <v>385</v>
      </c>
      <c r="M70" s="23"/>
      <c r="N70" s="31" t="s">
        <v>385</v>
      </c>
      <c r="O70" s="23"/>
      <c r="P70" s="31" t="s">
        <v>385</v>
      </c>
      <c r="Q70" s="23"/>
      <c r="R70" s="23"/>
      <c r="S70" s="31" t="s">
        <v>370</v>
      </c>
      <c r="T70" s="31" t="s">
        <v>376</v>
      </c>
      <c r="U70" s="31" t="s">
        <v>382</v>
      </c>
      <c r="V70" s="31" t="s">
        <v>385</v>
      </c>
      <c r="W70" s="23"/>
      <c r="X70" s="31" t="s">
        <v>385</v>
      </c>
      <c r="Y70" s="23"/>
      <c r="Z70" s="23"/>
      <c r="AA70" s="31" t="s">
        <v>386</v>
      </c>
      <c r="AB70" s="31" t="s">
        <v>385</v>
      </c>
      <c r="AC70" s="23"/>
      <c r="AD70" s="23"/>
      <c r="AE70" s="23"/>
      <c r="AF70" s="31" t="s">
        <v>389</v>
      </c>
      <c r="AG70" s="31" t="s">
        <v>294</v>
      </c>
    </row>
    <row r="71" spans="1:33" ht="17" x14ac:dyDescent="0.2">
      <c r="A71" s="22">
        <v>40238774</v>
      </c>
      <c r="B71" s="22" t="s">
        <v>18</v>
      </c>
      <c r="C71" s="22" t="s">
        <v>77</v>
      </c>
      <c r="D71" s="31" t="s">
        <v>296</v>
      </c>
      <c r="E71" s="43" t="s">
        <v>353</v>
      </c>
      <c r="F71" s="48" t="s">
        <v>363</v>
      </c>
      <c r="G71" s="25" t="s">
        <v>365</v>
      </c>
      <c r="H71" s="31" t="s">
        <v>385</v>
      </c>
      <c r="I71" s="31" t="s">
        <v>385</v>
      </c>
      <c r="J71" s="31" t="s">
        <v>385</v>
      </c>
      <c r="K71" s="31" t="s">
        <v>385</v>
      </c>
      <c r="L71" s="31" t="s">
        <v>385</v>
      </c>
      <c r="M71" s="31" t="s">
        <v>385</v>
      </c>
      <c r="N71" s="23"/>
      <c r="O71" s="31" t="s">
        <v>385</v>
      </c>
      <c r="P71" s="23"/>
      <c r="Q71" s="23"/>
      <c r="R71" s="23"/>
      <c r="S71" s="31" t="s">
        <v>372</v>
      </c>
      <c r="T71" s="31" t="s">
        <v>375</v>
      </c>
      <c r="U71" s="31" t="s">
        <v>382</v>
      </c>
      <c r="V71" s="31" t="s">
        <v>385</v>
      </c>
      <c r="W71" s="23"/>
      <c r="X71" s="31" t="s">
        <v>385</v>
      </c>
      <c r="Y71" s="23"/>
      <c r="Z71" s="23"/>
      <c r="AA71" s="23" t="s">
        <v>386</v>
      </c>
      <c r="AB71" s="23"/>
      <c r="AC71" s="23"/>
      <c r="AD71" s="31" t="s">
        <v>385</v>
      </c>
      <c r="AE71" s="23"/>
      <c r="AF71" s="31" t="s">
        <v>457</v>
      </c>
      <c r="AG71" s="23"/>
    </row>
    <row r="72" spans="1:33" ht="34" x14ac:dyDescent="0.2">
      <c r="A72" s="22">
        <v>40238874</v>
      </c>
      <c r="B72" s="22" t="s">
        <v>18</v>
      </c>
      <c r="C72" s="22" t="s">
        <v>77</v>
      </c>
      <c r="D72" s="31" t="s">
        <v>301</v>
      </c>
      <c r="E72" s="39" t="s">
        <v>456</v>
      </c>
      <c r="F72" s="31" t="s">
        <v>362</v>
      </c>
      <c r="G72" s="25" t="s">
        <v>365</v>
      </c>
      <c r="H72" s="31" t="s">
        <v>385</v>
      </c>
      <c r="I72" s="31" t="s">
        <v>385</v>
      </c>
      <c r="J72" s="31" t="s">
        <v>385</v>
      </c>
      <c r="K72" s="31" t="s">
        <v>385</v>
      </c>
      <c r="L72" s="23"/>
      <c r="M72" s="31" t="s">
        <v>385</v>
      </c>
      <c r="N72" s="23"/>
      <c r="O72" s="31" t="s">
        <v>385</v>
      </c>
      <c r="P72" s="31" t="s">
        <v>385</v>
      </c>
      <c r="Q72" s="23"/>
      <c r="R72" s="23"/>
      <c r="S72" s="31" t="s">
        <v>370</v>
      </c>
      <c r="T72" s="31" t="s">
        <v>375</v>
      </c>
      <c r="U72" s="31" t="s">
        <v>380</v>
      </c>
      <c r="V72" s="23"/>
      <c r="W72" s="23"/>
      <c r="X72" s="31" t="s">
        <v>385</v>
      </c>
      <c r="Y72" s="23"/>
      <c r="Z72" s="31" t="s">
        <v>385</v>
      </c>
      <c r="AA72" s="31" t="s">
        <v>386</v>
      </c>
      <c r="AB72" s="23"/>
      <c r="AC72" s="31" t="s">
        <v>385</v>
      </c>
      <c r="AD72" s="23"/>
      <c r="AE72" s="23"/>
      <c r="AF72" s="31" t="s">
        <v>458</v>
      </c>
      <c r="AG72" s="31" t="s">
        <v>302</v>
      </c>
    </row>
    <row r="73" spans="1:33" ht="17" x14ac:dyDescent="0.2">
      <c r="A73" s="22">
        <v>40238989</v>
      </c>
      <c r="B73" s="22" t="s">
        <v>18</v>
      </c>
      <c r="C73" s="22" t="s">
        <v>77</v>
      </c>
      <c r="D73" s="31" t="s">
        <v>306</v>
      </c>
      <c r="E73" s="43" t="s">
        <v>456</v>
      </c>
      <c r="F73" s="31" t="s">
        <v>362</v>
      </c>
      <c r="G73" s="25" t="s">
        <v>365</v>
      </c>
      <c r="H73" s="31" t="s">
        <v>385</v>
      </c>
      <c r="I73" s="31" t="s">
        <v>385</v>
      </c>
      <c r="J73" s="23"/>
      <c r="K73" s="23"/>
      <c r="L73" s="31" t="s">
        <v>385</v>
      </c>
      <c r="M73" s="23"/>
      <c r="N73" s="23"/>
      <c r="O73" s="23"/>
      <c r="P73" s="23"/>
      <c r="Q73" s="23"/>
      <c r="R73" s="23"/>
      <c r="S73" s="31" t="s">
        <v>372</v>
      </c>
      <c r="T73" s="31" t="s">
        <v>376</v>
      </c>
      <c r="U73" s="31" t="s">
        <v>380</v>
      </c>
      <c r="V73" s="31" t="s">
        <v>385</v>
      </c>
      <c r="W73" s="23"/>
      <c r="X73" s="23"/>
      <c r="Y73" s="23"/>
      <c r="Z73" s="23"/>
      <c r="AA73" s="31" t="s">
        <v>385</v>
      </c>
      <c r="AB73" s="23"/>
      <c r="AC73" s="23"/>
      <c r="AD73" s="31" t="s">
        <v>385</v>
      </c>
      <c r="AE73" s="23"/>
      <c r="AF73" s="31" t="s">
        <v>459</v>
      </c>
      <c r="AG73" s="31" t="s">
        <v>307</v>
      </c>
    </row>
    <row r="74" spans="1:33" ht="17" x14ac:dyDescent="0.2">
      <c r="A74" s="22">
        <v>40240626</v>
      </c>
      <c r="B74" s="22" t="s">
        <v>18</v>
      </c>
      <c r="C74" s="22" t="s">
        <v>77</v>
      </c>
      <c r="D74" s="31" t="s">
        <v>309</v>
      </c>
      <c r="E74" s="43" t="s">
        <v>456</v>
      </c>
      <c r="F74" s="31" t="s">
        <v>362</v>
      </c>
      <c r="G74" s="25" t="s">
        <v>365</v>
      </c>
      <c r="H74" s="23"/>
      <c r="I74" s="31" t="s">
        <v>385</v>
      </c>
      <c r="J74" s="31" t="s">
        <v>385</v>
      </c>
      <c r="K74" s="23"/>
      <c r="L74" s="23"/>
      <c r="M74" s="31" t="s">
        <v>385</v>
      </c>
      <c r="N74" s="23"/>
      <c r="O74" s="23"/>
      <c r="P74" s="23"/>
      <c r="Q74" s="23"/>
      <c r="R74" s="23"/>
      <c r="S74" s="31" t="s">
        <v>370</v>
      </c>
      <c r="T74" s="31" t="s">
        <v>376</v>
      </c>
      <c r="U74" s="31" t="s">
        <v>381</v>
      </c>
      <c r="V74" s="31" t="s">
        <v>385</v>
      </c>
      <c r="W74" s="23"/>
      <c r="X74" s="31" t="s">
        <v>385</v>
      </c>
      <c r="Y74" s="23"/>
      <c r="Z74" s="23"/>
      <c r="AA74" s="31" t="s">
        <v>386</v>
      </c>
      <c r="AB74" s="23"/>
      <c r="AC74" s="31" t="s">
        <v>385</v>
      </c>
      <c r="AD74" s="23"/>
      <c r="AE74" s="23"/>
      <c r="AF74" s="31" t="s">
        <v>457</v>
      </c>
      <c r="AG74" s="23"/>
    </row>
    <row r="75" spans="1:33" ht="17" x14ac:dyDescent="0.2">
      <c r="A75" s="22">
        <v>40241887</v>
      </c>
      <c r="B75" s="22" t="s">
        <v>18</v>
      </c>
      <c r="C75" s="22" t="s">
        <v>77</v>
      </c>
      <c r="D75" s="31" t="s">
        <v>311</v>
      </c>
      <c r="E75" s="43" t="s">
        <v>456</v>
      </c>
      <c r="F75" s="48" t="s">
        <v>363</v>
      </c>
      <c r="G75" s="25" t="s">
        <v>365</v>
      </c>
      <c r="H75" s="23"/>
      <c r="I75" s="23"/>
      <c r="J75" s="23"/>
      <c r="K75" s="23"/>
      <c r="L75" s="23"/>
      <c r="M75" s="23"/>
      <c r="N75" s="23"/>
      <c r="O75" s="23"/>
      <c r="P75" s="23"/>
      <c r="Q75" s="23"/>
      <c r="R75" s="31" t="s">
        <v>385</v>
      </c>
      <c r="S75" s="31" t="s">
        <v>370</v>
      </c>
      <c r="T75" s="31" t="s">
        <v>377</v>
      </c>
      <c r="U75" s="31" t="s">
        <v>381</v>
      </c>
      <c r="V75" s="31" t="s">
        <v>385</v>
      </c>
      <c r="W75" s="23"/>
      <c r="X75" s="23"/>
      <c r="Y75" s="23"/>
      <c r="Z75" s="23"/>
      <c r="AA75" s="31" t="s">
        <v>386</v>
      </c>
      <c r="AB75" s="31" t="s">
        <v>385</v>
      </c>
      <c r="AC75" s="23"/>
      <c r="AD75" s="23"/>
      <c r="AE75" s="23"/>
      <c r="AF75" s="31" t="s">
        <v>458</v>
      </c>
      <c r="AG75" s="31" t="s">
        <v>312</v>
      </c>
    </row>
    <row r="76" spans="1:33" ht="17" x14ac:dyDescent="0.2">
      <c r="A76" s="22">
        <v>40247664</v>
      </c>
      <c r="B76" s="22" t="s">
        <v>18</v>
      </c>
      <c r="C76" s="22" t="s">
        <v>77</v>
      </c>
      <c r="D76" s="31" t="s">
        <v>316</v>
      </c>
      <c r="E76" s="39" t="s">
        <v>456</v>
      </c>
      <c r="F76" s="31" t="s">
        <v>362</v>
      </c>
      <c r="G76" s="25" t="s">
        <v>365</v>
      </c>
      <c r="H76" s="31" t="s">
        <v>385</v>
      </c>
      <c r="I76" s="31" t="s">
        <v>385</v>
      </c>
      <c r="J76" s="23"/>
      <c r="K76" s="23"/>
      <c r="L76" s="23"/>
      <c r="M76" s="23"/>
      <c r="N76" s="23"/>
      <c r="O76" s="31" t="s">
        <v>385</v>
      </c>
      <c r="P76" s="23"/>
      <c r="Q76" s="23"/>
      <c r="R76" s="23"/>
      <c r="S76" s="31" t="s">
        <v>372</v>
      </c>
      <c r="T76" s="31" t="s">
        <v>375</v>
      </c>
      <c r="U76" s="31" t="s">
        <v>382</v>
      </c>
      <c r="V76" s="31" t="s">
        <v>385</v>
      </c>
      <c r="W76" s="23"/>
      <c r="X76" s="23"/>
      <c r="Y76" s="23"/>
      <c r="Z76" s="23"/>
      <c r="AA76" s="31" t="s">
        <v>385</v>
      </c>
      <c r="AB76" s="23"/>
      <c r="AC76" s="23"/>
      <c r="AD76" s="31" t="s">
        <v>385</v>
      </c>
      <c r="AE76" s="23"/>
      <c r="AF76" s="31" t="s">
        <v>389</v>
      </c>
      <c r="AG76" s="31" t="s">
        <v>317</v>
      </c>
    </row>
    <row r="77" spans="1:33" ht="17" x14ac:dyDescent="0.2">
      <c r="A77" s="22">
        <v>40247855</v>
      </c>
      <c r="B77" s="22" t="s">
        <v>18</v>
      </c>
      <c r="C77" s="22" t="s">
        <v>321</v>
      </c>
      <c r="D77" s="31" t="s">
        <v>425</v>
      </c>
      <c r="E77" s="43" t="s">
        <v>456</v>
      </c>
      <c r="F77" s="48" t="s">
        <v>363</v>
      </c>
      <c r="G77" s="25" t="s">
        <v>365</v>
      </c>
      <c r="H77" s="23"/>
      <c r="I77" s="23"/>
      <c r="J77" s="23" t="s">
        <v>385</v>
      </c>
      <c r="K77" s="23" t="s">
        <v>385</v>
      </c>
      <c r="L77" s="23"/>
      <c r="M77" s="23"/>
      <c r="N77" s="23" t="s">
        <v>385</v>
      </c>
      <c r="O77" s="23" t="s">
        <v>385</v>
      </c>
      <c r="P77" s="23"/>
      <c r="Q77" s="23"/>
      <c r="R77" s="23"/>
      <c r="S77" s="23" t="s">
        <v>371</v>
      </c>
      <c r="T77" s="23" t="s">
        <v>375</v>
      </c>
      <c r="U77" s="23" t="s">
        <v>381</v>
      </c>
      <c r="V77" s="23" t="s">
        <v>385</v>
      </c>
      <c r="W77" s="23"/>
      <c r="X77" s="23" t="s">
        <v>385</v>
      </c>
      <c r="Y77" s="23"/>
      <c r="Z77" s="23"/>
      <c r="AA77" s="23" t="s">
        <v>386</v>
      </c>
      <c r="AB77" s="23" t="s">
        <v>385</v>
      </c>
      <c r="AC77" s="23" t="s">
        <v>385</v>
      </c>
      <c r="AD77" s="23"/>
      <c r="AE77" s="23"/>
      <c r="AF77" s="23" t="s">
        <v>390</v>
      </c>
      <c r="AG77" s="23" t="s">
        <v>427</v>
      </c>
    </row>
    <row r="78" spans="1:33" ht="17" x14ac:dyDescent="0.2">
      <c r="A78" s="22">
        <v>40248997</v>
      </c>
      <c r="B78" s="22" t="s">
        <v>18</v>
      </c>
      <c r="C78" s="22" t="s">
        <v>324</v>
      </c>
      <c r="D78" s="31" t="s">
        <v>326</v>
      </c>
      <c r="E78" s="39" t="s">
        <v>456</v>
      </c>
      <c r="F78" s="31" t="s">
        <v>362</v>
      </c>
      <c r="G78" s="25" t="s">
        <v>365</v>
      </c>
      <c r="H78" s="23"/>
      <c r="I78" s="23"/>
      <c r="J78" s="31" t="s">
        <v>385</v>
      </c>
      <c r="K78" s="31" t="s">
        <v>385</v>
      </c>
      <c r="L78" s="23"/>
      <c r="M78" s="23"/>
      <c r="N78" s="23"/>
      <c r="O78" s="23"/>
      <c r="P78" s="31" t="s">
        <v>385</v>
      </c>
      <c r="Q78" s="23"/>
      <c r="R78" s="23"/>
      <c r="S78" s="31" t="s">
        <v>371</v>
      </c>
      <c r="T78" s="31" t="s">
        <v>376</v>
      </c>
      <c r="U78" s="31" t="s">
        <v>380</v>
      </c>
      <c r="V78" s="31" t="s">
        <v>385</v>
      </c>
      <c r="W78" s="23"/>
      <c r="X78" s="31" t="s">
        <v>385</v>
      </c>
      <c r="Y78" s="23"/>
      <c r="Z78" s="23"/>
      <c r="AA78" s="31" t="s">
        <v>386</v>
      </c>
      <c r="AB78" s="31" t="s">
        <v>385</v>
      </c>
      <c r="AC78" s="23"/>
      <c r="AD78" s="23"/>
      <c r="AE78" s="23"/>
      <c r="AF78" s="31" t="s">
        <v>457</v>
      </c>
      <c r="AG78" s="23"/>
    </row>
    <row r="79" spans="1:33" ht="17" x14ac:dyDescent="0.2">
      <c r="A79" s="22">
        <v>40256287</v>
      </c>
      <c r="B79" s="22" t="s">
        <v>18</v>
      </c>
      <c r="C79" s="22" t="s">
        <v>321</v>
      </c>
      <c r="D79" s="31" t="s">
        <v>330</v>
      </c>
      <c r="E79" s="43" t="s">
        <v>456</v>
      </c>
      <c r="F79" s="31" t="s">
        <v>362</v>
      </c>
      <c r="G79" s="25" t="s">
        <v>365</v>
      </c>
      <c r="H79" s="31" t="s">
        <v>385</v>
      </c>
      <c r="I79" s="31" t="s">
        <v>385</v>
      </c>
      <c r="J79" s="31" t="s">
        <v>385</v>
      </c>
      <c r="K79" s="31" t="s">
        <v>385</v>
      </c>
      <c r="L79" s="23"/>
      <c r="M79" s="31" t="s">
        <v>385</v>
      </c>
      <c r="N79" s="23"/>
      <c r="O79" s="31" t="s">
        <v>385</v>
      </c>
      <c r="P79" s="23"/>
      <c r="Q79" s="23"/>
      <c r="R79" s="23"/>
      <c r="S79" s="31" t="s">
        <v>372</v>
      </c>
      <c r="T79" s="31" t="s">
        <v>375</v>
      </c>
      <c r="U79" s="31" t="s">
        <v>380</v>
      </c>
      <c r="V79" s="31" t="s">
        <v>385</v>
      </c>
      <c r="W79" s="31" t="s">
        <v>385</v>
      </c>
      <c r="X79" s="31" t="s">
        <v>385</v>
      </c>
      <c r="Y79" s="23"/>
      <c r="Z79" s="23"/>
      <c r="AA79" s="31" t="s">
        <v>385</v>
      </c>
      <c r="AB79" s="23"/>
      <c r="AC79" s="23"/>
      <c r="AD79" s="31" t="s">
        <v>385</v>
      </c>
      <c r="AE79" s="23"/>
      <c r="AF79" s="31" t="s">
        <v>459</v>
      </c>
      <c r="AG79" s="23"/>
    </row>
    <row r="80" spans="1:33" ht="17" x14ac:dyDescent="0.2">
      <c r="A80" s="22">
        <v>40269869</v>
      </c>
      <c r="B80" s="22" t="s">
        <v>18</v>
      </c>
      <c r="C80" s="22" t="s">
        <v>77</v>
      </c>
      <c r="D80" s="31" t="s">
        <v>337</v>
      </c>
      <c r="E80" s="39" t="s">
        <v>456</v>
      </c>
      <c r="F80" s="49" t="s">
        <v>363</v>
      </c>
      <c r="G80" s="25" t="s">
        <v>365</v>
      </c>
      <c r="H80" s="23"/>
      <c r="I80" s="23"/>
      <c r="J80" s="23"/>
      <c r="K80" s="31" t="s">
        <v>385</v>
      </c>
      <c r="L80" s="23"/>
      <c r="M80" s="23"/>
      <c r="N80" s="23"/>
      <c r="O80" s="31" t="s">
        <v>385</v>
      </c>
      <c r="P80" s="31" t="s">
        <v>385</v>
      </c>
      <c r="Q80" s="23"/>
      <c r="R80" s="23"/>
      <c r="S80" s="31" t="s">
        <v>372</v>
      </c>
      <c r="T80" s="31" t="s">
        <v>375</v>
      </c>
      <c r="U80" s="31" t="s">
        <v>380</v>
      </c>
      <c r="V80" s="31" t="s">
        <v>385</v>
      </c>
      <c r="W80" s="23"/>
      <c r="X80" s="31" t="s">
        <v>385</v>
      </c>
      <c r="Y80" s="23"/>
      <c r="Z80" s="23"/>
      <c r="AA80" s="31" t="s">
        <v>386</v>
      </c>
      <c r="AB80" s="23"/>
      <c r="AC80" s="23"/>
      <c r="AD80" s="31" t="s">
        <v>385</v>
      </c>
      <c r="AE80" s="23"/>
      <c r="AF80" s="31" t="s">
        <v>457</v>
      </c>
      <c r="AG80" s="23"/>
    </row>
    <row r="81" spans="1:33" ht="17" x14ac:dyDescent="0.2">
      <c r="A81" s="22">
        <v>40278173</v>
      </c>
      <c r="B81" s="22" t="s">
        <v>18</v>
      </c>
      <c r="C81" s="22" t="s">
        <v>77</v>
      </c>
      <c r="D81" s="31" t="s">
        <v>339</v>
      </c>
      <c r="E81" s="43" t="s">
        <v>456</v>
      </c>
      <c r="F81" s="31" t="s">
        <v>362</v>
      </c>
      <c r="G81" s="25" t="s">
        <v>365</v>
      </c>
      <c r="H81" s="31" t="s">
        <v>385</v>
      </c>
      <c r="I81" s="23"/>
      <c r="J81" s="31" t="s">
        <v>385</v>
      </c>
      <c r="K81" s="23"/>
      <c r="L81" s="23"/>
      <c r="M81" s="23"/>
      <c r="N81" s="23"/>
      <c r="O81" s="31" t="s">
        <v>385</v>
      </c>
      <c r="P81" s="31" t="s">
        <v>385</v>
      </c>
      <c r="Q81" s="23"/>
      <c r="R81" s="23"/>
      <c r="S81" s="31" t="s">
        <v>371</v>
      </c>
      <c r="T81" s="31" t="s">
        <v>375</v>
      </c>
      <c r="U81" s="31" t="s">
        <v>382</v>
      </c>
      <c r="V81" s="31" t="s">
        <v>385</v>
      </c>
      <c r="W81" s="23"/>
      <c r="X81" s="23"/>
      <c r="Y81" s="23"/>
      <c r="Z81" s="23"/>
      <c r="AA81" s="23" t="s">
        <v>386</v>
      </c>
      <c r="AB81" s="23"/>
      <c r="AC81" s="23"/>
      <c r="AD81" s="31" t="s">
        <v>385</v>
      </c>
      <c r="AE81" s="23"/>
      <c r="AF81" s="31" t="s">
        <v>458</v>
      </c>
      <c r="AG81" s="23"/>
    </row>
    <row r="82" spans="1:33" ht="17" x14ac:dyDescent="0.2">
      <c r="A82" s="22">
        <v>40289665</v>
      </c>
      <c r="B82" s="22" t="s">
        <v>18</v>
      </c>
      <c r="C82" s="22" t="s">
        <v>77</v>
      </c>
      <c r="D82" s="31" t="s">
        <v>341</v>
      </c>
      <c r="E82" s="39" t="s">
        <v>456</v>
      </c>
      <c r="F82" s="31" t="s">
        <v>362</v>
      </c>
      <c r="G82" s="25" t="s">
        <v>365</v>
      </c>
      <c r="H82" s="31" t="s">
        <v>385</v>
      </c>
      <c r="I82" s="23"/>
      <c r="J82" s="23"/>
      <c r="K82" s="23"/>
      <c r="L82" s="31" t="s">
        <v>385</v>
      </c>
      <c r="M82" s="23"/>
      <c r="N82" s="23"/>
      <c r="O82" s="23"/>
      <c r="P82" s="23"/>
      <c r="Q82" s="23"/>
      <c r="R82" s="23"/>
      <c r="S82" s="31" t="s">
        <v>372</v>
      </c>
      <c r="T82" s="31" t="s">
        <v>375</v>
      </c>
      <c r="U82" s="31" t="s">
        <v>381</v>
      </c>
      <c r="V82" s="31" t="s">
        <v>385</v>
      </c>
      <c r="W82" s="23"/>
      <c r="X82" s="31" t="s">
        <v>385</v>
      </c>
      <c r="Y82" s="23"/>
      <c r="Z82" s="23"/>
      <c r="AA82" s="31" t="s">
        <v>386</v>
      </c>
      <c r="AB82" s="23"/>
      <c r="AC82" s="23"/>
      <c r="AD82" s="31" t="s">
        <v>385</v>
      </c>
      <c r="AE82" s="23"/>
      <c r="AF82" s="31" t="s">
        <v>457</v>
      </c>
      <c r="AG82" s="31" t="s">
        <v>342</v>
      </c>
    </row>
    <row r="83" spans="1:33" ht="17" x14ac:dyDescent="0.2">
      <c r="A83" s="22">
        <v>40320005</v>
      </c>
      <c r="B83" s="22" t="s">
        <v>18</v>
      </c>
      <c r="C83" s="22" t="s">
        <v>77</v>
      </c>
      <c r="D83" s="31" t="s">
        <v>345</v>
      </c>
      <c r="E83" s="43" t="s">
        <v>353</v>
      </c>
      <c r="F83" s="31" t="s">
        <v>362</v>
      </c>
      <c r="G83" s="25" t="s">
        <v>365</v>
      </c>
      <c r="H83" s="31" t="s">
        <v>385</v>
      </c>
      <c r="I83" s="31" t="s">
        <v>385</v>
      </c>
      <c r="J83" s="31" t="s">
        <v>385</v>
      </c>
      <c r="K83" s="23"/>
      <c r="L83" s="31" t="s">
        <v>385</v>
      </c>
      <c r="M83" s="23"/>
      <c r="N83" s="23"/>
      <c r="O83" s="31" t="s">
        <v>385</v>
      </c>
      <c r="P83" s="31" t="s">
        <v>385</v>
      </c>
      <c r="Q83" s="23"/>
      <c r="R83" s="23"/>
      <c r="S83" s="31" t="s">
        <v>373</v>
      </c>
      <c r="T83" s="31" t="s">
        <v>374</v>
      </c>
      <c r="U83" s="31" t="s">
        <v>380</v>
      </c>
      <c r="V83" s="31" t="s">
        <v>385</v>
      </c>
      <c r="W83" s="23"/>
      <c r="X83" s="31" t="s">
        <v>385</v>
      </c>
      <c r="Y83" s="23"/>
      <c r="Z83" s="23"/>
      <c r="AA83" s="23" t="s">
        <v>386</v>
      </c>
      <c r="AB83" s="23"/>
      <c r="AC83" s="31" t="s">
        <v>385</v>
      </c>
      <c r="AD83" s="31" t="s">
        <v>385</v>
      </c>
      <c r="AE83" s="23"/>
      <c r="AF83" s="31" t="s">
        <v>457</v>
      </c>
      <c r="AG83" s="31" t="s">
        <v>346</v>
      </c>
    </row>
    <row r="84" spans="1:33" ht="17" x14ac:dyDescent="0.2">
      <c r="A84" s="22">
        <v>40320033</v>
      </c>
      <c r="B84" s="22" t="s">
        <v>18</v>
      </c>
      <c r="C84" s="22" t="s">
        <v>77</v>
      </c>
      <c r="D84" s="31" t="s">
        <v>347</v>
      </c>
      <c r="E84" s="39" t="s">
        <v>354</v>
      </c>
      <c r="F84" s="31" t="s">
        <v>362</v>
      </c>
      <c r="G84" s="25" t="s">
        <v>365</v>
      </c>
      <c r="H84" s="31" t="s">
        <v>385</v>
      </c>
      <c r="I84" s="31" t="s">
        <v>385</v>
      </c>
      <c r="J84" s="23"/>
      <c r="K84" s="23"/>
      <c r="L84" s="23"/>
      <c r="M84" s="23"/>
      <c r="N84" s="23"/>
      <c r="O84" s="23"/>
      <c r="P84" s="23"/>
      <c r="Q84" s="23"/>
      <c r="R84" s="23"/>
      <c r="S84" s="31" t="s">
        <v>373</v>
      </c>
      <c r="T84" s="31" t="s">
        <v>374</v>
      </c>
      <c r="U84" s="31" t="s">
        <v>380</v>
      </c>
      <c r="V84" s="31" t="s">
        <v>385</v>
      </c>
      <c r="W84" s="23"/>
      <c r="X84" s="31" t="s">
        <v>385</v>
      </c>
      <c r="Y84" s="23"/>
      <c r="Z84" s="23"/>
      <c r="AA84" s="31" t="s">
        <v>385</v>
      </c>
      <c r="AB84" s="31" t="s">
        <v>385</v>
      </c>
      <c r="AC84" s="23"/>
      <c r="AD84" s="31" t="s">
        <v>385</v>
      </c>
      <c r="AE84" s="23"/>
      <c r="AF84" s="31" t="s">
        <v>389</v>
      </c>
      <c r="AG84" s="2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6E43B-7B67-8E46-8B11-EDE6337C967A}">
  <dimension ref="A1:DB248"/>
  <sheetViews>
    <sheetView workbookViewId="0">
      <selection activeCell="D169" sqref="D169"/>
    </sheetView>
  </sheetViews>
  <sheetFormatPr baseColWidth="10" defaultColWidth="8.83203125" defaultRowHeight="15" x14ac:dyDescent="0.2"/>
  <cols>
    <col min="1" max="1" width="57.1640625" customWidth="1"/>
    <col min="2" max="3" width="31.1640625" customWidth="1"/>
    <col min="4" max="4" width="16.1640625" style="51" customWidth="1"/>
    <col min="5" max="5" width="8.1640625" style="60" customWidth="1"/>
  </cols>
  <sheetData>
    <row r="1" spans="1:26" x14ac:dyDescent="0.2">
      <c r="A1" s="1" t="s">
        <v>352</v>
      </c>
      <c r="B1" s="1"/>
      <c r="C1" s="1"/>
      <c r="D1" s="50"/>
      <c r="E1" s="64"/>
      <c r="F1" s="1"/>
      <c r="G1" s="1"/>
      <c r="H1" s="1"/>
      <c r="I1" s="1"/>
      <c r="J1" s="1"/>
      <c r="K1" s="1"/>
      <c r="L1" s="1"/>
      <c r="M1" s="1"/>
      <c r="N1" s="1"/>
      <c r="O1" s="1"/>
      <c r="P1" s="1"/>
      <c r="Q1" s="1"/>
      <c r="R1" s="1"/>
      <c r="S1" s="1"/>
      <c r="T1" s="1"/>
      <c r="U1" s="1"/>
      <c r="V1" s="1"/>
      <c r="W1" s="1"/>
      <c r="X1" s="1"/>
      <c r="Y1" s="1"/>
      <c r="Z1" s="1"/>
    </row>
    <row r="2" spans="1:26" x14ac:dyDescent="0.2">
      <c r="A2" s="3" t="s">
        <v>46</v>
      </c>
      <c r="B2" s="3"/>
    </row>
    <row r="3" spans="1:26" ht="16" x14ac:dyDescent="0.2">
      <c r="A3" s="7" t="s">
        <v>42</v>
      </c>
      <c r="B3" s="7"/>
      <c r="C3" s="9"/>
      <c r="D3" s="52"/>
    </row>
    <row r="4" spans="1:26" ht="16" x14ac:dyDescent="0.2">
      <c r="A4" s="10" t="s">
        <v>353</v>
      </c>
      <c r="B4" s="10"/>
      <c r="C4" s="8">
        <f>COUNTIF('Cleaned Data-Players'!$E$3:$E$84,$A4)</f>
        <v>5</v>
      </c>
      <c r="D4" s="24">
        <f>C4/$C$12</f>
        <v>6.097560975609756E-2</v>
      </c>
    </row>
    <row r="5" spans="1:26" ht="16" x14ac:dyDescent="0.2">
      <c r="A5" s="10" t="s">
        <v>354</v>
      </c>
      <c r="B5" s="10"/>
      <c r="C5" s="8">
        <f>COUNTIF('Cleaned Data-Players'!$E$3:$E$84,$A5)</f>
        <v>11</v>
      </c>
      <c r="D5" s="24">
        <f t="shared" ref="D5:D11" si="0">C5/$C$12</f>
        <v>0.13414634146341464</v>
      </c>
    </row>
    <row r="6" spans="1:26" ht="16" x14ac:dyDescent="0.2">
      <c r="A6" s="10" t="s">
        <v>456</v>
      </c>
      <c r="B6" s="10"/>
      <c r="C6" s="8">
        <f>COUNTIF('Cleaned Data-Players'!$E$3:$E$84,$A6)</f>
        <v>58</v>
      </c>
      <c r="D6" s="55">
        <f t="shared" si="0"/>
        <v>0.70731707317073167</v>
      </c>
    </row>
    <row r="7" spans="1:26" ht="16" x14ac:dyDescent="0.2">
      <c r="A7" s="10" t="s">
        <v>355</v>
      </c>
      <c r="B7" s="10"/>
      <c r="C7" s="8">
        <f>COUNTIF('Cleaned Data-Players'!$E$3:$E$84,$A7)</f>
        <v>5</v>
      </c>
      <c r="D7" s="24">
        <f t="shared" si="0"/>
        <v>6.097560975609756E-2</v>
      </c>
    </row>
    <row r="8" spans="1:26" ht="16" x14ac:dyDescent="0.2">
      <c r="A8" s="10" t="s">
        <v>356</v>
      </c>
      <c r="B8" s="10"/>
      <c r="C8" s="8">
        <f>COUNTIF('Cleaned Data-Players'!$E$3:$E$84,$A8)</f>
        <v>3</v>
      </c>
      <c r="D8" s="24">
        <f t="shared" si="0"/>
        <v>3.6585365853658534E-2</v>
      </c>
    </row>
    <row r="9" spans="1:26" ht="16" x14ac:dyDescent="0.2">
      <c r="A9" s="10" t="s">
        <v>357</v>
      </c>
      <c r="B9" s="10"/>
      <c r="C9" s="8">
        <f>COUNTIF('Cleaned Data-Players'!$E$3:$E$84,$A9)</f>
        <v>0</v>
      </c>
      <c r="D9" s="24">
        <f t="shared" si="0"/>
        <v>0</v>
      </c>
    </row>
    <row r="10" spans="1:26" ht="16" x14ac:dyDescent="0.2">
      <c r="A10" s="10" t="s">
        <v>358</v>
      </c>
      <c r="B10" s="10"/>
      <c r="C10" s="8">
        <f>COUNTIF('Cleaned Data-Players'!$E$3:$E$84,$A10)</f>
        <v>0</v>
      </c>
      <c r="D10" s="24">
        <f t="shared" si="0"/>
        <v>0</v>
      </c>
    </row>
    <row r="11" spans="1:26" ht="16" x14ac:dyDescent="0.2">
      <c r="A11" s="10" t="s">
        <v>359</v>
      </c>
      <c r="B11" s="10"/>
      <c r="C11" s="8">
        <f>COUNTIF('Cleaned Data-Players'!$E$3:$E$84,$A11)</f>
        <v>0</v>
      </c>
      <c r="D11" s="24">
        <f t="shared" si="0"/>
        <v>0</v>
      </c>
    </row>
    <row r="12" spans="1:26" x14ac:dyDescent="0.2">
      <c r="A12" s="4" t="s">
        <v>360</v>
      </c>
      <c r="B12" s="4"/>
      <c r="C12" s="4">
        <f>SUM(C4:C11)</f>
        <v>82</v>
      </c>
      <c r="D12" s="53"/>
      <c r="E12" s="65"/>
      <c r="F12" s="4"/>
      <c r="G12" s="4"/>
      <c r="H12" s="4"/>
      <c r="I12" s="4"/>
      <c r="J12" s="4"/>
      <c r="K12" s="4"/>
      <c r="L12" s="4"/>
      <c r="M12" s="4"/>
      <c r="N12" s="4"/>
      <c r="O12" s="4"/>
      <c r="P12" s="4"/>
      <c r="Q12" s="4"/>
      <c r="R12" s="4"/>
      <c r="S12" s="4"/>
      <c r="T12" s="4"/>
      <c r="U12" s="4"/>
      <c r="V12" s="4"/>
      <c r="W12" s="4"/>
      <c r="X12" s="4"/>
      <c r="Y12" s="4"/>
      <c r="Z12" s="4"/>
    </row>
    <row r="15" spans="1:26" x14ac:dyDescent="0.2">
      <c r="A15" s="3"/>
      <c r="B15" s="3"/>
      <c r="C15" s="5"/>
    </row>
    <row r="16" spans="1:26" x14ac:dyDescent="0.2">
      <c r="A16" s="3"/>
      <c r="B16" s="3"/>
      <c r="C16" s="5"/>
    </row>
    <row r="17" spans="1:106" x14ac:dyDescent="0.2">
      <c r="A17" s="3"/>
      <c r="B17" s="3"/>
      <c r="C17" s="5"/>
    </row>
    <row r="22" spans="1:106" x14ac:dyDescent="0.2">
      <c r="A22" s="1" t="s">
        <v>361</v>
      </c>
      <c r="B22" s="1"/>
      <c r="C22" s="1"/>
      <c r="D22" s="50"/>
      <c r="E22" s="64"/>
      <c r="F22" s="1"/>
      <c r="G22" s="1"/>
      <c r="H22" s="1"/>
      <c r="I22" s="1"/>
      <c r="J22" s="1"/>
      <c r="K22" s="1"/>
      <c r="L22" s="1"/>
      <c r="M22" s="1"/>
      <c r="N22" s="1"/>
      <c r="O22" s="1"/>
      <c r="P22" s="1"/>
      <c r="Q22" s="1"/>
      <c r="R22" s="1"/>
      <c r="S22" s="1"/>
      <c r="T22" s="1"/>
      <c r="U22" s="1"/>
      <c r="V22" s="1"/>
      <c r="W22" s="1"/>
      <c r="X22" s="1"/>
      <c r="Y22" s="1"/>
      <c r="Z22" s="1"/>
    </row>
    <row r="23" spans="1:106" x14ac:dyDescent="0.2">
      <c r="A23" s="3" t="s">
        <v>46</v>
      </c>
      <c r="B23" s="3"/>
    </row>
    <row r="24" spans="1:106" ht="16" x14ac:dyDescent="0.2">
      <c r="A24" s="7" t="s">
        <v>43</v>
      </c>
      <c r="B24" s="7"/>
      <c r="C24" s="9"/>
      <c r="D24" s="52"/>
    </row>
    <row r="25" spans="1:106" ht="16" x14ac:dyDescent="0.2">
      <c r="A25" s="10" t="s">
        <v>362</v>
      </c>
      <c r="B25" s="10"/>
      <c r="C25" s="8">
        <f>COUNTIF(Table8[Please indicate your gender. ],$A25)</f>
        <v>45</v>
      </c>
      <c r="D25" s="24">
        <f>C25/$C$28</f>
        <v>0.54878048780487809</v>
      </c>
    </row>
    <row r="26" spans="1:106" ht="16" x14ac:dyDescent="0.2">
      <c r="A26" s="10" t="s">
        <v>363</v>
      </c>
      <c r="B26" s="10"/>
      <c r="C26" s="8">
        <f>COUNTIF(Table8[Please indicate your gender. ],$A26)</f>
        <v>36</v>
      </c>
      <c r="D26" s="24">
        <f t="shared" ref="D26:D27" si="1">C26/$C$28</f>
        <v>0.43902439024390244</v>
      </c>
    </row>
    <row r="27" spans="1:106" ht="16" x14ac:dyDescent="0.2">
      <c r="A27" s="10" t="s">
        <v>359</v>
      </c>
      <c r="B27" s="10"/>
      <c r="C27" s="8">
        <f>COUNTIF(Table8[Please indicate your gender. ],$A27)</f>
        <v>1</v>
      </c>
      <c r="D27" s="24">
        <f t="shared" si="1"/>
        <v>1.2195121951219513E-2</v>
      </c>
    </row>
    <row r="28" spans="1:106" x14ac:dyDescent="0.2">
      <c r="A28" s="4" t="s">
        <v>360</v>
      </c>
      <c r="B28" s="4"/>
      <c r="C28" s="4">
        <f>SUM(C25:C27)</f>
        <v>82</v>
      </c>
      <c r="D28" s="53"/>
      <c r="E28" s="65"/>
      <c r="F28" s="4"/>
      <c r="G28" s="4"/>
      <c r="H28" s="4"/>
      <c r="I28" s="4"/>
      <c r="J28" s="4"/>
      <c r="K28" s="4"/>
      <c r="L28" s="4"/>
      <c r="M28" s="4"/>
      <c r="N28" s="4"/>
      <c r="O28" s="4"/>
      <c r="P28" s="4"/>
      <c r="Q28" s="4"/>
      <c r="R28" s="4"/>
      <c r="S28" s="4"/>
      <c r="T28" s="4"/>
      <c r="U28" s="4"/>
      <c r="V28" s="4"/>
      <c r="W28" s="4"/>
      <c r="X28" s="4"/>
      <c r="Y28" s="4"/>
      <c r="Z28" s="4"/>
    </row>
    <row r="31" spans="1:106" x14ac:dyDescent="0.2">
      <c r="A31" s="3"/>
      <c r="B31" s="3"/>
      <c r="C31" s="5"/>
    </row>
    <row r="32" spans="1:106" ht="16" x14ac:dyDescent="0.2">
      <c r="A32" s="3"/>
      <c r="B32" s="3"/>
      <c r="C32" s="5"/>
      <c r="DB32" s="24">
        <v>2.4193548387096774E-2</v>
      </c>
    </row>
    <row r="33" spans="1:26" x14ac:dyDescent="0.2">
      <c r="A33" s="3"/>
      <c r="B33" s="3"/>
      <c r="C33" s="5"/>
    </row>
    <row r="38" spans="1:26" x14ac:dyDescent="0.2">
      <c r="A38" s="1" t="s">
        <v>364</v>
      </c>
      <c r="B38" s="1"/>
      <c r="C38" s="1"/>
      <c r="D38" s="50"/>
      <c r="E38" s="64"/>
      <c r="F38" s="1"/>
      <c r="G38" s="1"/>
      <c r="H38" s="1"/>
      <c r="I38" s="1"/>
      <c r="J38" s="1"/>
      <c r="K38" s="1"/>
      <c r="L38" s="1"/>
      <c r="M38" s="1"/>
      <c r="N38" s="1"/>
      <c r="O38" s="1"/>
      <c r="P38" s="1"/>
      <c r="Q38" s="1"/>
      <c r="R38" s="1"/>
      <c r="S38" s="1"/>
      <c r="T38" s="1"/>
      <c r="U38" s="1"/>
      <c r="V38" s="1"/>
      <c r="W38" s="1"/>
      <c r="X38" s="1"/>
      <c r="Y38" s="1"/>
      <c r="Z38" s="1"/>
    </row>
    <row r="39" spans="1:26" x14ac:dyDescent="0.2">
      <c r="A39" s="3" t="s">
        <v>46</v>
      </c>
      <c r="B39" s="3"/>
    </row>
    <row r="40" spans="1:26" ht="16" x14ac:dyDescent="0.2">
      <c r="A40" s="29" t="s">
        <v>44</v>
      </c>
      <c r="B40" s="29"/>
      <c r="C40" s="23"/>
      <c r="D40" s="54"/>
    </row>
    <row r="41" spans="1:26" ht="16" x14ac:dyDescent="0.2">
      <c r="A41" s="25" t="s">
        <v>365</v>
      </c>
      <c r="B41" s="25"/>
      <c r="C41" s="22">
        <f>COUNTIF(Table8[Do you play games on mobiles/tablets?],$A41)</f>
        <v>82</v>
      </c>
      <c r="D41" s="26">
        <f>C41/$C$43</f>
        <v>0.72566371681415931</v>
      </c>
    </row>
    <row r="42" spans="1:26" ht="16" x14ac:dyDescent="0.2">
      <c r="A42" s="25" t="s">
        <v>404</v>
      </c>
      <c r="B42" s="25"/>
      <c r="C42" s="22">
        <v>31</v>
      </c>
      <c r="D42" s="26">
        <f>C42/$C$43</f>
        <v>0.27433628318584069</v>
      </c>
    </row>
    <row r="43" spans="1:26" x14ac:dyDescent="0.2">
      <c r="A43" s="4" t="s">
        <v>360</v>
      </c>
      <c r="B43" s="4"/>
      <c r="C43" s="4">
        <f>SUM(C41:C42)</f>
        <v>113</v>
      </c>
      <c r="D43" s="53"/>
      <c r="E43" s="65"/>
      <c r="F43" s="4"/>
      <c r="G43" s="4"/>
      <c r="H43" s="4"/>
      <c r="I43" s="4"/>
      <c r="J43" s="4"/>
      <c r="K43" s="4"/>
      <c r="L43" s="4"/>
      <c r="M43" s="4"/>
      <c r="N43" s="4"/>
      <c r="O43" s="4"/>
      <c r="P43" s="4"/>
      <c r="Q43" s="4"/>
      <c r="R43" s="4"/>
      <c r="S43" s="4"/>
      <c r="T43" s="4"/>
      <c r="U43" s="4"/>
      <c r="V43" s="4"/>
      <c r="W43" s="4"/>
      <c r="X43" s="4"/>
      <c r="Y43" s="4"/>
      <c r="Z43" s="4"/>
    </row>
    <row r="46" spans="1:26" x14ac:dyDescent="0.2">
      <c r="A46" s="3"/>
      <c r="B46" s="3"/>
      <c r="C46" s="5"/>
    </row>
    <row r="47" spans="1:26" x14ac:dyDescent="0.2">
      <c r="A47" s="3"/>
      <c r="B47" s="3"/>
      <c r="C47" s="5"/>
    </row>
    <row r="48" spans="1:26" x14ac:dyDescent="0.2">
      <c r="A48" s="3"/>
      <c r="B48" s="3"/>
      <c r="C48" s="5"/>
    </row>
    <row r="53" spans="1:26" x14ac:dyDescent="0.2">
      <c r="A53" s="1" t="s">
        <v>366</v>
      </c>
      <c r="B53" s="1"/>
      <c r="C53" s="1"/>
      <c r="D53" s="50"/>
      <c r="E53" s="64"/>
      <c r="F53" s="1"/>
      <c r="G53" s="1"/>
      <c r="H53" s="1"/>
      <c r="I53" s="1"/>
      <c r="J53" s="1"/>
      <c r="K53" s="1"/>
      <c r="L53" s="1"/>
      <c r="M53" s="1"/>
      <c r="N53" s="1"/>
      <c r="O53" s="1"/>
      <c r="P53" s="1"/>
      <c r="Q53" s="1"/>
      <c r="R53" s="1"/>
      <c r="S53" s="1"/>
      <c r="T53" s="1"/>
      <c r="U53" s="1"/>
      <c r="V53" s="1"/>
      <c r="W53" s="1"/>
      <c r="X53" s="1"/>
      <c r="Y53" s="1"/>
      <c r="Z53" s="1"/>
    </row>
    <row r="54" spans="1:26" x14ac:dyDescent="0.2">
      <c r="A54" s="3" t="s">
        <v>46</v>
      </c>
      <c r="B54" s="3"/>
    </row>
    <row r="55" spans="1:26" ht="16" x14ac:dyDescent="0.2">
      <c r="A55" s="7" t="s">
        <v>45</v>
      </c>
      <c r="B55" s="7"/>
      <c r="C55" s="9"/>
      <c r="D55" s="52"/>
    </row>
    <row r="56" spans="1:26" ht="16" x14ac:dyDescent="0.2">
      <c r="A56" s="10" t="s">
        <v>55</v>
      </c>
      <c r="B56" s="10" t="s">
        <v>385</v>
      </c>
      <c r="C56" s="8">
        <f>COUNTIF(Table8[Q5-Shooting/Action],$B56)</f>
        <v>34</v>
      </c>
      <c r="D56" s="24">
        <f>C56/$C$67</f>
        <v>0.11888111888111888</v>
      </c>
    </row>
    <row r="57" spans="1:26" ht="16" x14ac:dyDescent="0.2">
      <c r="A57" s="10" t="s">
        <v>56</v>
      </c>
      <c r="B57" s="10" t="s">
        <v>385</v>
      </c>
      <c r="C57" s="8">
        <f>COUNTIF(Table8[Q5-Racing games],$B57)</f>
        <v>31</v>
      </c>
      <c r="D57" s="24">
        <f t="shared" ref="D57:D66" si="2">C57/$C$67</f>
        <v>0.10839160839160839</v>
      </c>
    </row>
    <row r="58" spans="1:26" ht="16" x14ac:dyDescent="0.2">
      <c r="A58" s="10" t="s">
        <v>57</v>
      </c>
      <c r="B58" s="10" t="s">
        <v>385</v>
      </c>
      <c r="C58" s="56">
        <f>COUNTIF(Table8[Q5-Board/Card games],$B58)</f>
        <v>42</v>
      </c>
      <c r="D58" s="55">
        <f t="shared" si="2"/>
        <v>0.14685314685314685</v>
      </c>
    </row>
    <row r="59" spans="1:26" ht="16" x14ac:dyDescent="0.2">
      <c r="A59" s="10" t="s">
        <v>58</v>
      </c>
      <c r="B59" s="10" t="s">
        <v>385</v>
      </c>
      <c r="C59" s="8">
        <f>COUNTIF(Table8[Q5-Puzzles],$B59)</f>
        <v>38</v>
      </c>
      <c r="D59" s="55">
        <f t="shared" si="2"/>
        <v>0.13286713286713286</v>
      </c>
    </row>
    <row r="60" spans="1:26" ht="16" x14ac:dyDescent="0.2">
      <c r="A60" s="10" t="s">
        <v>59</v>
      </c>
      <c r="B60" s="10" t="s">
        <v>385</v>
      </c>
      <c r="C60" s="8">
        <f>COUNTIF(Table8[Q5-Sport games],$B60)</f>
        <v>18</v>
      </c>
      <c r="D60" s="24">
        <f t="shared" si="2"/>
        <v>6.2937062937062943E-2</v>
      </c>
    </row>
    <row r="61" spans="1:26" ht="16" x14ac:dyDescent="0.2">
      <c r="A61" s="10" t="s">
        <v>60</v>
      </c>
      <c r="B61" s="10" t="s">
        <v>385</v>
      </c>
      <c r="C61" s="8">
        <f>COUNTIF(Table8[Q5-Running games],$B61)</f>
        <v>16</v>
      </c>
      <c r="D61" s="24">
        <f t="shared" si="2"/>
        <v>5.5944055944055944E-2</v>
      </c>
    </row>
    <row r="62" spans="1:26" ht="16" x14ac:dyDescent="0.2">
      <c r="A62" s="10" t="s">
        <v>61</v>
      </c>
      <c r="B62" s="10" t="s">
        <v>385</v>
      </c>
      <c r="C62" s="8">
        <f>COUNTIF(Table8[Q5-Word/Trivia games],$B62)</f>
        <v>20</v>
      </c>
      <c r="D62" s="24">
        <f t="shared" si="2"/>
        <v>6.9930069930069935E-2</v>
      </c>
    </row>
    <row r="63" spans="1:26" ht="16" x14ac:dyDescent="0.2">
      <c r="A63" s="10" t="s">
        <v>62</v>
      </c>
      <c r="B63" s="10" t="s">
        <v>385</v>
      </c>
      <c r="C63" s="56">
        <f>COUNTIF(Table8[Q5-Adventure/Mystery games],$B63)</f>
        <v>35</v>
      </c>
      <c r="D63" s="55">
        <f t="shared" si="2"/>
        <v>0.12237762237762238</v>
      </c>
    </row>
    <row r="64" spans="1:26" ht="16" x14ac:dyDescent="0.2">
      <c r="A64" s="10" t="s">
        <v>63</v>
      </c>
      <c r="B64" s="10" t="s">
        <v>385</v>
      </c>
      <c r="C64" s="8">
        <f>COUNTIF(Table8[Q5-Strategy games],$B64)</f>
        <v>32</v>
      </c>
      <c r="D64" s="24">
        <f t="shared" si="2"/>
        <v>0.11188811188811189</v>
      </c>
    </row>
    <row r="65" spans="1:26" ht="16" x14ac:dyDescent="0.2">
      <c r="A65" s="10" t="s">
        <v>64</v>
      </c>
      <c r="B65" s="10" t="s">
        <v>385</v>
      </c>
      <c r="C65" s="8">
        <f>COUNTIF(Table8[Q5-Role-playing games],$B65)</f>
        <v>12</v>
      </c>
      <c r="D65" s="24">
        <f t="shared" si="2"/>
        <v>4.195804195804196E-2</v>
      </c>
    </row>
    <row r="66" spans="1:26" ht="16" x14ac:dyDescent="0.2">
      <c r="A66" s="10" t="s">
        <v>65</v>
      </c>
      <c r="B66" s="10" t="s">
        <v>385</v>
      </c>
      <c r="C66" s="8">
        <f>COUNTIF(Table8[Q5-Others],$B66)</f>
        <v>8</v>
      </c>
      <c r="D66" s="24">
        <f t="shared" si="2"/>
        <v>2.7972027972027972E-2</v>
      </c>
    </row>
    <row r="67" spans="1:26" x14ac:dyDescent="0.2">
      <c r="A67" s="4" t="s">
        <v>360</v>
      </c>
      <c r="B67" s="4"/>
      <c r="C67" s="4">
        <f>SUM(C56:C66)</f>
        <v>286</v>
      </c>
      <c r="D67" s="53"/>
      <c r="E67" s="65"/>
      <c r="F67" s="4"/>
      <c r="G67" s="4"/>
      <c r="H67" s="4"/>
      <c r="I67" s="4"/>
      <c r="J67" s="4"/>
      <c r="K67" s="4"/>
      <c r="L67" s="4"/>
      <c r="M67" s="4"/>
      <c r="N67" s="4"/>
      <c r="O67" s="4"/>
      <c r="P67" s="4"/>
      <c r="Q67" s="4"/>
      <c r="R67" s="4"/>
      <c r="S67" s="4"/>
      <c r="T67" s="4"/>
      <c r="U67" s="4"/>
      <c r="V67" s="4"/>
      <c r="W67" s="4"/>
      <c r="X67" s="4"/>
      <c r="Y67" s="4"/>
      <c r="Z67" s="4"/>
    </row>
    <row r="70" spans="1:26" x14ac:dyDescent="0.2">
      <c r="A70" s="3"/>
      <c r="B70" s="3"/>
      <c r="C70" s="5"/>
    </row>
    <row r="71" spans="1:26" x14ac:dyDescent="0.2">
      <c r="A71" s="3"/>
      <c r="B71" s="3"/>
      <c r="C71" s="5"/>
    </row>
    <row r="72" spans="1:26" x14ac:dyDescent="0.2">
      <c r="A72" s="3"/>
      <c r="B72" s="3"/>
      <c r="C72" s="5"/>
    </row>
    <row r="77" spans="1:26" x14ac:dyDescent="0.2">
      <c r="A77" s="1" t="s">
        <v>426</v>
      </c>
      <c r="B77" s="1"/>
      <c r="C77" s="1"/>
      <c r="D77" s="50"/>
      <c r="E77" s="64"/>
      <c r="F77" s="1"/>
      <c r="G77" s="1"/>
      <c r="H77" s="1"/>
      <c r="I77" s="1"/>
      <c r="J77" s="1"/>
      <c r="K77" s="1"/>
      <c r="L77" s="1"/>
      <c r="M77" s="1"/>
      <c r="N77" s="1"/>
      <c r="O77" s="1"/>
      <c r="P77" s="1"/>
      <c r="Q77" s="1"/>
      <c r="R77" s="1"/>
      <c r="S77" s="1"/>
      <c r="T77" s="1"/>
      <c r="U77" s="1"/>
      <c r="V77" s="1"/>
      <c r="W77" s="1"/>
      <c r="X77" s="1"/>
      <c r="Y77" s="1"/>
      <c r="Z77" s="1"/>
    </row>
    <row r="78" spans="1:26" ht="16" x14ac:dyDescent="0.2">
      <c r="C78" s="23"/>
      <c r="D78" s="54"/>
    </row>
    <row r="79" spans="1:26" ht="16" x14ac:dyDescent="0.2">
      <c r="A79" s="29" t="s">
        <v>368</v>
      </c>
      <c r="B79" s="29"/>
      <c r="C79" s="23"/>
      <c r="D79" s="54"/>
    </row>
    <row r="80" spans="1:26" ht="16" x14ac:dyDescent="0.2">
      <c r="A80" s="25" t="s">
        <v>369</v>
      </c>
      <c r="B80" s="25"/>
      <c r="C80" s="22">
        <f>COUNTIF(Table8[How much time do you spend on one game session?  ],$A80)</f>
        <v>2</v>
      </c>
      <c r="D80" s="26">
        <f>C80/$C$85</f>
        <v>2.5000000000000001E-2</v>
      </c>
    </row>
    <row r="81" spans="1:26" ht="16" x14ac:dyDescent="0.2">
      <c r="A81" s="25" t="s">
        <v>370</v>
      </c>
      <c r="B81" s="25"/>
      <c r="C81" s="22">
        <f>COUNTIF(Table8[How much time do you spend on one game session?  ],$A81)</f>
        <v>26</v>
      </c>
      <c r="D81" s="26">
        <f t="shared" ref="D81:D84" si="3">C81/$C$85</f>
        <v>0.32500000000000001</v>
      </c>
    </row>
    <row r="82" spans="1:26" ht="16" x14ac:dyDescent="0.2">
      <c r="A82" s="25" t="s">
        <v>371</v>
      </c>
      <c r="B82" s="25"/>
      <c r="C82" s="57">
        <f>COUNTIF(Table8[How much time do you spend on one game session?  ],$A82)</f>
        <v>34</v>
      </c>
      <c r="D82" s="58">
        <f t="shared" si="3"/>
        <v>0.42499999999999999</v>
      </c>
    </row>
    <row r="83" spans="1:26" ht="16" x14ac:dyDescent="0.2">
      <c r="A83" s="25" t="s">
        <v>372</v>
      </c>
      <c r="B83" s="25"/>
      <c r="C83" s="22">
        <f>COUNTIF(Table8[How much time do you spend on one game session?  ],$A83)</f>
        <v>11</v>
      </c>
      <c r="D83" s="26">
        <f t="shared" si="3"/>
        <v>0.13750000000000001</v>
      </c>
    </row>
    <row r="84" spans="1:26" ht="16" x14ac:dyDescent="0.2">
      <c r="A84" s="25" t="s">
        <v>373</v>
      </c>
      <c r="B84" s="25"/>
      <c r="C84" s="22">
        <f>COUNTIF(Table8[How much time do you spend on one game session?  ],$A84)</f>
        <v>7</v>
      </c>
      <c r="D84" s="26">
        <f t="shared" si="3"/>
        <v>8.7499999999999994E-2</v>
      </c>
    </row>
    <row r="85" spans="1:26" x14ac:dyDescent="0.2">
      <c r="A85" s="4" t="s">
        <v>360</v>
      </c>
      <c r="B85" s="4"/>
      <c r="C85" s="4">
        <f>SUM(C80:C84)</f>
        <v>80</v>
      </c>
      <c r="D85" s="53"/>
      <c r="E85" s="65"/>
      <c r="F85" s="4"/>
      <c r="G85" s="4"/>
      <c r="H85" s="4"/>
      <c r="I85" s="4"/>
      <c r="J85" s="4"/>
      <c r="K85" s="4"/>
      <c r="L85" s="4"/>
      <c r="M85" s="4"/>
      <c r="N85" s="4"/>
      <c r="O85" s="4"/>
      <c r="P85" s="4"/>
      <c r="Q85" s="4"/>
      <c r="R85" s="4"/>
      <c r="S85" s="4"/>
      <c r="T85" s="4"/>
      <c r="U85" s="4"/>
      <c r="V85" s="4"/>
      <c r="W85" s="4"/>
      <c r="X85" s="4"/>
      <c r="Y85" s="4"/>
      <c r="Z85" s="4"/>
    </row>
    <row r="88" spans="1:26" x14ac:dyDescent="0.2">
      <c r="A88" s="3"/>
      <c r="B88" s="3"/>
      <c r="C88" s="5"/>
    </row>
    <row r="89" spans="1:26" x14ac:dyDescent="0.2">
      <c r="A89" s="3"/>
      <c r="B89" s="3"/>
      <c r="C89" s="5"/>
    </row>
    <row r="90" spans="1:26" x14ac:dyDescent="0.2">
      <c r="A90" s="3"/>
      <c r="B90" s="3"/>
      <c r="C90" s="5"/>
    </row>
    <row r="92" spans="1:26" x14ac:dyDescent="0.2">
      <c r="A92" s="2"/>
      <c r="B92" s="2"/>
      <c r="C92" s="5"/>
    </row>
    <row r="97" spans="1:26" x14ac:dyDescent="0.2">
      <c r="A97" s="1" t="s">
        <v>367</v>
      </c>
      <c r="B97" s="1"/>
      <c r="C97" s="1"/>
      <c r="D97" s="50"/>
      <c r="E97" s="64"/>
      <c r="F97" s="1"/>
      <c r="G97" s="1"/>
      <c r="H97" s="1"/>
      <c r="I97" s="1"/>
      <c r="J97" s="1"/>
      <c r="K97" s="1"/>
      <c r="L97" s="1"/>
      <c r="M97" s="1"/>
      <c r="N97" s="1"/>
      <c r="O97" s="1"/>
      <c r="P97" s="1"/>
      <c r="Q97" s="1"/>
      <c r="R97" s="1"/>
      <c r="S97" s="1"/>
      <c r="T97" s="1"/>
      <c r="U97" s="1"/>
      <c r="V97" s="1"/>
      <c r="W97" s="1"/>
      <c r="X97" s="1"/>
      <c r="Y97" s="1"/>
      <c r="Z97" s="1"/>
    </row>
    <row r="98" spans="1:26" x14ac:dyDescent="0.2">
      <c r="A98" s="3" t="s">
        <v>46</v>
      </c>
      <c r="B98" s="3"/>
    </row>
    <row r="99" spans="1:26" ht="16" x14ac:dyDescent="0.2">
      <c r="A99" s="7" t="s">
        <v>48</v>
      </c>
      <c r="B99" s="7"/>
      <c r="C99" s="9"/>
      <c r="D99" s="52"/>
    </row>
    <row r="100" spans="1:26" ht="16" x14ac:dyDescent="0.2">
      <c r="A100" s="10" t="s">
        <v>374</v>
      </c>
      <c r="B100" s="10"/>
      <c r="C100" s="8">
        <f>COUNTIF(Table8[How often do you play these games? ],$A100)</f>
        <v>22</v>
      </c>
      <c r="D100" s="24">
        <f>C100/$C$105</f>
        <v>0.26829268292682928</v>
      </c>
    </row>
    <row r="101" spans="1:26" ht="16" x14ac:dyDescent="0.2">
      <c r="A101" s="10" t="s">
        <v>375</v>
      </c>
      <c r="B101" s="10"/>
      <c r="C101" s="70">
        <f>COUNTIF(Table8[How often do you play these games? ],$A101)</f>
        <v>39</v>
      </c>
      <c r="D101" s="55">
        <f t="shared" ref="D101:D104" si="4">C101/$C$105</f>
        <v>0.47560975609756095</v>
      </c>
    </row>
    <row r="102" spans="1:26" ht="16" x14ac:dyDescent="0.2">
      <c r="A102" s="10" t="s">
        <v>376</v>
      </c>
      <c r="B102" s="10"/>
      <c r="C102" s="8">
        <f>COUNTIF(Table8[How often do you play these games? ],$A102)</f>
        <v>16</v>
      </c>
      <c r="D102" s="24">
        <f t="shared" si="4"/>
        <v>0.1951219512195122</v>
      </c>
    </row>
    <row r="103" spans="1:26" ht="16" x14ac:dyDescent="0.2">
      <c r="A103" s="10" t="s">
        <v>377</v>
      </c>
      <c r="B103" s="10"/>
      <c r="C103" s="8">
        <f>COUNTIF(Table8[How often do you play these games? ],$A103)</f>
        <v>3</v>
      </c>
      <c r="D103" s="24">
        <f t="shared" si="4"/>
        <v>3.6585365853658534E-2</v>
      </c>
    </row>
    <row r="104" spans="1:26" ht="16" x14ac:dyDescent="0.2">
      <c r="A104" s="10" t="s">
        <v>378</v>
      </c>
      <c r="B104" s="10"/>
      <c r="C104" s="8">
        <f>COUNTIF(Table8[How often do you play these games? ],$A104)</f>
        <v>2</v>
      </c>
      <c r="D104" s="24">
        <f t="shared" si="4"/>
        <v>2.4390243902439025E-2</v>
      </c>
    </row>
    <row r="105" spans="1:26" x14ac:dyDescent="0.2">
      <c r="A105" s="4" t="s">
        <v>360</v>
      </c>
      <c r="B105" s="4"/>
      <c r="C105" s="4">
        <f>SUM(C100:C104)</f>
        <v>82</v>
      </c>
      <c r="D105" s="53"/>
      <c r="E105" s="65"/>
      <c r="F105" s="4"/>
      <c r="G105" s="4"/>
      <c r="H105" s="4"/>
      <c r="I105" s="4"/>
      <c r="J105" s="4"/>
      <c r="K105" s="4"/>
      <c r="L105" s="4"/>
      <c r="M105" s="4"/>
      <c r="N105" s="4"/>
      <c r="O105" s="4"/>
      <c r="P105" s="4"/>
      <c r="Q105" s="4"/>
      <c r="R105" s="4"/>
      <c r="S105" s="4"/>
      <c r="T105" s="4"/>
      <c r="U105" s="4"/>
      <c r="V105" s="4"/>
      <c r="W105" s="4"/>
      <c r="X105" s="4"/>
      <c r="Y105" s="4"/>
      <c r="Z105" s="4"/>
    </row>
    <row r="108" spans="1:26" x14ac:dyDescent="0.2">
      <c r="A108" s="3"/>
      <c r="B108" s="3"/>
      <c r="C108" s="5"/>
    </row>
    <row r="109" spans="1:26" x14ac:dyDescent="0.2">
      <c r="A109" s="3"/>
      <c r="B109" s="3"/>
      <c r="C109" s="5"/>
    </row>
    <row r="110" spans="1:26" x14ac:dyDescent="0.2">
      <c r="A110" s="3"/>
      <c r="B110" s="3"/>
      <c r="C110" s="5"/>
    </row>
    <row r="115" spans="1:26" x14ac:dyDescent="0.2">
      <c r="A115" s="1" t="s">
        <v>379</v>
      </c>
      <c r="B115" s="1"/>
      <c r="C115" s="1"/>
      <c r="D115" s="50"/>
      <c r="E115" s="64"/>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3" t="s">
        <v>46</v>
      </c>
      <c r="B116" s="3"/>
    </row>
    <row r="117" spans="1:26" ht="16" x14ac:dyDescent="0.2">
      <c r="A117" s="7" t="s">
        <v>49</v>
      </c>
      <c r="B117" s="7"/>
      <c r="C117" s="9"/>
      <c r="D117" s="52"/>
    </row>
    <row r="118" spans="1:26" ht="16" x14ac:dyDescent="0.2">
      <c r="A118" s="10" t="s">
        <v>380</v>
      </c>
      <c r="B118" s="10"/>
      <c r="C118" s="56">
        <f>COUNTIF(Table8[Do you enjoy playing games on your own or with friends/family? ],$A118)</f>
        <v>33</v>
      </c>
      <c r="D118" s="55">
        <f>C118/$C$121</f>
        <v>0.40243902439024393</v>
      </c>
    </row>
    <row r="119" spans="1:26" ht="16" x14ac:dyDescent="0.2">
      <c r="A119" s="10" t="s">
        <v>381</v>
      </c>
      <c r="B119" s="10"/>
      <c r="C119" s="8">
        <f>COUNTIF(Table8[Do you enjoy playing games on your own or with friends/family? ],$A119)</f>
        <v>25</v>
      </c>
      <c r="D119" s="24">
        <f t="shared" ref="D119:D120" si="5">C119/$C$121</f>
        <v>0.3048780487804878</v>
      </c>
    </row>
    <row r="120" spans="1:26" ht="16" x14ac:dyDescent="0.2">
      <c r="A120" s="10" t="s">
        <v>382</v>
      </c>
      <c r="B120" s="10"/>
      <c r="C120" s="8">
        <f>COUNTIF(Table8[Do you enjoy playing games on your own or with friends/family? ],$A120)</f>
        <v>24</v>
      </c>
      <c r="D120" s="24">
        <f t="shared" si="5"/>
        <v>0.29268292682926828</v>
      </c>
    </row>
    <row r="121" spans="1:26" x14ac:dyDescent="0.2">
      <c r="A121" s="4" t="s">
        <v>360</v>
      </c>
      <c r="B121" s="4"/>
      <c r="C121" s="4">
        <f>SUM(C118:C120)</f>
        <v>82</v>
      </c>
      <c r="D121" s="53"/>
      <c r="E121" s="65"/>
      <c r="F121" s="4"/>
      <c r="G121" s="4"/>
      <c r="H121" s="4"/>
      <c r="I121" s="4"/>
      <c r="J121" s="4"/>
      <c r="K121" s="4"/>
      <c r="L121" s="4"/>
      <c r="M121" s="4"/>
      <c r="N121" s="4"/>
      <c r="O121" s="4"/>
      <c r="P121" s="4"/>
      <c r="Q121" s="4"/>
      <c r="R121" s="4"/>
      <c r="S121" s="4"/>
      <c r="T121" s="4"/>
      <c r="U121" s="4"/>
      <c r="V121" s="4"/>
      <c r="W121" s="4"/>
      <c r="X121" s="4"/>
      <c r="Y121" s="4"/>
      <c r="Z121" s="4"/>
    </row>
    <row r="124" spans="1:26" x14ac:dyDescent="0.2">
      <c r="A124" s="3"/>
      <c r="B124" s="3"/>
      <c r="C124" s="5"/>
    </row>
    <row r="125" spans="1:26" x14ac:dyDescent="0.2">
      <c r="A125" s="3"/>
      <c r="B125" s="3"/>
      <c r="C125" s="5"/>
    </row>
    <row r="126" spans="1:26" x14ac:dyDescent="0.2">
      <c r="A126" s="3"/>
      <c r="B126" s="3"/>
      <c r="C126" s="5"/>
    </row>
    <row r="131" spans="1:26" x14ac:dyDescent="0.2">
      <c r="A131" s="1" t="s">
        <v>383</v>
      </c>
      <c r="B131" s="1"/>
      <c r="C131" s="1"/>
      <c r="D131" s="50"/>
      <c r="E131" s="64"/>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3" t="s">
        <v>46</v>
      </c>
      <c r="B132" s="3"/>
    </row>
    <row r="133" spans="1:26" ht="16" x14ac:dyDescent="0.2">
      <c r="A133" s="7" t="s">
        <v>50</v>
      </c>
      <c r="B133" s="7"/>
      <c r="C133" s="9"/>
      <c r="D133" s="52"/>
    </row>
    <row r="134" spans="1:26" ht="16" x14ac:dyDescent="0.2">
      <c r="A134" s="10" t="s">
        <v>66</v>
      </c>
      <c r="B134" s="10" t="s">
        <v>385</v>
      </c>
      <c r="C134" s="56">
        <f>COUNTIF(Table8[Q9-Too many ads],$B134)</f>
        <v>68</v>
      </c>
      <c r="D134" s="55">
        <f>C134/$C$139</f>
        <v>0.46575342465753422</v>
      </c>
    </row>
    <row r="135" spans="1:26" ht="16" x14ac:dyDescent="0.2">
      <c r="A135" s="10" t="s">
        <v>67</v>
      </c>
      <c r="B135" s="10" t="s">
        <v>385</v>
      </c>
      <c r="C135" s="8">
        <f>COUNTIF(Table8[Q9-Some games seem biased],$B135)</f>
        <v>17</v>
      </c>
      <c r="D135" s="24">
        <f t="shared" ref="D135:D138" si="6">C135/$C$139</f>
        <v>0.11643835616438356</v>
      </c>
    </row>
    <row r="136" spans="1:26" ht="16" x14ac:dyDescent="0.2">
      <c r="A136" s="10" t="s">
        <v>68</v>
      </c>
      <c r="B136" s="10" t="s">
        <v>385</v>
      </c>
      <c r="C136" s="56">
        <f>COUNTIF(Table8[Q9-Dependency on coins/gems and other such items to play ],$B136)</f>
        <v>50</v>
      </c>
      <c r="D136" s="55">
        <f t="shared" si="6"/>
        <v>0.34246575342465752</v>
      </c>
    </row>
    <row r="137" spans="1:26" ht="16" x14ac:dyDescent="0.2">
      <c r="A137" s="10" t="s">
        <v>69</v>
      </c>
      <c r="B137" s="10" t="s">
        <v>385</v>
      </c>
      <c r="C137" s="8">
        <f>COUNTIF(Table8[Q9-No, can''t think of any],$B137)</f>
        <v>4</v>
      </c>
      <c r="D137" s="24">
        <f t="shared" si="6"/>
        <v>2.7397260273972601E-2</v>
      </c>
    </row>
    <row r="138" spans="1:26" ht="16" x14ac:dyDescent="0.2">
      <c r="A138" s="10" t="s">
        <v>65</v>
      </c>
      <c r="B138" s="10" t="s">
        <v>385</v>
      </c>
      <c r="C138" s="8">
        <f>COUNTIF(Table8[Q9-Others],$B138)</f>
        <v>7</v>
      </c>
      <c r="D138" s="24">
        <f t="shared" si="6"/>
        <v>4.7945205479452052E-2</v>
      </c>
    </row>
    <row r="139" spans="1:26" x14ac:dyDescent="0.2">
      <c r="A139" s="4" t="s">
        <v>360</v>
      </c>
      <c r="B139" s="4"/>
      <c r="C139" s="4">
        <f>SUM(C134:C138)</f>
        <v>146</v>
      </c>
      <c r="D139" s="53"/>
      <c r="E139" s="65"/>
      <c r="F139" s="4"/>
      <c r="G139" s="4"/>
      <c r="H139" s="4"/>
      <c r="I139" s="4"/>
      <c r="J139" s="4"/>
      <c r="K139" s="4"/>
      <c r="L139" s="4"/>
      <c r="M139" s="4"/>
      <c r="N139" s="4"/>
      <c r="O139" s="4"/>
      <c r="P139" s="4"/>
      <c r="Q139" s="4"/>
      <c r="R139" s="4"/>
      <c r="S139" s="4"/>
      <c r="T139" s="4"/>
      <c r="U139" s="4"/>
      <c r="V139" s="4"/>
      <c r="W139" s="4"/>
      <c r="X139" s="4"/>
      <c r="Y139" s="4"/>
      <c r="Z139" s="4"/>
    </row>
    <row r="142" spans="1:26" x14ac:dyDescent="0.2">
      <c r="A142" s="3"/>
      <c r="B142" s="3"/>
      <c r="C142" s="5"/>
    </row>
    <row r="143" spans="1:26" x14ac:dyDescent="0.2">
      <c r="A143" s="3"/>
      <c r="B143" s="3"/>
      <c r="C143" s="5"/>
    </row>
    <row r="144" spans="1:26" x14ac:dyDescent="0.2">
      <c r="A144" s="3"/>
      <c r="B144" s="3"/>
      <c r="C144" s="5"/>
    </row>
    <row r="149" spans="1:26" x14ac:dyDescent="0.2">
      <c r="A149" s="1" t="s">
        <v>384</v>
      </c>
      <c r="B149" s="1"/>
      <c r="C149" s="1"/>
      <c r="D149" s="50"/>
      <c r="E149" s="64"/>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3" t="s">
        <v>46</v>
      </c>
      <c r="B150" s="3"/>
    </row>
    <row r="151" spans="1:26" ht="16" x14ac:dyDescent="0.2">
      <c r="A151" s="7" t="s">
        <v>51</v>
      </c>
      <c r="B151" s="7"/>
      <c r="C151" s="9"/>
      <c r="D151" s="52"/>
    </row>
    <row r="152" spans="1:26" ht="16" x14ac:dyDescent="0.2">
      <c r="A152" s="10" t="s">
        <v>385</v>
      </c>
      <c r="B152" s="10"/>
      <c r="C152" s="8">
        <f>COUNTIF(Table8[Have you ever spent money on in-app purchases? ],$A152)</f>
        <v>20</v>
      </c>
      <c r="D152" s="24">
        <f>C152/$C$154</f>
        <v>0.24390243902439024</v>
      </c>
    </row>
    <row r="153" spans="1:26" ht="16" x14ac:dyDescent="0.2">
      <c r="A153" s="10" t="s">
        <v>386</v>
      </c>
      <c r="B153" s="10"/>
      <c r="C153" s="8">
        <f>COUNTIF(Table8[Have you ever spent money on in-app purchases? ],$A153)</f>
        <v>62</v>
      </c>
      <c r="D153" s="24">
        <f>C153/$C$154</f>
        <v>0.75609756097560976</v>
      </c>
    </row>
    <row r="154" spans="1:26" x14ac:dyDescent="0.2">
      <c r="A154" s="4" t="s">
        <v>360</v>
      </c>
      <c r="B154" s="4"/>
      <c r="C154" s="4">
        <f>SUM(C152:C153)</f>
        <v>82</v>
      </c>
      <c r="D154" s="53"/>
      <c r="E154" s="65"/>
      <c r="F154" s="4"/>
      <c r="G154" s="4"/>
      <c r="H154" s="4"/>
      <c r="I154" s="4"/>
      <c r="J154" s="4"/>
      <c r="K154" s="4"/>
      <c r="L154" s="4"/>
      <c r="M154" s="4"/>
      <c r="N154" s="4"/>
      <c r="O154" s="4"/>
      <c r="P154" s="4"/>
      <c r="Q154" s="4"/>
      <c r="R154" s="4"/>
      <c r="S154" s="4"/>
      <c r="T154" s="4"/>
      <c r="U154" s="4"/>
      <c r="V154" s="4"/>
      <c r="W154" s="4"/>
      <c r="X154" s="4"/>
      <c r="Y154" s="4"/>
      <c r="Z154" s="4"/>
    </row>
    <row r="157" spans="1:26" x14ac:dyDescent="0.2">
      <c r="A157" s="3"/>
      <c r="B157" s="3"/>
      <c r="C157" s="5"/>
    </row>
    <row r="158" spans="1:26" x14ac:dyDescent="0.2">
      <c r="A158" s="3"/>
      <c r="B158" s="3"/>
      <c r="C158" s="5"/>
    </row>
    <row r="159" spans="1:26" x14ac:dyDescent="0.2">
      <c r="A159" s="3"/>
      <c r="B159" s="3"/>
      <c r="C159" s="5"/>
    </row>
    <row r="164" spans="1:26" x14ac:dyDescent="0.2">
      <c r="A164" s="1" t="s">
        <v>387</v>
      </c>
      <c r="B164" s="1"/>
      <c r="C164" s="1"/>
      <c r="D164" s="50"/>
      <c r="E164" s="64"/>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3" t="s">
        <v>46</v>
      </c>
      <c r="B165" s="3"/>
    </row>
    <row r="166" spans="1:26" ht="16" x14ac:dyDescent="0.2">
      <c r="A166" s="7" t="s">
        <v>52</v>
      </c>
      <c r="B166" s="7"/>
      <c r="C166" s="9"/>
      <c r="D166" s="52"/>
    </row>
    <row r="167" spans="1:26" ht="16" x14ac:dyDescent="0.2">
      <c r="A167" s="10" t="s">
        <v>70</v>
      </c>
      <c r="B167" s="10" t="s">
        <v>385</v>
      </c>
      <c r="C167" s="56">
        <f>COUNTIF(Table8[Q11-Recommendations from friends/family],$B167)</f>
        <v>36</v>
      </c>
      <c r="D167" s="55">
        <f>C167/$C$171</f>
        <v>0.30769230769230771</v>
      </c>
    </row>
    <row r="168" spans="1:26" ht="16" x14ac:dyDescent="0.2">
      <c r="A168" s="10" t="s">
        <v>71</v>
      </c>
      <c r="B168" s="10" t="s">
        <v>385</v>
      </c>
      <c r="C168" s="8">
        <f>COUNTIF(Table8[Q11-Facebook/Instagram or other social media platforms],$B168)</f>
        <v>21</v>
      </c>
      <c r="D168" s="24">
        <f t="shared" ref="D168:D170" si="7">C168/$C$171</f>
        <v>0.17948717948717949</v>
      </c>
    </row>
    <row r="169" spans="1:26" ht="16" x14ac:dyDescent="0.2">
      <c r="A169" s="10" t="s">
        <v>72</v>
      </c>
      <c r="B169" s="10" t="s">
        <v>385</v>
      </c>
      <c r="C169" s="56">
        <f>COUNTIF(Table8[Q11-Browse through app stores for games that interest you],$B169)</f>
        <v>50</v>
      </c>
      <c r="D169" s="55">
        <f t="shared" si="7"/>
        <v>0.42735042735042733</v>
      </c>
    </row>
    <row r="170" spans="1:26" ht="16" x14ac:dyDescent="0.2">
      <c r="A170" s="10" t="s">
        <v>73</v>
      </c>
      <c r="B170" s="10" t="s">
        <v>385</v>
      </c>
      <c r="C170" s="8">
        <f>COUNTIF(Table8[Q11-Ads],$B170)</f>
        <v>10</v>
      </c>
      <c r="D170" s="24">
        <f t="shared" si="7"/>
        <v>8.5470085470085472E-2</v>
      </c>
    </row>
    <row r="171" spans="1:26" x14ac:dyDescent="0.2">
      <c r="A171" s="4" t="s">
        <v>360</v>
      </c>
      <c r="B171" s="4"/>
      <c r="C171" s="4">
        <f>SUM(C167:C170)</f>
        <v>117</v>
      </c>
      <c r="D171" s="53"/>
      <c r="E171" s="65"/>
      <c r="F171" s="4"/>
      <c r="G171" s="4"/>
      <c r="H171" s="4"/>
      <c r="I171" s="4"/>
      <c r="J171" s="4"/>
      <c r="K171" s="4"/>
      <c r="L171" s="4"/>
      <c r="M171" s="4"/>
      <c r="N171" s="4"/>
      <c r="O171" s="4"/>
      <c r="P171" s="4"/>
      <c r="Q171" s="4"/>
      <c r="R171" s="4"/>
      <c r="S171" s="4"/>
      <c r="T171" s="4"/>
      <c r="U171" s="4"/>
      <c r="V171" s="4"/>
      <c r="W171" s="4"/>
      <c r="X171" s="4"/>
      <c r="Y171" s="4"/>
      <c r="Z171" s="4"/>
    </row>
    <row r="174" spans="1:26" x14ac:dyDescent="0.2">
      <c r="A174" s="3"/>
      <c r="B174" s="3"/>
      <c r="C174" s="5"/>
    </row>
    <row r="175" spans="1:26" x14ac:dyDescent="0.2">
      <c r="A175" s="3"/>
      <c r="B175" s="3"/>
      <c r="C175" s="5"/>
    </row>
    <row r="176" spans="1:26" x14ac:dyDescent="0.2">
      <c r="A176" s="3"/>
      <c r="B176" s="3"/>
      <c r="C176" s="5"/>
    </row>
    <row r="181" spans="1:26" x14ac:dyDescent="0.2">
      <c r="A181" s="1" t="s">
        <v>388</v>
      </c>
      <c r="B181" s="1"/>
      <c r="C181" s="1"/>
      <c r="D181" s="50"/>
      <c r="E181" s="64"/>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3" t="s">
        <v>46</v>
      </c>
      <c r="B182" s="3"/>
    </row>
    <row r="183" spans="1:26" ht="16" x14ac:dyDescent="0.2">
      <c r="A183" s="7" t="s">
        <v>53</v>
      </c>
      <c r="B183" s="7"/>
      <c r="C183" s="9"/>
      <c r="D183" s="52"/>
    </row>
    <row r="184" spans="1:26" ht="16" x14ac:dyDescent="0.2">
      <c r="A184" s="10" t="s">
        <v>389</v>
      </c>
      <c r="B184" s="10"/>
      <c r="C184" s="8">
        <f>COUNTIF(Table8[Do you like playing  games with random online players (no confidential information shared)?],$A184)</f>
        <v>15</v>
      </c>
      <c r="D184" s="24">
        <f>C184/$C$189</f>
        <v>0.19736842105263158</v>
      </c>
    </row>
    <row r="185" spans="1:26" ht="16" x14ac:dyDescent="0.2">
      <c r="A185" s="10" t="s">
        <v>390</v>
      </c>
      <c r="B185" s="10"/>
      <c r="C185" s="8">
        <f>COUNTIF(Table8[Do you like playing  games with random online players (no confidential information shared)?],$A185)</f>
        <v>10</v>
      </c>
      <c r="D185" s="24">
        <f t="shared" ref="D185:D188" si="8">C185/$C$189</f>
        <v>0.13157894736842105</v>
      </c>
    </row>
    <row r="186" spans="1:26" ht="16" x14ac:dyDescent="0.2">
      <c r="A186" s="10" t="s">
        <v>457</v>
      </c>
      <c r="B186" s="10"/>
      <c r="C186" s="56">
        <f>COUNTIF(Table8[Do you like playing  games with random online players (no confidential information shared)?],$A186)</f>
        <v>21</v>
      </c>
      <c r="D186" s="55">
        <f t="shared" si="8"/>
        <v>0.27631578947368424</v>
      </c>
    </row>
    <row r="187" spans="1:26" ht="16" x14ac:dyDescent="0.2">
      <c r="A187" s="10" t="s">
        <v>458</v>
      </c>
      <c r="B187" s="10"/>
      <c r="C187" s="70">
        <f>COUNTIF(Table8[Do you like playing  games with random online players (no confidential information shared)?],$A187)</f>
        <v>24</v>
      </c>
      <c r="D187" s="55">
        <f t="shared" si="8"/>
        <v>0.31578947368421051</v>
      </c>
    </row>
    <row r="188" spans="1:26" ht="16" x14ac:dyDescent="0.2">
      <c r="A188" s="10" t="s">
        <v>459</v>
      </c>
      <c r="B188" s="10"/>
      <c r="C188" s="8">
        <f>COUNTIF(Table8[Do you like playing  games with random online players (no confidential information shared)?],$A188)</f>
        <v>6</v>
      </c>
      <c r="D188" s="24">
        <f t="shared" si="8"/>
        <v>7.8947368421052627E-2</v>
      </c>
    </row>
    <row r="189" spans="1:26" x14ac:dyDescent="0.2">
      <c r="A189" s="4" t="s">
        <v>360</v>
      </c>
      <c r="B189" s="4"/>
      <c r="C189" s="4">
        <f>SUM(C184:C188)</f>
        <v>76</v>
      </c>
      <c r="D189" s="53"/>
      <c r="E189" s="65"/>
      <c r="F189" s="4"/>
      <c r="G189" s="4"/>
      <c r="H189" s="4"/>
      <c r="I189" s="4"/>
      <c r="J189" s="4"/>
      <c r="K189" s="4"/>
      <c r="L189" s="4"/>
      <c r="M189" s="4"/>
      <c r="N189" s="4"/>
      <c r="O189" s="4"/>
      <c r="P189" s="4"/>
      <c r="Q189" s="4"/>
      <c r="R189" s="4"/>
      <c r="S189" s="4"/>
      <c r="T189" s="4"/>
      <c r="U189" s="4"/>
      <c r="V189" s="4"/>
      <c r="W189" s="4"/>
      <c r="X189" s="4"/>
      <c r="Y189" s="4"/>
      <c r="Z189" s="4"/>
    </row>
    <row r="192" spans="1:26" x14ac:dyDescent="0.2">
      <c r="A192" s="3"/>
      <c r="B192" s="3"/>
      <c r="C192" s="5"/>
    </row>
    <row r="193" spans="1:26" x14ac:dyDescent="0.2">
      <c r="A193" s="3"/>
      <c r="B193" s="3"/>
      <c r="C193" s="5"/>
    </row>
    <row r="194" spans="1:26" x14ac:dyDescent="0.2">
      <c r="A194" s="3"/>
      <c r="B194" s="3"/>
      <c r="C194" s="5"/>
    </row>
    <row r="195" spans="1:26" x14ac:dyDescent="0.2">
      <c r="A195" s="1" t="s">
        <v>468</v>
      </c>
      <c r="B195" s="1"/>
      <c r="C195" s="1"/>
      <c r="D195" s="50"/>
      <c r="E195" s="64"/>
      <c r="F195" s="1"/>
      <c r="G195" s="1"/>
      <c r="H195" s="1"/>
      <c r="I195" s="1"/>
      <c r="J195" s="1"/>
      <c r="K195" s="1"/>
      <c r="L195" s="1"/>
      <c r="M195" s="1"/>
      <c r="N195" s="1"/>
      <c r="O195" s="1"/>
      <c r="P195" s="1"/>
      <c r="Q195" s="1"/>
      <c r="R195" s="1"/>
      <c r="S195" s="1"/>
      <c r="T195" s="1"/>
      <c r="U195" s="1"/>
      <c r="V195" s="1"/>
      <c r="W195" s="1"/>
      <c r="X195" s="1"/>
      <c r="Y195" s="1"/>
      <c r="Z195" s="1"/>
    </row>
    <row r="197" spans="1:26" x14ac:dyDescent="0.2">
      <c r="A197" s="66" t="s">
        <v>469</v>
      </c>
      <c r="B197" s="66" t="s">
        <v>470</v>
      </c>
      <c r="C197" s="66" t="s">
        <v>471</v>
      </c>
      <c r="D197" s="67" t="s">
        <v>395</v>
      </c>
      <c r="E197" s="68" t="s">
        <v>17</v>
      </c>
    </row>
    <row r="198" spans="1:26" ht="16" x14ac:dyDescent="0.2">
      <c r="A198" t="s">
        <v>362</v>
      </c>
      <c r="B198" s="10" t="s">
        <v>374</v>
      </c>
      <c r="C198" s="25" t="s">
        <v>369</v>
      </c>
      <c r="E198" s="60">
        <f>COUNTIFS(Table8[Please indicate your gender. ],$A198,Table8[How often do you play these games? ],$B198,Table8[How much time do you spend on one game session?  ],$C198)</f>
        <v>0</v>
      </c>
    </row>
    <row r="199" spans="1:26" ht="16" x14ac:dyDescent="0.2">
      <c r="A199" t="s">
        <v>362</v>
      </c>
      <c r="B199" s="10" t="s">
        <v>374</v>
      </c>
      <c r="C199" s="25" t="s">
        <v>370</v>
      </c>
      <c r="E199" s="60">
        <f>COUNTIFS(Table8[Please indicate your gender. ],$A199,Table8[How often do you play these games? ],$B199,Table8[How much time do you spend on one game session?  ],$C199)</f>
        <v>0</v>
      </c>
    </row>
    <row r="200" spans="1:26" ht="16" x14ac:dyDescent="0.2">
      <c r="A200" t="s">
        <v>362</v>
      </c>
      <c r="B200" s="10" t="s">
        <v>374</v>
      </c>
      <c r="C200" s="25" t="s">
        <v>371</v>
      </c>
      <c r="E200" s="60">
        <f>COUNTIFS(Table8[Please indicate your gender. ],$A200,Table8[How often do you play these games? ],$B200,Table8[How much time do you spend on one game session?  ],$C200)</f>
        <v>8</v>
      </c>
    </row>
    <row r="201" spans="1:26" ht="16" x14ac:dyDescent="0.2">
      <c r="A201" t="s">
        <v>362</v>
      </c>
      <c r="B201" s="10" t="s">
        <v>374</v>
      </c>
      <c r="C201" s="25" t="s">
        <v>372</v>
      </c>
      <c r="E201" s="60">
        <f>COUNTIFS(Table8[Please indicate your gender. ],$A201,Table8[How often do you play these games? ],$B201,Table8[How much time do you spend on one game session?  ],$C201)</f>
        <v>1</v>
      </c>
    </row>
    <row r="202" spans="1:26" ht="16" x14ac:dyDescent="0.2">
      <c r="A202" t="s">
        <v>362</v>
      </c>
      <c r="B202" s="10" t="s">
        <v>374</v>
      </c>
      <c r="C202" s="25" t="s">
        <v>373</v>
      </c>
      <c r="E202" s="60">
        <f>COUNTIFS(Table8[Please indicate your gender. ],$A202,Table8[How often do you play these games? ],$B202,Table8[How much time do you spend on one game session?  ],$C202)</f>
        <v>5</v>
      </c>
    </row>
    <row r="203" spans="1:26" ht="16" x14ac:dyDescent="0.2">
      <c r="A203" t="s">
        <v>362</v>
      </c>
      <c r="B203" s="10" t="s">
        <v>375</v>
      </c>
      <c r="C203" s="25" t="s">
        <v>369</v>
      </c>
      <c r="E203" s="60">
        <f>COUNTIFS(Table8[Please indicate your gender. ],$A203,Table8[How often do you play these games? ],$B203,Table8[How much time do you spend on one game session?  ],$C203)</f>
        <v>0</v>
      </c>
    </row>
    <row r="204" spans="1:26" ht="16" x14ac:dyDescent="0.2">
      <c r="A204" t="s">
        <v>362</v>
      </c>
      <c r="B204" s="10" t="s">
        <v>375</v>
      </c>
      <c r="C204" s="25" t="s">
        <v>370</v>
      </c>
      <c r="E204" s="60">
        <f>COUNTIFS(Table8[Please indicate your gender. ],$A204,Table8[How often do you play these games? ],$B204,Table8[How much time do you spend on one game session?  ],$C204)</f>
        <v>8</v>
      </c>
    </row>
    <row r="205" spans="1:26" ht="16" x14ac:dyDescent="0.2">
      <c r="A205" t="s">
        <v>362</v>
      </c>
      <c r="B205" s="10" t="s">
        <v>375</v>
      </c>
      <c r="C205" s="25" t="s">
        <v>371</v>
      </c>
      <c r="E205" s="60">
        <f>COUNTIFS(Table8[Please indicate your gender. ],$A205,Table8[How often do you play these games? ],$B205,Table8[How much time do you spend on one game session?  ],$C205)</f>
        <v>9</v>
      </c>
    </row>
    <row r="206" spans="1:26" ht="16" x14ac:dyDescent="0.2">
      <c r="A206" t="s">
        <v>362</v>
      </c>
      <c r="B206" s="10" t="s">
        <v>375</v>
      </c>
      <c r="C206" s="25" t="s">
        <v>372</v>
      </c>
      <c r="E206" s="60">
        <f>COUNTIFS(Table8[Please indicate your gender. ],$A206,Table8[How often do you play these games? ],$B206,Table8[How much time do you spend on one game session?  ],$C206)</f>
        <v>3</v>
      </c>
    </row>
    <row r="207" spans="1:26" ht="16" x14ac:dyDescent="0.2">
      <c r="A207" t="s">
        <v>362</v>
      </c>
      <c r="B207" s="10" t="s">
        <v>375</v>
      </c>
      <c r="C207" s="25" t="s">
        <v>373</v>
      </c>
      <c r="E207" s="60">
        <f>COUNTIFS(Table8[Please indicate your gender. ],$A207,Table8[How often do you play these games? ],$B207,Table8[How much time do you spend on one game session?  ],$C207)</f>
        <v>0</v>
      </c>
    </row>
    <row r="208" spans="1:26" ht="16" x14ac:dyDescent="0.2">
      <c r="A208" t="s">
        <v>362</v>
      </c>
      <c r="B208" s="10" t="s">
        <v>376</v>
      </c>
      <c r="C208" s="25" t="s">
        <v>369</v>
      </c>
      <c r="E208" s="60">
        <f>COUNTIFS(Table8[Please indicate your gender. ],$A208,Table8[How often do you play these games? ],$B208,Table8[How much time do you spend on one game session?  ],$C208)</f>
        <v>0</v>
      </c>
    </row>
    <row r="209" spans="1:5" ht="16" x14ac:dyDescent="0.2">
      <c r="A209" t="s">
        <v>362</v>
      </c>
      <c r="B209" s="10" t="s">
        <v>376</v>
      </c>
      <c r="C209" s="25" t="s">
        <v>370</v>
      </c>
      <c r="E209" s="60">
        <f>COUNTIFS(Table8[Please indicate your gender. ],$A209,Table8[How often do you play these games? ],$B209,Table8[How much time do you spend on one game session?  ],$C209)</f>
        <v>5</v>
      </c>
    </row>
    <row r="210" spans="1:5" ht="16" x14ac:dyDescent="0.2">
      <c r="A210" t="s">
        <v>362</v>
      </c>
      <c r="B210" s="10" t="s">
        <v>376</v>
      </c>
      <c r="C210" s="25" t="s">
        <v>371</v>
      </c>
      <c r="E210" s="60">
        <f>COUNTIFS(Table8[Please indicate your gender. ],$A210,Table8[How often do you play these games? ],$B210,Table8[How much time do you spend on one game session?  ],$C210)</f>
        <v>2</v>
      </c>
    </row>
    <row r="211" spans="1:5" ht="16" x14ac:dyDescent="0.2">
      <c r="A211" t="s">
        <v>362</v>
      </c>
      <c r="B211" s="10" t="s">
        <v>376</v>
      </c>
      <c r="C211" s="25" t="s">
        <v>372</v>
      </c>
      <c r="E211" s="60">
        <f>COUNTIFS(Table8[Please indicate your gender. ],$A211,Table8[How often do you play these games? ],$B211,Table8[How much time do you spend on one game session?  ],$C211)</f>
        <v>2</v>
      </c>
    </row>
    <row r="212" spans="1:5" ht="16" x14ac:dyDescent="0.2">
      <c r="A212" t="s">
        <v>362</v>
      </c>
      <c r="B212" s="10" t="s">
        <v>376</v>
      </c>
      <c r="C212" s="25" t="s">
        <v>373</v>
      </c>
      <c r="E212" s="60">
        <f>COUNTIFS(Table8[Please indicate your gender. ],$A212,Table8[How often do you play these games? ],$B212,Table8[How much time do you spend on one game session?  ],$C212)</f>
        <v>0</v>
      </c>
    </row>
    <row r="213" spans="1:5" ht="16" x14ac:dyDescent="0.2">
      <c r="A213" t="s">
        <v>362</v>
      </c>
      <c r="B213" s="10" t="s">
        <v>377</v>
      </c>
      <c r="C213" s="25" t="s">
        <v>369</v>
      </c>
      <c r="E213" s="60">
        <f>COUNTIFS(Table8[Please indicate your gender. ],$A213,Table8[How often do you play these games? ],$B213,Table8[How much time do you spend on one game session?  ],$C213)</f>
        <v>0</v>
      </c>
    </row>
    <row r="214" spans="1:5" ht="16" x14ac:dyDescent="0.2">
      <c r="A214" t="s">
        <v>362</v>
      </c>
      <c r="B214" s="10" t="s">
        <v>377</v>
      </c>
      <c r="C214" s="25" t="s">
        <v>370</v>
      </c>
      <c r="E214" s="60">
        <f>COUNTIFS(Table8[Please indicate your gender. ],$A214,Table8[How often do you play these games? ],$B214,Table8[How much time do you spend on one game session?  ],$C214)</f>
        <v>0</v>
      </c>
    </row>
    <row r="215" spans="1:5" ht="16" x14ac:dyDescent="0.2">
      <c r="A215" t="s">
        <v>362</v>
      </c>
      <c r="B215" s="10" t="s">
        <v>377</v>
      </c>
      <c r="C215" s="25" t="s">
        <v>371</v>
      </c>
      <c r="E215" s="60">
        <f>COUNTIFS(Table8[Please indicate your gender. ],$A215,Table8[How often do you play these games? ],$B215,Table8[How much time do you spend on one game session?  ],$C215)</f>
        <v>0</v>
      </c>
    </row>
    <row r="216" spans="1:5" ht="16" x14ac:dyDescent="0.2">
      <c r="A216" t="s">
        <v>362</v>
      </c>
      <c r="B216" s="10" t="s">
        <v>377</v>
      </c>
      <c r="C216" s="25" t="s">
        <v>372</v>
      </c>
      <c r="E216" s="60">
        <f>COUNTIFS(Table8[Please indicate your gender. ],$A216,Table8[How often do you play these games? ],$B216,Table8[How much time do you spend on one game session?  ],$C216)</f>
        <v>0</v>
      </c>
    </row>
    <row r="217" spans="1:5" ht="16" x14ac:dyDescent="0.2">
      <c r="A217" t="s">
        <v>362</v>
      </c>
      <c r="B217" s="10" t="s">
        <v>377</v>
      </c>
      <c r="C217" s="25" t="s">
        <v>373</v>
      </c>
      <c r="E217" s="60">
        <f>COUNTIFS(Table8[Please indicate your gender. ],$A217,Table8[How often do you play these games? ],$B217,Table8[How much time do you spend on one game session?  ],$C217)</f>
        <v>0</v>
      </c>
    </row>
    <row r="218" spans="1:5" ht="16" x14ac:dyDescent="0.2">
      <c r="A218" t="s">
        <v>362</v>
      </c>
      <c r="B218" s="10" t="s">
        <v>378</v>
      </c>
      <c r="C218" s="25" t="s">
        <v>369</v>
      </c>
      <c r="E218" s="60">
        <f>COUNTIFS(Table8[Please indicate your gender. ],$A218,Table8[How often do you play these games? ],$B218,Table8[How much time do you spend on one game session?  ],$C218)</f>
        <v>0</v>
      </c>
    </row>
    <row r="219" spans="1:5" ht="16" x14ac:dyDescent="0.2">
      <c r="A219" t="s">
        <v>362</v>
      </c>
      <c r="B219" s="10" t="s">
        <v>378</v>
      </c>
      <c r="C219" s="25" t="s">
        <v>370</v>
      </c>
      <c r="E219" s="60">
        <f>COUNTIFS(Table8[Please indicate your gender. ],$A219,Table8[How often do you play these games? ],$B219,Table8[How much time do you spend on one game session?  ],$C219)</f>
        <v>1</v>
      </c>
    </row>
    <row r="220" spans="1:5" ht="16" x14ac:dyDescent="0.2">
      <c r="A220" t="s">
        <v>362</v>
      </c>
      <c r="B220" s="10" t="s">
        <v>378</v>
      </c>
      <c r="C220" s="25" t="s">
        <v>371</v>
      </c>
      <c r="E220" s="60">
        <f>COUNTIFS(Table8[Please indicate your gender. ],$A220,Table8[How often do you play these games? ],$B220,Table8[How much time do you spend on one game session?  ],$C220)</f>
        <v>0</v>
      </c>
    </row>
    <row r="221" spans="1:5" ht="16" x14ac:dyDescent="0.2">
      <c r="A221" t="s">
        <v>362</v>
      </c>
      <c r="B221" s="10" t="s">
        <v>378</v>
      </c>
      <c r="C221" s="25" t="s">
        <v>372</v>
      </c>
      <c r="E221" s="60">
        <f>COUNTIFS(Table8[Please indicate your gender. ],$A221,Table8[How often do you play these games? ],$B221,Table8[How much time do you spend on one game session?  ],$C221)</f>
        <v>0</v>
      </c>
    </row>
    <row r="222" spans="1:5" ht="16" x14ac:dyDescent="0.2">
      <c r="A222" t="s">
        <v>362</v>
      </c>
      <c r="B222" s="10" t="s">
        <v>378</v>
      </c>
      <c r="C222" s="25" t="s">
        <v>373</v>
      </c>
      <c r="E222" s="60">
        <f>COUNTIFS(Table8[Please indicate your gender. ],$A222,Table8[How often do you play these games? ],$B222,Table8[How much time do you spend on one game session?  ],$C222)</f>
        <v>0</v>
      </c>
    </row>
    <row r="223" spans="1:5" ht="16" x14ac:dyDescent="0.2">
      <c r="A223" t="s">
        <v>363</v>
      </c>
      <c r="B223" s="10" t="s">
        <v>374</v>
      </c>
      <c r="C223" s="25" t="s">
        <v>369</v>
      </c>
      <c r="E223" s="60">
        <f>COUNTIFS(Table8[Please indicate your gender. ],$A223,Table8[How often do you play these games? ],$B223,Table8[How much time do you spend on one game session?  ],$C223)</f>
        <v>2</v>
      </c>
    </row>
    <row r="224" spans="1:5" ht="16" x14ac:dyDescent="0.2">
      <c r="A224" t="s">
        <v>363</v>
      </c>
      <c r="B224" s="10" t="s">
        <v>374</v>
      </c>
      <c r="C224" s="25" t="s">
        <v>370</v>
      </c>
      <c r="E224" s="60">
        <f>COUNTIFS(Table8[Please indicate your gender. ],$A224,Table8[How often do you play these games? ],$B224,Table8[How much time do you spend on one game session?  ],$C224)</f>
        <v>2</v>
      </c>
    </row>
    <row r="225" spans="1:5" ht="16" x14ac:dyDescent="0.2">
      <c r="A225" t="s">
        <v>363</v>
      </c>
      <c r="B225" s="10" t="s">
        <v>374</v>
      </c>
      <c r="C225" s="25" t="s">
        <v>371</v>
      </c>
      <c r="E225" s="60">
        <f>COUNTIFS(Table8[Please indicate your gender. ],$A225,Table8[How often do you play these games? ],$B225,Table8[How much time do you spend on one game session?  ],$C225)</f>
        <v>1</v>
      </c>
    </row>
    <row r="226" spans="1:5" ht="16" x14ac:dyDescent="0.2">
      <c r="A226" t="s">
        <v>363</v>
      </c>
      <c r="B226" s="10" t="s">
        <v>374</v>
      </c>
      <c r="C226" s="25" t="s">
        <v>372</v>
      </c>
      <c r="E226" s="60">
        <f>COUNTIFS(Table8[Please indicate your gender. ],$A226,Table8[How often do you play these games? ],$B226,Table8[How much time do you spend on one game session?  ],$C226)</f>
        <v>1</v>
      </c>
    </row>
    <row r="227" spans="1:5" ht="16" x14ac:dyDescent="0.2">
      <c r="A227" t="s">
        <v>363</v>
      </c>
      <c r="B227" s="10" t="s">
        <v>374</v>
      </c>
      <c r="C227" s="25" t="s">
        <v>373</v>
      </c>
      <c r="E227" s="60">
        <f>COUNTIFS(Table8[Please indicate your gender. ],$A227,Table8[How often do you play these games? ],$B227,Table8[How much time do you spend on one game session?  ],$C227)</f>
        <v>2</v>
      </c>
    </row>
    <row r="228" spans="1:5" ht="16" x14ac:dyDescent="0.2">
      <c r="A228" t="s">
        <v>363</v>
      </c>
      <c r="B228" s="10" t="s">
        <v>375</v>
      </c>
      <c r="C228" s="25" t="s">
        <v>369</v>
      </c>
      <c r="E228" s="60">
        <f>COUNTIFS(Table8[Please indicate your gender. ],$A228,Table8[How often do you play these games? ],$B228,Table8[How much time do you spend on one game session?  ],$C228)</f>
        <v>0</v>
      </c>
    </row>
    <row r="229" spans="1:5" ht="16" x14ac:dyDescent="0.2">
      <c r="A229" t="s">
        <v>363</v>
      </c>
      <c r="B229" s="10" t="s">
        <v>375</v>
      </c>
      <c r="C229" s="25" t="s">
        <v>370</v>
      </c>
      <c r="E229" s="60">
        <f>COUNTIFS(Table8[Please indicate your gender. ],$A229,Table8[How often do you play these games? ],$B229,Table8[How much time do you spend on one game session?  ],$C229)</f>
        <v>5</v>
      </c>
    </row>
    <row r="230" spans="1:5" ht="16" x14ac:dyDescent="0.2">
      <c r="A230" t="s">
        <v>363</v>
      </c>
      <c r="B230" s="10" t="s">
        <v>375</v>
      </c>
      <c r="C230" s="25" t="s">
        <v>371</v>
      </c>
      <c r="E230" s="60">
        <f>COUNTIFS(Table8[Please indicate your gender. ],$A230,Table8[How often do you play these games? ],$B230,Table8[How much time do you spend on one game session?  ],$C230)</f>
        <v>10</v>
      </c>
    </row>
    <row r="231" spans="1:5" ht="16" x14ac:dyDescent="0.2">
      <c r="A231" t="s">
        <v>363</v>
      </c>
      <c r="B231" s="10" t="s">
        <v>375</v>
      </c>
      <c r="C231" s="25" t="s">
        <v>372</v>
      </c>
      <c r="E231" s="60">
        <f>COUNTIFS(Table8[Please indicate your gender. ],$A231,Table8[How often do you play these games? ],$B231,Table8[How much time do you spend on one game session?  ],$C231)</f>
        <v>2</v>
      </c>
    </row>
    <row r="232" spans="1:5" ht="16" x14ac:dyDescent="0.2">
      <c r="A232" t="s">
        <v>363</v>
      </c>
      <c r="B232" s="10" t="s">
        <v>375</v>
      </c>
      <c r="C232" s="25" t="s">
        <v>373</v>
      </c>
      <c r="E232" s="60">
        <f>COUNTIFS(Table8[Please indicate your gender. ],$A232,Table8[How often do you play these games? ],$B232,Table8[How much time do you spend on one game session?  ],$C232)</f>
        <v>0</v>
      </c>
    </row>
    <row r="233" spans="1:5" ht="16" x14ac:dyDescent="0.2">
      <c r="A233" t="s">
        <v>363</v>
      </c>
      <c r="B233" s="10" t="s">
        <v>376</v>
      </c>
      <c r="C233" s="25" t="s">
        <v>369</v>
      </c>
      <c r="E233" s="60">
        <f>COUNTIFS(Table8[Please indicate your gender. ],$A233,Table8[How often do you play these games? ],$B233,Table8[How much time do you spend on one game session?  ],$C233)</f>
        <v>0</v>
      </c>
    </row>
    <row r="234" spans="1:5" ht="16" x14ac:dyDescent="0.2">
      <c r="A234" t="s">
        <v>363</v>
      </c>
      <c r="B234" s="10" t="s">
        <v>376</v>
      </c>
      <c r="C234" s="25" t="s">
        <v>370</v>
      </c>
      <c r="E234" s="60">
        <f>COUNTIFS(Table8[Please indicate your gender. ],$A234,Table8[How often do you play these games? ],$B234,Table8[How much time do you spend on one game session?  ],$C234)</f>
        <v>2</v>
      </c>
    </row>
    <row r="235" spans="1:5" ht="16" x14ac:dyDescent="0.2">
      <c r="A235" t="s">
        <v>363</v>
      </c>
      <c r="B235" s="10" t="s">
        <v>376</v>
      </c>
      <c r="C235" s="25" t="s">
        <v>371</v>
      </c>
      <c r="E235" s="60">
        <f>COUNTIFS(Table8[Please indicate your gender. ],$A235,Table8[How often do you play these games? ],$B235,Table8[How much time do you spend on one game session?  ],$C235)</f>
        <v>3</v>
      </c>
    </row>
    <row r="236" spans="1:5" ht="16" x14ac:dyDescent="0.2">
      <c r="A236" t="s">
        <v>363</v>
      </c>
      <c r="B236" s="10" t="s">
        <v>376</v>
      </c>
      <c r="C236" s="25" t="s">
        <v>372</v>
      </c>
      <c r="E236" s="60">
        <f>COUNTIFS(Table8[Please indicate your gender. ],$A236,Table8[How often do you play these games? ],$B236,Table8[How much time do you spend on one game session?  ],$C236)</f>
        <v>2</v>
      </c>
    </row>
    <row r="237" spans="1:5" ht="16" x14ac:dyDescent="0.2">
      <c r="A237" t="s">
        <v>363</v>
      </c>
      <c r="B237" s="10" t="s">
        <v>376</v>
      </c>
      <c r="C237" s="25" t="s">
        <v>373</v>
      </c>
      <c r="E237" s="60">
        <f>COUNTIFS(Table8[Please indicate your gender. ],$A237,Table8[How often do you play these games? ],$B237,Table8[How much time do you spend on one game session?  ],$C237)</f>
        <v>0</v>
      </c>
    </row>
    <row r="238" spans="1:5" ht="16" x14ac:dyDescent="0.2">
      <c r="A238" t="s">
        <v>363</v>
      </c>
      <c r="B238" s="10" t="s">
        <v>377</v>
      </c>
      <c r="C238" s="25" t="s">
        <v>369</v>
      </c>
      <c r="E238" s="60">
        <f>COUNTIFS(Table8[Please indicate your gender. ],$A238,Table8[How often do you play these games? ],$B238,Table8[How much time do you spend on one game session?  ],$C238)</f>
        <v>0</v>
      </c>
    </row>
    <row r="239" spans="1:5" ht="16" x14ac:dyDescent="0.2">
      <c r="A239" t="s">
        <v>363</v>
      </c>
      <c r="B239" s="10" t="s">
        <v>377</v>
      </c>
      <c r="C239" s="25" t="s">
        <v>370</v>
      </c>
      <c r="E239" s="60">
        <f>COUNTIFS(Table8[Please indicate your gender. ],$A239,Table8[How often do you play these games? ],$B239,Table8[How much time do you spend on one game session?  ],$C239)</f>
        <v>2</v>
      </c>
    </row>
    <row r="240" spans="1:5" ht="16" x14ac:dyDescent="0.2">
      <c r="A240" t="s">
        <v>363</v>
      </c>
      <c r="B240" s="10" t="s">
        <v>377</v>
      </c>
      <c r="C240" s="25" t="s">
        <v>371</v>
      </c>
      <c r="E240" s="60">
        <f>COUNTIFS(Table8[Please indicate your gender. ],$A240,Table8[How often do you play these games? ],$B240,Table8[How much time do you spend on one game session?  ],$C240)</f>
        <v>0</v>
      </c>
    </row>
    <row r="241" spans="1:5" ht="16" x14ac:dyDescent="0.2">
      <c r="A241" t="s">
        <v>363</v>
      </c>
      <c r="B241" s="10" t="s">
        <v>377</v>
      </c>
      <c r="C241" s="25" t="s">
        <v>372</v>
      </c>
      <c r="E241" s="60">
        <f>COUNTIFS(Table8[Please indicate your gender. ],$A241,Table8[How often do you play these games? ],$B241,Table8[How much time do you spend on one game session?  ],$C241)</f>
        <v>0</v>
      </c>
    </row>
    <row r="242" spans="1:5" ht="16" x14ac:dyDescent="0.2">
      <c r="A242" t="s">
        <v>363</v>
      </c>
      <c r="B242" s="10" t="s">
        <v>377</v>
      </c>
      <c r="C242" s="25" t="s">
        <v>373</v>
      </c>
      <c r="E242" s="60">
        <f>COUNTIFS(Table8[Please indicate your gender. ],$A242,Table8[How often do you play these games? ],$B242,Table8[How much time do you spend on one game session?  ],$C242)</f>
        <v>0</v>
      </c>
    </row>
    <row r="243" spans="1:5" ht="16" x14ac:dyDescent="0.2">
      <c r="A243" t="s">
        <v>363</v>
      </c>
      <c r="B243" s="10" t="s">
        <v>378</v>
      </c>
      <c r="C243" s="25" t="s">
        <v>369</v>
      </c>
      <c r="E243" s="60">
        <f>COUNTIFS(Table8[Please indicate your gender. ],$A243,Table8[How often do you play these games? ],$B243,Table8[How much time do you spend on one game session?  ],$C243)</f>
        <v>0</v>
      </c>
    </row>
    <row r="244" spans="1:5" ht="16" x14ac:dyDescent="0.2">
      <c r="A244" t="s">
        <v>363</v>
      </c>
      <c r="B244" s="10" t="s">
        <v>378</v>
      </c>
      <c r="C244" s="25" t="s">
        <v>370</v>
      </c>
      <c r="E244" s="60">
        <f>COUNTIFS(Table8[Please indicate your gender. ],$A244,Table8[How often do you play these games? ],$B244,Table8[How much time do you spend on one game session?  ],$C244)</f>
        <v>0</v>
      </c>
    </row>
    <row r="245" spans="1:5" ht="16" x14ac:dyDescent="0.2">
      <c r="A245" t="s">
        <v>363</v>
      </c>
      <c r="B245" s="10" t="s">
        <v>378</v>
      </c>
      <c r="C245" s="25" t="s">
        <v>371</v>
      </c>
      <c r="E245" s="60">
        <f>COUNTIFS(Table8[Please indicate your gender. ],$A245,Table8[How often do you play these games? ],$B245,Table8[How much time do you spend on one game session?  ],$C245)</f>
        <v>1</v>
      </c>
    </row>
    <row r="246" spans="1:5" ht="16" x14ac:dyDescent="0.2">
      <c r="A246" t="s">
        <v>363</v>
      </c>
      <c r="B246" s="10" t="s">
        <v>378</v>
      </c>
      <c r="C246" s="25" t="s">
        <v>372</v>
      </c>
      <c r="E246" s="60">
        <f>COUNTIFS(Table8[Please indicate your gender. ],$A246,Table8[How often do you play these games? ],$B246,Table8[How much time do you spend on one game session?  ],$C246)</f>
        <v>0</v>
      </c>
    </row>
    <row r="247" spans="1:5" ht="16" x14ac:dyDescent="0.2">
      <c r="A247" t="s">
        <v>363</v>
      </c>
      <c r="B247" s="10" t="s">
        <v>378</v>
      </c>
      <c r="C247" s="25" t="s">
        <v>373</v>
      </c>
      <c r="E247" s="60">
        <f>COUNTIFS(Table8[Please indicate your gender. ],$A247,Table8[How often do you play these games? ],$B247,Table8[How much time do you spend on one game session?  ],$C247)</f>
        <v>0</v>
      </c>
    </row>
    <row r="248" spans="1:5" x14ac:dyDescent="0.2">
      <c r="E248" s="60">
        <f>SUM(E198:E247)</f>
        <v>79</v>
      </c>
    </row>
  </sheetData>
  <conditionalFormatting sqref="C4:D11">
    <cfRule type="top10" dxfId="37" priority="2" percent="1" rank="1"/>
  </conditionalFormatting>
  <conditionalFormatting sqref="C56:C66">
    <cfRule type="top10" dxfId="36" priority="1" rank="1"/>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2B489-796A-9340-B6A9-A8005C75B7DA}">
  <dimension ref="A1:Y373"/>
  <sheetViews>
    <sheetView topLeftCell="A344" zoomScale="93" workbookViewId="0">
      <selection activeCell="K375" sqref="K375"/>
    </sheetView>
  </sheetViews>
  <sheetFormatPr baseColWidth="10" defaultRowHeight="15" x14ac:dyDescent="0.2"/>
  <cols>
    <col min="1" max="1" width="12.1640625" bestFit="1" customWidth="1"/>
    <col min="2" max="2" width="17.5" bestFit="1" customWidth="1"/>
    <col min="3" max="82" width="14.83203125" bestFit="1" customWidth="1"/>
    <col min="83" max="83" width="10" bestFit="1" customWidth="1"/>
  </cols>
  <sheetData>
    <row r="1" spans="1:25" ht="19" x14ac:dyDescent="0.25">
      <c r="A1" s="16" t="s">
        <v>462</v>
      </c>
      <c r="B1" s="1"/>
      <c r="C1" s="1"/>
      <c r="D1" s="1"/>
      <c r="E1" s="1"/>
      <c r="F1" s="1"/>
      <c r="G1" s="1"/>
      <c r="H1" s="1"/>
      <c r="I1" s="1"/>
      <c r="J1" s="1"/>
      <c r="K1" s="1"/>
      <c r="L1" s="1"/>
      <c r="M1" s="1"/>
      <c r="N1" s="1"/>
      <c r="O1" s="1"/>
      <c r="P1" s="1"/>
      <c r="Q1" s="1"/>
      <c r="R1" s="1"/>
      <c r="S1" s="1"/>
      <c r="T1" s="1"/>
      <c r="U1" s="1"/>
      <c r="V1" s="1"/>
      <c r="W1" s="1"/>
      <c r="X1" s="1"/>
      <c r="Y1" s="1"/>
    </row>
    <row r="5" spans="1:25" ht="19" x14ac:dyDescent="0.25">
      <c r="A5" s="61" t="s">
        <v>461</v>
      </c>
    </row>
    <row r="7" spans="1:25" x14ac:dyDescent="0.2">
      <c r="A7" s="46" t="s">
        <v>460</v>
      </c>
      <c r="B7" s="46" t="s">
        <v>449</v>
      </c>
    </row>
    <row r="8" spans="1:25" x14ac:dyDescent="0.2">
      <c r="A8" s="46" t="s">
        <v>452</v>
      </c>
      <c r="B8" t="s">
        <v>363</v>
      </c>
      <c r="C8" t="s">
        <v>362</v>
      </c>
      <c r="D8" t="s">
        <v>359</v>
      </c>
      <c r="E8" t="s">
        <v>450</v>
      </c>
    </row>
    <row r="9" spans="1:25" x14ac:dyDescent="0.2">
      <c r="A9" s="47" t="s">
        <v>354</v>
      </c>
      <c r="B9" s="60">
        <v>4</v>
      </c>
      <c r="C9" s="60">
        <v>7</v>
      </c>
      <c r="D9" s="60"/>
      <c r="E9" s="60">
        <v>11</v>
      </c>
    </row>
    <row r="10" spans="1:25" x14ac:dyDescent="0.2">
      <c r="A10" s="47" t="s">
        <v>456</v>
      </c>
      <c r="B10" s="60">
        <v>25</v>
      </c>
      <c r="C10" s="60">
        <v>33</v>
      </c>
      <c r="D10" s="60"/>
      <c r="E10" s="60">
        <v>58</v>
      </c>
    </row>
    <row r="11" spans="1:25" x14ac:dyDescent="0.2">
      <c r="A11" s="47" t="s">
        <v>355</v>
      </c>
      <c r="B11" s="60">
        <v>3</v>
      </c>
      <c r="C11" s="60">
        <v>1</v>
      </c>
      <c r="D11" s="60">
        <v>1</v>
      </c>
      <c r="E11" s="60">
        <v>5</v>
      </c>
    </row>
    <row r="12" spans="1:25" x14ac:dyDescent="0.2">
      <c r="A12" s="47" t="s">
        <v>356</v>
      </c>
      <c r="B12" s="60">
        <v>2</v>
      </c>
      <c r="C12" s="60">
        <v>1</v>
      </c>
      <c r="D12" s="60"/>
      <c r="E12" s="60">
        <v>3</v>
      </c>
    </row>
    <row r="13" spans="1:25" x14ac:dyDescent="0.2">
      <c r="A13" s="47" t="s">
        <v>353</v>
      </c>
      <c r="B13" s="60">
        <v>2</v>
      </c>
      <c r="C13" s="60">
        <v>3</v>
      </c>
      <c r="D13" s="60"/>
      <c r="E13" s="60">
        <v>5</v>
      </c>
    </row>
    <row r="14" spans="1:25" x14ac:dyDescent="0.2">
      <c r="A14" s="47" t="s">
        <v>450</v>
      </c>
      <c r="B14" s="60">
        <v>36</v>
      </c>
      <c r="C14" s="60">
        <v>45</v>
      </c>
      <c r="D14" s="60">
        <v>1</v>
      </c>
      <c r="E14" s="60">
        <v>82</v>
      </c>
    </row>
    <row r="24" spans="1:10" ht="19" x14ac:dyDescent="0.25">
      <c r="A24" s="61" t="s">
        <v>478</v>
      </c>
    </row>
    <row r="26" spans="1:10" x14ac:dyDescent="0.2">
      <c r="A26" s="46" t="s">
        <v>43</v>
      </c>
      <c r="B26" t="s">
        <v>467</v>
      </c>
    </row>
    <row r="27" spans="1:10" ht="19" x14ac:dyDescent="0.25">
      <c r="A27" s="61"/>
    </row>
    <row r="28" spans="1:10" x14ac:dyDescent="0.2">
      <c r="A28" t="s">
        <v>55</v>
      </c>
      <c r="B28" t="s">
        <v>56</v>
      </c>
      <c r="C28" t="s">
        <v>57</v>
      </c>
      <c r="D28" t="s">
        <v>58</v>
      </c>
      <c r="E28" t="s">
        <v>59</v>
      </c>
      <c r="F28" t="s">
        <v>60</v>
      </c>
      <c r="G28" t="s">
        <v>61</v>
      </c>
      <c r="H28" t="s">
        <v>62</v>
      </c>
      <c r="I28" t="s">
        <v>63</v>
      </c>
      <c r="J28" t="s">
        <v>64</v>
      </c>
    </row>
    <row r="29" spans="1:10" x14ac:dyDescent="0.2">
      <c r="A29" s="60">
        <v>34</v>
      </c>
      <c r="B29" s="60">
        <v>31</v>
      </c>
      <c r="C29" s="60">
        <v>42</v>
      </c>
      <c r="D29" s="60">
        <v>38</v>
      </c>
      <c r="E29" s="60">
        <v>18</v>
      </c>
      <c r="F29" s="60">
        <v>16</v>
      </c>
      <c r="G29" s="60">
        <v>20</v>
      </c>
      <c r="H29" s="60">
        <v>35</v>
      </c>
      <c r="I29" s="60">
        <v>32</v>
      </c>
      <c r="J29" s="60">
        <v>12</v>
      </c>
    </row>
    <row r="33" spans="1:11" ht="19" x14ac:dyDescent="0.25">
      <c r="A33" s="61"/>
    </row>
    <row r="34" spans="1:11" ht="19" x14ac:dyDescent="0.25">
      <c r="A34" s="61"/>
    </row>
    <row r="35" spans="1:11" ht="19" x14ac:dyDescent="0.25">
      <c r="A35" s="61"/>
    </row>
    <row r="36" spans="1:11" ht="19" x14ac:dyDescent="0.25">
      <c r="A36" s="61"/>
    </row>
    <row r="37" spans="1:11" ht="19" x14ac:dyDescent="0.25">
      <c r="A37" s="61"/>
    </row>
    <row r="38" spans="1:11" ht="19" x14ac:dyDescent="0.25">
      <c r="A38" s="61"/>
    </row>
    <row r="39" spans="1:11" ht="19" x14ac:dyDescent="0.25">
      <c r="A39" s="61"/>
    </row>
    <row r="40" spans="1:11" ht="19" x14ac:dyDescent="0.25">
      <c r="A40" s="61"/>
    </row>
    <row r="41" spans="1:11" ht="19" x14ac:dyDescent="0.25">
      <c r="A41" s="61"/>
    </row>
    <row r="42" spans="1:11" ht="19" x14ac:dyDescent="0.25">
      <c r="A42" s="61"/>
    </row>
    <row r="43" spans="1:11" ht="19" x14ac:dyDescent="0.25">
      <c r="A43" s="61"/>
    </row>
    <row r="44" spans="1:11" ht="19" x14ac:dyDescent="0.25">
      <c r="A44" s="61"/>
    </row>
    <row r="46" spans="1:11" x14ac:dyDescent="0.2">
      <c r="A46" s="46" t="s">
        <v>452</v>
      </c>
      <c r="B46" t="s">
        <v>55</v>
      </c>
      <c r="C46" t="s">
        <v>56</v>
      </c>
      <c r="D46" t="s">
        <v>57</v>
      </c>
      <c r="E46" t="s">
        <v>58</v>
      </c>
      <c r="F46" t="s">
        <v>59</v>
      </c>
      <c r="G46" t="s">
        <v>60</v>
      </c>
      <c r="H46" t="s">
        <v>61</v>
      </c>
      <c r="I46" t="s">
        <v>62</v>
      </c>
      <c r="J46" t="s">
        <v>63</v>
      </c>
      <c r="K46" t="s">
        <v>64</v>
      </c>
    </row>
    <row r="47" spans="1:11" x14ac:dyDescent="0.2">
      <c r="A47" s="47" t="s">
        <v>363</v>
      </c>
      <c r="B47" s="60">
        <v>9</v>
      </c>
      <c r="C47" s="60">
        <v>8</v>
      </c>
      <c r="D47" s="60">
        <v>20</v>
      </c>
      <c r="E47" s="60">
        <v>17</v>
      </c>
      <c r="F47" s="60">
        <v>4</v>
      </c>
      <c r="G47" s="60">
        <v>8</v>
      </c>
      <c r="H47" s="60">
        <v>9</v>
      </c>
      <c r="I47" s="60">
        <v>22</v>
      </c>
      <c r="J47" s="60">
        <v>10</v>
      </c>
      <c r="K47" s="60">
        <v>5</v>
      </c>
    </row>
    <row r="48" spans="1:11" x14ac:dyDescent="0.2">
      <c r="A48" s="47" t="s">
        <v>362</v>
      </c>
      <c r="B48" s="60">
        <v>24</v>
      </c>
      <c r="C48" s="60">
        <v>23</v>
      </c>
      <c r="D48" s="60">
        <v>22</v>
      </c>
      <c r="E48" s="60">
        <v>20</v>
      </c>
      <c r="F48" s="60">
        <v>14</v>
      </c>
      <c r="G48" s="60">
        <v>8</v>
      </c>
      <c r="H48" s="60">
        <v>11</v>
      </c>
      <c r="I48" s="60">
        <v>12</v>
      </c>
      <c r="J48" s="60">
        <v>22</v>
      </c>
      <c r="K48" s="60">
        <v>7</v>
      </c>
    </row>
    <row r="49" spans="1:11" x14ac:dyDescent="0.2">
      <c r="A49" s="47" t="s">
        <v>450</v>
      </c>
      <c r="B49" s="60">
        <v>33</v>
      </c>
      <c r="C49" s="60">
        <v>31</v>
      </c>
      <c r="D49" s="60">
        <v>42</v>
      </c>
      <c r="E49" s="60">
        <v>37</v>
      </c>
      <c r="F49" s="60">
        <v>18</v>
      </c>
      <c r="G49" s="60">
        <v>16</v>
      </c>
      <c r="H49" s="60">
        <v>20</v>
      </c>
      <c r="I49" s="60">
        <v>34</v>
      </c>
      <c r="J49" s="60">
        <v>32</v>
      </c>
      <c r="K49" s="60">
        <v>12</v>
      </c>
    </row>
    <row r="67" spans="1:11" x14ac:dyDescent="0.2">
      <c r="A67" s="60"/>
    </row>
    <row r="68" spans="1:11" x14ac:dyDescent="0.2">
      <c r="D68" s="60"/>
    </row>
    <row r="69" spans="1:11" x14ac:dyDescent="0.2">
      <c r="D69" s="60"/>
    </row>
    <row r="70" spans="1:11" x14ac:dyDescent="0.2">
      <c r="D70" s="60"/>
    </row>
    <row r="71" spans="1:11" x14ac:dyDescent="0.2">
      <c r="D71" s="60"/>
    </row>
    <row r="72" spans="1:11" x14ac:dyDescent="0.2">
      <c r="D72" s="60"/>
    </row>
    <row r="73" spans="1:11" x14ac:dyDescent="0.2">
      <c r="A73" s="46" t="s">
        <v>452</v>
      </c>
      <c r="B73" t="s">
        <v>55</v>
      </c>
      <c r="C73" t="s">
        <v>56</v>
      </c>
      <c r="D73" t="s">
        <v>57</v>
      </c>
      <c r="E73" t="s">
        <v>58</v>
      </c>
      <c r="F73" t="s">
        <v>59</v>
      </c>
      <c r="G73" t="s">
        <v>60</v>
      </c>
      <c r="H73" t="s">
        <v>61</v>
      </c>
      <c r="I73" t="s">
        <v>62</v>
      </c>
      <c r="J73" t="s">
        <v>63</v>
      </c>
      <c r="K73" t="s">
        <v>64</v>
      </c>
    </row>
    <row r="74" spans="1:11" x14ac:dyDescent="0.2">
      <c r="A74" s="47" t="s">
        <v>354</v>
      </c>
      <c r="B74" s="60">
        <v>4</v>
      </c>
      <c r="C74" s="60">
        <v>6</v>
      </c>
      <c r="D74" s="60">
        <v>4</v>
      </c>
      <c r="E74" s="60">
        <v>3</v>
      </c>
      <c r="F74" s="60">
        <v>1</v>
      </c>
      <c r="G74" s="60">
        <v>1</v>
      </c>
      <c r="H74" s="60">
        <v>2</v>
      </c>
      <c r="I74" s="60">
        <v>4</v>
      </c>
      <c r="J74" s="60">
        <v>3</v>
      </c>
      <c r="K74" s="60">
        <v>3</v>
      </c>
    </row>
    <row r="75" spans="1:11" x14ac:dyDescent="0.2">
      <c r="A75" s="47" t="s">
        <v>456</v>
      </c>
      <c r="B75" s="60">
        <v>27</v>
      </c>
      <c r="C75" s="60">
        <v>22</v>
      </c>
      <c r="D75" s="60">
        <v>28</v>
      </c>
      <c r="E75" s="60">
        <v>29</v>
      </c>
      <c r="F75" s="60">
        <v>13</v>
      </c>
      <c r="G75" s="60">
        <v>11</v>
      </c>
      <c r="H75" s="60">
        <v>15</v>
      </c>
      <c r="I75" s="60">
        <v>26</v>
      </c>
      <c r="J75" s="60">
        <v>25</v>
      </c>
      <c r="K75" s="60">
        <v>9</v>
      </c>
    </row>
    <row r="76" spans="1:11" x14ac:dyDescent="0.2">
      <c r="A76" s="47" t="s">
        <v>355</v>
      </c>
      <c r="B76" s="60">
        <v>1</v>
      </c>
      <c r="C76" s="60"/>
      <c r="D76" s="60">
        <v>2</v>
      </c>
      <c r="E76" s="60">
        <v>4</v>
      </c>
      <c r="F76" s="60">
        <v>1</v>
      </c>
      <c r="G76" s="60">
        <v>1</v>
      </c>
      <c r="H76" s="60"/>
      <c r="I76" s="60">
        <v>2</v>
      </c>
      <c r="J76" s="60">
        <v>2</v>
      </c>
      <c r="K76" s="60"/>
    </row>
    <row r="77" spans="1:11" x14ac:dyDescent="0.2">
      <c r="A77" s="47" t="s">
        <v>356</v>
      </c>
      <c r="B77" s="60"/>
      <c r="C77" s="60">
        <v>1</v>
      </c>
      <c r="D77" s="60">
        <v>3</v>
      </c>
      <c r="E77" s="60"/>
      <c r="F77" s="60"/>
      <c r="G77" s="60">
        <v>2</v>
      </c>
      <c r="H77" s="60">
        <v>2</v>
      </c>
      <c r="I77" s="60">
        <v>1</v>
      </c>
      <c r="J77" s="60"/>
      <c r="K77" s="60"/>
    </row>
    <row r="78" spans="1:11" x14ac:dyDescent="0.2">
      <c r="A78" s="47" t="s">
        <v>353</v>
      </c>
      <c r="B78" s="60">
        <v>2</v>
      </c>
      <c r="C78" s="60">
        <v>2</v>
      </c>
      <c r="D78" s="60">
        <v>5</v>
      </c>
      <c r="E78" s="60">
        <v>2</v>
      </c>
      <c r="F78" s="60">
        <v>3</v>
      </c>
      <c r="G78" s="60">
        <v>1</v>
      </c>
      <c r="H78" s="60">
        <v>1</v>
      </c>
      <c r="I78" s="60">
        <v>2</v>
      </c>
      <c r="J78" s="60">
        <v>2</v>
      </c>
      <c r="K78" s="60"/>
    </row>
    <row r="79" spans="1:11" x14ac:dyDescent="0.2">
      <c r="A79" s="47" t="s">
        <v>450</v>
      </c>
      <c r="B79" s="60">
        <v>34</v>
      </c>
      <c r="C79" s="60">
        <v>31</v>
      </c>
      <c r="D79" s="60">
        <v>42</v>
      </c>
      <c r="E79" s="60">
        <v>38</v>
      </c>
      <c r="F79" s="60">
        <v>18</v>
      </c>
      <c r="G79" s="60">
        <v>16</v>
      </c>
      <c r="H79" s="60">
        <v>20</v>
      </c>
      <c r="I79" s="60">
        <v>35</v>
      </c>
      <c r="J79" s="60">
        <v>32</v>
      </c>
      <c r="K79" s="60">
        <v>12</v>
      </c>
    </row>
    <row r="92" spans="4:4" x14ac:dyDescent="0.2">
      <c r="D92" s="60"/>
    </row>
    <row r="93" spans="4:4" x14ac:dyDescent="0.2">
      <c r="D93" s="60"/>
    </row>
    <row r="94" spans="4:4" x14ac:dyDescent="0.2">
      <c r="D94" s="60"/>
    </row>
    <row r="95" spans="4:4" x14ac:dyDescent="0.2">
      <c r="D95" s="60"/>
    </row>
    <row r="96" spans="4:4" x14ac:dyDescent="0.2">
      <c r="D96" s="60"/>
    </row>
    <row r="97" spans="1:15" x14ac:dyDescent="0.2">
      <c r="D97" s="60"/>
    </row>
    <row r="98" spans="1:15" x14ac:dyDescent="0.2">
      <c r="D98" s="60"/>
    </row>
    <row r="99" spans="1:15" x14ac:dyDescent="0.2">
      <c r="D99" s="60"/>
    </row>
    <row r="100" spans="1:15" x14ac:dyDescent="0.2">
      <c r="D100" s="60"/>
    </row>
    <row r="101" spans="1:15" x14ac:dyDescent="0.2">
      <c r="D101" s="60"/>
    </row>
    <row r="102" spans="1:15" x14ac:dyDescent="0.2">
      <c r="D102" s="60"/>
    </row>
    <row r="103" spans="1:15" x14ac:dyDescent="0.2">
      <c r="D103" s="60"/>
    </row>
    <row r="104" spans="1:15" ht="19" x14ac:dyDescent="0.25">
      <c r="A104" s="61" t="s">
        <v>463</v>
      </c>
      <c r="D104" s="60"/>
    </row>
    <row r="105" spans="1:15" x14ac:dyDescent="0.2">
      <c r="D105" s="60"/>
    </row>
    <row r="106" spans="1:15" ht="32" x14ac:dyDescent="0.2">
      <c r="A106" s="62" t="s">
        <v>460</v>
      </c>
      <c r="B106" s="46" t="s">
        <v>449</v>
      </c>
      <c r="I106" s="46" t="s">
        <v>466</v>
      </c>
      <c r="J106" s="46" t="s">
        <v>449</v>
      </c>
    </row>
    <row r="107" spans="1:15" x14ac:dyDescent="0.2">
      <c r="A107" s="46" t="s">
        <v>452</v>
      </c>
      <c r="B107">
        <v>0</v>
      </c>
      <c r="C107" t="s">
        <v>372</v>
      </c>
      <c r="D107" t="s">
        <v>370</v>
      </c>
      <c r="E107" t="s">
        <v>371</v>
      </c>
      <c r="F107" t="s">
        <v>373</v>
      </c>
      <c r="G107" t="s">
        <v>450</v>
      </c>
      <c r="I107" s="46" t="s">
        <v>452</v>
      </c>
      <c r="J107" t="s">
        <v>374</v>
      </c>
      <c r="K107" t="s">
        <v>376</v>
      </c>
      <c r="L107" t="s">
        <v>375</v>
      </c>
      <c r="M107" t="s">
        <v>377</v>
      </c>
      <c r="N107" t="s">
        <v>378</v>
      </c>
      <c r="O107" t="s">
        <v>450</v>
      </c>
    </row>
    <row r="108" spans="1:15" x14ac:dyDescent="0.2">
      <c r="A108" s="47" t="s">
        <v>363</v>
      </c>
      <c r="B108" s="60">
        <v>2</v>
      </c>
      <c r="C108" s="60">
        <v>5</v>
      </c>
      <c r="D108" s="60">
        <v>11</v>
      </c>
      <c r="E108" s="60">
        <v>15</v>
      </c>
      <c r="F108" s="60">
        <v>2</v>
      </c>
      <c r="G108" s="60">
        <v>35</v>
      </c>
      <c r="I108" s="47" t="s">
        <v>363</v>
      </c>
      <c r="J108" s="60">
        <v>8</v>
      </c>
      <c r="K108" s="60">
        <v>7</v>
      </c>
      <c r="L108" s="60">
        <v>18</v>
      </c>
      <c r="M108" s="60">
        <v>2</v>
      </c>
      <c r="N108" s="60">
        <v>1</v>
      </c>
      <c r="O108" s="60">
        <v>36</v>
      </c>
    </row>
    <row r="109" spans="1:15" x14ac:dyDescent="0.2">
      <c r="A109" s="47" t="s">
        <v>362</v>
      </c>
      <c r="B109" s="60"/>
      <c r="C109" s="60">
        <v>6</v>
      </c>
      <c r="D109" s="60">
        <v>14</v>
      </c>
      <c r="E109" s="60">
        <v>19</v>
      </c>
      <c r="F109" s="60">
        <v>5</v>
      </c>
      <c r="G109" s="60">
        <v>44</v>
      </c>
      <c r="I109" s="47" t="s">
        <v>362</v>
      </c>
      <c r="J109" s="60">
        <v>14</v>
      </c>
      <c r="K109" s="60">
        <v>9</v>
      </c>
      <c r="L109" s="60">
        <v>21</v>
      </c>
      <c r="M109" s="60"/>
      <c r="N109" s="60">
        <v>1</v>
      </c>
      <c r="O109" s="60">
        <v>45</v>
      </c>
    </row>
    <row r="110" spans="1:15" x14ac:dyDescent="0.2">
      <c r="A110" s="47" t="s">
        <v>450</v>
      </c>
      <c r="B110" s="60">
        <v>2</v>
      </c>
      <c r="C110" s="60">
        <v>11</v>
      </c>
      <c r="D110" s="60">
        <v>25</v>
      </c>
      <c r="E110" s="60">
        <v>34</v>
      </c>
      <c r="F110" s="60">
        <v>7</v>
      </c>
      <c r="G110" s="60">
        <v>79</v>
      </c>
      <c r="I110" s="47" t="s">
        <v>450</v>
      </c>
      <c r="J110" s="60">
        <v>22</v>
      </c>
      <c r="K110" s="60">
        <v>16</v>
      </c>
      <c r="L110" s="60">
        <v>39</v>
      </c>
      <c r="M110" s="60">
        <v>2</v>
      </c>
      <c r="N110" s="60">
        <v>2</v>
      </c>
      <c r="O110" s="60">
        <v>81</v>
      </c>
    </row>
    <row r="116" spans="1:15" x14ac:dyDescent="0.2">
      <c r="A116" s="59"/>
      <c r="B116" s="60"/>
      <c r="C116" s="60"/>
      <c r="D116" s="60"/>
      <c r="E116" s="60"/>
      <c r="F116" s="60"/>
      <c r="G116" s="60"/>
    </row>
    <row r="117" spans="1:15" x14ac:dyDescent="0.2">
      <c r="A117" s="47"/>
      <c r="B117" s="60"/>
      <c r="C117" s="60"/>
      <c r="D117" s="60"/>
      <c r="E117" s="60"/>
      <c r="F117" s="60"/>
      <c r="G117" s="60"/>
    </row>
    <row r="119" spans="1:15" x14ac:dyDescent="0.2">
      <c r="A119" s="46" t="s">
        <v>472</v>
      </c>
      <c r="B119" s="46" t="s">
        <v>449</v>
      </c>
      <c r="I119" s="46" t="s">
        <v>472</v>
      </c>
      <c r="J119" s="46" t="s">
        <v>449</v>
      </c>
    </row>
    <row r="120" spans="1:15" x14ac:dyDescent="0.2">
      <c r="A120" s="46" t="s">
        <v>452</v>
      </c>
      <c r="B120" t="s">
        <v>369</v>
      </c>
      <c r="C120" t="s">
        <v>372</v>
      </c>
      <c r="D120" t="s">
        <v>370</v>
      </c>
      <c r="E120" t="s">
        <v>371</v>
      </c>
      <c r="F120" t="s">
        <v>373</v>
      </c>
      <c r="G120" t="s">
        <v>450</v>
      </c>
      <c r="I120" s="46" t="s">
        <v>452</v>
      </c>
      <c r="J120" t="s">
        <v>369</v>
      </c>
      <c r="K120" t="s">
        <v>372</v>
      </c>
      <c r="L120" t="s">
        <v>370</v>
      </c>
      <c r="M120" t="s">
        <v>371</v>
      </c>
      <c r="N120" t="s">
        <v>373</v>
      </c>
      <c r="O120" t="s">
        <v>450</v>
      </c>
    </row>
    <row r="121" spans="1:15" x14ac:dyDescent="0.2">
      <c r="A121" s="47" t="s">
        <v>362</v>
      </c>
      <c r="B121" s="60">
        <v>0</v>
      </c>
      <c r="C121" s="60">
        <v>6</v>
      </c>
      <c r="D121" s="60">
        <v>14</v>
      </c>
      <c r="E121" s="60">
        <v>19</v>
      </c>
      <c r="F121" s="60">
        <v>5</v>
      </c>
      <c r="G121" s="60">
        <v>44</v>
      </c>
      <c r="I121" s="47" t="s">
        <v>363</v>
      </c>
      <c r="J121" s="60">
        <v>2</v>
      </c>
      <c r="K121" s="60">
        <v>5</v>
      </c>
      <c r="L121" s="60">
        <v>11</v>
      </c>
      <c r="M121" s="60">
        <v>15</v>
      </c>
      <c r="N121" s="60">
        <v>2</v>
      </c>
      <c r="O121" s="60">
        <v>35</v>
      </c>
    </row>
    <row r="122" spans="1:15" x14ac:dyDescent="0.2">
      <c r="A122" s="59" t="s">
        <v>374</v>
      </c>
      <c r="B122" s="60">
        <v>0</v>
      </c>
      <c r="C122" s="60">
        <v>1</v>
      </c>
      <c r="D122" s="60">
        <v>0</v>
      </c>
      <c r="E122" s="60">
        <v>8</v>
      </c>
      <c r="F122" s="60">
        <v>5</v>
      </c>
      <c r="G122" s="60">
        <v>14</v>
      </c>
      <c r="I122" s="59" t="s">
        <v>374</v>
      </c>
      <c r="J122" s="60">
        <v>2</v>
      </c>
      <c r="K122" s="60">
        <v>1</v>
      </c>
      <c r="L122" s="60">
        <v>2</v>
      </c>
      <c r="M122" s="60">
        <v>1</v>
      </c>
      <c r="N122" s="60">
        <v>2</v>
      </c>
      <c r="O122" s="60">
        <v>8</v>
      </c>
    </row>
    <row r="123" spans="1:15" x14ac:dyDescent="0.2">
      <c r="A123" s="59" t="s">
        <v>376</v>
      </c>
      <c r="B123" s="60">
        <v>0</v>
      </c>
      <c r="C123" s="60">
        <v>2</v>
      </c>
      <c r="D123" s="60">
        <v>5</v>
      </c>
      <c r="E123" s="60">
        <v>2</v>
      </c>
      <c r="F123" s="60">
        <v>0</v>
      </c>
      <c r="G123" s="60">
        <v>9</v>
      </c>
      <c r="I123" s="59" t="s">
        <v>376</v>
      </c>
      <c r="J123" s="60">
        <v>0</v>
      </c>
      <c r="K123" s="60">
        <v>2</v>
      </c>
      <c r="L123" s="60">
        <v>2</v>
      </c>
      <c r="M123" s="60">
        <v>3</v>
      </c>
      <c r="N123" s="60">
        <v>0</v>
      </c>
      <c r="O123" s="60">
        <v>7</v>
      </c>
    </row>
    <row r="124" spans="1:15" x14ac:dyDescent="0.2">
      <c r="A124" s="59" t="s">
        <v>375</v>
      </c>
      <c r="B124" s="60">
        <v>0</v>
      </c>
      <c r="C124" s="60">
        <v>3</v>
      </c>
      <c r="D124" s="60">
        <v>8</v>
      </c>
      <c r="E124" s="60">
        <v>9</v>
      </c>
      <c r="F124" s="60">
        <v>0</v>
      </c>
      <c r="G124" s="60">
        <v>20</v>
      </c>
      <c r="I124" s="59" t="s">
        <v>375</v>
      </c>
      <c r="J124" s="60">
        <v>0</v>
      </c>
      <c r="K124" s="60">
        <v>2</v>
      </c>
      <c r="L124" s="60">
        <v>5</v>
      </c>
      <c r="M124" s="60">
        <v>10</v>
      </c>
      <c r="N124" s="60">
        <v>0</v>
      </c>
      <c r="O124" s="60">
        <v>17</v>
      </c>
    </row>
    <row r="125" spans="1:15" x14ac:dyDescent="0.2">
      <c r="A125" s="59" t="s">
        <v>377</v>
      </c>
      <c r="B125" s="60">
        <v>0</v>
      </c>
      <c r="C125" s="60">
        <v>0</v>
      </c>
      <c r="D125" s="60">
        <v>0</v>
      </c>
      <c r="E125" s="60">
        <v>0</v>
      </c>
      <c r="F125" s="60">
        <v>0</v>
      </c>
      <c r="G125" s="60">
        <v>0</v>
      </c>
      <c r="I125" s="59" t="s">
        <v>377</v>
      </c>
      <c r="J125" s="60">
        <v>0</v>
      </c>
      <c r="K125" s="60">
        <v>0</v>
      </c>
      <c r="L125" s="60">
        <v>2</v>
      </c>
      <c r="M125" s="60">
        <v>0</v>
      </c>
      <c r="N125" s="60">
        <v>0</v>
      </c>
      <c r="O125" s="60">
        <v>2</v>
      </c>
    </row>
    <row r="126" spans="1:15" x14ac:dyDescent="0.2">
      <c r="A126" s="59" t="s">
        <v>378</v>
      </c>
      <c r="B126" s="60">
        <v>0</v>
      </c>
      <c r="C126" s="60">
        <v>0</v>
      </c>
      <c r="D126" s="60">
        <v>1</v>
      </c>
      <c r="E126" s="60">
        <v>0</v>
      </c>
      <c r="F126" s="60">
        <v>0</v>
      </c>
      <c r="G126" s="60">
        <v>1</v>
      </c>
      <c r="I126" s="59" t="s">
        <v>378</v>
      </c>
      <c r="J126" s="60">
        <v>0</v>
      </c>
      <c r="K126" s="60">
        <v>0</v>
      </c>
      <c r="L126" s="60">
        <v>0</v>
      </c>
      <c r="M126" s="60">
        <v>1</v>
      </c>
      <c r="N126" s="60">
        <v>0</v>
      </c>
      <c r="O126" s="60">
        <v>1</v>
      </c>
    </row>
    <row r="127" spans="1:15" x14ac:dyDescent="0.2">
      <c r="A127" s="47" t="s">
        <v>450</v>
      </c>
      <c r="B127" s="60">
        <v>0</v>
      </c>
      <c r="C127" s="60">
        <v>6</v>
      </c>
      <c r="D127" s="60">
        <v>14</v>
      </c>
      <c r="E127" s="60">
        <v>19</v>
      </c>
      <c r="F127" s="60">
        <v>5</v>
      </c>
      <c r="G127" s="60">
        <v>44</v>
      </c>
      <c r="I127" s="47" t="s">
        <v>450</v>
      </c>
      <c r="J127" s="60">
        <v>2</v>
      </c>
      <c r="K127" s="60">
        <v>5</v>
      </c>
      <c r="L127" s="60">
        <v>11</v>
      </c>
      <c r="M127" s="60">
        <v>15</v>
      </c>
      <c r="N127" s="60">
        <v>2</v>
      </c>
      <c r="O127" s="60">
        <v>35</v>
      </c>
    </row>
    <row r="162" spans="1:2" ht="19" x14ac:dyDescent="0.25">
      <c r="A162" s="61" t="s">
        <v>464</v>
      </c>
    </row>
    <row r="164" spans="1:2" ht="96" x14ac:dyDescent="0.2">
      <c r="A164" s="46" t="s">
        <v>452</v>
      </c>
      <c r="B164" s="63" t="s">
        <v>465</v>
      </c>
    </row>
    <row r="165" spans="1:2" x14ac:dyDescent="0.2">
      <c r="A165" s="47" t="s">
        <v>363</v>
      </c>
      <c r="B165" s="60">
        <v>36</v>
      </c>
    </row>
    <row r="166" spans="1:2" x14ac:dyDescent="0.2">
      <c r="A166" s="47" t="s">
        <v>362</v>
      </c>
      <c r="B166" s="60">
        <v>45</v>
      </c>
    </row>
    <row r="167" spans="1:2" x14ac:dyDescent="0.2">
      <c r="A167" s="47" t="s">
        <v>450</v>
      </c>
      <c r="B167" s="60">
        <v>81</v>
      </c>
    </row>
    <row r="184" spans="1:5" ht="19" x14ac:dyDescent="0.25">
      <c r="A184" s="61" t="s">
        <v>473</v>
      </c>
    </row>
    <row r="186" spans="1:5" ht="48" x14ac:dyDescent="0.2">
      <c r="A186" s="62" t="s">
        <v>474</v>
      </c>
      <c r="B186" s="46" t="s">
        <v>449</v>
      </c>
    </row>
    <row r="187" spans="1:5" x14ac:dyDescent="0.2">
      <c r="A187" s="46" t="s">
        <v>452</v>
      </c>
      <c r="B187" t="s">
        <v>363</v>
      </c>
      <c r="C187" t="s">
        <v>362</v>
      </c>
      <c r="D187" t="s">
        <v>359</v>
      </c>
      <c r="E187" t="s">
        <v>450</v>
      </c>
    </row>
    <row r="188" spans="1:5" x14ac:dyDescent="0.2">
      <c r="A188" s="47" t="s">
        <v>382</v>
      </c>
      <c r="B188" s="60">
        <v>11</v>
      </c>
      <c r="C188" s="60">
        <v>12</v>
      </c>
      <c r="D188" s="60">
        <v>1</v>
      </c>
      <c r="E188" s="60">
        <v>24</v>
      </c>
    </row>
    <row r="189" spans="1:5" x14ac:dyDescent="0.2">
      <c r="A189" s="47" t="s">
        <v>380</v>
      </c>
      <c r="B189" s="60">
        <v>12</v>
      </c>
      <c r="C189" s="60">
        <v>21</v>
      </c>
      <c r="D189" s="60"/>
      <c r="E189" s="60">
        <v>33</v>
      </c>
    </row>
    <row r="190" spans="1:5" x14ac:dyDescent="0.2">
      <c r="A190" s="47" t="s">
        <v>381</v>
      </c>
      <c r="B190" s="60">
        <v>13</v>
      </c>
      <c r="C190" s="60">
        <v>12</v>
      </c>
      <c r="D190" s="60"/>
      <c r="E190" s="60">
        <v>25</v>
      </c>
    </row>
    <row r="191" spans="1:5" x14ac:dyDescent="0.2">
      <c r="A191" s="47" t="s">
        <v>450</v>
      </c>
      <c r="B191" s="60">
        <v>36</v>
      </c>
      <c r="C191" s="60">
        <v>45</v>
      </c>
      <c r="D191" s="60">
        <v>1</v>
      </c>
      <c r="E191" s="60">
        <v>82</v>
      </c>
    </row>
    <row r="206" spans="1:5" ht="64" x14ac:dyDescent="0.2">
      <c r="A206" s="62" t="s">
        <v>475</v>
      </c>
      <c r="B206" s="46" t="s">
        <v>449</v>
      </c>
    </row>
    <row r="207" spans="1:5" x14ac:dyDescent="0.2">
      <c r="A207" s="46" t="s">
        <v>452</v>
      </c>
      <c r="B207" t="s">
        <v>363</v>
      </c>
      <c r="C207" t="s">
        <v>362</v>
      </c>
      <c r="D207" t="s">
        <v>359</v>
      </c>
      <c r="E207" t="s">
        <v>450</v>
      </c>
    </row>
    <row r="208" spans="1:5" x14ac:dyDescent="0.2">
      <c r="A208" s="47" t="s">
        <v>389</v>
      </c>
      <c r="B208" s="60">
        <v>6</v>
      </c>
      <c r="C208" s="60">
        <v>9</v>
      </c>
      <c r="D208" s="60"/>
      <c r="E208" s="60">
        <v>15</v>
      </c>
    </row>
    <row r="209" spans="1:5" x14ac:dyDescent="0.2">
      <c r="A209" s="47" t="s">
        <v>458</v>
      </c>
      <c r="B209" s="60">
        <v>8</v>
      </c>
      <c r="C209" s="60">
        <v>16</v>
      </c>
      <c r="D209" s="60"/>
      <c r="E209" s="60">
        <v>24</v>
      </c>
    </row>
    <row r="210" spans="1:5" x14ac:dyDescent="0.2">
      <c r="A210" s="47" t="s">
        <v>459</v>
      </c>
      <c r="B210" s="60">
        <v>2</v>
      </c>
      <c r="C210" s="60">
        <v>4</v>
      </c>
      <c r="D210" s="60"/>
      <c r="E210" s="60">
        <v>6</v>
      </c>
    </row>
    <row r="211" spans="1:5" x14ac:dyDescent="0.2">
      <c r="A211" s="47" t="s">
        <v>390</v>
      </c>
      <c r="B211" s="60">
        <v>6</v>
      </c>
      <c r="C211" s="60">
        <v>3</v>
      </c>
      <c r="D211" s="60">
        <v>1</v>
      </c>
      <c r="E211" s="60">
        <v>10</v>
      </c>
    </row>
    <row r="212" spans="1:5" x14ac:dyDescent="0.2">
      <c r="A212" s="47" t="s">
        <v>457</v>
      </c>
      <c r="B212" s="60">
        <v>9</v>
      </c>
      <c r="C212" s="60">
        <v>12</v>
      </c>
      <c r="D212" s="60"/>
      <c r="E212" s="60">
        <v>21</v>
      </c>
    </row>
    <row r="213" spans="1:5" x14ac:dyDescent="0.2">
      <c r="A213" s="47" t="s">
        <v>385</v>
      </c>
      <c r="B213" s="60">
        <v>3</v>
      </c>
      <c r="C213" s="60"/>
      <c r="D213" s="60"/>
      <c r="E213" s="60">
        <v>3</v>
      </c>
    </row>
    <row r="214" spans="1:5" x14ac:dyDescent="0.2">
      <c r="A214" s="47" t="s">
        <v>451</v>
      </c>
      <c r="B214" s="60"/>
      <c r="C214" s="60"/>
      <c r="D214" s="60"/>
      <c r="E214" s="60"/>
    </row>
    <row r="215" spans="1:5" x14ac:dyDescent="0.2">
      <c r="A215" s="47" t="s">
        <v>450</v>
      </c>
      <c r="B215" s="60">
        <v>34</v>
      </c>
      <c r="C215" s="60">
        <v>44</v>
      </c>
      <c r="D215" s="60">
        <v>1</v>
      </c>
      <c r="E215" s="60">
        <v>79</v>
      </c>
    </row>
    <row r="216" spans="1:5" x14ac:dyDescent="0.2">
      <c r="B216" s="73">
        <f>GETPIVOTDATA("Do you like playing  games with random online players (no confidential information shared)?",$A$206,"Please indicate your gender. ","Female")/GETPIVOTDATA("Do you like playing  games with random online players (no confidential information shared)?",$A$206)</f>
        <v>0.43037974683544306</v>
      </c>
      <c r="C216" s="73">
        <f>GETPIVOTDATA("Do you like playing  games with random online players (no confidential information shared)?",$A$206,"Please indicate your gender. ","Male")/GETPIVOTDATA("Do you like playing  games with random online players (no confidential information shared)?",$A$206)</f>
        <v>0.55696202531645567</v>
      </c>
      <c r="D216" s="73"/>
      <c r="E216" s="73"/>
    </row>
    <row r="233" spans="1:5" ht="19" x14ac:dyDescent="0.25">
      <c r="A233" s="61" t="s">
        <v>477</v>
      </c>
    </row>
    <row r="235" spans="1:5" x14ac:dyDescent="0.2">
      <c r="A235" s="46" t="s">
        <v>66</v>
      </c>
      <c r="B235" t="s">
        <v>67</v>
      </c>
      <c r="C235" t="s">
        <v>68</v>
      </c>
      <c r="D235" t="s">
        <v>69</v>
      </c>
      <c r="E235" t="s">
        <v>65</v>
      </c>
    </row>
    <row r="236" spans="1:5" x14ac:dyDescent="0.2">
      <c r="A236" s="60">
        <v>68</v>
      </c>
      <c r="B236" s="60">
        <v>17</v>
      </c>
      <c r="C236" s="60">
        <v>50</v>
      </c>
      <c r="D236" s="60">
        <v>4</v>
      </c>
      <c r="E236" s="60">
        <v>7</v>
      </c>
    </row>
    <row r="257" spans="1:4" ht="19" x14ac:dyDescent="0.25">
      <c r="A257" s="69"/>
    </row>
    <row r="259" spans="1:4" x14ac:dyDescent="0.2">
      <c r="A259" s="46" t="s">
        <v>452</v>
      </c>
      <c r="B259" t="s">
        <v>66</v>
      </c>
      <c r="C259" t="s">
        <v>67</v>
      </c>
      <c r="D259" t="s">
        <v>68</v>
      </c>
    </row>
    <row r="260" spans="1:4" x14ac:dyDescent="0.2">
      <c r="A260" s="47" t="s">
        <v>363</v>
      </c>
      <c r="B260" s="60">
        <v>30</v>
      </c>
      <c r="C260" s="60">
        <v>4</v>
      </c>
      <c r="D260" s="60">
        <v>18</v>
      </c>
    </row>
    <row r="261" spans="1:4" x14ac:dyDescent="0.2">
      <c r="A261" s="47" t="s">
        <v>362</v>
      </c>
      <c r="B261" s="60">
        <v>37</v>
      </c>
      <c r="C261" s="60">
        <v>13</v>
      </c>
      <c r="D261" s="60">
        <v>31</v>
      </c>
    </row>
    <row r="262" spans="1:4" x14ac:dyDescent="0.2">
      <c r="A262" s="47" t="s">
        <v>359</v>
      </c>
      <c r="B262" s="60">
        <v>1</v>
      </c>
      <c r="C262" s="60"/>
      <c r="D262" s="60">
        <v>1</v>
      </c>
    </row>
    <row r="263" spans="1:4" x14ac:dyDescent="0.2">
      <c r="A263" s="47" t="s">
        <v>450</v>
      </c>
      <c r="B263" s="60">
        <v>68</v>
      </c>
      <c r="C263" s="60">
        <v>17</v>
      </c>
      <c r="D263" s="60">
        <v>50</v>
      </c>
    </row>
    <row r="264" spans="1:4" ht="19" x14ac:dyDescent="0.25">
      <c r="B264" s="61"/>
    </row>
    <row r="291" spans="1:4" ht="19" x14ac:dyDescent="0.25">
      <c r="A291" s="61" t="s">
        <v>476</v>
      </c>
    </row>
    <row r="293" spans="1:4" x14ac:dyDescent="0.2">
      <c r="A293" t="s">
        <v>70</v>
      </c>
      <c r="B293" t="s">
        <v>71</v>
      </c>
      <c r="C293" t="s">
        <v>72</v>
      </c>
      <c r="D293" t="s">
        <v>73</v>
      </c>
    </row>
    <row r="294" spans="1:4" x14ac:dyDescent="0.2">
      <c r="A294" s="60">
        <v>36</v>
      </c>
      <c r="B294" s="60">
        <v>21</v>
      </c>
      <c r="C294" s="60">
        <v>50</v>
      </c>
      <c r="D294" s="60">
        <v>10</v>
      </c>
    </row>
    <row r="314" spans="1:5" ht="19" x14ac:dyDescent="0.25">
      <c r="A314" s="61"/>
    </row>
    <row r="316" spans="1:5" x14ac:dyDescent="0.2">
      <c r="A316" s="46" t="s">
        <v>452</v>
      </c>
      <c r="B316" t="s">
        <v>70</v>
      </c>
      <c r="C316" t="s">
        <v>71</v>
      </c>
      <c r="D316" t="s">
        <v>72</v>
      </c>
      <c r="E316" t="s">
        <v>73</v>
      </c>
    </row>
    <row r="317" spans="1:5" x14ac:dyDescent="0.2">
      <c r="A317" s="47" t="s">
        <v>363</v>
      </c>
      <c r="B317" s="60">
        <v>18</v>
      </c>
      <c r="C317" s="60">
        <v>8</v>
      </c>
      <c r="D317" s="60">
        <v>19</v>
      </c>
      <c r="E317" s="60">
        <v>3</v>
      </c>
    </row>
    <row r="318" spans="1:5" x14ac:dyDescent="0.2">
      <c r="A318" s="47" t="s">
        <v>362</v>
      </c>
      <c r="B318" s="60">
        <v>18</v>
      </c>
      <c r="C318" s="60">
        <v>13</v>
      </c>
      <c r="D318" s="60">
        <v>30</v>
      </c>
      <c r="E318" s="60">
        <v>7</v>
      </c>
    </row>
    <row r="319" spans="1:5" x14ac:dyDescent="0.2">
      <c r="A319" s="47" t="s">
        <v>359</v>
      </c>
      <c r="B319" s="60"/>
      <c r="C319" s="60"/>
      <c r="D319" s="60">
        <v>1</v>
      </c>
      <c r="E319" s="60"/>
    </row>
    <row r="320" spans="1:5" x14ac:dyDescent="0.2">
      <c r="A320" s="47" t="s">
        <v>450</v>
      </c>
      <c r="B320" s="60">
        <v>36</v>
      </c>
      <c r="C320" s="60">
        <v>21</v>
      </c>
      <c r="D320" s="60">
        <v>50</v>
      </c>
      <c r="E320" s="60">
        <v>10</v>
      </c>
    </row>
    <row r="348" spans="1:2" ht="19" x14ac:dyDescent="0.25">
      <c r="A348" s="61" t="s">
        <v>550</v>
      </c>
    </row>
    <row r="350" spans="1:2" x14ac:dyDescent="0.2">
      <c r="A350" s="46" t="s">
        <v>452</v>
      </c>
      <c r="B350" t="s">
        <v>549</v>
      </c>
    </row>
    <row r="351" spans="1:2" x14ac:dyDescent="0.2">
      <c r="A351" s="47" t="s">
        <v>118</v>
      </c>
      <c r="B351" s="60">
        <v>2</v>
      </c>
    </row>
    <row r="352" spans="1:2" x14ac:dyDescent="0.2">
      <c r="A352" s="47" t="s">
        <v>321</v>
      </c>
      <c r="B352" s="60">
        <v>2</v>
      </c>
    </row>
    <row r="353" spans="1:4" x14ac:dyDescent="0.2">
      <c r="A353" s="47" t="s">
        <v>93</v>
      </c>
      <c r="B353" s="60">
        <v>1</v>
      </c>
    </row>
    <row r="354" spans="1:4" x14ac:dyDescent="0.2">
      <c r="A354" s="47" t="s">
        <v>126</v>
      </c>
      <c r="B354" s="60">
        <v>1</v>
      </c>
    </row>
    <row r="355" spans="1:4" x14ac:dyDescent="0.2">
      <c r="A355" s="47" t="s">
        <v>77</v>
      </c>
      <c r="B355" s="60">
        <v>64</v>
      </c>
    </row>
    <row r="356" spans="1:4" x14ac:dyDescent="0.2">
      <c r="A356" s="47" t="s">
        <v>324</v>
      </c>
      <c r="B356" s="60">
        <v>1</v>
      </c>
    </row>
    <row r="357" spans="1:4" x14ac:dyDescent="0.2">
      <c r="A357" s="47" t="s">
        <v>189</v>
      </c>
      <c r="B357" s="60">
        <v>9</v>
      </c>
    </row>
    <row r="358" spans="1:4" x14ac:dyDescent="0.2">
      <c r="A358" s="47" t="s">
        <v>451</v>
      </c>
      <c r="B358" s="60">
        <v>2</v>
      </c>
    </row>
    <row r="359" spans="1:4" x14ac:dyDescent="0.2">
      <c r="A359" s="47" t="s">
        <v>450</v>
      </c>
      <c r="B359" s="60">
        <v>82</v>
      </c>
    </row>
    <row r="364" spans="1:4" x14ac:dyDescent="0.2">
      <c r="C364" s="47"/>
      <c r="D364" s="60"/>
    </row>
    <row r="365" spans="1:4" x14ac:dyDescent="0.2">
      <c r="C365" s="47"/>
      <c r="D365" s="60"/>
    </row>
    <row r="366" spans="1:4" x14ac:dyDescent="0.2">
      <c r="C366" s="47"/>
      <c r="D366" s="60"/>
    </row>
    <row r="367" spans="1:4" x14ac:dyDescent="0.2">
      <c r="C367" s="47"/>
      <c r="D367" s="60"/>
    </row>
    <row r="368" spans="1:4" x14ac:dyDescent="0.2">
      <c r="C368" s="47"/>
      <c r="D368" s="60"/>
    </row>
    <row r="369" spans="3:4" x14ac:dyDescent="0.2">
      <c r="C369" s="47"/>
      <c r="D369" s="60"/>
    </row>
    <row r="370" spans="3:4" x14ac:dyDescent="0.2">
      <c r="C370" s="47"/>
      <c r="D370" s="60"/>
    </row>
    <row r="371" spans="3:4" x14ac:dyDescent="0.2">
      <c r="C371" s="47"/>
      <c r="D371" s="60"/>
    </row>
    <row r="372" spans="3:4" x14ac:dyDescent="0.2">
      <c r="C372" s="47"/>
      <c r="D372" s="60"/>
    </row>
    <row r="373" spans="3:4" x14ac:dyDescent="0.2">
      <c r="C373" s="47"/>
      <c r="D373" s="60"/>
    </row>
  </sheetData>
  <pageMargins left="0.7" right="0.7" top="0.75" bottom="0.75" header="0.3" footer="0.3"/>
  <drawing r:id="rId1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99B5-11EE-2744-B454-E40884290E10}">
  <dimension ref="A1:Y24"/>
  <sheetViews>
    <sheetView workbookViewId="0">
      <selection activeCell="B11" sqref="B11"/>
    </sheetView>
  </sheetViews>
  <sheetFormatPr baseColWidth="10" defaultRowHeight="15" x14ac:dyDescent="0.2"/>
  <cols>
    <col min="12" max="12" width="14" bestFit="1" customWidth="1"/>
  </cols>
  <sheetData>
    <row r="1" spans="1:25" s="18" customFormat="1" ht="19" x14ac:dyDescent="0.25">
      <c r="A1" s="32" t="s">
        <v>391</v>
      </c>
      <c r="B1" s="32"/>
      <c r="C1" s="32"/>
      <c r="D1" s="32"/>
      <c r="E1" s="32"/>
      <c r="F1" s="32"/>
      <c r="G1" s="32"/>
      <c r="H1" s="32"/>
      <c r="I1" s="32"/>
      <c r="J1" s="32"/>
      <c r="K1" s="32"/>
      <c r="L1" s="32"/>
      <c r="M1" s="32"/>
      <c r="N1" s="32"/>
      <c r="O1" s="32"/>
      <c r="P1" s="32"/>
      <c r="Q1" s="32"/>
      <c r="R1" s="32"/>
      <c r="S1" s="32"/>
      <c r="T1" s="32"/>
      <c r="U1" s="32"/>
      <c r="V1" s="32"/>
      <c r="W1" s="32"/>
      <c r="X1" s="32"/>
      <c r="Y1" s="32"/>
    </row>
    <row r="4" spans="1:25" ht="19" x14ac:dyDescent="0.25">
      <c r="A4" s="35" t="s">
        <v>455</v>
      </c>
      <c r="B4" s="19"/>
    </row>
    <row r="5" spans="1:25" ht="19" x14ac:dyDescent="0.25">
      <c r="A5" s="18"/>
      <c r="B5" s="19" t="s">
        <v>479</v>
      </c>
    </row>
    <row r="6" spans="1:25" ht="19" x14ac:dyDescent="0.25">
      <c r="B6" s="19" t="s">
        <v>480</v>
      </c>
    </row>
    <row r="7" spans="1:25" ht="19" x14ac:dyDescent="0.25">
      <c r="B7" s="19" t="s">
        <v>481</v>
      </c>
    </row>
    <row r="8" spans="1:25" ht="19" x14ac:dyDescent="0.25">
      <c r="B8" s="19" t="s">
        <v>482</v>
      </c>
    </row>
    <row r="21" spans="12:13" ht="19" x14ac:dyDescent="0.25">
      <c r="L21" s="18" t="s">
        <v>396</v>
      </c>
      <c r="M21" s="18" t="s">
        <v>397</v>
      </c>
    </row>
    <row r="22" spans="12:13" ht="19" x14ac:dyDescent="0.25">
      <c r="L22" s="18" t="s">
        <v>388</v>
      </c>
      <c r="M22" s="18" t="s">
        <v>398</v>
      </c>
    </row>
    <row r="23" spans="12:13" ht="19" x14ac:dyDescent="0.25">
      <c r="L23" s="18" t="s">
        <v>399</v>
      </c>
      <c r="M23" s="18" t="s">
        <v>400</v>
      </c>
    </row>
    <row r="24" spans="12:13" ht="19" x14ac:dyDescent="0.25">
      <c r="L24" s="18" t="s">
        <v>401</v>
      </c>
      <c r="M24" s="18" t="s">
        <v>402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6B4F-F0C7-094F-A3E1-3D591F1C6E6F}">
  <dimension ref="A1:T155"/>
  <sheetViews>
    <sheetView workbookViewId="0">
      <pane ySplit="6" topLeftCell="A7" activePane="bottomLeft" state="frozen"/>
      <selection activeCell="D1" sqref="D1"/>
      <selection pane="bottomLeft" activeCell="G1" sqref="G1"/>
    </sheetView>
  </sheetViews>
  <sheetFormatPr baseColWidth="10" defaultRowHeight="15" x14ac:dyDescent="0.2"/>
  <cols>
    <col min="4" max="4" width="21.6640625" customWidth="1"/>
    <col min="5" max="5" width="17.83203125" customWidth="1"/>
    <col min="6" max="6" width="22.1640625" customWidth="1"/>
    <col min="7" max="7" width="55.33203125" customWidth="1"/>
    <col min="8" max="8" width="14.5" customWidth="1"/>
  </cols>
  <sheetData>
    <row r="1" spans="1:20" ht="16" x14ac:dyDescent="0.2">
      <c r="A1" s="33" t="s">
        <v>23</v>
      </c>
      <c r="B1" s="33" t="s">
        <v>24</v>
      </c>
      <c r="C1" s="33" t="s">
        <v>38</v>
      </c>
      <c r="D1" s="33" t="s">
        <v>42</v>
      </c>
      <c r="E1" s="33" t="s">
        <v>43</v>
      </c>
      <c r="F1" s="33" t="s">
        <v>44</v>
      </c>
      <c r="G1" s="33" t="s">
        <v>54</v>
      </c>
      <c r="H1" s="33" t="s">
        <v>55</v>
      </c>
      <c r="I1" s="33" t="s">
        <v>56</v>
      </c>
      <c r="J1" s="33" t="s">
        <v>57</v>
      </c>
      <c r="K1" s="33" t="s">
        <v>58</v>
      </c>
      <c r="L1" s="33" t="s">
        <v>59</v>
      </c>
      <c r="M1" s="33" t="s">
        <v>60</v>
      </c>
      <c r="N1" s="33" t="s">
        <v>61</v>
      </c>
      <c r="O1" s="33" t="s">
        <v>62</v>
      </c>
      <c r="P1" s="33" t="s">
        <v>63</v>
      </c>
      <c r="Q1" s="33" t="s">
        <v>64</v>
      </c>
      <c r="R1" s="33" t="s">
        <v>65</v>
      </c>
      <c r="S1" s="33" t="s">
        <v>483</v>
      </c>
      <c r="T1" s="33" t="s">
        <v>484</v>
      </c>
    </row>
    <row r="2" spans="1:20" ht="16" hidden="1" x14ac:dyDescent="0.2">
      <c r="A2" s="22">
        <v>39996032</v>
      </c>
      <c r="B2" s="22" t="s">
        <v>74</v>
      </c>
      <c r="C2" s="22" t="s">
        <v>77</v>
      </c>
      <c r="D2" s="23"/>
      <c r="E2" s="23"/>
      <c r="F2" s="23"/>
      <c r="G2" s="23"/>
      <c r="H2" s="71"/>
      <c r="I2" s="71"/>
      <c r="J2" s="71"/>
      <c r="K2" s="71"/>
      <c r="L2" s="71"/>
      <c r="M2" s="71"/>
      <c r="N2" s="71"/>
      <c r="O2" s="71"/>
      <c r="P2" s="71"/>
      <c r="Q2" s="71"/>
      <c r="R2" s="71"/>
      <c r="S2" s="71"/>
      <c r="T2" s="71"/>
    </row>
    <row r="3" spans="1:20" ht="16" hidden="1" x14ac:dyDescent="0.2">
      <c r="A3" s="22">
        <v>39996063</v>
      </c>
      <c r="B3" s="22" t="s">
        <v>74</v>
      </c>
      <c r="C3" s="22" t="s">
        <v>77</v>
      </c>
      <c r="D3" s="23"/>
      <c r="E3" s="23"/>
      <c r="F3" s="23"/>
      <c r="G3" s="23"/>
      <c r="H3" s="71"/>
      <c r="I3" s="71"/>
      <c r="J3" s="71"/>
      <c r="K3" s="71"/>
      <c r="L3" s="71"/>
      <c r="M3" s="71"/>
      <c r="N3" s="71"/>
      <c r="O3" s="71"/>
      <c r="P3" s="71"/>
      <c r="Q3" s="71"/>
      <c r="R3" s="71"/>
      <c r="S3" s="71"/>
      <c r="T3" s="71"/>
    </row>
    <row r="4" spans="1:20" ht="16" hidden="1" x14ac:dyDescent="0.2">
      <c r="A4" s="22">
        <v>39996086</v>
      </c>
      <c r="B4" s="22" t="s">
        <v>74</v>
      </c>
      <c r="C4" s="22" t="s">
        <v>77</v>
      </c>
      <c r="D4" s="23"/>
      <c r="E4" s="23"/>
      <c r="F4" s="23"/>
      <c r="G4" s="23"/>
      <c r="H4" s="71"/>
      <c r="I4" s="71"/>
      <c r="J4" s="71"/>
      <c r="K4" s="71"/>
      <c r="L4" s="71"/>
      <c r="M4" s="71"/>
      <c r="N4" s="71"/>
      <c r="O4" s="71"/>
      <c r="P4" s="71"/>
      <c r="Q4" s="71"/>
      <c r="R4" s="71"/>
      <c r="S4" s="71"/>
      <c r="T4" s="71"/>
    </row>
    <row r="5" spans="1:20" ht="16" hidden="1" x14ac:dyDescent="0.2">
      <c r="A5" s="22">
        <v>39996104</v>
      </c>
      <c r="B5" s="22" t="s">
        <v>74</v>
      </c>
      <c r="C5" s="22" t="s">
        <v>77</v>
      </c>
      <c r="D5" s="23"/>
      <c r="E5" s="23"/>
      <c r="F5" s="23"/>
      <c r="G5" s="23"/>
      <c r="H5" s="71"/>
      <c r="I5" s="71"/>
      <c r="J5" s="71"/>
      <c r="K5" s="71"/>
      <c r="L5" s="71"/>
      <c r="M5" s="71"/>
      <c r="N5" s="71"/>
      <c r="O5" s="71"/>
      <c r="P5" s="71"/>
      <c r="Q5" s="71"/>
      <c r="R5" s="71"/>
      <c r="S5" s="71"/>
      <c r="T5" s="71"/>
    </row>
    <row r="6" spans="1:20" ht="16" hidden="1" x14ac:dyDescent="0.2">
      <c r="A6" s="22">
        <v>39996193</v>
      </c>
      <c r="B6" s="22" t="s">
        <v>74</v>
      </c>
      <c r="C6" s="22" t="s">
        <v>77</v>
      </c>
      <c r="D6" s="23"/>
      <c r="E6" s="23"/>
      <c r="F6" s="23"/>
      <c r="G6" s="23"/>
      <c r="H6" s="71"/>
      <c r="I6" s="71"/>
      <c r="J6" s="71"/>
      <c r="K6" s="71"/>
      <c r="L6" s="71"/>
      <c r="M6" s="71"/>
      <c r="N6" s="71"/>
      <c r="O6" s="71"/>
      <c r="P6" s="71"/>
      <c r="Q6" s="71"/>
      <c r="R6" s="71"/>
      <c r="S6" s="71"/>
      <c r="T6" s="71"/>
    </row>
    <row r="7" spans="1:20" ht="17" x14ac:dyDescent="0.2">
      <c r="A7" s="22">
        <v>40013220</v>
      </c>
      <c r="B7" s="22" t="s">
        <v>18</v>
      </c>
      <c r="C7" s="22" t="s">
        <v>77</v>
      </c>
      <c r="D7" s="31" t="s">
        <v>456</v>
      </c>
      <c r="E7" s="31" t="s">
        <v>363</v>
      </c>
      <c r="F7" s="31" t="s">
        <v>365</v>
      </c>
      <c r="G7" s="31" t="s">
        <v>240</v>
      </c>
      <c r="H7" s="71"/>
      <c r="I7" s="71"/>
      <c r="J7" s="71"/>
      <c r="K7" s="71">
        <v>1</v>
      </c>
      <c r="L7" s="71"/>
      <c r="M7" s="71"/>
      <c r="N7" s="71"/>
      <c r="O7" s="71"/>
      <c r="P7" s="71"/>
      <c r="Q7" s="71"/>
      <c r="R7" s="71"/>
      <c r="S7" s="71"/>
      <c r="T7" s="71"/>
    </row>
    <row r="8" spans="1:20" ht="85" x14ac:dyDescent="0.2">
      <c r="A8" s="22">
        <v>40011248</v>
      </c>
      <c r="B8" s="22" t="s">
        <v>18</v>
      </c>
      <c r="C8" s="22" t="s">
        <v>77</v>
      </c>
      <c r="D8" s="31" t="s">
        <v>355</v>
      </c>
      <c r="E8" s="31" t="s">
        <v>362</v>
      </c>
      <c r="F8" s="31" t="s">
        <v>365</v>
      </c>
      <c r="G8" s="31" t="s">
        <v>230</v>
      </c>
      <c r="H8" s="71"/>
      <c r="I8" s="71"/>
      <c r="J8" s="71"/>
      <c r="K8" s="71"/>
      <c r="L8" s="71"/>
      <c r="M8" s="71"/>
      <c r="N8" s="71"/>
      <c r="O8" s="71">
        <v>1</v>
      </c>
      <c r="P8" s="71">
        <v>1</v>
      </c>
      <c r="Q8" s="71">
        <v>1</v>
      </c>
      <c r="R8" s="71"/>
      <c r="S8" s="71"/>
      <c r="T8" s="71"/>
    </row>
    <row r="9" spans="1:20" ht="17" x14ac:dyDescent="0.2">
      <c r="A9" s="22">
        <v>40001313</v>
      </c>
      <c r="B9" s="22" t="s">
        <v>18</v>
      </c>
      <c r="C9" s="22" t="s">
        <v>77</v>
      </c>
      <c r="D9" s="31" t="s">
        <v>355</v>
      </c>
      <c r="E9" s="31" t="s">
        <v>362</v>
      </c>
      <c r="F9" s="31" t="s">
        <v>365</v>
      </c>
      <c r="G9" s="31" t="s">
        <v>91</v>
      </c>
      <c r="H9" s="71"/>
      <c r="I9" s="71">
        <v>1</v>
      </c>
      <c r="J9" s="71"/>
      <c r="K9" s="71"/>
      <c r="L9" s="71"/>
      <c r="M9" s="71"/>
      <c r="N9" s="71"/>
      <c r="O9" s="71"/>
      <c r="P9" s="71"/>
      <c r="Q9" s="71"/>
      <c r="R9" s="71"/>
      <c r="S9" s="71"/>
      <c r="T9" s="71"/>
    </row>
    <row r="10" spans="1:20" ht="17" x14ac:dyDescent="0.2">
      <c r="A10" s="22">
        <v>40255378</v>
      </c>
      <c r="B10" s="22" t="s">
        <v>18</v>
      </c>
      <c r="C10" s="22" t="s">
        <v>321</v>
      </c>
      <c r="D10" s="31" t="s">
        <v>456</v>
      </c>
      <c r="E10" s="31" t="s">
        <v>362</v>
      </c>
      <c r="F10" s="31" t="s">
        <v>404</v>
      </c>
      <c r="G10" s="31" t="s">
        <v>329</v>
      </c>
      <c r="H10" s="71">
        <v>1</v>
      </c>
      <c r="I10" s="71"/>
      <c r="J10" s="71"/>
      <c r="K10" s="71"/>
      <c r="L10" s="71"/>
      <c r="M10" s="71"/>
      <c r="N10" s="71"/>
      <c r="O10" s="71"/>
      <c r="P10" s="71"/>
      <c r="Q10" s="71"/>
      <c r="R10" s="71"/>
      <c r="S10" s="71"/>
      <c r="T10" s="71"/>
    </row>
    <row r="11" spans="1:20" ht="34" x14ac:dyDescent="0.2">
      <c r="A11" s="22">
        <v>40009023</v>
      </c>
      <c r="B11" s="22" t="s">
        <v>18</v>
      </c>
      <c r="C11" s="22" t="s">
        <v>77</v>
      </c>
      <c r="D11" s="31" t="s">
        <v>456</v>
      </c>
      <c r="E11" s="31" t="s">
        <v>363</v>
      </c>
      <c r="F11" s="31" t="s">
        <v>365</v>
      </c>
      <c r="G11" s="31" t="s">
        <v>194</v>
      </c>
      <c r="H11" s="71"/>
      <c r="I11" s="71"/>
      <c r="J11" s="71">
        <v>1</v>
      </c>
      <c r="K11" s="71"/>
      <c r="L11" s="71">
        <v>1</v>
      </c>
      <c r="M11" s="71"/>
      <c r="N11" s="71"/>
      <c r="O11" s="71">
        <v>1</v>
      </c>
      <c r="P11" s="71"/>
      <c r="Q11" s="71">
        <v>1</v>
      </c>
      <c r="R11" s="71"/>
      <c r="S11" s="71"/>
      <c r="T11" s="71"/>
    </row>
    <row r="12" spans="1:20" ht="16" hidden="1" x14ac:dyDescent="0.2">
      <c r="A12" s="22">
        <v>39998305</v>
      </c>
      <c r="B12" s="22" t="s">
        <v>74</v>
      </c>
      <c r="C12" s="22" t="s">
        <v>77</v>
      </c>
      <c r="D12" s="31">
        <v>3</v>
      </c>
      <c r="E12" s="31">
        <v>2</v>
      </c>
      <c r="F12" s="31">
        <v>1</v>
      </c>
      <c r="G12" s="23"/>
      <c r="H12" s="71"/>
      <c r="I12" s="71"/>
      <c r="J12" s="71"/>
      <c r="K12" s="71"/>
      <c r="L12" s="71"/>
      <c r="M12" s="71"/>
      <c r="N12" s="71"/>
      <c r="O12" s="71"/>
      <c r="P12" s="71"/>
      <c r="Q12" s="71"/>
      <c r="R12" s="71"/>
      <c r="S12" s="71"/>
      <c r="T12" s="71"/>
    </row>
    <row r="13" spans="1:20" ht="16" hidden="1" x14ac:dyDescent="0.2">
      <c r="A13" s="22">
        <v>39998384</v>
      </c>
      <c r="B13" s="22" t="s">
        <v>74</v>
      </c>
      <c r="C13" s="22" t="s">
        <v>77</v>
      </c>
      <c r="D13" s="31">
        <v>3</v>
      </c>
      <c r="E13" s="31">
        <v>2</v>
      </c>
      <c r="F13" s="31">
        <v>1</v>
      </c>
      <c r="G13" s="23"/>
      <c r="H13" s="71"/>
      <c r="I13" s="71"/>
      <c r="J13" s="71"/>
      <c r="K13" s="71"/>
      <c r="L13" s="71"/>
      <c r="M13" s="71"/>
      <c r="N13" s="71"/>
      <c r="O13" s="71"/>
      <c r="P13" s="71"/>
      <c r="Q13" s="71"/>
      <c r="R13" s="71"/>
      <c r="S13" s="71"/>
      <c r="T13" s="71"/>
    </row>
    <row r="14" spans="1:20" ht="16" hidden="1" x14ac:dyDescent="0.2">
      <c r="A14" s="22">
        <v>39998410</v>
      </c>
      <c r="B14" s="22" t="s">
        <v>74</v>
      </c>
      <c r="C14" s="22" t="s">
        <v>77</v>
      </c>
      <c r="D14" s="31">
        <v>3</v>
      </c>
      <c r="E14" s="31">
        <v>2</v>
      </c>
      <c r="F14" s="31">
        <v>1</v>
      </c>
      <c r="G14" s="23"/>
      <c r="H14" s="71"/>
      <c r="I14" s="71"/>
      <c r="J14" s="71"/>
      <c r="K14" s="71"/>
      <c r="L14" s="71"/>
      <c r="M14" s="71"/>
      <c r="N14" s="71"/>
      <c r="O14" s="71"/>
      <c r="P14" s="71"/>
      <c r="Q14" s="71"/>
      <c r="R14" s="71"/>
      <c r="S14" s="71"/>
      <c r="T14" s="71"/>
    </row>
    <row r="15" spans="1:20" ht="16" hidden="1" x14ac:dyDescent="0.2">
      <c r="A15" s="22">
        <v>39998486</v>
      </c>
      <c r="B15" s="22" t="s">
        <v>74</v>
      </c>
      <c r="C15" s="22" t="s">
        <v>77</v>
      </c>
      <c r="D15" s="31">
        <v>3</v>
      </c>
      <c r="E15" s="31">
        <v>2</v>
      </c>
      <c r="F15" s="31">
        <v>1</v>
      </c>
      <c r="G15" s="23"/>
      <c r="H15" s="71"/>
      <c r="I15" s="71"/>
      <c r="J15" s="71"/>
      <c r="K15" s="71"/>
      <c r="L15" s="71"/>
      <c r="M15" s="71"/>
      <c r="N15" s="71"/>
      <c r="O15" s="71"/>
      <c r="P15" s="71"/>
      <c r="Q15" s="71"/>
      <c r="R15" s="71"/>
      <c r="S15" s="71"/>
      <c r="T15" s="71"/>
    </row>
    <row r="16" spans="1:20" ht="16" hidden="1" x14ac:dyDescent="0.2">
      <c r="A16" s="22">
        <v>39998544</v>
      </c>
      <c r="B16" s="22" t="s">
        <v>74</v>
      </c>
      <c r="C16" s="22" t="s">
        <v>77</v>
      </c>
      <c r="D16" s="31">
        <v>3</v>
      </c>
      <c r="E16" s="31">
        <v>2</v>
      </c>
      <c r="F16" s="31">
        <v>1</v>
      </c>
      <c r="G16" s="23"/>
      <c r="H16" s="71"/>
      <c r="I16" s="71"/>
      <c r="J16" s="71"/>
      <c r="K16" s="71"/>
      <c r="L16" s="71"/>
      <c r="M16" s="71"/>
      <c r="N16" s="71"/>
      <c r="O16" s="71"/>
      <c r="P16" s="71"/>
      <c r="Q16" s="71"/>
      <c r="R16" s="71"/>
      <c r="S16" s="71"/>
      <c r="T16" s="71"/>
    </row>
    <row r="17" spans="1:20" ht="16" hidden="1" x14ac:dyDescent="0.2">
      <c r="A17" s="22">
        <v>39998693</v>
      </c>
      <c r="B17" s="22" t="s">
        <v>74</v>
      </c>
      <c r="C17" s="22" t="s">
        <v>77</v>
      </c>
      <c r="D17" s="31">
        <v>3</v>
      </c>
      <c r="E17" s="31">
        <v>2</v>
      </c>
      <c r="F17" s="31">
        <v>1</v>
      </c>
      <c r="G17" s="23"/>
      <c r="H17" s="71"/>
      <c r="I17" s="71"/>
      <c r="J17" s="71"/>
      <c r="K17" s="71"/>
      <c r="L17" s="71"/>
      <c r="M17" s="71"/>
      <c r="N17" s="71"/>
      <c r="O17" s="71"/>
      <c r="P17" s="71"/>
      <c r="Q17" s="71"/>
      <c r="R17" s="71"/>
      <c r="S17" s="71"/>
      <c r="T17" s="71"/>
    </row>
    <row r="18" spans="1:20" ht="16" hidden="1" x14ac:dyDescent="0.2">
      <c r="A18" s="22">
        <v>39998762</v>
      </c>
      <c r="B18" s="22" t="s">
        <v>74</v>
      </c>
      <c r="C18" s="22" t="s">
        <v>77</v>
      </c>
      <c r="D18" s="31">
        <v>4</v>
      </c>
      <c r="E18" s="31">
        <v>2</v>
      </c>
      <c r="F18" s="31">
        <v>1</v>
      </c>
      <c r="G18" s="23"/>
      <c r="H18" s="71"/>
      <c r="I18" s="71"/>
      <c r="J18" s="71"/>
      <c r="K18" s="71"/>
      <c r="L18" s="71"/>
      <c r="M18" s="71"/>
      <c r="N18" s="71"/>
      <c r="O18" s="71"/>
      <c r="P18" s="71"/>
      <c r="Q18" s="71"/>
      <c r="R18" s="71"/>
      <c r="S18" s="71"/>
      <c r="T18" s="71"/>
    </row>
    <row r="19" spans="1:20" ht="16" hidden="1" x14ac:dyDescent="0.2">
      <c r="A19" s="22">
        <v>39998945</v>
      </c>
      <c r="B19" s="22" t="s">
        <v>74</v>
      </c>
      <c r="C19" s="22" t="s">
        <v>77</v>
      </c>
      <c r="D19" s="31">
        <v>2</v>
      </c>
      <c r="E19" s="31">
        <v>2</v>
      </c>
      <c r="F19" s="23"/>
      <c r="G19" s="23"/>
      <c r="H19" s="71"/>
      <c r="I19" s="71"/>
      <c r="J19" s="71"/>
      <c r="K19" s="71"/>
      <c r="L19" s="71"/>
      <c r="M19" s="71"/>
      <c r="N19" s="71"/>
      <c r="O19" s="71"/>
      <c r="P19" s="71"/>
      <c r="Q19" s="71"/>
      <c r="R19" s="71"/>
      <c r="S19" s="71"/>
      <c r="T19" s="71"/>
    </row>
    <row r="20" spans="1:20" ht="17" x14ac:dyDescent="0.2">
      <c r="A20" s="22">
        <v>40009620</v>
      </c>
      <c r="B20" s="22" t="s">
        <v>18</v>
      </c>
      <c r="C20" s="22"/>
      <c r="D20" s="31" t="s">
        <v>456</v>
      </c>
      <c r="E20" s="31" t="s">
        <v>362</v>
      </c>
      <c r="F20" s="31" t="s">
        <v>365</v>
      </c>
      <c r="G20" s="31" t="s">
        <v>215</v>
      </c>
      <c r="H20" s="71">
        <v>1</v>
      </c>
      <c r="I20" s="71"/>
      <c r="J20" s="71"/>
      <c r="K20" s="71"/>
      <c r="L20" s="71"/>
      <c r="M20" s="71"/>
      <c r="N20" s="71"/>
      <c r="O20" s="71">
        <v>1</v>
      </c>
      <c r="P20" s="71">
        <v>1</v>
      </c>
      <c r="Q20" s="71">
        <v>1</v>
      </c>
      <c r="R20" s="71"/>
      <c r="S20" s="71"/>
      <c r="T20" s="71"/>
    </row>
    <row r="21" spans="1:20" ht="17" x14ac:dyDescent="0.2">
      <c r="A21" s="22">
        <v>40320005</v>
      </c>
      <c r="B21" s="22" t="s">
        <v>18</v>
      </c>
      <c r="C21" s="22" t="s">
        <v>77</v>
      </c>
      <c r="D21" s="31" t="s">
        <v>353</v>
      </c>
      <c r="E21" s="31" t="s">
        <v>362</v>
      </c>
      <c r="F21" s="31" t="s">
        <v>365</v>
      </c>
      <c r="G21" s="31" t="s">
        <v>346</v>
      </c>
      <c r="H21" s="71">
        <v>1</v>
      </c>
      <c r="I21" s="71"/>
      <c r="J21" s="71"/>
      <c r="K21" s="71"/>
      <c r="L21" s="71">
        <v>1</v>
      </c>
      <c r="M21" s="71"/>
      <c r="N21" s="71"/>
      <c r="O21" s="71"/>
      <c r="P21" s="71">
        <v>1</v>
      </c>
      <c r="Q21" s="71">
        <v>1</v>
      </c>
      <c r="R21" s="71"/>
      <c r="S21" s="71"/>
      <c r="T21" s="71"/>
    </row>
    <row r="22" spans="1:20" ht="17" x14ac:dyDescent="0.2">
      <c r="A22" s="22">
        <v>40001276</v>
      </c>
      <c r="B22" s="22" t="s">
        <v>18</v>
      </c>
      <c r="C22" s="22" t="s">
        <v>77</v>
      </c>
      <c r="D22" s="31" t="s">
        <v>456</v>
      </c>
      <c r="E22" s="31" t="s">
        <v>363</v>
      </c>
      <c r="F22" s="31" t="s">
        <v>404</v>
      </c>
      <c r="G22" s="31" t="s">
        <v>89</v>
      </c>
      <c r="H22" s="71"/>
      <c r="I22" s="71"/>
      <c r="J22" s="71"/>
      <c r="K22" s="71">
        <v>1</v>
      </c>
      <c r="L22" s="71"/>
      <c r="M22" s="71"/>
      <c r="N22" s="71"/>
      <c r="O22" s="71"/>
      <c r="P22" s="71"/>
      <c r="Q22" s="71"/>
      <c r="R22" s="71"/>
      <c r="S22" s="71"/>
      <c r="T22" s="71"/>
    </row>
    <row r="23" spans="1:20" ht="17" x14ac:dyDescent="0.2">
      <c r="A23" s="22">
        <v>40004518</v>
      </c>
      <c r="B23" s="22" t="s">
        <v>18</v>
      </c>
      <c r="C23" s="22" t="s">
        <v>77</v>
      </c>
      <c r="D23" s="31" t="s">
        <v>456</v>
      </c>
      <c r="E23" s="31" t="s">
        <v>363</v>
      </c>
      <c r="F23" s="31" t="s">
        <v>404</v>
      </c>
      <c r="G23" s="31" t="s">
        <v>89</v>
      </c>
      <c r="H23" s="71"/>
      <c r="I23" s="71"/>
      <c r="J23" s="71"/>
      <c r="K23" s="71">
        <v>1</v>
      </c>
      <c r="L23" s="71"/>
      <c r="M23" s="71"/>
      <c r="N23" s="71"/>
      <c r="O23" s="71"/>
      <c r="P23" s="71"/>
      <c r="Q23" s="71"/>
      <c r="R23" s="71"/>
      <c r="S23" s="71"/>
      <c r="T23" s="71"/>
    </row>
    <row r="24" spans="1:20" ht="17" x14ac:dyDescent="0.2">
      <c r="A24" s="22">
        <v>40009264</v>
      </c>
      <c r="B24" s="22" t="s">
        <v>18</v>
      </c>
      <c r="C24" s="22" t="s">
        <v>189</v>
      </c>
      <c r="D24" s="31" t="s">
        <v>456</v>
      </c>
      <c r="E24" s="31" t="s">
        <v>363</v>
      </c>
      <c r="F24" s="31" t="s">
        <v>365</v>
      </c>
      <c r="G24" s="23" t="s">
        <v>89</v>
      </c>
      <c r="H24" s="71"/>
      <c r="I24" s="71"/>
      <c r="J24" s="71"/>
      <c r="K24" s="71">
        <v>1</v>
      </c>
      <c r="L24" s="71"/>
      <c r="M24" s="71"/>
      <c r="N24" s="71"/>
      <c r="O24" s="71"/>
      <c r="P24" s="71"/>
      <c r="Q24" s="71"/>
      <c r="R24" s="71"/>
      <c r="S24" s="71"/>
      <c r="T24" s="71"/>
    </row>
    <row r="25" spans="1:20" ht="16" hidden="1" x14ac:dyDescent="0.2">
      <c r="A25" s="22">
        <v>40001100</v>
      </c>
      <c r="B25" s="22" t="s">
        <v>74</v>
      </c>
      <c r="C25" s="22" t="s">
        <v>77</v>
      </c>
      <c r="D25" s="31">
        <v>3</v>
      </c>
      <c r="E25" s="31">
        <v>1</v>
      </c>
      <c r="F25" s="31">
        <v>1</v>
      </c>
      <c r="G25" s="23"/>
      <c r="H25" s="71"/>
      <c r="I25" s="71"/>
      <c r="J25" s="71"/>
      <c r="K25" s="71"/>
      <c r="L25" s="71"/>
      <c r="M25" s="71"/>
      <c r="N25" s="71"/>
      <c r="O25" s="71"/>
      <c r="P25" s="71"/>
      <c r="Q25" s="71"/>
      <c r="R25" s="71"/>
      <c r="S25" s="71"/>
      <c r="T25" s="71"/>
    </row>
    <row r="26" spans="1:20" ht="34" x14ac:dyDescent="0.2">
      <c r="A26" s="22">
        <v>40014013</v>
      </c>
      <c r="B26" s="22" t="s">
        <v>18</v>
      </c>
      <c r="C26" s="22" t="s">
        <v>77</v>
      </c>
      <c r="D26" s="31" t="s">
        <v>354</v>
      </c>
      <c r="E26" s="31" t="s">
        <v>363</v>
      </c>
      <c r="F26" s="31" t="s">
        <v>365</v>
      </c>
      <c r="G26" s="31" t="s">
        <v>247</v>
      </c>
      <c r="H26" s="71"/>
      <c r="I26" s="71"/>
      <c r="J26" s="71">
        <v>1</v>
      </c>
      <c r="K26" s="71">
        <v>1</v>
      </c>
      <c r="L26" s="71"/>
      <c r="M26" s="71">
        <v>1</v>
      </c>
      <c r="N26" s="71"/>
      <c r="O26" s="71"/>
      <c r="P26" s="71"/>
      <c r="Q26" s="71"/>
      <c r="R26" s="71">
        <v>1</v>
      </c>
      <c r="S26" s="71"/>
      <c r="T26" s="71"/>
    </row>
    <row r="27" spans="1:20" ht="16" hidden="1" x14ac:dyDescent="0.2">
      <c r="A27" s="22">
        <v>40001113</v>
      </c>
      <c r="B27" s="22" t="s">
        <v>74</v>
      </c>
      <c r="C27" s="22" t="s">
        <v>77</v>
      </c>
      <c r="D27" s="31">
        <v>3</v>
      </c>
      <c r="E27" s="31">
        <v>1</v>
      </c>
      <c r="F27" s="31">
        <v>1</v>
      </c>
      <c r="G27" s="23"/>
      <c r="H27" s="71"/>
      <c r="I27" s="71"/>
      <c r="J27" s="71"/>
      <c r="K27" s="71"/>
      <c r="L27" s="71"/>
      <c r="M27" s="71"/>
      <c r="N27" s="71"/>
      <c r="O27" s="71"/>
      <c r="P27" s="71"/>
      <c r="Q27" s="71"/>
      <c r="R27" s="71"/>
      <c r="S27" s="71"/>
      <c r="T27" s="71"/>
    </row>
    <row r="28" spans="1:20" ht="16" hidden="1" x14ac:dyDescent="0.2">
      <c r="A28" s="22">
        <v>40001123</v>
      </c>
      <c r="B28" s="22" t="s">
        <v>74</v>
      </c>
      <c r="C28" s="22" t="s">
        <v>77</v>
      </c>
      <c r="D28" s="31">
        <v>8</v>
      </c>
      <c r="E28" s="31">
        <v>3</v>
      </c>
      <c r="F28" s="31">
        <v>1</v>
      </c>
      <c r="G28" s="23"/>
      <c r="H28" s="71"/>
      <c r="I28" s="71"/>
      <c r="J28" s="71"/>
      <c r="K28" s="71"/>
      <c r="L28" s="71"/>
      <c r="M28" s="71"/>
      <c r="N28" s="71"/>
      <c r="O28" s="71"/>
      <c r="P28" s="71"/>
      <c r="Q28" s="71"/>
      <c r="R28" s="71"/>
      <c r="S28" s="71"/>
      <c r="T28" s="71"/>
    </row>
    <row r="29" spans="1:20" ht="17" x14ac:dyDescent="0.2">
      <c r="A29" s="22">
        <v>40005230</v>
      </c>
      <c r="B29" s="22" t="s">
        <v>18</v>
      </c>
      <c r="C29" s="22" t="s">
        <v>77</v>
      </c>
      <c r="D29" s="31" t="s">
        <v>456</v>
      </c>
      <c r="E29" s="31" t="s">
        <v>362</v>
      </c>
      <c r="F29" s="31" t="s">
        <v>404</v>
      </c>
      <c r="G29" s="31" t="s">
        <v>176</v>
      </c>
      <c r="H29" s="71"/>
      <c r="I29" s="71"/>
      <c r="J29" s="71">
        <v>1</v>
      </c>
      <c r="K29" s="71">
        <v>1</v>
      </c>
      <c r="L29" s="71"/>
      <c r="M29" s="71"/>
      <c r="N29" s="71"/>
      <c r="O29" s="71"/>
      <c r="P29" s="71"/>
      <c r="Q29" s="71"/>
      <c r="R29" s="71"/>
      <c r="S29" s="71"/>
      <c r="T29" s="71"/>
    </row>
    <row r="30" spans="1:20" ht="17" x14ac:dyDescent="0.2">
      <c r="A30" s="22">
        <v>40238816</v>
      </c>
      <c r="B30" s="22" t="s">
        <v>18</v>
      </c>
      <c r="C30" s="22" t="s">
        <v>77</v>
      </c>
      <c r="D30" s="31" t="s">
        <v>456</v>
      </c>
      <c r="E30" s="31" t="s">
        <v>362</v>
      </c>
      <c r="F30" s="31" t="s">
        <v>404</v>
      </c>
      <c r="G30" s="31" t="s">
        <v>100</v>
      </c>
      <c r="H30" s="71"/>
      <c r="I30" s="71"/>
      <c r="J30" s="71">
        <v>1</v>
      </c>
      <c r="K30" s="71"/>
      <c r="L30" s="71"/>
      <c r="M30" s="71"/>
      <c r="N30" s="71"/>
      <c r="O30" s="71"/>
      <c r="P30" s="71"/>
      <c r="Q30" s="71"/>
      <c r="R30" s="71"/>
      <c r="S30" s="71"/>
      <c r="T30" s="71"/>
    </row>
    <row r="31" spans="1:20" ht="17" x14ac:dyDescent="0.2">
      <c r="A31" s="22">
        <v>40001474</v>
      </c>
      <c r="B31" s="22" t="s">
        <v>18</v>
      </c>
      <c r="C31" s="22" t="s">
        <v>77</v>
      </c>
      <c r="D31" s="31" t="s">
        <v>456</v>
      </c>
      <c r="E31" s="31" t="s">
        <v>362</v>
      </c>
      <c r="F31" s="23"/>
      <c r="G31" s="31" t="s">
        <v>100</v>
      </c>
      <c r="H31" s="71"/>
      <c r="I31" s="71"/>
      <c r="J31" s="71">
        <v>1</v>
      </c>
      <c r="K31" s="71"/>
      <c r="L31" s="71"/>
      <c r="M31" s="71"/>
      <c r="N31" s="71"/>
      <c r="O31" s="71"/>
      <c r="P31" s="71"/>
      <c r="Q31" s="71"/>
      <c r="R31" s="71"/>
      <c r="S31" s="71"/>
      <c r="T31" s="71"/>
    </row>
    <row r="32" spans="1:20" ht="17" x14ac:dyDescent="0.2">
      <c r="A32" s="22">
        <v>40002460</v>
      </c>
      <c r="B32" s="22" t="s">
        <v>18</v>
      </c>
      <c r="C32" s="22" t="s">
        <v>77</v>
      </c>
      <c r="D32" s="31" t="s">
        <v>456</v>
      </c>
      <c r="E32" s="31" t="s">
        <v>362</v>
      </c>
      <c r="F32" s="31" t="s">
        <v>365</v>
      </c>
      <c r="G32" s="31" t="s">
        <v>131</v>
      </c>
      <c r="H32" s="71">
        <v>1</v>
      </c>
      <c r="I32" s="71"/>
      <c r="J32" s="71"/>
      <c r="K32" s="71"/>
      <c r="L32" s="71"/>
      <c r="M32" s="71"/>
      <c r="N32" s="71"/>
      <c r="O32" s="71"/>
      <c r="P32" s="71"/>
      <c r="Q32" s="71"/>
      <c r="R32" s="71"/>
      <c r="S32" s="71"/>
      <c r="T32" s="71"/>
    </row>
    <row r="33" spans="1:20" ht="17" x14ac:dyDescent="0.2">
      <c r="A33" s="22">
        <v>40170418</v>
      </c>
      <c r="B33" s="22" t="s">
        <v>18</v>
      </c>
      <c r="C33" s="22" t="s">
        <v>281</v>
      </c>
      <c r="D33" s="31" t="s">
        <v>355</v>
      </c>
      <c r="E33" s="31" t="s">
        <v>362</v>
      </c>
      <c r="F33" s="31" t="s">
        <v>404</v>
      </c>
      <c r="G33" s="31" t="s">
        <v>284</v>
      </c>
      <c r="H33" s="71">
        <v>1</v>
      </c>
      <c r="I33" s="71"/>
      <c r="J33" s="71"/>
      <c r="K33" s="71"/>
      <c r="L33" s="71"/>
      <c r="M33" s="71"/>
      <c r="N33" s="71"/>
      <c r="O33" s="71"/>
      <c r="P33" s="71"/>
      <c r="Q33" s="71"/>
      <c r="R33" s="71"/>
      <c r="S33" s="71"/>
      <c r="T33" s="71"/>
    </row>
    <row r="34" spans="1:20" ht="17" x14ac:dyDescent="0.2">
      <c r="A34" s="22">
        <v>40000939</v>
      </c>
      <c r="B34" s="22" t="s">
        <v>18</v>
      </c>
      <c r="C34" s="22" t="s">
        <v>77</v>
      </c>
      <c r="D34" s="31" t="s">
        <v>456</v>
      </c>
      <c r="E34" s="31" t="s">
        <v>363</v>
      </c>
      <c r="F34" s="31" t="s">
        <v>404</v>
      </c>
      <c r="G34" s="23" t="s">
        <v>266</v>
      </c>
      <c r="H34" s="71"/>
      <c r="I34" s="71"/>
      <c r="J34" s="71"/>
      <c r="K34" s="71"/>
      <c r="L34" s="71"/>
      <c r="M34" s="71"/>
      <c r="N34" s="71"/>
      <c r="O34" s="71">
        <v>1</v>
      </c>
      <c r="P34" s="71"/>
      <c r="Q34" s="71"/>
      <c r="R34" s="71"/>
      <c r="S34" s="71"/>
      <c r="T34" s="71"/>
    </row>
    <row r="35" spans="1:20" ht="17" x14ac:dyDescent="0.2">
      <c r="A35" s="22">
        <v>40013281</v>
      </c>
      <c r="B35" s="22" t="s">
        <v>18</v>
      </c>
      <c r="C35" s="22" t="s">
        <v>189</v>
      </c>
      <c r="D35" s="31" t="s">
        <v>355</v>
      </c>
      <c r="E35" s="31" t="s">
        <v>363</v>
      </c>
      <c r="F35" s="31" t="s">
        <v>404</v>
      </c>
      <c r="G35" s="23" t="s">
        <v>266</v>
      </c>
      <c r="H35" s="71"/>
      <c r="I35" s="71"/>
      <c r="J35" s="71"/>
      <c r="K35" s="71"/>
      <c r="L35" s="71"/>
      <c r="M35" s="71"/>
      <c r="N35" s="71"/>
      <c r="O35" s="71">
        <v>1</v>
      </c>
      <c r="P35" s="71"/>
      <c r="Q35" s="71"/>
      <c r="R35" s="71"/>
      <c r="S35" s="71"/>
      <c r="T35" s="71"/>
    </row>
    <row r="36" spans="1:20" ht="17" x14ac:dyDescent="0.2">
      <c r="A36" s="22">
        <v>40129531</v>
      </c>
      <c r="B36" s="22" t="s">
        <v>18</v>
      </c>
      <c r="C36" s="22" t="s">
        <v>77</v>
      </c>
      <c r="D36" s="31" t="s">
        <v>456</v>
      </c>
      <c r="E36" s="31" t="s">
        <v>362</v>
      </c>
      <c r="F36" s="31" t="s">
        <v>404</v>
      </c>
      <c r="G36" s="31" t="s">
        <v>266</v>
      </c>
      <c r="H36" s="71"/>
      <c r="I36" s="71"/>
      <c r="J36" s="71"/>
      <c r="K36" s="71"/>
      <c r="L36" s="71"/>
      <c r="M36" s="71"/>
      <c r="N36" s="71"/>
      <c r="O36" s="71">
        <v>1</v>
      </c>
      <c r="P36" s="71"/>
      <c r="Q36" s="71"/>
      <c r="R36" s="71"/>
      <c r="S36" s="71"/>
      <c r="T36" s="71"/>
    </row>
    <row r="37" spans="1:20" ht="17" x14ac:dyDescent="0.2">
      <c r="A37" s="22">
        <v>40001637</v>
      </c>
      <c r="B37" s="22" t="s">
        <v>18</v>
      </c>
      <c r="C37" s="22" t="s">
        <v>77</v>
      </c>
      <c r="D37" s="31" t="s">
        <v>355</v>
      </c>
      <c r="E37" s="31" t="s">
        <v>362</v>
      </c>
      <c r="F37" s="31" t="s">
        <v>365</v>
      </c>
      <c r="G37" s="31" t="s">
        <v>103</v>
      </c>
      <c r="H37" s="71"/>
      <c r="I37" s="71">
        <v>1</v>
      </c>
      <c r="J37" s="71"/>
      <c r="K37" s="71"/>
      <c r="L37" s="71"/>
      <c r="M37" s="71"/>
      <c r="N37" s="71"/>
      <c r="O37" s="71"/>
      <c r="P37" s="71"/>
      <c r="Q37" s="71"/>
      <c r="R37" s="71"/>
      <c r="S37" s="71"/>
      <c r="T37" s="71"/>
    </row>
    <row r="38" spans="1:20" ht="16" hidden="1" x14ac:dyDescent="0.2">
      <c r="A38" s="22">
        <v>40002067</v>
      </c>
      <c r="B38" s="22" t="s">
        <v>74</v>
      </c>
      <c r="C38" s="22" t="s">
        <v>77</v>
      </c>
      <c r="D38" s="31">
        <v>4</v>
      </c>
      <c r="E38" s="31">
        <v>1</v>
      </c>
      <c r="F38" s="31">
        <v>1</v>
      </c>
      <c r="G38" s="23"/>
      <c r="H38" s="71"/>
      <c r="I38" s="71"/>
      <c r="J38" s="71"/>
      <c r="K38" s="71"/>
      <c r="L38" s="71"/>
      <c r="M38" s="71"/>
      <c r="N38" s="71"/>
      <c r="O38" s="71"/>
      <c r="P38" s="71"/>
      <c r="Q38" s="71"/>
      <c r="R38" s="71"/>
      <c r="S38" s="71"/>
      <c r="T38" s="71"/>
    </row>
    <row r="39" spans="1:20" ht="17" x14ac:dyDescent="0.2">
      <c r="A39" s="22">
        <v>40045434</v>
      </c>
      <c r="B39" s="22" t="s">
        <v>18</v>
      </c>
      <c r="C39" s="22" t="s">
        <v>77</v>
      </c>
      <c r="D39" s="31" t="s">
        <v>355</v>
      </c>
      <c r="E39" s="31" t="s">
        <v>362</v>
      </c>
      <c r="F39" s="31" t="s">
        <v>404</v>
      </c>
      <c r="G39" s="31" t="s">
        <v>253</v>
      </c>
      <c r="H39" s="71"/>
      <c r="I39" s="71"/>
      <c r="J39" s="71"/>
      <c r="K39" s="71"/>
      <c r="L39" s="71"/>
      <c r="M39" s="71"/>
      <c r="N39" s="71"/>
      <c r="O39" s="71"/>
      <c r="P39" s="71"/>
      <c r="Q39" s="71"/>
      <c r="R39" s="71"/>
      <c r="S39" s="71"/>
      <c r="T39" s="71">
        <v>1</v>
      </c>
    </row>
    <row r="40" spans="1:20" ht="17" x14ac:dyDescent="0.2">
      <c r="A40" s="22">
        <v>40004737</v>
      </c>
      <c r="B40" s="22" t="s">
        <v>18</v>
      </c>
      <c r="C40" s="22" t="s">
        <v>77</v>
      </c>
      <c r="D40" s="31" t="s">
        <v>353</v>
      </c>
      <c r="E40" s="31" t="s">
        <v>362</v>
      </c>
      <c r="F40" s="31" t="s">
        <v>365</v>
      </c>
      <c r="G40" s="31" t="s">
        <v>173</v>
      </c>
      <c r="H40" s="71">
        <v>1</v>
      </c>
      <c r="I40" s="71"/>
      <c r="J40" s="71"/>
      <c r="K40" s="71"/>
      <c r="L40" s="71">
        <v>1</v>
      </c>
      <c r="M40" s="71"/>
      <c r="N40" s="71"/>
      <c r="O40" s="71">
        <v>1</v>
      </c>
      <c r="P40" s="71">
        <v>1</v>
      </c>
      <c r="Q40" s="71">
        <v>1</v>
      </c>
      <c r="R40" s="71"/>
      <c r="S40" s="71"/>
      <c r="T40" s="71"/>
    </row>
    <row r="41" spans="1:20" ht="17" x14ac:dyDescent="0.2">
      <c r="A41" s="22">
        <v>40247664</v>
      </c>
      <c r="B41" s="22" t="s">
        <v>18</v>
      </c>
      <c r="C41" s="22" t="s">
        <v>77</v>
      </c>
      <c r="D41" s="31" t="s">
        <v>456</v>
      </c>
      <c r="E41" s="31" t="s">
        <v>362</v>
      </c>
      <c r="F41" s="31" t="s">
        <v>365</v>
      </c>
      <c r="G41" s="31" t="s">
        <v>317</v>
      </c>
      <c r="H41" s="71"/>
      <c r="I41" s="71"/>
      <c r="J41" s="71"/>
      <c r="K41" s="71"/>
      <c r="L41" s="71"/>
      <c r="M41" s="71"/>
      <c r="N41" s="71"/>
      <c r="O41" s="71"/>
      <c r="P41" s="71"/>
      <c r="Q41" s="71"/>
      <c r="R41" s="71"/>
      <c r="S41" s="71"/>
      <c r="T41" s="71"/>
    </row>
    <row r="42" spans="1:20" ht="34" x14ac:dyDescent="0.2">
      <c r="A42" s="22">
        <v>40007091</v>
      </c>
      <c r="B42" s="22" t="s">
        <v>18</v>
      </c>
      <c r="C42" s="22" t="s">
        <v>77</v>
      </c>
      <c r="D42" s="31" t="s">
        <v>355</v>
      </c>
      <c r="E42" s="31" t="s">
        <v>362</v>
      </c>
      <c r="F42" s="31" t="s">
        <v>365</v>
      </c>
      <c r="G42" s="31" t="s">
        <v>185</v>
      </c>
      <c r="H42" s="71"/>
      <c r="I42" s="71"/>
      <c r="J42" s="71"/>
      <c r="K42" s="71"/>
      <c r="L42" s="71"/>
      <c r="M42" s="71"/>
      <c r="N42" s="71"/>
      <c r="O42" s="71"/>
      <c r="P42" s="71"/>
      <c r="Q42" s="71"/>
      <c r="R42" s="71">
        <v>1</v>
      </c>
      <c r="S42" s="71"/>
      <c r="T42" s="71"/>
    </row>
    <row r="43" spans="1:20" ht="16" hidden="1" x14ac:dyDescent="0.2">
      <c r="A43" s="22">
        <v>40002251</v>
      </c>
      <c r="B43" s="22" t="s">
        <v>74</v>
      </c>
      <c r="C43" s="22" t="s">
        <v>77</v>
      </c>
      <c r="D43" s="23"/>
      <c r="E43" s="23"/>
      <c r="F43" s="23"/>
      <c r="G43" s="23"/>
      <c r="H43" s="71"/>
      <c r="I43" s="71"/>
      <c r="J43" s="71"/>
      <c r="K43" s="71"/>
      <c r="L43" s="71"/>
      <c r="M43" s="71"/>
      <c r="N43" s="71"/>
      <c r="O43" s="71"/>
      <c r="P43" s="71"/>
      <c r="Q43" s="71"/>
      <c r="R43" s="71"/>
      <c r="S43" s="71"/>
      <c r="T43" s="71"/>
    </row>
    <row r="44" spans="1:20" ht="17" x14ac:dyDescent="0.2">
      <c r="A44" s="22">
        <v>40002151</v>
      </c>
      <c r="B44" s="22" t="s">
        <v>18</v>
      </c>
      <c r="C44" s="22" t="s">
        <v>77</v>
      </c>
      <c r="D44" s="31" t="s">
        <v>456</v>
      </c>
      <c r="E44" s="31" t="s">
        <v>362</v>
      </c>
      <c r="F44" s="31" t="s">
        <v>404</v>
      </c>
      <c r="G44" s="31" t="s">
        <v>116</v>
      </c>
      <c r="H44" s="71"/>
      <c r="I44" s="71"/>
      <c r="J44" s="71"/>
      <c r="K44" s="71"/>
      <c r="L44" s="71"/>
      <c r="M44" s="71"/>
      <c r="N44" s="71"/>
      <c r="O44" s="71"/>
      <c r="P44" s="71"/>
      <c r="Q44" s="71"/>
      <c r="R44" s="71"/>
      <c r="S44" s="71"/>
      <c r="T44" s="71">
        <v>1</v>
      </c>
    </row>
    <row r="45" spans="1:20" ht="51" x14ac:dyDescent="0.2">
      <c r="A45" s="22">
        <v>40002757</v>
      </c>
      <c r="B45" s="22" t="s">
        <v>18</v>
      </c>
      <c r="C45" s="22" t="s">
        <v>77</v>
      </c>
      <c r="D45" s="31" t="s">
        <v>456</v>
      </c>
      <c r="E45" s="31" t="s">
        <v>362</v>
      </c>
      <c r="F45" s="31" t="s">
        <v>365</v>
      </c>
      <c r="G45" s="31" t="s">
        <v>139</v>
      </c>
      <c r="H45" s="71"/>
      <c r="I45" s="71"/>
      <c r="J45" s="71"/>
      <c r="K45" s="71"/>
      <c r="L45" s="71"/>
      <c r="M45" s="71"/>
      <c r="N45" s="71"/>
      <c r="O45" s="71"/>
      <c r="P45" s="71"/>
      <c r="Q45" s="71"/>
      <c r="R45" s="71"/>
      <c r="S45" s="71"/>
      <c r="T45" s="71">
        <v>1</v>
      </c>
    </row>
    <row r="46" spans="1:20" ht="17" x14ac:dyDescent="0.2">
      <c r="A46" s="22">
        <v>40011898</v>
      </c>
      <c r="B46" s="22" t="s">
        <v>18</v>
      </c>
      <c r="C46" s="22" t="s">
        <v>77</v>
      </c>
      <c r="D46" s="31" t="s">
        <v>456</v>
      </c>
      <c r="E46" s="31" t="s">
        <v>363</v>
      </c>
      <c r="F46" s="31" t="s">
        <v>404</v>
      </c>
      <c r="G46" s="31" t="s">
        <v>236</v>
      </c>
      <c r="H46" s="71"/>
      <c r="I46" s="71"/>
      <c r="J46" s="71"/>
      <c r="K46" s="71"/>
      <c r="L46" s="71"/>
      <c r="M46" s="71"/>
      <c r="N46" s="71"/>
      <c r="O46" s="71"/>
      <c r="P46" s="71"/>
      <c r="Q46" s="71"/>
      <c r="R46" s="71"/>
      <c r="S46" s="71"/>
      <c r="T46" s="71">
        <v>1</v>
      </c>
    </row>
    <row r="47" spans="1:20" ht="51" x14ac:dyDescent="0.2">
      <c r="A47" s="22">
        <v>40009254</v>
      </c>
      <c r="B47" s="22" t="s">
        <v>18</v>
      </c>
      <c r="C47" s="22" t="s">
        <v>189</v>
      </c>
      <c r="D47" s="31" t="s">
        <v>356</v>
      </c>
      <c r="E47" s="31" t="s">
        <v>362</v>
      </c>
      <c r="F47" s="31" t="s">
        <v>365</v>
      </c>
      <c r="G47" s="31" t="s">
        <v>203</v>
      </c>
      <c r="H47" s="71"/>
      <c r="I47" s="71"/>
      <c r="J47" s="71"/>
      <c r="K47" s="71"/>
      <c r="L47" s="71"/>
      <c r="M47" s="71"/>
      <c r="N47" s="71"/>
      <c r="O47" s="71"/>
      <c r="P47" s="71"/>
      <c r="Q47" s="71"/>
      <c r="R47" s="71"/>
      <c r="S47" s="71"/>
      <c r="T47" s="71">
        <v>1</v>
      </c>
    </row>
    <row r="48" spans="1:20" ht="34" x14ac:dyDescent="0.2">
      <c r="A48" s="22">
        <v>40289665</v>
      </c>
      <c r="B48" s="22" t="s">
        <v>18</v>
      </c>
      <c r="C48" s="22" t="s">
        <v>77</v>
      </c>
      <c r="D48" s="31" t="s">
        <v>456</v>
      </c>
      <c r="E48" s="31" t="s">
        <v>362</v>
      </c>
      <c r="F48" s="31" t="s">
        <v>365</v>
      </c>
      <c r="G48" s="31" t="s">
        <v>342</v>
      </c>
      <c r="H48" s="71">
        <v>1</v>
      </c>
      <c r="I48" s="71"/>
      <c r="J48" s="71"/>
      <c r="K48" s="71"/>
      <c r="L48" s="71"/>
      <c r="M48" s="71"/>
      <c r="N48" s="71"/>
      <c r="O48" s="71"/>
      <c r="P48" s="71"/>
      <c r="Q48" s="71"/>
      <c r="R48" s="71"/>
      <c r="S48" s="71"/>
      <c r="T48" s="71"/>
    </row>
    <row r="49" spans="1:20" ht="51" x14ac:dyDescent="0.2">
      <c r="A49" s="22">
        <v>40238874</v>
      </c>
      <c r="B49" s="22" t="s">
        <v>18</v>
      </c>
      <c r="C49" s="22" t="s">
        <v>77</v>
      </c>
      <c r="D49" s="31" t="s">
        <v>456</v>
      </c>
      <c r="E49" s="31" t="s">
        <v>362</v>
      </c>
      <c r="F49" s="31" t="s">
        <v>365</v>
      </c>
      <c r="G49" s="31" t="s">
        <v>302</v>
      </c>
      <c r="H49" s="71"/>
      <c r="I49" s="71"/>
      <c r="J49" s="71"/>
      <c r="K49" s="71"/>
      <c r="L49" s="71"/>
      <c r="M49" s="71"/>
      <c r="N49" s="71"/>
      <c r="O49" s="71"/>
      <c r="P49" s="71"/>
      <c r="Q49" s="71"/>
      <c r="R49" s="71">
        <v>1</v>
      </c>
      <c r="S49" s="71"/>
      <c r="T49" s="71"/>
    </row>
    <row r="50" spans="1:20" ht="17" x14ac:dyDescent="0.2">
      <c r="A50" s="22">
        <v>40009929</v>
      </c>
      <c r="B50" s="22" t="s">
        <v>18</v>
      </c>
      <c r="C50" s="22" t="s">
        <v>118</v>
      </c>
      <c r="D50" s="31" t="s">
        <v>356</v>
      </c>
      <c r="E50" s="31" t="s">
        <v>362</v>
      </c>
      <c r="F50" s="31" t="s">
        <v>365</v>
      </c>
      <c r="G50" s="31" t="s">
        <v>223</v>
      </c>
      <c r="H50" s="71">
        <v>1</v>
      </c>
      <c r="I50" s="71">
        <v>1</v>
      </c>
      <c r="J50" s="71"/>
      <c r="K50" s="71"/>
      <c r="L50" s="71"/>
      <c r="M50" s="71"/>
      <c r="N50" s="71"/>
      <c r="O50" s="71"/>
      <c r="P50" s="71">
        <v>1</v>
      </c>
      <c r="Q50" s="71"/>
      <c r="R50" s="71"/>
      <c r="S50" s="71"/>
      <c r="T50" s="71"/>
    </row>
    <row r="51" spans="1:20" ht="17" x14ac:dyDescent="0.2">
      <c r="A51" s="22">
        <v>40241887</v>
      </c>
      <c r="B51" s="22" t="s">
        <v>18</v>
      </c>
      <c r="C51" s="22" t="s">
        <v>77</v>
      </c>
      <c r="D51" s="31" t="s">
        <v>456</v>
      </c>
      <c r="E51" s="31" t="s">
        <v>363</v>
      </c>
      <c r="F51" s="31" t="s">
        <v>365</v>
      </c>
      <c r="G51" s="31" t="s">
        <v>312</v>
      </c>
      <c r="H51" s="71"/>
      <c r="I51" s="71"/>
      <c r="J51" s="71">
        <v>1</v>
      </c>
      <c r="K51" s="71"/>
      <c r="L51" s="71"/>
      <c r="M51" s="71"/>
      <c r="N51" s="71"/>
      <c r="O51" s="71"/>
      <c r="P51" s="71"/>
      <c r="Q51" s="71"/>
      <c r="R51" s="71"/>
      <c r="S51" s="71"/>
      <c r="T51" s="71"/>
    </row>
    <row r="52" spans="1:20" ht="17" x14ac:dyDescent="0.2">
      <c r="A52" s="22">
        <v>39996609</v>
      </c>
      <c r="B52" s="22" t="s">
        <v>18</v>
      </c>
      <c r="C52" s="22" t="s">
        <v>77</v>
      </c>
      <c r="D52" s="31" t="s">
        <v>456</v>
      </c>
      <c r="E52" s="31" t="s">
        <v>362</v>
      </c>
      <c r="F52" s="31" t="s">
        <v>365</v>
      </c>
      <c r="G52" s="23" t="s">
        <v>312</v>
      </c>
      <c r="H52" s="71"/>
      <c r="I52" s="71"/>
      <c r="J52" s="71">
        <v>1</v>
      </c>
      <c r="K52" s="71"/>
      <c r="L52" s="71"/>
      <c r="M52" s="71"/>
      <c r="N52" s="71"/>
      <c r="O52" s="71"/>
      <c r="P52" s="71"/>
      <c r="Q52" s="71"/>
      <c r="R52" s="71"/>
      <c r="S52" s="71"/>
      <c r="T52" s="71"/>
    </row>
    <row r="53" spans="1:20" ht="17" x14ac:dyDescent="0.2">
      <c r="A53" s="22">
        <v>40000859</v>
      </c>
      <c r="B53" s="22" t="s">
        <v>18</v>
      </c>
      <c r="C53" s="22" t="s">
        <v>77</v>
      </c>
      <c r="D53" s="31" t="s">
        <v>456</v>
      </c>
      <c r="E53" s="31" t="s">
        <v>362</v>
      </c>
      <c r="F53" s="31" t="s">
        <v>365</v>
      </c>
      <c r="G53" s="31" t="s">
        <v>443</v>
      </c>
      <c r="H53" s="71"/>
      <c r="I53" s="71"/>
      <c r="J53" s="71">
        <v>1</v>
      </c>
      <c r="K53" s="71"/>
      <c r="L53" s="71"/>
      <c r="M53" s="71"/>
      <c r="N53" s="71"/>
      <c r="O53" s="71"/>
      <c r="P53" s="71"/>
      <c r="Q53" s="71"/>
      <c r="R53" s="71"/>
      <c r="S53" s="71"/>
      <c r="T53" s="71"/>
    </row>
    <row r="54" spans="1:20" ht="17" x14ac:dyDescent="0.2">
      <c r="A54" s="22">
        <v>39996782</v>
      </c>
      <c r="B54" s="22" t="s">
        <v>18</v>
      </c>
      <c r="C54" s="22" t="s">
        <v>77</v>
      </c>
      <c r="D54" s="31" t="s">
        <v>456</v>
      </c>
      <c r="E54" s="31" t="s">
        <v>363</v>
      </c>
      <c r="F54" s="31" t="s">
        <v>365</v>
      </c>
      <c r="G54" s="23" t="s">
        <v>442</v>
      </c>
      <c r="H54" s="71"/>
      <c r="I54" s="71"/>
      <c r="J54" s="71">
        <v>1</v>
      </c>
      <c r="K54" s="71">
        <v>1</v>
      </c>
      <c r="L54" s="71"/>
      <c r="M54" s="71"/>
      <c r="N54" s="71"/>
      <c r="O54" s="71"/>
      <c r="P54" s="71"/>
      <c r="Q54" s="71"/>
      <c r="R54" s="71"/>
      <c r="S54" s="71"/>
      <c r="T54" s="71"/>
    </row>
    <row r="55" spans="1:20" ht="17" x14ac:dyDescent="0.2">
      <c r="A55" s="22">
        <v>40002422</v>
      </c>
      <c r="B55" s="22" t="s">
        <v>18</v>
      </c>
      <c r="C55" s="22" t="s">
        <v>126</v>
      </c>
      <c r="D55" s="31" t="s">
        <v>456</v>
      </c>
      <c r="E55" s="31" t="s">
        <v>363</v>
      </c>
      <c r="F55" s="31" t="s">
        <v>365</v>
      </c>
      <c r="G55" s="31" t="s">
        <v>128</v>
      </c>
      <c r="H55" s="71"/>
      <c r="I55" s="71">
        <v>1</v>
      </c>
      <c r="J55" s="71">
        <v>1</v>
      </c>
      <c r="K55" s="71">
        <v>1</v>
      </c>
      <c r="L55" s="71"/>
      <c r="M55" s="71"/>
      <c r="N55" s="71">
        <v>1</v>
      </c>
      <c r="O55" s="71"/>
      <c r="P55" s="71"/>
      <c r="Q55" s="71"/>
      <c r="R55" s="71"/>
      <c r="S55" s="71"/>
      <c r="T55" s="71"/>
    </row>
    <row r="56" spans="1:20" ht="16" hidden="1" x14ac:dyDescent="0.2">
      <c r="A56" s="22">
        <v>40003793</v>
      </c>
      <c r="B56" s="22" t="s">
        <v>74</v>
      </c>
      <c r="C56" s="22" t="s">
        <v>77</v>
      </c>
      <c r="D56" s="23"/>
      <c r="E56" s="23"/>
      <c r="F56" s="23"/>
      <c r="G56" s="23"/>
      <c r="H56" s="71"/>
      <c r="I56" s="71"/>
      <c r="J56" s="71"/>
      <c r="K56" s="71"/>
      <c r="L56" s="71"/>
      <c r="M56" s="71"/>
      <c r="N56" s="71"/>
      <c r="O56" s="71"/>
      <c r="P56" s="71"/>
      <c r="Q56" s="71"/>
      <c r="R56" s="71"/>
      <c r="S56" s="71"/>
      <c r="T56" s="71"/>
    </row>
    <row r="57" spans="1:20" ht="16" hidden="1" x14ac:dyDescent="0.2">
      <c r="A57" s="22">
        <v>40003825</v>
      </c>
      <c r="B57" s="22" t="s">
        <v>74</v>
      </c>
      <c r="C57" s="22" t="s">
        <v>77</v>
      </c>
      <c r="D57" s="31">
        <v>3</v>
      </c>
      <c r="E57" s="31">
        <v>2</v>
      </c>
      <c r="F57" s="31">
        <v>2</v>
      </c>
      <c r="G57" s="23"/>
      <c r="H57" s="71"/>
      <c r="I57" s="71"/>
      <c r="J57" s="71"/>
      <c r="K57" s="71"/>
      <c r="L57" s="71"/>
      <c r="M57" s="71"/>
      <c r="N57" s="71"/>
      <c r="O57" s="71"/>
      <c r="P57" s="71"/>
      <c r="Q57" s="71"/>
      <c r="R57" s="71"/>
      <c r="S57" s="71"/>
      <c r="T57" s="71"/>
    </row>
    <row r="58" spans="1:20" ht="16" hidden="1" x14ac:dyDescent="0.2">
      <c r="A58" s="22">
        <v>40003853</v>
      </c>
      <c r="B58" s="22" t="s">
        <v>74</v>
      </c>
      <c r="C58" s="22" t="s">
        <v>77</v>
      </c>
      <c r="D58" s="23"/>
      <c r="E58" s="23"/>
      <c r="F58" s="23"/>
      <c r="G58" s="23"/>
      <c r="H58" s="71"/>
      <c r="I58" s="71"/>
      <c r="J58" s="71"/>
      <c r="K58" s="71"/>
      <c r="L58" s="71"/>
      <c r="M58" s="71"/>
      <c r="N58" s="71"/>
      <c r="O58" s="71"/>
      <c r="P58" s="71"/>
      <c r="Q58" s="71"/>
      <c r="R58" s="71"/>
      <c r="S58" s="71"/>
      <c r="T58" s="71"/>
    </row>
    <row r="59" spans="1:20" ht="16" hidden="1" x14ac:dyDescent="0.2">
      <c r="A59" s="22">
        <v>40003918</v>
      </c>
      <c r="B59" s="22" t="s">
        <v>74</v>
      </c>
      <c r="C59" s="22" t="s">
        <v>77</v>
      </c>
      <c r="D59" s="31">
        <v>8</v>
      </c>
      <c r="E59" s="31">
        <v>3</v>
      </c>
      <c r="F59" s="31">
        <v>1</v>
      </c>
      <c r="G59" s="23"/>
      <c r="H59" s="71"/>
      <c r="I59" s="71"/>
      <c r="J59" s="71"/>
      <c r="K59" s="71"/>
      <c r="L59" s="71"/>
      <c r="M59" s="71"/>
      <c r="N59" s="71"/>
      <c r="O59" s="71"/>
      <c r="P59" s="71"/>
      <c r="Q59" s="71"/>
      <c r="R59" s="71"/>
      <c r="S59" s="71"/>
      <c r="T59" s="71"/>
    </row>
    <row r="60" spans="1:20" ht="17" x14ac:dyDescent="0.2">
      <c r="A60" s="22">
        <v>40000984</v>
      </c>
      <c r="B60" s="22" t="s">
        <v>18</v>
      </c>
      <c r="C60" s="22" t="s">
        <v>77</v>
      </c>
      <c r="D60" s="31" t="s">
        <v>456</v>
      </c>
      <c r="E60" s="31" t="s">
        <v>363</v>
      </c>
      <c r="F60" s="31" t="s">
        <v>365</v>
      </c>
      <c r="G60" s="23" t="s">
        <v>434</v>
      </c>
      <c r="H60" s="71"/>
      <c r="I60" s="71"/>
      <c r="J60" s="71"/>
      <c r="K60" s="71">
        <v>1</v>
      </c>
      <c r="L60" s="71"/>
      <c r="M60" s="71"/>
      <c r="N60" s="71"/>
      <c r="O60" s="71"/>
      <c r="P60" s="71"/>
      <c r="Q60" s="71"/>
      <c r="R60" s="71"/>
      <c r="S60" s="71"/>
      <c r="T60" s="71"/>
    </row>
    <row r="61" spans="1:20" ht="17" x14ac:dyDescent="0.2">
      <c r="A61" s="22">
        <v>40171046</v>
      </c>
      <c r="B61" s="22" t="s">
        <v>18</v>
      </c>
      <c r="C61" s="22" t="s">
        <v>77</v>
      </c>
      <c r="D61" s="31" t="s">
        <v>354</v>
      </c>
      <c r="E61" s="31" t="s">
        <v>363</v>
      </c>
      <c r="F61" s="31" t="s">
        <v>365</v>
      </c>
      <c r="G61" s="23" t="s">
        <v>432</v>
      </c>
      <c r="H61" s="71"/>
      <c r="I61" s="71">
        <v>1</v>
      </c>
      <c r="J61" s="71"/>
      <c r="K61" s="71"/>
      <c r="L61" s="71"/>
      <c r="M61" s="71"/>
      <c r="N61" s="71"/>
      <c r="O61" s="71"/>
      <c r="P61" s="71"/>
      <c r="Q61" s="71"/>
      <c r="R61" s="71"/>
      <c r="S61" s="71"/>
      <c r="T61" s="71"/>
    </row>
    <row r="62" spans="1:20" ht="34" x14ac:dyDescent="0.2">
      <c r="A62" s="22">
        <v>40002338</v>
      </c>
      <c r="B62" s="22" t="s">
        <v>18</v>
      </c>
      <c r="C62" s="22" t="s">
        <v>77</v>
      </c>
      <c r="D62" s="31" t="s">
        <v>355</v>
      </c>
      <c r="E62" s="31" t="s">
        <v>359</v>
      </c>
      <c r="F62" s="31" t="s">
        <v>365</v>
      </c>
      <c r="G62" s="31" t="s">
        <v>124</v>
      </c>
      <c r="H62" s="71"/>
      <c r="I62" s="71"/>
      <c r="J62" s="71"/>
      <c r="K62" s="71"/>
      <c r="L62" s="71"/>
      <c r="M62" s="71"/>
      <c r="N62" s="71"/>
      <c r="O62" s="71"/>
      <c r="P62" s="71"/>
      <c r="Q62" s="71"/>
      <c r="R62" s="71"/>
      <c r="S62" s="71"/>
      <c r="T62" s="71">
        <v>1</v>
      </c>
    </row>
    <row r="63" spans="1:20" ht="16" hidden="1" x14ac:dyDescent="0.2">
      <c r="A63" s="22">
        <v>40004335</v>
      </c>
      <c r="B63" s="22" t="s">
        <v>74</v>
      </c>
      <c r="C63" s="22" t="s">
        <v>77</v>
      </c>
      <c r="D63" s="23"/>
      <c r="E63" s="23"/>
      <c r="F63" s="23"/>
      <c r="G63" s="23"/>
      <c r="H63" s="71"/>
      <c r="I63" s="71"/>
      <c r="J63" s="71"/>
      <c r="K63" s="71"/>
      <c r="L63" s="71"/>
      <c r="M63" s="71"/>
      <c r="N63" s="71"/>
      <c r="O63" s="71"/>
      <c r="P63" s="71"/>
      <c r="Q63" s="71"/>
      <c r="R63" s="71"/>
      <c r="S63" s="71"/>
      <c r="T63" s="71"/>
    </row>
    <row r="64" spans="1:20" ht="17" x14ac:dyDescent="0.2">
      <c r="A64" s="22">
        <v>40009680</v>
      </c>
      <c r="B64" s="22" t="s">
        <v>18</v>
      </c>
      <c r="C64" s="22" t="s">
        <v>189</v>
      </c>
      <c r="D64" s="31" t="s">
        <v>356</v>
      </c>
      <c r="E64" s="31" t="s">
        <v>362</v>
      </c>
      <c r="F64" s="31" t="s">
        <v>365</v>
      </c>
      <c r="G64" s="31" t="s">
        <v>218</v>
      </c>
      <c r="H64" s="71"/>
      <c r="I64" s="71"/>
      <c r="J64" s="71">
        <v>1</v>
      </c>
      <c r="K64" s="71">
        <v>1</v>
      </c>
      <c r="L64" s="71"/>
      <c r="M64" s="71"/>
      <c r="N64" s="71"/>
      <c r="O64" s="71"/>
      <c r="P64" s="71"/>
      <c r="Q64" s="71"/>
      <c r="R64" s="71"/>
      <c r="S64" s="71"/>
      <c r="T64" s="71"/>
    </row>
    <row r="65" spans="1:20" ht="17" x14ac:dyDescent="0.2">
      <c r="A65" s="22">
        <v>40238989</v>
      </c>
      <c r="B65" s="22" t="s">
        <v>18</v>
      </c>
      <c r="C65" s="22" t="s">
        <v>77</v>
      </c>
      <c r="D65" s="31" t="s">
        <v>456</v>
      </c>
      <c r="E65" s="31" t="s">
        <v>362</v>
      </c>
      <c r="F65" s="31" t="s">
        <v>365</v>
      </c>
      <c r="G65" s="31" t="s">
        <v>307</v>
      </c>
      <c r="H65" s="71">
        <v>1</v>
      </c>
      <c r="I65" s="71"/>
      <c r="J65" s="71"/>
      <c r="K65" s="71"/>
      <c r="L65" s="71"/>
      <c r="M65" s="71"/>
      <c r="N65" s="71"/>
      <c r="O65" s="71"/>
      <c r="P65" s="71"/>
      <c r="Q65" s="71"/>
      <c r="R65" s="71"/>
      <c r="S65" s="71"/>
      <c r="T65" s="71"/>
    </row>
    <row r="66" spans="1:20" ht="16" hidden="1" x14ac:dyDescent="0.2">
      <c r="A66" s="22">
        <v>40004584</v>
      </c>
      <c r="B66" s="22" t="s">
        <v>74</v>
      </c>
      <c r="C66" s="22" t="s">
        <v>77</v>
      </c>
      <c r="D66" s="23"/>
      <c r="E66" s="23"/>
      <c r="F66" s="23"/>
      <c r="G66" s="23"/>
      <c r="H66" s="71"/>
      <c r="I66" s="71"/>
      <c r="J66" s="71"/>
      <c r="K66" s="71"/>
      <c r="L66" s="71"/>
      <c r="M66" s="71"/>
      <c r="N66" s="71"/>
      <c r="O66" s="71"/>
      <c r="P66" s="71"/>
      <c r="Q66" s="71"/>
      <c r="R66" s="71"/>
      <c r="S66" s="71"/>
      <c r="T66" s="71"/>
    </row>
    <row r="67" spans="1:20" ht="17" x14ac:dyDescent="0.2">
      <c r="A67" s="22">
        <v>40247855</v>
      </c>
      <c r="B67" s="22" t="s">
        <v>18</v>
      </c>
      <c r="C67" s="22" t="s">
        <v>321</v>
      </c>
      <c r="D67" s="31" t="s">
        <v>456</v>
      </c>
      <c r="E67" s="31" t="s">
        <v>362</v>
      </c>
      <c r="F67" s="31" t="s">
        <v>365</v>
      </c>
      <c r="G67" s="23" t="s">
        <v>427</v>
      </c>
      <c r="H67" s="71"/>
      <c r="I67" s="71"/>
      <c r="J67" s="71"/>
      <c r="K67" s="71"/>
      <c r="L67" s="71"/>
      <c r="M67" s="71"/>
      <c r="N67" s="71"/>
      <c r="O67" s="71"/>
      <c r="P67" s="71"/>
      <c r="Q67" s="71"/>
      <c r="R67" s="71">
        <v>1</v>
      </c>
      <c r="S67" s="71"/>
      <c r="T67" s="71"/>
    </row>
    <row r="68" spans="1:20" ht="17" x14ac:dyDescent="0.2">
      <c r="A68" s="22">
        <v>40001805</v>
      </c>
      <c r="B68" s="22" t="s">
        <v>18</v>
      </c>
      <c r="C68" s="22" t="s">
        <v>77</v>
      </c>
      <c r="D68" s="31" t="s">
        <v>456</v>
      </c>
      <c r="E68" s="31" t="s">
        <v>362</v>
      </c>
      <c r="F68" s="31" t="s">
        <v>404</v>
      </c>
      <c r="G68" s="31" t="s">
        <v>108</v>
      </c>
      <c r="H68" s="71"/>
      <c r="I68" s="71"/>
      <c r="J68" s="71"/>
      <c r="K68" s="71"/>
      <c r="L68" s="71"/>
      <c r="M68" s="71"/>
      <c r="N68" s="71"/>
      <c r="O68" s="71"/>
      <c r="P68" s="71"/>
      <c r="Q68" s="71"/>
      <c r="R68" s="71">
        <v>1</v>
      </c>
      <c r="S68" s="71"/>
      <c r="T68" s="71"/>
    </row>
    <row r="69" spans="1:20" ht="17" x14ac:dyDescent="0.2">
      <c r="A69" s="22">
        <v>40140115</v>
      </c>
      <c r="B69" s="22" t="s">
        <v>18</v>
      </c>
      <c r="C69" s="22" t="s">
        <v>77</v>
      </c>
      <c r="D69" s="31" t="s">
        <v>456</v>
      </c>
      <c r="E69" s="31" t="s">
        <v>362</v>
      </c>
      <c r="F69" s="31" t="s">
        <v>365</v>
      </c>
      <c r="G69" s="31" t="s">
        <v>272</v>
      </c>
      <c r="H69" s="71">
        <v>1</v>
      </c>
      <c r="I69" s="71"/>
      <c r="J69" s="71"/>
      <c r="K69" s="71"/>
      <c r="L69" s="71"/>
      <c r="M69" s="71"/>
      <c r="N69" s="71"/>
      <c r="O69" s="71">
        <v>1</v>
      </c>
      <c r="P69" s="71">
        <v>1</v>
      </c>
      <c r="Q69" s="71"/>
      <c r="R69" s="71"/>
      <c r="S69" s="71"/>
      <c r="T69" s="71"/>
    </row>
    <row r="70" spans="1:20" ht="51" x14ac:dyDescent="0.2">
      <c r="A70" s="22">
        <v>40009187</v>
      </c>
      <c r="B70" s="22" t="s">
        <v>18</v>
      </c>
      <c r="C70" s="22" t="s">
        <v>189</v>
      </c>
      <c r="D70" s="31" t="s">
        <v>356</v>
      </c>
      <c r="E70" s="31" t="s">
        <v>362</v>
      </c>
      <c r="F70" s="31" t="s">
        <v>404</v>
      </c>
      <c r="G70" s="31" t="s">
        <v>198</v>
      </c>
      <c r="H70" s="71">
        <v>1</v>
      </c>
      <c r="I70" s="71"/>
      <c r="J70" s="71"/>
      <c r="K70" s="71"/>
      <c r="L70" s="71"/>
      <c r="M70" s="71"/>
      <c r="N70" s="71"/>
      <c r="O70" s="71">
        <v>1</v>
      </c>
      <c r="P70" s="71">
        <v>1</v>
      </c>
      <c r="Q70" s="71"/>
      <c r="R70" s="71"/>
      <c r="S70" s="71"/>
      <c r="T70" s="71"/>
    </row>
    <row r="71" spans="1:20" ht="51" x14ac:dyDescent="0.2">
      <c r="A71" s="22">
        <v>40158339</v>
      </c>
      <c r="B71" s="22" t="s">
        <v>18</v>
      </c>
      <c r="C71" s="22" t="s">
        <v>77</v>
      </c>
      <c r="D71" s="31" t="s">
        <v>354</v>
      </c>
      <c r="E71" s="31" t="s">
        <v>362</v>
      </c>
      <c r="F71" s="31" t="s">
        <v>365</v>
      </c>
      <c r="G71" s="31" t="s">
        <v>275</v>
      </c>
      <c r="H71" s="71">
        <v>1</v>
      </c>
      <c r="I71" s="71">
        <v>1</v>
      </c>
      <c r="J71" s="71">
        <v>1</v>
      </c>
      <c r="K71" s="71">
        <v>1</v>
      </c>
      <c r="L71" s="71"/>
      <c r="M71" s="71"/>
      <c r="N71" s="71"/>
      <c r="O71" s="71">
        <v>1</v>
      </c>
      <c r="P71" s="71">
        <v>1</v>
      </c>
      <c r="Q71" s="71"/>
      <c r="R71" s="71"/>
      <c r="S71" s="71"/>
      <c r="T71" s="71"/>
    </row>
    <row r="72" spans="1:20" ht="17" x14ac:dyDescent="0.2">
      <c r="A72" s="22">
        <v>40009239</v>
      </c>
      <c r="B72" s="22" t="s">
        <v>18</v>
      </c>
      <c r="C72" s="22" t="s">
        <v>77</v>
      </c>
      <c r="D72" s="31" t="s">
        <v>359</v>
      </c>
      <c r="E72" s="31" t="s">
        <v>362</v>
      </c>
      <c r="F72" s="31" t="s">
        <v>365</v>
      </c>
      <c r="G72" s="23" t="s">
        <v>433</v>
      </c>
      <c r="H72" s="71">
        <v>1</v>
      </c>
      <c r="I72" s="71"/>
      <c r="J72" s="71"/>
      <c r="K72" s="71"/>
      <c r="L72" s="71"/>
      <c r="M72" s="71"/>
      <c r="N72" s="71"/>
      <c r="O72" s="71">
        <v>1</v>
      </c>
      <c r="P72" s="71"/>
      <c r="Q72" s="71"/>
      <c r="R72" s="71"/>
      <c r="S72" s="71"/>
      <c r="T72" s="71"/>
    </row>
    <row r="73" spans="1:20" ht="17" x14ac:dyDescent="0.2">
      <c r="A73" s="22">
        <v>40001155</v>
      </c>
      <c r="B73" s="22" t="s">
        <v>18</v>
      </c>
      <c r="C73" s="22" t="s">
        <v>77</v>
      </c>
      <c r="D73" s="31" t="s">
        <v>456</v>
      </c>
      <c r="E73" s="31" t="s">
        <v>362</v>
      </c>
      <c r="F73" s="31" t="s">
        <v>365</v>
      </c>
      <c r="G73" s="23" t="s">
        <v>435</v>
      </c>
      <c r="H73" s="71"/>
      <c r="I73" s="71"/>
      <c r="J73" s="71"/>
      <c r="K73" s="71"/>
      <c r="L73" s="71"/>
      <c r="M73" s="71"/>
      <c r="N73" s="71"/>
      <c r="O73" s="71">
        <v>1</v>
      </c>
      <c r="P73" s="71"/>
      <c r="Q73" s="71"/>
      <c r="R73" s="71"/>
      <c r="S73" s="71"/>
      <c r="T73" s="71"/>
    </row>
    <row r="74" spans="1:20" ht="34" x14ac:dyDescent="0.2">
      <c r="A74" s="22">
        <v>40002100</v>
      </c>
      <c r="B74" s="22" t="s">
        <v>18</v>
      </c>
      <c r="C74" s="22" t="s">
        <v>77</v>
      </c>
      <c r="D74" s="31" t="s">
        <v>354</v>
      </c>
      <c r="E74" s="31" t="s">
        <v>363</v>
      </c>
      <c r="F74" s="31" t="s">
        <v>404</v>
      </c>
      <c r="G74" s="31" t="s">
        <v>113</v>
      </c>
      <c r="H74" s="71"/>
      <c r="I74" s="71">
        <v>1</v>
      </c>
      <c r="J74" s="71"/>
      <c r="K74" s="71"/>
      <c r="L74" s="71"/>
      <c r="M74" s="71"/>
      <c r="N74" s="71"/>
      <c r="O74" s="71"/>
      <c r="P74" s="71"/>
      <c r="Q74" s="71"/>
      <c r="R74" s="71"/>
      <c r="S74" s="71"/>
      <c r="T74" s="71"/>
    </row>
    <row r="75" spans="1:20" ht="16" hidden="1" x14ac:dyDescent="0.2">
      <c r="A75" s="22">
        <v>40008197</v>
      </c>
      <c r="B75" s="22" t="s">
        <v>74</v>
      </c>
      <c r="C75" s="22" t="s">
        <v>77</v>
      </c>
      <c r="D75" s="23"/>
      <c r="E75" s="23"/>
      <c r="F75" s="23"/>
      <c r="G75" s="23"/>
      <c r="H75" s="71"/>
      <c r="I75" s="71"/>
      <c r="J75" s="71"/>
      <c r="K75" s="71"/>
      <c r="L75" s="71"/>
      <c r="M75" s="71"/>
      <c r="N75" s="71"/>
      <c r="O75" s="71"/>
      <c r="P75" s="71"/>
      <c r="Q75" s="71"/>
      <c r="R75" s="71"/>
      <c r="S75" s="71"/>
      <c r="T75" s="71"/>
    </row>
    <row r="76" spans="1:20" ht="34" x14ac:dyDescent="0.2">
      <c r="A76" s="22">
        <v>40002572</v>
      </c>
      <c r="B76" s="22" t="s">
        <v>18</v>
      </c>
      <c r="C76" s="22" t="s">
        <v>77</v>
      </c>
      <c r="D76" s="31" t="s">
        <v>353</v>
      </c>
      <c r="E76" s="31" t="s">
        <v>363</v>
      </c>
      <c r="F76" s="31" t="s">
        <v>365</v>
      </c>
      <c r="G76" s="31" t="s">
        <v>134</v>
      </c>
      <c r="H76" s="71"/>
      <c r="I76" s="71">
        <v>1</v>
      </c>
      <c r="J76" s="71">
        <v>1</v>
      </c>
      <c r="K76" s="71">
        <v>1</v>
      </c>
      <c r="L76" s="71"/>
      <c r="M76" s="71"/>
      <c r="N76" s="71"/>
      <c r="O76" s="71"/>
      <c r="P76" s="71"/>
      <c r="Q76" s="71"/>
      <c r="R76" s="71"/>
      <c r="S76" s="71"/>
      <c r="T76" s="71"/>
    </row>
    <row r="77" spans="1:20" ht="85" x14ac:dyDescent="0.2">
      <c r="A77" s="22">
        <v>40003506</v>
      </c>
      <c r="B77" s="22" t="s">
        <v>18</v>
      </c>
      <c r="C77" s="22" t="s">
        <v>77</v>
      </c>
      <c r="D77" s="31" t="s">
        <v>456</v>
      </c>
      <c r="E77" s="31" t="s">
        <v>362</v>
      </c>
      <c r="F77" s="31" t="s">
        <v>365</v>
      </c>
      <c r="G77" s="31" t="s">
        <v>153</v>
      </c>
      <c r="H77" s="71"/>
      <c r="I77" s="71">
        <v>1</v>
      </c>
      <c r="J77" s="71"/>
      <c r="K77" s="71"/>
      <c r="L77" s="71"/>
      <c r="M77" s="71"/>
      <c r="N77" s="71"/>
      <c r="O77" s="71"/>
      <c r="P77" s="71"/>
      <c r="Q77" s="71"/>
      <c r="R77" s="71">
        <v>1</v>
      </c>
      <c r="S77" s="71">
        <v>1</v>
      </c>
      <c r="T77" s="71"/>
    </row>
    <row r="78" spans="1:20" ht="16" hidden="1" x14ac:dyDescent="0.2">
      <c r="A78" s="22">
        <v>40009181</v>
      </c>
      <c r="B78" s="22" t="s">
        <v>74</v>
      </c>
      <c r="C78" s="22" t="s">
        <v>189</v>
      </c>
      <c r="D78" s="23"/>
      <c r="E78" s="23"/>
      <c r="F78" s="23"/>
      <c r="G78" s="23"/>
      <c r="H78" s="71"/>
      <c r="I78" s="71"/>
      <c r="J78" s="71"/>
      <c r="K78" s="71"/>
      <c r="L78" s="71"/>
      <c r="M78" s="71"/>
      <c r="N78" s="71"/>
      <c r="O78" s="71"/>
      <c r="P78" s="71"/>
      <c r="Q78" s="71"/>
      <c r="R78" s="71"/>
      <c r="S78" s="71"/>
      <c r="T78" s="71"/>
    </row>
    <row r="79" spans="1:20" ht="17" x14ac:dyDescent="0.2">
      <c r="A79" s="22">
        <v>40227121</v>
      </c>
      <c r="B79" s="22" t="s">
        <v>18</v>
      </c>
      <c r="C79" s="22" t="s">
        <v>77</v>
      </c>
      <c r="D79" s="31" t="s">
        <v>456</v>
      </c>
      <c r="E79" s="31" t="s">
        <v>363</v>
      </c>
      <c r="F79" s="31" t="s">
        <v>365</v>
      </c>
      <c r="G79" s="31" t="s">
        <v>294</v>
      </c>
      <c r="H79" s="71"/>
      <c r="I79" s="71">
        <v>1</v>
      </c>
      <c r="J79" s="71"/>
      <c r="K79" s="71"/>
      <c r="L79" s="71"/>
      <c r="M79" s="71"/>
      <c r="N79" s="71"/>
      <c r="O79" s="71"/>
      <c r="P79" s="71"/>
      <c r="Q79" s="71"/>
      <c r="R79" s="71"/>
      <c r="S79" s="71"/>
      <c r="T79" s="71"/>
    </row>
    <row r="80" spans="1:20" ht="16" hidden="1" x14ac:dyDescent="0.2">
      <c r="A80" s="22">
        <v>40009204</v>
      </c>
      <c r="B80" s="22" t="s">
        <v>74</v>
      </c>
      <c r="C80" s="22" t="s">
        <v>77</v>
      </c>
      <c r="D80" s="23"/>
      <c r="E80" s="23"/>
      <c r="F80" s="23"/>
      <c r="G80" s="23"/>
      <c r="H80" s="71"/>
      <c r="I80" s="71"/>
      <c r="J80" s="71"/>
      <c r="K80" s="71"/>
      <c r="L80" s="71"/>
      <c r="M80" s="71"/>
      <c r="N80" s="71"/>
      <c r="O80" s="71"/>
      <c r="P80" s="71"/>
      <c r="Q80" s="71"/>
      <c r="R80" s="71"/>
      <c r="S80" s="71"/>
      <c r="T80" s="71"/>
    </row>
    <row r="81" spans="1:20" ht="17" x14ac:dyDescent="0.2">
      <c r="A81" s="22">
        <v>40262193</v>
      </c>
      <c r="B81" s="22" t="s">
        <v>18</v>
      </c>
      <c r="C81" s="22" t="s">
        <v>77</v>
      </c>
      <c r="D81" s="31" t="s">
        <v>456</v>
      </c>
      <c r="E81" s="31" t="s">
        <v>362</v>
      </c>
      <c r="F81" s="31" t="s">
        <v>404</v>
      </c>
      <c r="G81" s="31" t="s">
        <v>333</v>
      </c>
      <c r="H81" s="71"/>
      <c r="I81" s="71">
        <v>1</v>
      </c>
      <c r="J81" s="71"/>
      <c r="K81" s="71"/>
      <c r="L81" s="71">
        <v>1</v>
      </c>
      <c r="M81" s="71"/>
      <c r="N81" s="71"/>
      <c r="O81" s="71"/>
      <c r="P81" s="71"/>
      <c r="Q81" s="71"/>
      <c r="R81" s="71"/>
      <c r="S81" s="71"/>
      <c r="T81" s="71"/>
    </row>
    <row r="82" spans="1:20" ht="17" x14ac:dyDescent="0.2">
      <c r="A82" s="22">
        <v>40173048</v>
      </c>
      <c r="B82" s="22" t="s">
        <v>18</v>
      </c>
      <c r="C82" s="22" t="s">
        <v>189</v>
      </c>
      <c r="D82" s="31" t="s">
        <v>355</v>
      </c>
      <c r="E82" s="31" t="s">
        <v>362</v>
      </c>
      <c r="F82" s="31" t="s">
        <v>404</v>
      </c>
      <c r="G82" s="31" t="s">
        <v>291</v>
      </c>
      <c r="H82" s="71"/>
      <c r="I82" s="71"/>
      <c r="J82" s="71"/>
      <c r="K82" s="71"/>
      <c r="L82" s="71"/>
      <c r="M82" s="71"/>
      <c r="N82" s="71"/>
      <c r="O82" s="71"/>
      <c r="P82" s="71"/>
      <c r="Q82" s="71"/>
      <c r="R82" s="71"/>
      <c r="S82" s="71"/>
      <c r="T82" s="71">
        <v>1</v>
      </c>
    </row>
    <row r="83" spans="1:20" ht="17" x14ac:dyDescent="0.2">
      <c r="A83" s="22">
        <v>40001066</v>
      </c>
      <c r="B83" s="22" t="s">
        <v>18</v>
      </c>
      <c r="C83" s="22" t="s">
        <v>77</v>
      </c>
      <c r="D83" s="31" t="s">
        <v>456</v>
      </c>
      <c r="E83" s="31" t="s">
        <v>363</v>
      </c>
      <c r="F83" s="31" t="s">
        <v>404</v>
      </c>
      <c r="G83" s="23" t="s">
        <v>437</v>
      </c>
      <c r="H83" s="71"/>
      <c r="I83" s="71"/>
      <c r="J83" s="71"/>
      <c r="K83" s="71">
        <v>1</v>
      </c>
      <c r="L83" s="71"/>
      <c r="M83" s="71"/>
      <c r="N83" s="71"/>
      <c r="O83" s="71">
        <v>1</v>
      </c>
      <c r="P83" s="71"/>
      <c r="Q83" s="71"/>
      <c r="R83" s="71"/>
      <c r="S83" s="71"/>
      <c r="T83" s="71"/>
    </row>
    <row r="84" spans="1:20" ht="17" x14ac:dyDescent="0.2">
      <c r="A84" s="22">
        <v>40004023</v>
      </c>
      <c r="B84" s="22" t="s">
        <v>18</v>
      </c>
      <c r="C84" s="22" t="s">
        <v>77</v>
      </c>
      <c r="D84" s="31" t="s">
        <v>456</v>
      </c>
      <c r="E84" s="31" t="s">
        <v>362</v>
      </c>
      <c r="F84" s="31" t="s">
        <v>365</v>
      </c>
      <c r="G84" s="31" t="s">
        <v>159</v>
      </c>
      <c r="H84" s="71"/>
      <c r="I84" s="71"/>
      <c r="J84" s="71"/>
      <c r="K84" s="71"/>
      <c r="L84" s="71"/>
      <c r="M84" s="71"/>
      <c r="N84" s="71">
        <v>1</v>
      </c>
      <c r="O84" s="71"/>
      <c r="P84" s="71"/>
      <c r="Q84" s="71"/>
      <c r="R84" s="71"/>
      <c r="S84" s="71"/>
      <c r="T84" s="71"/>
    </row>
    <row r="85" spans="1:20" ht="17" x14ac:dyDescent="0.2">
      <c r="A85" s="22">
        <v>40080434</v>
      </c>
      <c r="B85" s="22" t="s">
        <v>18</v>
      </c>
      <c r="C85" s="22" t="s">
        <v>77</v>
      </c>
      <c r="D85" s="31" t="s">
        <v>354</v>
      </c>
      <c r="E85" s="31" t="s">
        <v>362</v>
      </c>
      <c r="F85" s="31" t="s">
        <v>365</v>
      </c>
      <c r="G85" s="23"/>
      <c r="H85" s="71"/>
      <c r="I85" s="71"/>
      <c r="J85" s="71"/>
      <c r="K85" s="71"/>
      <c r="L85" s="71"/>
      <c r="M85" s="71"/>
      <c r="N85" s="71"/>
      <c r="O85" s="71"/>
      <c r="P85" s="71"/>
      <c r="Q85" s="71"/>
      <c r="R85" s="71"/>
      <c r="S85" s="71"/>
      <c r="T85" s="71">
        <v>1</v>
      </c>
    </row>
    <row r="86" spans="1:20" ht="16" hidden="1" x14ac:dyDescent="0.2">
      <c r="A86" s="22">
        <v>40009603</v>
      </c>
      <c r="B86" s="22" t="s">
        <v>74</v>
      </c>
      <c r="C86" s="22" t="s">
        <v>189</v>
      </c>
      <c r="D86" s="23"/>
      <c r="E86" s="23"/>
      <c r="F86" s="23"/>
      <c r="G86" s="23"/>
      <c r="H86" s="71"/>
      <c r="I86" s="71"/>
      <c r="J86" s="71"/>
      <c r="K86" s="71"/>
      <c r="L86" s="71"/>
      <c r="M86" s="71"/>
      <c r="N86" s="71"/>
      <c r="O86" s="71"/>
      <c r="P86" s="71"/>
      <c r="Q86" s="71"/>
      <c r="R86" s="71"/>
      <c r="S86" s="71"/>
      <c r="T86" s="71"/>
    </row>
    <row r="87" spans="1:20" ht="17" x14ac:dyDescent="0.2">
      <c r="A87" s="22">
        <v>40080679</v>
      </c>
      <c r="B87" s="22" t="s">
        <v>18</v>
      </c>
      <c r="C87" s="22" t="s">
        <v>77</v>
      </c>
      <c r="D87" s="31" t="s">
        <v>355</v>
      </c>
      <c r="E87" s="31" t="s">
        <v>362</v>
      </c>
      <c r="F87" s="31" t="s">
        <v>365</v>
      </c>
      <c r="G87" s="23"/>
      <c r="H87" s="71"/>
      <c r="I87" s="71"/>
      <c r="J87" s="71"/>
      <c r="K87" s="71"/>
      <c r="L87" s="71"/>
      <c r="M87" s="71"/>
      <c r="N87" s="71"/>
      <c r="O87" s="71"/>
      <c r="P87" s="71"/>
      <c r="Q87" s="71"/>
      <c r="R87" s="71"/>
      <c r="S87" s="71"/>
      <c r="T87" s="71">
        <v>1</v>
      </c>
    </row>
    <row r="88" spans="1:20" ht="17" x14ac:dyDescent="0.2">
      <c r="A88" s="22">
        <v>40125045</v>
      </c>
      <c r="B88" s="22" t="s">
        <v>18</v>
      </c>
      <c r="C88" s="22" t="s">
        <v>77</v>
      </c>
      <c r="D88" s="31" t="s">
        <v>456</v>
      </c>
      <c r="E88" s="31" t="s">
        <v>362</v>
      </c>
      <c r="F88" s="31" t="s">
        <v>365</v>
      </c>
      <c r="G88" s="23"/>
      <c r="H88" s="71"/>
      <c r="I88" s="71"/>
      <c r="J88" s="71"/>
      <c r="K88" s="71"/>
      <c r="L88" s="71"/>
      <c r="M88" s="71"/>
      <c r="N88" s="71"/>
      <c r="O88" s="71"/>
      <c r="P88" s="71"/>
      <c r="Q88" s="71"/>
      <c r="R88" s="71"/>
      <c r="S88" s="71"/>
      <c r="T88" s="71">
        <v>1</v>
      </c>
    </row>
    <row r="89" spans="1:20" ht="17" x14ac:dyDescent="0.2">
      <c r="A89" s="22">
        <v>40130344</v>
      </c>
      <c r="B89" s="22" t="s">
        <v>18</v>
      </c>
      <c r="C89" s="22" t="s">
        <v>77</v>
      </c>
      <c r="D89" s="31" t="s">
        <v>456</v>
      </c>
      <c r="E89" s="31" t="s">
        <v>362</v>
      </c>
      <c r="F89" s="31" t="s">
        <v>365</v>
      </c>
      <c r="G89" s="23"/>
      <c r="H89" s="71"/>
      <c r="I89" s="71"/>
      <c r="J89" s="71"/>
      <c r="K89" s="71"/>
      <c r="L89" s="71"/>
      <c r="M89" s="71"/>
      <c r="N89" s="71"/>
      <c r="O89" s="71"/>
      <c r="P89" s="71"/>
      <c r="Q89" s="71"/>
      <c r="R89" s="71"/>
      <c r="S89" s="71"/>
      <c r="T89" s="71">
        <v>1</v>
      </c>
    </row>
    <row r="90" spans="1:20" ht="17" x14ac:dyDescent="0.2">
      <c r="A90" s="22">
        <v>40169564</v>
      </c>
      <c r="B90" s="22" t="s">
        <v>18</v>
      </c>
      <c r="C90" s="22" t="s">
        <v>77</v>
      </c>
      <c r="D90" s="31" t="s">
        <v>456</v>
      </c>
      <c r="E90" s="31" t="s">
        <v>362</v>
      </c>
      <c r="F90" s="31" t="s">
        <v>365</v>
      </c>
      <c r="G90" s="23"/>
      <c r="H90" s="71"/>
      <c r="I90" s="71"/>
      <c r="J90" s="71"/>
      <c r="K90" s="71"/>
      <c r="L90" s="71"/>
      <c r="M90" s="71"/>
      <c r="N90" s="71"/>
      <c r="O90" s="71"/>
      <c r="P90" s="71"/>
      <c r="Q90" s="71"/>
      <c r="R90" s="71"/>
      <c r="S90" s="71"/>
      <c r="T90" s="71">
        <v>1</v>
      </c>
    </row>
    <row r="91" spans="1:20" ht="17" x14ac:dyDescent="0.2">
      <c r="A91" s="22">
        <v>40170460</v>
      </c>
      <c r="B91" s="22" t="s">
        <v>18</v>
      </c>
      <c r="C91" s="22" t="s">
        <v>77</v>
      </c>
      <c r="D91" s="31" t="s">
        <v>354</v>
      </c>
      <c r="E91" s="31" t="s">
        <v>362</v>
      </c>
      <c r="F91" s="31" t="s">
        <v>365</v>
      </c>
      <c r="G91" s="23"/>
      <c r="H91" s="71"/>
      <c r="I91" s="71"/>
      <c r="J91" s="71"/>
      <c r="K91" s="71"/>
      <c r="L91" s="71"/>
      <c r="M91" s="71"/>
      <c r="N91" s="71"/>
      <c r="O91" s="71"/>
      <c r="P91" s="71"/>
      <c r="Q91" s="71"/>
      <c r="R91" s="71"/>
      <c r="S91" s="71"/>
      <c r="T91" s="71">
        <v>1</v>
      </c>
    </row>
    <row r="92" spans="1:20" ht="17" x14ac:dyDescent="0.2">
      <c r="A92" s="22">
        <v>40240626</v>
      </c>
      <c r="B92" s="22" t="s">
        <v>18</v>
      </c>
      <c r="C92" s="22" t="s">
        <v>77</v>
      </c>
      <c r="D92" s="31" t="s">
        <v>456</v>
      </c>
      <c r="E92" s="31" t="s">
        <v>362</v>
      </c>
      <c r="F92" s="31" t="s">
        <v>365</v>
      </c>
      <c r="G92" s="23"/>
      <c r="H92" s="71"/>
      <c r="I92" s="71"/>
      <c r="J92" s="71"/>
      <c r="K92" s="71"/>
      <c r="L92" s="71"/>
      <c r="M92" s="71"/>
      <c r="N92" s="71"/>
      <c r="O92" s="71"/>
      <c r="P92" s="71"/>
      <c r="Q92" s="71"/>
      <c r="R92" s="71"/>
      <c r="S92" s="71"/>
      <c r="T92" s="71">
        <v>1</v>
      </c>
    </row>
    <row r="93" spans="1:20" ht="17" x14ac:dyDescent="0.2">
      <c r="A93" s="22">
        <v>40248997</v>
      </c>
      <c r="B93" s="22" t="s">
        <v>18</v>
      </c>
      <c r="C93" s="22" t="s">
        <v>324</v>
      </c>
      <c r="D93" s="31" t="s">
        <v>456</v>
      </c>
      <c r="E93" s="31" t="s">
        <v>362</v>
      </c>
      <c r="F93" s="31" t="s">
        <v>365</v>
      </c>
      <c r="G93" s="23"/>
      <c r="H93" s="71"/>
      <c r="I93" s="71"/>
      <c r="J93" s="71"/>
      <c r="K93" s="71"/>
      <c r="L93" s="71"/>
      <c r="M93" s="71"/>
      <c r="N93" s="71"/>
      <c r="O93" s="71"/>
      <c r="P93" s="71"/>
      <c r="Q93" s="71"/>
      <c r="R93" s="71"/>
      <c r="S93" s="71"/>
      <c r="T93" s="71">
        <v>1</v>
      </c>
    </row>
    <row r="94" spans="1:20" ht="17" x14ac:dyDescent="0.2">
      <c r="A94" s="22">
        <v>40278173</v>
      </c>
      <c r="B94" s="22" t="s">
        <v>18</v>
      </c>
      <c r="C94" s="22" t="s">
        <v>77</v>
      </c>
      <c r="D94" s="31" t="s">
        <v>456</v>
      </c>
      <c r="E94" s="31" t="s">
        <v>362</v>
      </c>
      <c r="F94" s="31" t="s">
        <v>365</v>
      </c>
      <c r="G94" s="23"/>
      <c r="H94" s="71"/>
      <c r="I94" s="71"/>
      <c r="J94" s="71"/>
      <c r="K94" s="71"/>
      <c r="L94" s="71"/>
      <c r="M94" s="71"/>
      <c r="N94" s="71"/>
      <c r="O94" s="71"/>
      <c r="P94" s="71"/>
      <c r="Q94" s="71"/>
      <c r="R94" s="71"/>
      <c r="S94" s="71"/>
      <c r="T94" s="71">
        <v>1</v>
      </c>
    </row>
    <row r="95" spans="1:20" ht="17" x14ac:dyDescent="0.2">
      <c r="A95" s="22">
        <v>40320033</v>
      </c>
      <c r="B95" s="22" t="s">
        <v>18</v>
      </c>
      <c r="C95" s="22" t="s">
        <v>77</v>
      </c>
      <c r="D95" s="31" t="s">
        <v>354</v>
      </c>
      <c r="E95" s="31" t="s">
        <v>362</v>
      </c>
      <c r="F95" s="31" t="s">
        <v>365</v>
      </c>
      <c r="G95" s="23"/>
      <c r="H95" s="71"/>
      <c r="I95" s="71"/>
      <c r="J95" s="71"/>
      <c r="K95" s="71"/>
      <c r="L95" s="71"/>
      <c r="M95" s="71"/>
      <c r="N95" s="71"/>
      <c r="O95" s="71"/>
      <c r="P95" s="71"/>
      <c r="Q95" s="71"/>
      <c r="R95" s="71"/>
      <c r="S95" s="71"/>
      <c r="T95" s="71">
        <v>1</v>
      </c>
    </row>
    <row r="96" spans="1:20" ht="16" hidden="1" x14ac:dyDescent="0.2">
      <c r="A96" s="22">
        <v>40013048</v>
      </c>
      <c r="B96" s="22" t="s">
        <v>74</v>
      </c>
      <c r="C96" s="22" t="s">
        <v>77</v>
      </c>
      <c r="D96" s="23"/>
      <c r="E96" s="23"/>
      <c r="F96" s="23"/>
      <c r="G96" s="23"/>
      <c r="H96" s="71"/>
      <c r="I96" s="71"/>
      <c r="J96" s="71"/>
      <c r="K96" s="71"/>
      <c r="L96" s="71"/>
      <c r="M96" s="71"/>
      <c r="N96" s="71"/>
      <c r="O96" s="71"/>
      <c r="P96" s="71"/>
      <c r="Q96" s="71"/>
      <c r="R96" s="71"/>
      <c r="S96" s="71"/>
      <c r="T96" s="71"/>
    </row>
    <row r="97" spans="1:20" ht="17" x14ac:dyDescent="0.2">
      <c r="A97" s="22">
        <v>40001102</v>
      </c>
      <c r="B97" s="22" t="s">
        <v>18</v>
      </c>
      <c r="C97" s="22" t="s">
        <v>77</v>
      </c>
      <c r="D97" s="31" t="s">
        <v>456</v>
      </c>
      <c r="E97" s="31" t="s">
        <v>363</v>
      </c>
      <c r="F97" s="31" t="s">
        <v>365</v>
      </c>
      <c r="G97" s="23"/>
      <c r="H97" s="71"/>
      <c r="I97" s="71"/>
      <c r="J97" s="71"/>
      <c r="K97" s="71"/>
      <c r="L97" s="71"/>
      <c r="M97" s="71"/>
      <c r="N97" s="71"/>
      <c r="O97" s="71"/>
      <c r="P97" s="71"/>
      <c r="Q97" s="71"/>
      <c r="R97" s="71"/>
      <c r="S97" s="71"/>
      <c r="T97" s="71">
        <v>1</v>
      </c>
    </row>
    <row r="98" spans="1:20" ht="17" x14ac:dyDescent="0.2">
      <c r="A98" s="22">
        <v>40001704</v>
      </c>
      <c r="B98" s="22" t="s">
        <v>18</v>
      </c>
      <c r="C98" s="22" t="s">
        <v>77</v>
      </c>
      <c r="D98" s="31" t="s">
        <v>456</v>
      </c>
      <c r="E98" s="31" t="s">
        <v>363</v>
      </c>
      <c r="F98" s="31" t="s">
        <v>365</v>
      </c>
      <c r="G98" s="23"/>
      <c r="H98" s="71"/>
      <c r="I98" s="71"/>
      <c r="J98" s="71"/>
      <c r="K98" s="71"/>
      <c r="L98" s="71"/>
      <c r="M98" s="71"/>
      <c r="N98" s="71"/>
      <c r="O98" s="71"/>
      <c r="P98" s="71"/>
      <c r="Q98" s="71"/>
      <c r="R98" s="71"/>
      <c r="S98" s="71"/>
      <c r="T98" s="71">
        <v>1</v>
      </c>
    </row>
    <row r="99" spans="1:20" ht="17" x14ac:dyDescent="0.2">
      <c r="A99" s="22">
        <v>40002216</v>
      </c>
      <c r="B99" s="22" t="s">
        <v>18</v>
      </c>
      <c r="C99" s="22" t="s">
        <v>77</v>
      </c>
      <c r="D99" s="31" t="s">
        <v>354</v>
      </c>
      <c r="E99" s="31" t="s">
        <v>363</v>
      </c>
      <c r="F99" s="31" t="s">
        <v>365</v>
      </c>
      <c r="G99" s="23"/>
      <c r="H99" s="71"/>
      <c r="I99" s="71"/>
      <c r="J99" s="71"/>
      <c r="K99" s="71"/>
      <c r="L99" s="71"/>
      <c r="M99" s="71"/>
      <c r="N99" s="71"/>
      <c r="O99" s="71"/>
      <c r="P99" s="71"/>
      <c r="Q99" s="71"/>
      <c r="R99" s="71"/>
      <c r="S99" s="71"/>
      <c r="T99" s="71">
        <v>1</v>
      </c>
    </row>
    <row r="100" spans="1:20" ht="17" x14ac:dyDescent="0.2">
      <c r="A100" s="22">
        <v>40002799</v>
      </c>
      <c r="B100" s="22" t="s">
        <v>18</v>
      </c>
      <c r="C100" s="22" t="s">
        <v>77</v>
      </c>
      <c r="D100" s="31" t="s">
        <v>354</v>
      </c>
      <c r="E100" s="31" t="s">
        <v>363</v>
      </c>
      <c r="F100" s="31" t="s">
        <v>365</v>
      </c>
      <c r="G100" s="23"/>
      <c r="H100" s="71"/>
      <c r="I100" s="71"/>
      <c r="J100" s="71"/>
      <c r="K100" s="71"/>
      <c r="L100" s="71"/>
      <c r="M100" s="71"/>
      <c r="N100" s="71"/>
      <c r="O100" s="71"/>
      <c r="P100" s="71"/>
      <c r="Q100" s="71"/>
      <c r="R100" s="71"/>
      <c r="S100" s="71"/>
      <c r="T100" s="71">
        <v>1</v>
      </c>
    </row>
    <row r="101" spans="1:20" ht="17" x14ac:dyDescent="0.2">
      <c r="A101" s="22">
        <v>40002858</v>
      </c>
      <c r="B101" s="22" t="s">
        <v>18</v>
      </c>
      <c r="C101" s="22" t="s">
        <v>77</v>
      </c>
      <c r="D101" s="31" t="s">
        <v>354</v>
      </c>
      <c r="E101" s="31" t="s">
        <v>363</v>
      </c>
      <c r="F101" s="31" t="s">
        <v>365</v>
      </c>
      <c r="G101" s="23"/>
      <c r="H101" s="71"/>
      <c r="I101" s="71"/>
      <c r="J101" s="71"/>
      <c r="K101" s="71"/>
      <c r="L101" s="71"/>
      <c r="M101" s="71"/>
      <c r="N101" s="71"/>
      <c r="O101" s="71"/>
      <c r="P101" s="71"/>
      <c r="Q101" s="71"/>
      <c r="R101" s="71"/>
      <c r="S101" s="71"/>
      <c r="T101" s="71">
        <v>1</v>
      </c>
    </row>
    <row r="102" spans="1:20" ht="16" hidden="1" x14ac:dyDescent="0.2">
      <c r="A102" s="22">
        <v>40015336</v>
      </c>
      <c r="B102" s="22" t="s">
        <v>74</v>
      </c>
      <c r="C102" s="22" t="s">
        <v>77</v>
      </c>
      <c r="D102" s="23"/>
      <c r="E102" s="23"/>
      <c r="F102" s="23"/>
      <c r="G102" s="23"/>
      <c r="H102" s="71"/>
      <c r="I102" s="71"/>
      <c r="J102" s="71"/>
      <c r="K102" s="71"/>
      <c r="L102" s="71"/>
      <c r="M102" s="71"/>
      <c r="N102" s="71"/>
      <c r="O102" s="71"/>
      <c r="P102" s="71"/>
      <c r="Q102" s="71"/>
      <c r="R102" s="71"/>
      <c r="S102" s="71"/>
      <c r="T102" s="71"/>
    </row>
    <row r="103" spans="1:20" ht="17" x14ac:dyDescent="0.2">
      <c r="A103" s="22">
        <v>40002869</v>
      </c>
      <c r="B103" s="22" t="s">
        <v>18</v>
      </c>
      <c r="C103" s="22" t="s">
        <v>77</v>
      </c>
      <c r="D103" s="31" t="s">
        <v>354</v>
      </c>
      <c r="E103" s="31" t="s">
        <v>363</v>
      </c>
      <c r="F103" s="31" t="s">
        <v>365</v>
      </c>
      <c r="G103" s="23"/>
      <c r="H103" s="71"/>
      <c r="I103" s="71"/>
      <c r="J103" s="71"/>
      <c r="K103" s="71"/>
      <c r="L103" s="71"/>
      <c r="M103" s="71"/>
      <c r="N103" s="71"/>
      <c r="O103" s="71"/>
      <c r="P103" s="71"/>
      <c r="Q103" s="71"/>
      <c r="R103" s="71"/>
      <c r="S103" s="71"/>
      <c r="T103" s="71">
        <v>1</v>
      </c>
    </row>
    <row r="104" spans="1:20" ht="17" x14ac:dyDescent="0.2">
      <c r="A104" s="22">
        <v>40003056</v>
      </c>
      <c r="B104" s="22" t="s">
        <v>18</v>
      </c>
      <c r="C104" s="22" t="s">
        <v>77</v>
      </c>
      <c r="D104" s="31" t="s">
        <v>456</v>
      </c>
      <c r="E104" s="31" t="s">
        <v>363</v>
      </c>
      <c r="F104" s="31" t="s">
        <v>365</v>
      </c>
      <c r="G104" s="23"/>
      <c r="H104" s="71"/>
      <c r="I104" s="71"/>
      <c r="J104" s="71"/>
      <c r="K104" s="71"/>
      <c r="L104" s="71"/>
      <c r="M104" s="71"/>
      <c r="N104" s="71"/>
      <c r="O104" s="71"/>
      <c r="P104" s="71"/>
      <c r="Q104" s="71"/>
      <c r="R104" s="71"/>
      <c r="S104" s="71"/>
      <c r="T104" s="71">
        <v>1</v>
      </c>
    </row>
    <row r="105" spans="1:20" ht="17" x14ac:dyDescent="0.2">
      <c r="A105" s="22">
        <v>40004346</v>
      </c>
      <c r="B105" s="22" t="s">
        <v>18</v>
      </c>
      <c r="C105" s="22"/>
      <c r="D105" s="31" t="s">
        <v>354</v>
      </c>
      <c r="E105" s="31" t="s">
        <v>363</v>
      </c>
      <c r="F105" s="31" t="s">
        <v>365</v>
      </c>
      <c r="G105" s="23"/>
      <c r="H105" s="71"/>
      <c r="I105" s="71"/>
      <c r="J105" s="71"/>
      <c r="K105" s="71"/>
      <c r="L105" s="71"/>
      <c r="M105" s="71"/>
      <c r="N105" s="71"/>
      <c r="O105" s="71"/>
      <c r="P105" s="71"/>
      <c r="Q105" s="71"/>
      <c r="R105" s="71"/>
      <c r="S105" s="71"/>
      <c r="T105" s="71">
        <v>1</v>
      </c>
    </row>
    <row r="106" spans="1:20" ht="17" x14ac:dyDescent="0.2">
      <c r="A106" s="22">
        <v>40005796</v>
      </c>
      <c r="B106" s="22" t="s">
        <v>18</v>
      </c>
      <c r="C106" s="22" t="s">
        <v>77</v>
      </c>
      <c r="D106" s="31" t="s">
        <v>354</v>
      </c>
      <c r="E106" s="31" t="s">
        <v>363</v>
      </c>
      <c r="F106" s="31" t="s">
        <v>365</v>
      </c>
      <c r="G106" s="23"/>
      <c r="H106" s="71"/>
      <c r="I106" s="71"/>
      <c r="J106" s="71"/>
      <c r="K106" s="71"/>
      <c r="L106" s="71"/>
      <c r="M106" s="71"/>
      <c r="N106" s="71"/>
      <c r="O106" s="71"/>
      <c r="P106" s="71"/>
      <c r="Q106" s="71"/>
      <c r="R106" s="71"/>
      <c r="S106" s="71"/>
      <c r="T106" s="71">
        <v>1</v>
      </c>
    </row>
    <row r="107" spans="1:20" ht="17" x14ac:dyDescent="0.2">
      <c r="A107" s="22">
        <v>40006344</v>
      </c>
      <c r="B107" s="22" t="s">
        <v>18</v>
      </c>
      <c r="C107" s="22" t="s">
        <v>77</v>
      </c>
      <c r="D107" s="31" t="s">
        <v>354</v>
      </c>
      <c r="E107" s="31" t="s">
        <v>363</v>
      </c>
      <c r="F107" s="31" t="s">
        <v>365</v>
      </c>
      <c r="G107" s="23"/>
      <c r="H107" s="71"/>
      <c r="I107" s="71"/>
      <c r="J107" s="71"/>
      <c r="K107" s="71"/>
      <c r="L107" s="71"/>
      <c r="M107" s="71"/>
      <c r="N107" s="71"/>
      <c r="O107" s="71"/>
      <c r="P107" s="71"/>
      <c r="Q107" s="71"/>
      <c r="R107" s="71"/>
      <c r="S107" s="71"/>
      <c r="T107" s="71">
        <v>1</v>
      </c>
    </row>
    <row r="108" spans="1:20" ht="17" x14ac:dyDescent="0.2">
      <c r="A108" s="22">
        <v>40011288</v>
      </c>
      <c r="B108" s="22" t="s">
        <v>18</v>
      </c>
      <c r="C108" s="22" t="s">
        <v>77</v>
      </c>
      <c r="D108" s="31" t="s">
        <v>354</v>
      </c>
      <c r="E108" s="31" t="s">
        <v>363</v>
      </c>
      <c r="F108" s="31" t="s">
        <v>365</v>
      </c>
      <c r="G108" s="23"/>
      <c r="H108" s="71"/>
      <c r="I108" s="71"/>
      <c r="J108" s="71"/>
      <c r="K108" s="71"/>
      <c r="L108" s="71"/>
      <c r="M108" s="71"/>
      <c r="N108" s="71"/>
      <c r="O108" s="71"/>
      <c r="P108" s="71"/>
      <c r="Q108" s="71"/>
      <c r="R108" s="71"/>
      <c r="S108" s="71"/>
      <c r="T108" s="71">
        <v>1</v>
      </c>
    </row>
    <row r="109" spans="1:20" ht="17" x14ac:dyDescent="0.2">
      <c r="A109" s="22">
        <v>40013420</v>
      </c>
      <c r="B109" s="22" t="s">
        <v>18</v>
      </c>
      <c r="C109" s="22" t="s">
        <v>189</v>
      </c>
      <c r="D109" s="31" t="s">
        <v>355</v>
      </c>
      <c r="E109" s="31" t="s">
        <v>363</v>
      </c>
      <c r="F109" s="31" t="s">
        <v>365</v>
      </c>
      <c r="G109" s="23"/>
      <c r="H109" s="71"/>
      <c r="I109" s="71"/>
      <c r="J109" s="71"/>
      <c r="K109" s="71"/>
      <c r="L109" s="71"/>
      <c r="M109" s="71"/>
      <c r="N109" s="71"/>
      <c r="O109" s="71"/>
      <c r="P109" s="71"/>
      <c r="Q109" s="71"/>
      <c r="R109" s="71"/>
      <c r="S109" s="71"/>
      <c r="T109" s="71">
        <v>1</v>
      </c>
    </row>
    <row r="110" spans="1:20" ht="17" x14ac:dyDescent="0.2">
      <c r="A110" s="22">
        <v>40035664</v>
      </c>
      <c r="B110" s="22" t="s">
        <v>18</v>
      </c>
      <c r="C110" s="22" t="s">
        <v>77</v>
      </c>
      <c r="D110" s="31" t="s">
        <v>456</v>
      </c>
      <c r="E110" s="31" t="s">
        <v>363</v>
      </c>
      <c r="F110" s="31" t="s">
        <v>365</v>
      </c>
      <c r="G110" s="23"/>
      <c r="H110" s="71"/>
      <c r="I110" s="71"/>
      <c r="J110" s="71"/>
      <c r="K110" s="71"/>
      <c r="L110" s="71"/>
      <c r="M110" s="71"/>
      <c r="N110" s="71"/>
      <c r="O110" s="71"/>
      <c r="P110" s="71"/>
      <c r="Q110" s="71"/>
      <c r="R110" s="71"/>
      <c r="S110" s="71"/>
      <c r="T110" s="71">
        <v>1</v>
      </c>
    </row>
    <row r="111" spans="1:20" ht="17" x14ac:dyDescent="0.2">
      <c r="A111" s="22">
        <v>40052535</v>
      </c>
      <c r="B111" s="22" t="s">
        <v>18</v>
      </c>
      <c r="C111" s="22" t="s">
        <v>77</v>
      </c>
      <c r="D111" s="31" t="s">
        <v>456</v>
      </c>
      <c r="E111" s="31" t="s">
        <v>363</v>
      </c>
      <c r="F111" s="31" t="s">
        <v>365</v>
      </c>
      <c r="G111" s="23"/>
      <c r="H111" s="71"/>
      <c r="I111" s="71"/>
      <c r="J111" s="71"/>
      <c r="K111" s="71"/>
      <c r="L111" s="71"/>
      <c r="M111" s="71"/>
      <c r="N111" s="71"/>
      <c r="O111" s="71"/>
      <c r="P111" s="71"/>
      <c r="Q111" s="71"/>
      <c r="R111" s="71"/>
      <c r="S111" s="71"/>
      <c r="T111" s="71">
        <v>1</v>
      </c>
    </row>
    <row r="112" spans="1:20" ht="17" x14ac:dyDescent="0.2">
      <c r="A112" s="22">
        <v>40052636</v>
      </c>
      <c r="B112" s="22" t="s">
        <v>18</v>
      </c>
      <c r="C112" s="22" t="s">
        <v>77</v>
      </c>
      <c r="D112" s="31" t="s">
        <v>456</v>
      </c>
      <c r="E112" s="31" t="s">
        <v>363</v>
      </c>
      <c r="F112" s="31" t="s">
        <v>365</v>
      </c>
      <c r="G112" s="23"/>
      <c r="H112" s="71"/>
      <c r="I112" s="71"/>
      <c r="J112" s="71"/>
      <c r="K112" s="71"/>
      <c r="L112" s="71"/>
      <c r="M112" s="71"/>
      <c r="N112" s="71"/>
      <c r="O112" s="71"/>
      <c r="P112" s="71"/>
      <c r="Q112" s="71"/>
      <c r="R112" s="71"/>
      <c r="S112" s="71"/>
      <c r="T112" s="71">
        <v>1</v>
      </c>
    </row>
    <row r="113" spans="1:20" ht="17" x14ac:dyDescent="0.2">
      <c r="A113" s="22">
        <v>40119944</v>
      </c>
      <c r="B113" s="22" t="s">
        <v>18</v>
      </c>
      <c r="C113" s="22" t="s">
        <v>77</v>
      </c>
      <c r="D113" s="31" t="s">
        <v>456</v>
      </c>
      <c r="E113" s="31" t="s">
        <v>363</v>
      </c>
      <c r="F113" s="31" t="s">
        <v>365</v>
      </c>
      <c r="G113" s="23"/>
      <c r="H113" s="71"/>
      <c r="I113" s="71"/>
      <c r="J113" s="71"/>
      <c r="K113" s="71"/>
      <c r="L113" s="71"/>
      <c r="M113" s="71"/>
      <c r="N113" s="71"/>
      <c r="O113" s="71"/>
      <c r="P113" s="71"/>
      <c r="Q113" s="71"/>
      <c r="R113" s="71"/>
      <c r="S113" s="71"/>
      <c r="T113" s="71">
        <v>1</v>
      </c>
    </row>
    <row r="114" spans="1:20" ht="17" x14ac:dyDescent="0.2">
      <c r="A114" s="22">
        <v>40137412</v>
      </c>
      <c r="B114" s="22" t="s">
        <v>18</v>
      </c>
      <c r="C114" s="22" t="s">
        <v>77</v>
      </c>
      <c r="D114" s="31" t="s">
        <v>456</v>
      </c>
      <c r="E114" s="31" t="s">
        <v>363</v>
      </c>
      <c r="F114" s="31" t="s">
        <v>365</v>
      </c>
      <c r="G114" s="23"/>
      <c r="H114" s="71"/>
      <c r="I114" s="71"/>
      <c r="J114" s="71"/>
      <c r="K114" s="71"/>
      <c r="L114" s="71"/>
      <c r="M114" s="71"/>
      <c r="N114" s="71"/>
      <c r="O114" s="71"/>
      <c r="P114" s="71"/>
      <c r="Q114" s="71"/>
      <c r="R114" s="71"/>
      <c r="S114" s="71"/>
      <c r="T114" s="71">
        <v>1</v>
      </c>
    </row>
    <row r="115" spans="1:20" ht="17" x14ac:dyDescent="0.2">
      <c r="A115" s="22">
        <v>40171125</v>
      </c>
      <c r="B115" s="22" t="s">
        <v>18</v>
      </c>
      <c r="C115" s="22" t="s">
        <v>77</v>
      </c>
      <c r="D115" s="31" t="s">
        <v>354</v>
      </c>
      <c r="E115" s="31" t="s">
        <v>363</v>
      </c>
      <c r="F115" s="31" t="s">
        <v>365</v>
      </c>
      <c r="G115" s="23"/>
      <c r="H115" s="71"/>
      <c r="I115" s="71"/>
      <c r="J115" s="71"/>
      <c r="K115" s="71"/>
      <c r="L115" s="71"/>
      <c r="M115" s="71"/>
      <c r="N115" s="71"/>
      <c r="O115" s="71"/>
      <c r="P115" s="71"/>
      <c r="Q115" s="71"/>
      <c r="R115" s="71"/>
      <c r="S115" s="71"/>
      <c r="T115" s="71">
        <v>1</v>
      </c>
    </row>
    <row r="116" spans="1:20" ht="17" x14ac:dyDescent="0.2">
      <c r="A116" s="22">
        <v>40238774</v>
      </c>
      <c r="B116" s="22" t="s">
        <v>18</v>
      </c>
      <c r="C116" s="22" t="s">
        <v>77</v>
      </c>
      <c r="D116" s="31" t="s">
        <v>354</v>
      </c>
      <c r="E116" s="31" t="s">
        <v>363</v>
      </c>
      <c r="F116" s="31" t="s">
        <v>365</v>
      </c>
      <c r="G116" s="23"/>
      <c r="H116" s="71"/>
      <c r="I116" s="71"/>
      <c r="J116" s="71"/>
      <c r="K116" s="71"/>
      <c r="L116" s="71"/>
      <c r="M116" s="71"/>
      <c r="N116" s="71"/>
      <c r="O116" s="71"/>
      <c r="P116" s="71"/>
      <c r="Q116" s="71"/>
      <c r="R116" s="71"/>
      <c r="S116" s="71"/>
      <c r="T116" s="71">
        <v>1</v>
      </c>
    </row>
    <row r="117" spans="1:20" ht="17" x14ac:dyDescent="0.2">
      <c r="A117" s="22">
        <v>40269869</v>
      </c>
      <c r="B117" s="22" t="s">
        <v>18</v>
      </c>
      <c r="C117" s="22" t="s">
        <v>77</v>
      </c>
      <c r="D117" s="31" t="s">
        <v>456</v>
      </c>
      <c r="E117" s="31" t="s">
        <v>363</v>
      </c>
      <c r="F117" s="31" t="s">
        <v>365</v>
      </c>
      <c r="G117" s="23"/>
      <c r="H117" s="71"/>
      <c r="I117" s="71"/>
      <c r="J117" s="71"/>
      <c r="K117" s="71"/>
      <c r="L117" s="71"/>
      <c r="M117" s="71"/>
      <c r="N117" s="71"/>
      <c r="O117" s="71"/>
      <c r="P117" s="71"/>
      <c r="Q117" s="71"/>
      <c r="R117" s="71"/>
      <c r="S117" s="71"/>
      <c r="T117" s="71">
        <v>1</v>
      </c>
    </row>
    <row r="118" spans="1:20" ht="17" x14ac:dyDescent="0.2">
      <c r="A118" s="22">
        <v>39997486</v>
      </c>
      <c r="B118" s="22" t="s">
        <v>18</v>
      </c>
      <c r="C118" s="22" t="s">
        <v>77</v>
      </c>
      <c r="D118" s="31" t="s">
        <v>456</v>
      </c>
      <c r="E118" s="31" t="s">
        <v>362</v>
      </c>
      <c r="F118" s="31" t="s">
        <v>365</v>
      </c>
      <c r="G118" s="23"/>
      <c r="H118" s="71"/>
      <c r="I118" s="71"/>
      <c r="J118" s="71"/>
      <c r="K118" s="71"/>
      <c r="L118" s="71"/>
      <c r="M118" s="71"/>
      <c r="N118" s="71"/>
      <c r="O118" s="71"/>
      <c r="P118" s="71"/>
      <c r="Q118" s="71"/>
      <c r="R118" s="71"/>
      <c r="S118" s="71"/>
      <c r="T118" s="71">
        <v>1</v>
      </c>
    </row>
    <row r="119" spans="1:20" ht="17" x14ac:dyDescent="0.2">
      <c r="A119" s="22">
        <v>40001372</v>
      </c>
      <c r="B119" s="22" t="s">
        <v>18</v>
      </c>
      <c r="C119" s="22" t="s">
        <v>93</v>
      </c>
      <c r="D119" s="31" t="s">
        <v>456</v>
      </c>
      <c r="E119" s="31" t="s">
        <v>362</v>
      </c>
      <c r="F119" s="31" t="s">
        <v>365</v>
      </c>
      <c r="G119" s="23"/>
      <c r="H119" s="71"/>
      <c r="I119" s="71"/>
      <c r="J119" s="71"/>
      <c r="K119" s="71"/>
      <c r="L119" s="71"/>
      <c r="M119" s="71"/>
      <c r="N119" s="71"/>
      <c r="O119" s="71"/>
      <c r="P119" s="71"/>
      <c r="Q119" s="71"/>
      <c r="R119" s="71"/>
      <c r="S119" s="71"/>
      <c r="T119" s="71">
        <v>1</v>
      </c>
    </row>
    <row r="120" spans="1:20" ht="17" x14ac:dyDescent="0.2">
      <c r="A120" s="22">
        <v>40004199</v>
      </c>
      <c r="B120" s="22" t="s">
        <v>18</v>
      </c>
      <c r="C120" s="22" t="s">
        <v>77</v>
      </c>
      <c r="D120" s="31" t="s">
        <v>354</v>
      </c>
      <c r="E120" s="31" t="s">
        <v>362</v>
      </c>
      <c r="F120" s="31" t="s">
        <v>365</v>
      </c>
      <c r="G120" s="23"/>
      <c r="H120" s="71"/>
      <c r="I120" s="71"/>
      <c r="J120" s="71"/>
      <c r="K120" s="71"/>
      <c r="L120" s="71"/>
      <c r="M120" s="71"/>
      <c r="N120" s="71"/>
      <c r="O120" s="71"/>
      <c r="P120" s="71"/>
      <c r="Q120" s="71"/>
      <c r="R120" s="71"/>
      <c r="S120" s="71"/>
      <c r="T120" s="71">
        <v>1</v>
      </c>
    </row>
    <row r="121" spans="1:20" ht="17" x14ac:dyDescent="0.2">
      <c r="A121" s="22">
        <v>40004708</v>
      </c>
      <c r="B121" s="22" t="s">
        <v>18</v>
      </c>
      <c r="C121" s="22" t="s">
        <v>118</v>
      </c>
      <c r="D121" s="31" t="s">
        <v>456</v>
      </c>
      <c r="E121" s="31" t="s">
        <v>362</v>
      </c>
      <c r="F121" s="31" t="s">
        <v>365</v>
      </c>
      <c r="G121" s="23"/>
      <c r="H121" s="71"/>
      <c r="I121" s="71"/>
      <c r="J121" s="71"/>
      <c r="K121" s="71"/>
      <c r="L121" s="71"/>
      <c r="M121" s="71"/>
      <c r="N121" s="71"/>
      <c r="O121" s="71"/>
      <c r="P121" s="71"/>
      <c r="Q121" s="71"/>
      <c r="R121" s="71"/>
      <c r="S121" s="71"/>
      <c r="T121" s="71">
        <v>1</v>
      </c>
    </row>
    <row r="122" spans="1:20" ht="17" x14ac:dyDescent="0.2">
      <c r="A122" s="22">
        <v>40007288</v>
      </c>
      <c r="B122" s="22" t="s">
        <v>18</v>
      </c>
      <c r="C122" s="22" t="s">
        <v>77</v>
      </c>
      <c r="D122" s="31" t="s">
        <v>456</v>
      </c>
      <c r="E122" s="31" t="s">
        <v>362</v>
      </c>
      <c r="F122" s="31" t="s">
        <v>365</v>
      </c>
      <c r="G122" s="23"/>
      <c r="H122" s="71"/>
      <c r="I122" s="71"/>
      <c r="J122" s="71"/>
      <c r="K122" s="71"/>
      <c r="L122" s="71"/>
      <c r="M122" s="71"/>
      <c r="N122" s="71"/>
      <c r="O122" s="71"/>
      <c r="P122" s="71"/>
      <c r="Q122" s="71"/>
      <c r="R122" s="71"/>
      <c r="S122" s="71"/>
      <c r="T122" s="71">
        <v>1</v>
      </c>
    </row>
    <row r="123" spans="1:20" ht="17" x14ac:dyDescent="0.2">
      <c r="A123" s="22">
        <v>40009014</v>
      </c>
      <c r="B123" s="22" t="s">
        <v>18</v>
      </c>
      <c r="C123" s="22" t="s">
        <v>189</v>
      </c>
      <c r="D123" s="31" t="s">
        <v>355</v>
      </c>
      <c r="E123" s="31" t="s">
        <v>362</v>
      </c>
      <c r="F123" s="31" t="s">
        <v>365</v>
      </c>
      <c r="G123" s="23"/>
      <c r="H123" s="71"/>
      <c r="I123" s="71"/>
      <c r="J123" s="71"/>
      <c r="K123" s="71"/>
      <c r="L123" s="71"/>
      <c r="M123" s="71"/>
      <c r="N123" s="71"/>
      <c r="O123" s="71"/>
      <c r="P123" s="71"/>
      <c r="Q123" s="71"/>
      <c r="R123" s="71"/>
      <c r="S123" s="71"/>
      <c r="T123" s="71">
        <v>1</v>
      </c>
    </row>
    <row r="124" spans="1:20" ht="17" x14ac:dyDescent="0.2">
      <c r="A124" s="22">
        <v>40009304</v>
      </c>
      <c r="B124" s="22" t="s">
        <v>18</v>
      </c>
      <c r="C124" s="22" t="s">
        <v>189</v>
      </c>
      <c r="D124" s="31" t="s">
        <v>355</v>
      </c>
      <c r="E124" s="31" t="s">
        <v>362</v>
      </c>
      <c r="F124" s="31" t="s">
        <v>365</v>
      </c>
      <c r="G124" s="23"/>
      <c r="H124" s="71"/>
      <c r="I124" s="71"/>
      <c r="J124" s="71"/>
      <c r="K124" s="71"/>
      <c r="L124" s="71"/>
      <c r="M124" s="71"/>
      <c r="N124" s="71"/>
      <c r="O124" s="71"/>
      <c r="P124" s="71"/>
      <c r="Q124" s="71"/>
      <c r="R124" s="71"/>
      <c r="S124" s="71"/>
      <c r="T124" s="71">
        <v>1</v>
      </c>
    </row>
    <row r="125" spans="1:20" ht="17" x14ac:dyDescent="0.2">
      <c r="A125" s="22">
        <v>40009480</v>
      </c>
      <c r="B125" s="22" t="s">
        <v>18</v>
      </c>
      <c r="C125" s="22" t="s">
        <v>189</v>
      </c>
      <c r="D125" s="31" t="s">
        <v>355</v>
      </c>
      <c r="E125" s="31" t="s">
        <v>362</v>
      </c>
      <c r="F125" s="31" t="s">
        <v>365</v>
      </c>
      <c r="G125" s="23"/>
      <c r="H125" s="71"/>
      <c r="I125" s="71"/>
      <c r="J125" s="71"/>
      <c r="K125" s="71"/>
      <c r="L125" s="71"/>
      <c r="M125" s="71"/>
      <c r="N125" s="71"/>
      <c r="O125" s="71"/>
      <c r="P125" s="71"/>
      <c r="Q125" s="71"/>
      <c r="R125" s="71"/>
      <c r="S125" s="71"/>
      <c r="T125" s="71">
        <v>1</v>
      </c>
    </row>
    <row r="126" spans="1:20" ht="17" x14ac:dyDescent="0.2">
      <c r="A126" s="22">
        <v>40009861</v>
      </c>
      <c r="B126" s="22" t="s">
        <v>18</v>
      </c>
      <c r="C126" s="22" t="s">
        <v>77</v>
      </c>
      <c r="D126" s="31" t="s">
        <v>456</v>
      </c>
      <c r="E126" s="31" t="s">
        <v>362</v>
      </c>
      <c r="F126" s="31" t="s">
        <v>365</v>
      </c>
      <c r="G126" s="23"/>
      <c r="H126" s="71"/>
      <c r="I126" s="71"/>
      <c r="J126" s="71"/>
      <c r="K126" s="71"/>
      <c r="L126" s="71"/>
      <c r="M126" s="71"/>
      <c r="N126" s="71"/>
      <c r="O126" s="71"/>
      <c r="P126" s="71"/>
      <c r="Q126" s="71"/>
      <c r="R126" s="71"/>
      <c r="S126" s="71"/>
      <c r="T126" s="71">
        <v>1</v>
      </c>
    </row>
    <row r="127" spans="1:20" ht="17" x14ac:dyDescent="0.2">
      <c r="A127" s="22">
        <v>40009932</v>
      </c>
      <c r="B127" s="22" t="s">
        <v>18</v>
      </c>
      <c r="C127" s="22" t="s">
        <v>189</v>
      </c>
      <c r="D127" s="31" t="s">
        <v>355</v>
      </c>
      <c r="E127" s="31" t="s">
        <v>362</v>
      </c>
      <c r="F127" s="31" t="s">
        <v>365</v>
      </c>
      <c r="G127" s="23"/>
      <c r="H127" s="71"/>
      <c r="I127" s="71"/>
      <c r="J127" s="71"/>
      <c r="K127" s="71"/>
      <c r="L127" s="71"/>
      <c r="M127" s="71"/>
      <c r="N127" s="71"/>
      <c r="O127" s="71"/>
      <c r="P127" s="71"/>
      <c r="Q127" s="71"/>
      <c r="R127" s="71"/>
      <c r="S127" s="71"/>
      <c r="T127" s="71">
        <v>1</v>
      </c>
    </row>
    <row r="128" spans="1:20" ht="17" x14ac:dyDescent="0.2">
      <c r="A128" s="22">
        <v>40013445</v>
      </c>
      <c r="B128" s="22" t="s">
        <v>18</v>
      </c>
      <c r="C128" s="22" t="s">
        <v>189</v>
      </c>
      <c r="D128" s="31" t="s">
        <v>355</v>
      </c>
      <c r="E128" s="31" t="s">
        <v>362</v>
      </c>
      <c r="F128" s="31" t="s">
        <v>404</v>
      </c>
      <c r="G128" s="23"/>
      <c r="H128" s="71"/>
      <c r="I128" s="71"/>
      <c r="J128" s="71"/>
      <c r="K128" s="71"/>
      <c r="L128" s="71"/>
      <c r="M128" s="71"/>
      <c r="N128" s="71"/>
      <c r="O128" s="71"/>
      <c r="P128" s="71"/>
      <c r="Q128" s="71"/>
      <c r="R128" s="71"/>
      <c r="S128" s="71"/>
      <c r="T128" s="71">
        <v>1</v>
      </c>
    </row>
    <row r="129" spans="1:20" ht="17" x14ac:dyDescent="0.2">
      <c r="A129" s="22">
        <v>40167871</v>
      </c>
      <c r="B129" s="22" t="s">
        <v>18</v>
      </c>
      <c r="C129" s="22" t="s">
        <v>277</v>
      </c>
      <c r="D129" s="31" t="s">
        <v>456</v>
      </c>
      <c r="E129" s="31" t="s">
        <v>362</v>
      </c>
      <c r="F129" s="31" t="s">
        <v>404</v>
      </c>
      <c r="G129" s="23"/>
      <c r="H129" s="71"/>
      <c r="I129" s="71"/>
      <c r="J129" s="71"/>
      <c r="K129" s="71"/>
      <c r="L129" s="71"/>
      <c r="M129" s="71"/>
      <c r="N129" s="71"/>
      <c r="O129" s="71"/>
      <c r="P129" s="71"/>
      <c r="Q129" s="71"/>
      <c r="R129" s="71"/>
      <c r="S129" s="71"/>
      <c r="T129" s="71">
        <v>1</v>
      </c>
    </row>
    <row r="130" spans="1:20" ht="17" x14ac:dyDescent="0.2">
      <c r="A130" s="22">
        <v>40245243</v>
      </c>
      <c r="B130" s="22" t="s">
        <v>18</v>
      </c>
      <c r="C130" s="22" t="s">
        <v>189</v>
      </c>
      <c r="D130" s="31" t="s">
        <v>456</v>
      </c>
      <c r="E130" s="31" t="s">
        <v>362</v>
      </c>
      <c r="F130" s="31" t="s">
        <v>404</v>
      </c>
      <c r="G130" s="23"/>
      <c r="H130" s="71"/>
      <c r="I130" s="71"/>
      <c r="J130" s="71"/>
      <c r="K130" s="71"/>
      <c r="L130" s="71"/>
      <c r="M130" s="71"/>
      <c r="N130" s="71"/>
      <c r="O130" s="71"/>
      <c r="P130" s="71"/>
      <c r="Q130" s="71"/>
      <c r="R130" s="71"/>
      <c r="S130" s="71"/>
      <c r="T130" s="71">
        <v>1</v>
      </c>
    </row>
    <row r="131" spans="1:20" ht="17" x14ac:dyDescent="0.2">
      <c r="A131" s="22">
        <v>40264351</v>
      </c>
      <c r="B131" s="22" t="s">
        <v>18</v>
      </c>
      <c r="C131" s="22" t="s">
        <v>77</v>
      </c>
      <c r="D131" s="31" t="s">
        <v>456</v>
      </c>
      <c r="E131" s="31" t="s">
        <v>362</v>
      </c>
      <c r="F131" s="31" t="s">
        <v>404</v>
      </c>
      <c r="G131" s="23"/>
      <c r="H131" s="71"/>
      <c r="I131" s="71"/>
      <c r="J131" s="71"/>
      <c r="K131" s="71"/>
      <c r="L131" s="71"/>
      <c r="M131" s="71"/>
      <c r="N131" s="71"/>
      <c r="O131" s="71"/>
      <c r="P131" s="71"/>
      <c r="Q131" s="71"/>
      <c r="R131" s="71"/>
      <c r="S131" s="71"/>
      <c r="T131" s="71">
        <v>1</v>
      </c>
    </row>
    <row r="132" spans="1:20" ht="17" x14ac:dyDescent="0.2">
      <c r="A132" s="22">
        <v>39999017</v>
      </c>
      <c r="B132" s="22" t="s">
        <v>18</v>
      </c>
      <c r="C132" s="22" t="s">
        <v>77</v>
      </c>
      <c r="D132" s="31" t="s">
        <v>355</v>
      </c>
      <c r="E132" s="31" t="s">
        <v>363</v>
      </c>
      <c r="F132" s="31" t="s">
        <v>404</v>
      </c>
      <c r="G132" s="23"/>
      <c r="H132" s="71"/>
      <c r="I132" s="71"/>
      <c r="J132" s="71"/>
      <c r="K132" s="71"/>
      <c r="L132" s="71"/>
      <c r="M132" s="71"/>
      <c r="N132" s="71"/>
      <c r="O132" s="71"/>
      <c r="P132" s="71"/>
      <c r="Q132" s="71"/>
      <c r="R132" s="71"/>
      <c r="S132" s="71"/>
      <c r="T132" s="71">
        <v>1</v>
      </c>
    </row>
    <row r="133" spans="1:20" ht="17" x14ac:dyDescent="0.2">
      <c r="A133" s="22">
        <v>40001463</v>
      </c>
      <c r="B133" s="22" t="s">
        <v>18</v>
      </c>
      <c r="C133" s="22" t="s">
        <v>77</v>
      </c>
      <c r="D133" s="31" t="s">
        <v>456</v>
      </c>
      <c r="E133" s="31" t="s">
        <v>363</v>
      </c>
      <c r="F133" s="31" t="s">
        <v>404</v>
      </c>
      <c r="G133" s="23"/>
      <c r="H133" s="71"/>
      <c r="I133" s="71"/>
      <c r="J133" s="71"/>
      <c r="K133" s="71"/>
      <c r="L133" s="71"/>
      <c r="M133" s="71"/>
      <c r="N133" s="71"/>
      <c r="O133" s="71"/>
      <c r="P133" s="71"/>
      <c r="Q133" s="71"/>
      <c r="R133" s="71"/>
      <c r="S133" s="71"/>
      <c r="T133" s="71">
        <v>1</v>
      </c>
    </row>
    <row r="134" spans="1:20" ht="17" x14ac:dyDescent="0.2">
      <c r="A134" s="22">
        <v>40003498</v>
      </c>
      <c r="B134" s="22" t="s">
        <v>18</v>
      </c>
      <c r="C134" s="22"/>
      <c r="D134" s="31" t="s">
        <v>354</v>
      </c>
      <c r="E134" s="31" t="s">
        <v>363</v>
      </c>
      <c r="F134" s="31" t="s">
        <v>404</v>
      </c>
      <c r="G134" s="23"/>
      <c r="H134" s="71"/>
      <c r="I134" s="71"/>
      <c r="J134" s="71"/>
      <c r="K134" s="71"/>
      <c r="L134" s="71"/>
      <c r="M134" s="71"/>
      <c r="N134" s="71"/>
      <c r="O134" s="71"/>
      <c r="P134" s="71"/>
      <c r="Q134" s="71"/>
      <c r="R134" s="71"/>
      <c r="S134" s="71"/>
      <c r="T134" s="71">
        <v>1</v>
      </c>
    </row>
    <row r="135" spans="1:20" ht="17" x14ac:dyDescent="0.2">
      <c r="A135" s="22">
        <v>40004191</v>
      </c>
      <c r="B135" s="22" t="s">
        <v>18</v>
      </c>
      <c r="C135" s="22" t="s">
        <v>118</v>
      </c>
      <c r="D135" s="31" t="s">
        <v>355</v>
      </c>
      <c r="E135" s="31" t="s">
        <v>363</v>
      </c>
      <c r="F135" s="31" t="s">
        <v>404</v>
      </c>
      <c r="G135" s="23"/>
      <c r="H135" s="71"/>
      <c r="I135" s="71"/>
      <c r="J135" s="71"/>
      <c r="K135" s="71"/>
      <c r="L135" s="71"/>
      <c r="M135" s="71"/>
      <c r="N135" s="71"/>
      <c r="O135" s="71"/>
      <c r="P135" s="71"/>
      <c r="Q135" s="71"/>
      <c r="R135" s="71"/>
      <c r="S135" s="71"/>
      <c r="T135" s="71">
        <v>1</v>
      </c>
    </row>
    <row r="136" spans="1:20" ht="17" x14ac:dyDescent="0.2">
      <c r="A136" s="22">
        <v>40238909</v>
      </c>
      <c r="B136" s="22" t="s">
        <v>18</v>
      </c>
      <c r="C136" s="22" t="s">
        <v>77</v>
      </c>
      <c r="D136" s="31" t="s">
        <v>456</v>
      </c>
      <c r="E136" s="31" t="s">
        <v>363</v>
      </c>
      <c r="F136" s="31" t="s">
        <v>404</v>
      </c>
      <c r="G136" s="23"/>
      <c r="H136" s="71"/>
      <c r="I136" s="71"/>
      <c r="J136" s="71"/>
      <c r="K136" s="71"/>
      <c r="L136" s="71"/>
      <c r="M136" s="71"/>
      <c r="N136" s="71"/>
      <c r="O136" s="71"/>
      <c r="P136" s="71"/>
      <c r="Q136" s="71"/>
      <c r="R136" s="71"/>
      <c r="S136" s="71"/>
      <c r="T136" s="71">
        <v>1</v>
      </c>
    </row>
    <row r="137" spans="1:20" ht="17" x14ac:dyDescent="0.2">
      <c r="A137" s="22">
        <v>40247844</v>
      </c>
      <c r="B137" s="22" t="s">
        <v>18</v>
      </c>
      <c r="C137" s="22" t="s">
        <v>77</v>
      </c>
      <c r="D137" s="31" t="s">
        <v>456</v>
      </c>
      <c r="E137" s="31" t="s">
        <v>363</v>
      </c>
      <c r="F137" s="31" t="s">
        <v>404</v>
      </c>
      <c r="G137" s="23"/>
      <c r="H137" s="71"/>
      <c r="I137" s="71"/>
      <c r="J137" s="71"/>
      <c r="K137" s="71"/>
      <c r="L137" s="71"/>
      <c r="M137" s="71"/>
      <c r="N137" s="71"/>
      <c r="O137" s="71"/>
      <c r="P137" s="71"/>
      <c r="Q137" s="71"/>
      <c r="R137" s="71"/>
      <c r="S137" s="71"/>
      <c r="T137" s="71">
        <v>1</v>
      </c>
    </row>
    <row r="138" spans="1:20" ht="17" x14ac:dyDescent="0.2">
      <c r="A138" s="22">
        <v>40002203</v>
      </c>
      <c r="B138" s="22" t="s">
        <v>18</v>
      </c>
      <c r="C138" s="22" t="s">
        <v>118</v>
      </c>
      <c r="D138" s="31" t="s">
        <v>357</v>
      </c>
      <c r="E138" s="31" t="s">
        <v>362</v>
      </c>
      <c r="F138" s="31" t="s">
        <v>404</v>
      </c>
      <c r="G138" s="23"/>
      <c r="H138" s="71"/>
      <c r="I138" s="71"/>
      <c r="J138" s="71"/>
      <c r="K138" s="71"/>
      <c r="L138" s="71"/>
      <c r="M138" s="71"/>
      <c r="N138" s="71"/>
      <c r="O138" s="71"/>
      <c r="P138" s="71"/>
      <c r="Q138" s="71"/>
      <c r="R138" s="71"/>
      <c r="S138" s="71"/>
      <c r="T138" s="71">
        <v>1</v>
      </c>
    </row>
    <row r="139" spans="1:20" ht="17" x14ac:dyDescent="0.2">
      <c r="A139" s="22">
        <v>40002704</v>
      </c>
      <c r="B139" s="22" t="s">
        <v>18</v>
      </c>
      <c r="C139" s="22" t="s">
        <v>77</v>
      </c>
      <c r="D139" s="31" t="s">
        <v>355</v>
      </c>
      <c r="E139" s="31" t="s">
        <v>362</v>
      </c>
      <c r="F139" s="31" t="s">
        <v>404</v>
      </c>
      <c r="G139" s="23"/>
      <c r="H139" s="71"/>
      <c r="I139" s="71"/>
      <c r="J139" s="71"/>
      <c r="K139" s="71"/>
      <c r="L139" s="71"/>
      <c r="M139" s="71"/>
      <c r="N139" s="71"/>
      <c r="O139" s="71"/>
      <c r="P139" s="71"/>
      <c r="Q139" s="71"/>
      <c r="R139" s="71"/>
      <c r="S139" s="71"/>
      <c r="T139" s="71">
        <v>1</v>
      </c>
    </row>
    <row r="140" spans="1:20" ht="17" x14ac:dyDescent="0.2">
      <c r="A140" s="22">
        <v>40005656</v>
      </c>
      <c r="B140" s="22" t="s">
        <v>18</v>
      </c>
      <c r="C140" s="22" t="s">
        <v>77</v>
      </c>
      <c r="D140" s="31" t="s">
        <v>456</v>
      </c>
      <c r="E140" s="31" t="s">
        <v>362</v>
      </c>
      <c r="F140" s="31" t="s">
        <v>404</v>
      </c>
      <c r="G140" s="23"/>
      <c r="H140" s="71"/>
      <c r="I140" s="71"/>
      <c r="J140" s="71"/>
      <c r="K140" s="71"/>
      <c r="L140" s="71"/>
      <c r="M140" s="71"/>
      <c r="N140" s="71"/>
      <c r="O140" s="71"/>
      <c r="P140" s="71"/>
      <c r="Q140" s="71"/>
      <c r="R140" s="71"/>
      <c r="S140" s="71"/>
      <c r="T140" s="71">
        <v>1</v>
      </c>
    </row>
    <row r="141" spans="1:20" ht="17" x14ac:dyDescent="0.2">
      <c r="A141" s="22">
        <v>40010341</v>
      </c>
      <c r="B141" s="22" t="s">
        <v>18</v>
      </c>
      <c r="C141" s="22" t="s">
        <v>189</v>
      </c>
      <c r="D141" s="31" t="s">
        <v>355</v>
      </c>
      <c r="E141" s="31" t="s">
        <v>362</v>
      </c>
      <c r="F141" s="31" t="s">
        <v>404</v>
      </c>
      <c r="G141" s="23"/>
      <c r="H141" s="71"/>
      <c r="I141" s="71"/>
      <c r="J141" s="71"/>
      <c r="K141" s="71"/>
      <c r="L141" s="71"/>
      <c r="M141" s="71"/>
      <c r="N141" s="71"/>
      <c r="O141" s="71"/>
      <c r="P141" s="71"/>
      <c r="Q141" s="71"/>
      <c r="R141" s="71"/>
      <c r="S141" s="71"/>
      <c r="T141" s="71">
        <v>1</v>
      </c>
    </row>
    <row r="142" spans="1:20" ht="17" x14ac:dyDescent="0.2">
      <c r="A142" s="22">
        <v>39996674</v>
      </c>
      <c r="B142" s="22" t="s">
        <v>18</v>
      </c>
      <c r="C142" s="22" t="s">
        <v>77</v>
      </c>
      <c r="D142" s="23"/>
      <c r="E142" s="23"/>
      <c r="F142" s="31" t="s">
        <v>404</v>
      </c>
      <c r="G142" s="23"/>
      <c r="H142" s="71"/>
      <c r="I142" s="71"/>
      <c r="J142" s="71"/>
      <c r="K142" s="71"/>
      <c r="L142" s="71"/>
      <c r="M142" s="71"/>
      <c r="N142" s="71"/>
      <c r="O142" s="71"/>
      <c r="P142" s="71"/>
      <c r="Q142" s="71"/>
      <c r="R142" s="71"/>
      <c r="S142" s="71"/>
      <c r="T142" s="71">
        <v>1</v>
      </c>
    </row>
    <row r="143" spans="1:20" ht="17" x14ac:dyDescent="0.2">
      <c r="A143" s="22">
        <v>39996700</v>
      </c>
      <c r="B143" s="22" t="s">
        <v>18</v>
      </c>
      <c r="C143" s="22" t="s">
        <v>77</v>
      </c>
      <c r="D143" s="23"/>
      <c r="E143" s="23"/>
      <c r="F143" s="31" t="s">
        <v>404</v>
      </c>
      <c r="G143" s="23"/>
      <c r="H143" s="71"/>
      <c r="I143" s="71"/>
      <c r="J143" s="71"/>
      <c r="K143" s="71"/>
      <c r="L143" s="71"/>
      <c r="M143" s="71"/>
      <c r="N143" s="71"/>
      <c r="O143" s="71"/>
      <c r="P143" s="71"/>
      <c r="Q143" s="71"/>
      <c r="R143" s="71"/>
      <c r="S143" s="71"/>
      <c r="T143" s="71">
        <v>1</v>
      </c>
    </row>
    <row r="144" spans="1:20" ht="17" x14ac:dyDescent="0.2">
      <c r="A144" s="22">
        <v>40256287</v>
      </c>
      <c r="B144" s="22" t="s">
        <v>18</v>
      </c>
      <c r="C144" s="22" t="s">
        <v>321</v>
      </c>
      <c r="D144" s="31" t="s">
        <v>456</v>
      </c>
      <c r="E144" s="31" t="s">
        <v>362</v>
      </c>
      <c r="F144" s="23" t="s">
        <v>404</v>
      </c>
      <c r="G144" s="23"/>
      <c r="H144" s="71"/>
      <c r="I144" s="71"/>
      <c r="J144" s="71"/>
      <c r="K144" s="71"/>
      <c r="L144" s="71"/>
      <c r="M144" s="71"/>
      <c r="N144" s="71"/>
      <c r="O144" s="71"/>
      <c r="P144" s="71"/>
      <c r="Q144" s="71"/>
      <c r="R144" s="71"/>
      <c r="S144" s="71"/>
      <c r="T144" s="71">
        <v>1</v>
      </c>
    </row>
    <row r="145" spans="1:20" ht="17" x14ac:dyDescent="0.2">
      <c r="A145" s="36">
        <v>40001276</v>
      </c>
      <c r="B145" s="37" t="s">
        <v>18</v>
      </c>
      <c r="C145" s="37" t="s">
        <v>77</v>
      </c>
      <c r="D145" s="39" t="s">
        <v>456</v>
      </c>
      <c r="E145" s="49" t="s">
        <v>363</v>
      </c>
      <c r="F145" s="39" t="s">
        <v>404</v>
      </c>
      <c r="G145" s="44" t="s">
        <v>89</v>
      </c>
      <c r="H145" s="38"/>
      <c r="I145" s="38"/>
      <c r="J145" s="38"/>
      <c r="K145" s="38">
        <v>1</v>
      </c>
      <c r="L145" s="38"/>
      <c r="M145" s="38"/>
      <c r="N145" s="38"/>
      <c r="O145" s="38"/>
      <c r="P145" s="38"/>
      <c r="Q145" s="38"/>
      <c r="R145" s="38"/>
      <c r="S145" s="38"/>
      <c r="T145" s="38"/>
    </row>
    <row r="146" spans="1:20" ht="17" x14ac:dyDescent="0.2">
      <c r="A146" s="40">
        <v>40001805</v>
      </c>
      <c r="B146" s="41" t="s">
        <v>18</v>
      </c>
      <c r="C146" s="41" t="s">
        <v>77</v>
      </c>
      <c r="D146" s="43" t="s">
        <v>355</v>
      </c>
      <c r="E146" s="43" t="s">
        <v>362</v>
      </c>
      <c r="F146" s="39" t="s">
        <v>404</v>
      </c>
      <c r="G146" s="45" t="s">
        <v>108</v>
      </c>
      <c r="H146" s="42"/>
      <c r="I146" s="42"/>
      <c r="J146" s="42"/>
      <c r="K146" s="42"/>
      <c r="L146" s="42"/>
      <c r="M146" s="42"/>
      <c r="N146" s="42"/>
      <c r="O146" s="42"/>
      <c r="P146" s="42"/>
      <c r="Q146" s="42"/>
      <c r="R146" s="42">
        <v>1</v>
      </c>
      <c r="S146" s="42"/>
      <c r="T146" s="42"/>
    </row>
    <row r="147" spans="1:20" ht="34" x14ac:dyDescent="0.2">
      <c r="A147" s="36">
        <v>40002100</v>
      </c>
      <c r="B147" s="37" t="s">
        <v>18</v>
      </c>
      <c r="C147" s="37" t="s">
        <v>77</v>
      </c>
      <c r="D147" s="39" t="s">
        <v>355</v>
      </c>
      <c r="E147" s="39" t="s">
        <v>363</v>
      </c>
      <c r="F147" s="39" t="s">
        <v>404</v>
      </c>
      <c r="G147" s="44" t="s">
        <v>113</v>
      </c>
      <c r="H147" s="38"/>
      <c r="I147" s="38">
        <v>1</v>
      </c>
      <c r="J147" s="38"/>
      <c r="K147" s="38"/>
      <c r="L147" s="38"/>
      <c r="M147" s="38"/>
      <c r="N147" s="38"/>
      <c r="O147" s="38"/>
      <c r="P147" s="38"/>
      <c r="Q147" s="38"/>
      <c r="R147" s="38"/>
      <c r="S147" s="38"/>
      <c r="T147" s="38"/>
    </row>
    <row r="148" spans="1:20" ht="17" x14ac:dyDescent="0.2">
      <c r="A148" s="40">
        <v>40004518</v>
      </c>
      <c r="B148" s="41" t="s">
        <v>18</v>
      </c>
      <c r="C148" s="41" t="s">
        <v>77</v>
      </c>
      <c r="D148" s="43" t="s">
        <v>456</v>
      </c>
      <c r="E148" s="43" t="s">
        <v>363</v>
      </c>
      <c r="F148" s="39" t="s">
        <v>404</v>
      </c>
      <c r="G148" s="45" t="s">
        <v>89</v>
      </c>
      <c r="H148" s="42"/>
      <c r="I148" s="42"/>
      <c r="J148" s="42"/>
      <c r="K148" s="42">
        <v>1</v>
      </c>
      <c r="L148" s="42"/>
      <c r="M148" s="42"/>
      <c r="N148" s="42"/>
      <c r="O148" s="42"/>
      <c r="P148" s="42"/>
      <c r="Q148" s="42"/>
      <c r="R148" s="42"/>
      <c r="S148" s="42"/>
      <c r="T148" s="42"/>
    </row>
    <row r="149" spans="1:20" ht="17" x14ac:dyDescent="0.2">
      <c r="A149" s="36">
        <v>40005230</v>
      </c>
      <c r="B149" s="37" t="s">
        <v>18</v>
      </c>
      <c r="C149" s="37" t="s">
        <v>77</v>
      </c>
      <c r="D149" s="39" t="s">
        <v>354</v>
      </c>
      <c r="E149" s="39" t="s">
        <v>362</v>
      </c>
      <c r="F149" s="39" t="s">
        <v>404</v>
      </c>
      <c r="G149" s="44" t="s">
        <v>176</v>
      </c>
      <c r="H149" s="38"/>
      <c r="I149" s="38"/>
      <c r="J149" s="38">
        <v>1</v>
      </c>
      <c r="K149" s="38">
        <v>1</v>
      </c>
      <c r="L149" s="38"/>
      <c r="M149" s="38"/>
      <c r="N149" s="38"/>
      <c r="O149" s="38"/>
      <c r="P149" s="38"/>
      <c r="Q149" s="38"/>
      <c r="R149" s="38"/>
      <c r="S149" s="38"/>
      <c r="T149" s="38"/>
    </row>
    <row r="150" spans="1:20" ht="51" x14ac:dyDescent="0.2">
      <c r="A150" s="40">
        <v>40009187</v>
      </c>
      <c r="B150" s="41" t="s">
        <v>18</v>
      </c>
      <c r="C150" s="41" t="s">
        <v>189</v>
      </c>
      <c r="D150" s="43" t="s">
        <v>456</v>
      </c>
      <c r="E150" s="43" t="s">
        <v>362</v>
      </c>
      <c r="F150" s="42" t="s">
        <v>404</v>
      </c>
      <c r="G150" s="45" t="s">
        <v>198</v>
      </c>
      <c r="H150" s="42">
        <v>1</v>
      </c>
      <c r="I150" s="42"/>
      <c r="J150" s="42"/>
      <c r="K150" s="42"/>
      <c r="L150" s="42"/>
      <c r="M150" s="42"/>
      <c r="N150" s="42"/>
      <c r="O150" s="42"/>
      <c r="P150" s="42"/>
      <c r="Q150" s="42">
        <v>1</v>
      </c>
      <c r="R150" s="42"/>
      <c r="S150" s="42"/>
      <c r="T150" s="42"/>
    </row>
    <row r="151" spans="1:20" ht="17" x14ac:dyDescent="0.2">
      <c r="A151" s="36">
        <v>40129531</v>
      </c>
      <c r="B151" s="37" t="s">
        <v>18</v>
      </c>
      <c r="C151" s="37" t="s">
        <v>77</v>
      </c>
      <c r="D151" s="39" t="s">
        <v>456</v>
      </c>
      <c r="E151" s="39" t="s">
        <v>362</v>
      </c>
      <c r="F151" s="39" t="s">
        <v>404</v>
      </c>
      <c r="G151" s="44" t="s">
        <v>266</v>
      </c>
      <c r="H151" s="38"/>
      <c r="I151" s="38"/>
      <c r="J151" s="38"/>
      <c r="K151" s="38"/>
      <c r="L151" s="38"/>
      <c r="M151" s="38"/>
      <c r="N151" s="38"/>
      <c r="O151" s="38">
        <v>1</v>
      </c>
      <c r="P151" s="38"/>
      <c r="Q151" s="38"/>
      <c r="R151" s="38"/>
      <c r="S151" s="38"/>
      <c r="T151" s="38"/>
    </row>
    <row r="152" spans="1:20" ht="17" x14ac:dyDescent="0.2">
      <c r="A152" s="40">
        <v>40170418</v>
      </c>
      <c r="B152" s="41" t="s">
        <v>18</v>
      </c>
      <c r="C152" s="41" t="s">
        <v>281</v>
      </c>
      <c r="D152" s="43" t="s">
        <v>456</v>
      </c>
      <c r="E152" s="39" t="s">
        <v>362</v>
      </c>
      <c r="F152" s="42" t="s">
        <v>404</v>
      </c>
      <c r="G152" s="45" t="s">
        <v>284</v>
      </c>
      <c r="H152" s="42">
        <v>1</v>
      </c>
      <c r="I152" s="42"/>
      <c r="J152" s="42"/>
      <c r="K152" s="42"/>
      <c r="L152" s="42"/>
      <c r="M152" s="42"/>
      <c r="N152" s="42"/>
      <c r="O152" s="42"/>
      <c r="P152" s="42"/>
      <c r="Q152" s="42"/>
      <c r="R152" s="42"/>
      <c r="S152" s="42"/>
      <c r="T152" s="42"/>
    </row>
    <row r="153" spans="1:20" ht="17" x14ac:dyDescent="0.2">
      <c r="A153" s="36">
        <v>40238816</v>
      </c>
      <c r="B153" s="37" t="s">
        <v>18</v>
      </c>
      <c r="C153" s="37" t="s">
        <v>77</v>
      </c>
      <c r="D153" s="39" t="s">
        <v>456</v>
      </c>
      <c r="E153" s="39" t="s">
        <v>362</v>
      </c>
      <c r="F153" s="39" t="s">
        <v>404</v>
      </c>
      <c r="G153" s="44" t="s">
        <v>100</v>
      </c>
      <c r="H153" s="38"/>
      <c r="I153" s="38"/>
      <c r="J153" s="38">
        <v>1</v>
      </c>
      <c r="K153" s="38"/>
      <c r="L153" s="38"/>
      <c r="M153" s="38"/>
      <c r="N153" s="38"/>
      <c r="O153" s="38"/>
      <c r="P153" s="38"/>
      <c r="Q153" s="38"/>
      <c r="R153" s="38"/>
      <c r="S153" s="38"/>
      <c r="T153" s="38"/>
    </row>
    <row r="154" spans="1:20" ht="17" x14ac:dyDescent="0.2">
      <c r="A154" s="40">
        <v>40255378</v>
      </c>
      <c r="B154" s="41" t="s">
        <v>18</v>
      </c>
      <c r="C154" s="41" t="s">
        <v>321</v>
      </c>
      <c r="D154" s="43" t="s">
        <v>456</v>
      </c>
      <c r="E154" s="39" t="s">
        <v>362</v>
      </c>
      <c r="F154" s="42" t="s">
        <v>404</v>
      </c>
      <c r="G154" s="45" t="s">
        <v>329</v>
      </c>
      <c r="H154" s="42">
        <v>1</v>
      </c>
      <c r="I154" s="42"/>
      <c r="J154" s="42"/>
      <c r="K154" s="42"/>
      <c r="L154" s="42"/>
      <c r="M154" s="42"/>
      <c r="N154" s="42"/>
      <c r="O154" s="42"/>
      <c r="P154" s="42">
        <v>1</v>
      </c>
      <c r="Q154" s="42">
        <v>1</v>
      </c>
      <c r="R154" s="42"/>
      <c r="S154" s="42"/>
      <c r="T154" s="42"/>
    </row>
    <row r="155" spans="1:20" ht="17" x14ac:dyDescent="0.2">
      <c r="A155" s="36">
        <v>40262193</v>
      </c>
      <c r="B155" s="37" t="s">
        <v>18</v>
      </c>
      <c r="C155" s="37" t="s">
        <v>77</v>
      </c>
      <c r="D155" s="39" t="s">
        <v>456</v>
      </c>
      <c r="E155" s="39" t="s">
        <v>362</v>
      </c>
      <c r="F155" s="39" t="s">
        <v>404</v>
      </c>
      <c r="G155" s="44" t="s">
        <v>333</v>
      </c>
      <c r="H155" s="38"/>
      <c r="I155" s="38">
        <v>1</v>
      </c>
      <c r="J155" s="38"/>
      <c r="K155" s="38"/>
      <c r="L155" s="38">
        <v>1</v>
      </c>
      <c r="M155" s="38"/>
      <c r="N155" s="38"/>
      <c r="O155" s="38"/>
      <c r="P155" s="38"/>
      <c r="Q155" s="38"/>
      <c r="R155" s="38"/>
      <c r="S155" s="38"/>
      <c r="T155" s="38"/>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F49E8-58EB-4146-8E28-15058AE7EEB1}">
  <dimension ref="A1:Y54"/>
  <sheetViews>
    <sheetView tabSelected="1" workbookViewId="0">
      <selection activeCell="E4" sqref="E4"/>
    </sheetView>
  </sheetViews>
  <sheetFormatPr baseColWidth="10" defaultRowHeight="15" x14ac:dyDescent="0.2"/>
  <cols>
    <col min="1" max="1" width="21.6640625" bestFit="1" customWidth="1"/>
    <col min="2" max="2" width="17.5" bestFit="1" customWidth="1"/>
    <col min="3" max="3" width="13" customWidth="1"/>
    <col min="4" max="4" width="10" bestFit="1" customWidth="1"/>
    <col min="5" max="10" width="21.6640625" bestFit="1" customWidth="1"/>
  </cols>
  <sheetData>
    <row r="1" spans="1:25" ht="19" x14ac:dyDescent="0.25">
      <c r="A1" s="16" t="s">
        <v>551</v>
      </c>
      <c r="B1" s="1"/>
      <c r="C1" s="1"/>
      <c r="D1" s="1"/>
      <c r="E1" s="1"/>
      <c r="F1" s="1"/>
      <c r="G1" s="1"/>
      <c r="H1" s="1"/>
      <c r="I1" s="1"/>
      <c r="J1" s="1"/>
      <c r="K1" s="1"/>
      <c r="L1" s="1"/>
      <c r="M1" s="1"/>
      <c r="N1" s="1"/>
      <c r="O1" s="1"/>
      <c r="P1" s="1"/>
      <c r="Q1" s="1"/>
      <c r="R1" s="1"/>
      <c r="S1" s="1"/>
      <c r="T1" s="1"/>
      <c r="U1" s="1"/>
      <c r="V1" s="1"/>
      <c r="W1" s="1"/>
      <c r="X1" s="1"/>
      <c r="Y1" s="1"/>
    </row>
    <row r="2" spans="1:25" x14ac:dyDescent="0.2">
      <c r="A2" s="6" t="s">
        <v>538</v>
      </c>
    </row>
    <row r="4" spans="1:25" ht="19" x14ac:dyDescent="0.25">
      <c r="A4" s="61" t="s">
        <v>485</v>
      </c>
      <c r="B4" s="61" t="s">
        <v>486</v>
      </c>
      <c r="C4" s="61" t="s">
        <v>487</v>
      </c>
    </row>
    <row r="5" spans="1:25" ht="16" x14ac:dyDescent="0.2">
      <c r="A5" s="23" t="s">
        <v>490</v>
      </c>
      <c r="B5" s="23">
        <v>12</v>
      </c>
      <c r="C5" s="23">
        <v>0.497</v>
      </c>
    </row>
    <row r="6" spans="1:25" ht="16" x14ac:dyDescent="0.2">
      <c r="A6" s="23" t="s">
        <v>488</v>
      </c>
      <c r="B6" s="23">
        <v>11</v>
      </c>
      <c r="C6" s="23">
        <v>0.99399999999999999</v>
      </c>
    </row>
    <row r="7" spans="1:25" ht="16" x14ac:dyDescent="0.2">
      <c r="A7" s="23" t="s">
        <v>502</v>
      </c>
      <c r="B7" s="23">
        <v>7</v>
      </c>
      <c r="C7" s="23">
        <v>0.16600000000000001</v>
      </c>
    </row>
    <row r="8" spans="1:25" ht="16" x14ac:dyDescent="0.2">
      <c r="A8" s="23" t="s">
        <v>492</v>
      </c>
      <c r="B8" s="23">
        <v>6</v>
      </c>
      <c r="C8" s="23">
        <v>0.442</v>
      </c>
    </row>
    <row r="9" spans="1:25" ht="16" x14ac:dyDescent="0.2">
      <c r="A9" s="23" t="s">
        <v>495</v>
      </c>
      <c r="B9" s="23">
        <v>6</v>
      </c>
      <c r="C9" s="23">
        <v>0.33100000000000002</v>
      </c>
    </row>
    <row r="10" spans="1:25" ht="16" x14ac:dyDescent="0.2">
      <c r="A10" s="23" t="s">
        <v>489</v>
      </c>
      <c r="B10" s="23">
        <v>5</v>
      </c>
      <c r="C10" s="23">
        <v>0.55200000000000005</v>
      </c>
    </row>
    <row r="11" spans="1:25" ht="16" x14ac:dyDescent="0.2">
      <c r="A11" s="23" t="s">
        <v>496</v>
      </c>
      <c r="B11" s="23">
        <v>5</v>
      </c>
      <c r="C11" s="23">
        <v>0.27600000000000002</v>
      </c>
    </row>
    <row r="12" spans="1:25" ht="16" x14ac:dyDescent="0.2">
      <c r="A12" s="23" t="s">
        <v>493</v>
      </c>
      <c r="B12" s="23">
        <v>4</v>
      </c>
      <c r="C12" s="23">
        <v>0.442</v>
      </c>
    </row>
    <row r="13" spans="1:25" ht="16" x14ac:dyDescent="0.2">
      <c r="A13" s="23" t="s">
        <v>491</v>
      </c>
      <c r="B13" s="23">
        <v>3</v>
      </c>
      <c r="C13" s="23">
        <v>0.497</v>
      </c>
    </row>
    <row r="14" spans="1:25" ht="16" x14ac:dyDescent="0.2">
      <c r="A14" s="23" t="s">
        <v>494</v>
      </c>
      <c r="B14" s="23">
        <v>3</v>
      </c>
      <c r="C14" s="23">
        <v>0.33100000000000002</v>
      </c>
    </row>
    <row r="15" spans="1:25" ht="16" x14ac:dyDescent="0.2">
      <c r="A15" s="23" t="s">
        <v>498</v>
      </c>
      <c r="B15" s="23">
        <v>3</v>
      </c>
      <c r="C15" s="23">
        <v>0.16600000000000001</v>
      </c>
    </row>
    <row r="16" spans="1:25" ht="16" x14ac:dyDescent="0.2">
      <c r="A16" s="23" t="s">
        <v>527</v>
      </c>
      <c r="B16" s="23">
        <v>3</v>
      </c>
      <c r="C16" s="23">
        <v>0.11</v>
      </c>
    </row>
    <row r="17" spans="1:6" ht="16" x14ac:dyDescent="0.2">
      <c r="A17" s="23" t="s">
        <v>497</v>
      </c>
      <c r="B17" s="23">
        <v>2</v>
      </c>
      <c r="C17" s="23">
        <v>0.221</v>
      </c>
    </row>
    <row r="18" spans="1:6" ht="16" x14ac:dyDescent="0.2">
      <c r="A18" s="23" t="s">
        <v>506</v>
      </c>
      <c r="B18" s="23">
        <v>2</v>
      </c>
      <c r="C18" s="23">
        <v>0.11</v>
      </c>
    </row>
    <row r="19" spans="1:6" ht="20" x14ac:dyDescent="0.3">
      <c r="A19" s="23" t="s">
        <v>508</v>
      </c>
      <c r="B19" s="23">
        <v>2</v>
      </c>
      <c r="C19" s="23">
        <v>0.11</v>
      </c>
      <c r="F19" s="72"/>
    </row>
    <row r="20" spans="1:6" ht="16" x14ac:dyDescent="0.2">
      <c r="A20" s="23" t="s">
        <v>516</v>
      </c>
      <c r="B20" s="23">
        <v>2</v>
      </c>
      <c r="C20" s="23">
        <v>0.11</v>
      </c>
    </row>
    <row r="21" spans="1:6" ht="16" x14ac:dyDescent="0.2">
      <c r="A21" s="23" t="s">
        <v>517</v>
      </c>
      <c r="B21" s="23">
        <v>2</v>
      </c>
      <c r="C21" s="23">
        <v>0.11</v>
      </c>
    </row>
    <row r="22" spans="1:6" ht="16" x14ac:dyDescent="0.2">
      <c r="A22" s="23" t="s">
        <v>519</v>
      </c>
      <c r="B22" s="23">
        <v>2</v>
      </c>
      <c r="C22" s="23">
        <v>0.11</v>
      </c>
    </row>
    <row r="23" spans="1:6" ht="16" x14ac:dyDescent="0.2">
      <c r="A23" s="23" t="s">
        <v>522</v>
      </c>
      <c r="B23" s="23">
        <v>2</v>
      </c>
      <c r="C23" s="23">
        <v>0.11</v>
      </c>
    </row>
    <row r="24" spans="1:6" ht="16" x14ac:dyDescent="0.2">
      <c r="A24" s="23" t="s">
        <v>523</v>
      </c>
      <c r="B24" s="23">
        <v>2</v>
      </c>
      <c r="C24" s="23">
        <v>0.11</v>
      </c>
    </row>
    <row r="25" spans="1:6" ht="16" x14ac:dyDescent="0.2">
      <c r="A25" s="23" t="s">
        <v>525</v>
      </c>
      <c r="B25" s="23">
        <v>2</v>
      </c>
      <c r="C25" s="23">
        <v>0.11</v>
      </c>
    </row>
    <row r="26" spans="1:6" ht="16" x14ac:dyDescent="0.2">
      <c r="A26" s="23" t="s">
        <v>532</v>
      </c>
      <c r="B26" s="23">
        <v>2</v>
      </c>
      <c r="C26" s="23">
        <v>5.5E-2</v>
      </c>
    </row>
    <row r="27" spans="1:6" ht="16" x14ac:dyDescent="0.2">
      <c r="A27" s="23" t="s">
        <v>499</v>
      </c>
      <c r="B27" s="23">
        <v>1</v>
      </c>
      <c r="C27" s="23">
        <v>0.16600000000000001</v>
      </c>
    </row>
    <row r="28" spans="1:6" ht="16" x14ac:dyDescent="0.2">
      <c r="A28" s="23" t="s">
        <v>500</v>
      </c>
      <c r="B28" s="23">
        <v>1</v>
      </c>
      <c r="C28" s="23">
        <v>0.16600000000000001</v>
      </c>
    </row>
    <row r="29" spans="1:6" ht="16" x14ac:dyDescent="0.2">
      <c r="A29" s="23" t="s">
        <v>501</v>
      </c>
      <c r="B29" s="23">
        <v>1</v>
      </c>
      <c r="C29" s="23">
        <v>0.16600000000000001</v>
      </c>
    </row>
    <row r="30" spans="1:6" ht="16" x14ac:dyDescent="0.2">
      <c r="A30" s="23" t="s">
        <v>503</v>
      </c>
      <c r="B30" s="23">
        <v>1</v>
      </c>
      <c r="C30" s="23">
        <v>0.16600000000000001</v>
      </c>
    </row>
    <row r="31" spans="1:6" ht="16" x14ac:dyDescent="0.2">
      <c r="A31" s="23" t="s">
        <v>504</v>
      </c>
      <c r="B31" s="23">
        <v>1</v>
      </c>
      <c r="C31" s="23">
        <v>0.16600000000000001</v>
      </c>
    </row>
    <row r="32" spans="1:6" ht="16" x14ac:dyDescent="0.2">
      <c r="A32" s="23" t="s">
        <v>505</v>
      </c>
      <c r="B32" s="23">
        <v>1</v>
      </c>
      <c r="C32" s="23">
        <v>0.11</v>
      </c>
    </row>
    <row r="33" spans="1:3" ht="16" x14ac:dyDescent="0.2">
      <c r="A33" s="23" t="s">
        <v>507</v>
      </c>
      <c r="B33" s="23">
        <v>1</v>
      </c>
      <c r="C33" s="23">
        <v>0.11</v>
      </c>
    </row>
    <row r="34" spans="1:3" ht="16" x14ac:dyDescent="0.2">
      <c r="A34" s="23" t="s">
        <v>509</v>
      </c>
      <c r="B34" s="23">
        <v>1</v>
      </c>
      <c r="C34" s="23">
        <v>0.11</v>
      </c>
    </row>
    <row r="35" spans="1:3" ht="16" x14ac:dyDescent="0.2">
      <c r="A35" s="23" t="s">
        <v>510</v>
      </c>
      <c r="B35" s="23">
        <v>1</v>
      </c>
      <c r="C35" s="23">
        <v>0.11</v>
      </c>
    </row>
    <row r="36" spans="1:3" ht="16" x14ac:dyDescent="0.2">
      <c r="A36" s="23" t="s">
        <v>511</v>
      </c>
      <c r="B36" s="23">
        <v>1</v>
      </c>
      <c r="C36" s="23">
        <v>0.11</v>
      </c>
    </row>
    <row r="37" spans="1:3" ht="16" x14ac:dyDescent="0.2">
      <c r="A37" s="23" t="s">
        <v>512</v>
      </c>
      <c r="B37" s="23">
        <v>1</v>
      </c>
      <c r="C37" s="23">
        <v>0.11</v>
      </c>
    </row>
    <row r="38" spans="1:3" ht="16" x14ac:dyDescent="0.2">
      <c r="A38" s="23" t="s">
        <v>513</v>
      </c>
      <c r="B38" s="23">
        <v>1</v>
      </c>
      <c r="C38" s="23">
        <v>0.11</v>
      </c>
    </row>
    <row r="39" spans="1:3" ht="16" x14ac:dyDescent="0.2">
      <c r="A39" s="23" t="s">
        <v>514</v>
      </c>
      <c r="B39" s="23">
        <v>1</v>
      </c>
      <c r="C39" s="23">
        <v>0.11</v>
      </c>
    </row>
    <row r="40" spans="1:3" ht="16" x14ac:dyDescent="0.2">
      <c r="A40" s="23" t="s">
        <v>515</v>
      </c>
      <c r="B40" s="23">
        <v>1</v>
      </c>
      <c r="C40" s="23">
        <v>0.11</v>
      </c>
    </row>
    <row r="41" spans="1:3" ht="16" x14ac:dyDescent="0.2">
      <c r="A41" s="23" t="s">
        <v>518</v>
      </c>
      <c r="B41" s="23">
        <v>1</v>
      </c>
      <c r="C41" s="23">
        <v>0.11</v>
      </c>
    </row>
    <row r="42" spans="1:3" ht="16" x14ac:dyDescent="0.2">
      <c r="A42" s="23" t="s">
        <v>520</v>
      </c>
      <c r="B42" s="23">
        <v>1</v>
      </c>
      <c r="C42" s="23">
        <v>0.11</v>
      </c>
    </row>
    <row r="43" spans="1:3" ht="16" x14ac:dyDescent="0.2">
      <c r="A43" s="23" t="s">
        <v>521</v>
      </c>
      <c r="B43" s="23">
        <v>1</v>
      </c>
      <c r="C43" s="23">
        <v>0.11</v>
      </c>
    </row>
    <row r="44" spans="1:3" ht="16" x14ac:dyDescent="0.2">
      <c r="A44" s="23" t="s">
        <v>524</v>
      </c>
      <c r="B44" s="23">
        <v>1</v>
      </c>
      <c r="C44" s="23">
        <v>0.11</v>
      </c>
    </row>
    <row r="45" spans="1:3" ht="16" x14ac:dyDescent="0.2">
      <c r="A45" s="23" t="s">
        <v>526</v>
      </c>
      <c r="B45" s="23">
        <v>1</v>
      </c>
      <c r="C45" s="23">
        <v>0.11</v>
      </c>
    </row>
    <row r="46" spans="1:3" ht="16" x14ac:dyDescent="0.2">
      <c r="A46" s="23" t="s">
        <v>528</v>
      </c>
      <c r="B46" s="23">
        <v>1</v>
      </c>
      <c r="C46" s="23">
        <v>0.11</v>
      </c>
    </row>
    <row r="47" spans="1:3" ht="16" x14ac:dyDescent="0.2">
      <c r="A47" s="23" t="s">
        <v>529</v>
      </c>
      <c r="B47" s="23">
        <v>1</v>
      </c>
      <c r="C47" s="23">
        <v>0.11</v>
      </c>
    </row>
    <row r="48" spans="1:3" ht="16" x14ac:dyDescent="0.2">
      <c r="A48" s="23" t="s">
        <v>530</v>
      </c>
      <c r="B48" s="23">
        <v>1</v>
      </c>
      <c r="C48" s="23">
        <v>0.11</v>
      </c>
    </row>
    <row r="49" spans="1:3" ht="16" x14ac:dyDescent="0.2">
      <c r="A49" s="23" t="s">
        <v>531</v>
      </c>
      <c r="B49" s="23">
        <v>1</v>
      </c>
      <c r="C49" s="23">
        <v>5.5E-2</v>
      </c>
    </row>
    <row r="50" spans="1:3" ht="16" x14ac:dyDescent="0.2">
      <c r="A50" s="23" t="s">
        <v>533</v>
      </c>
      <c r="B50" s="23">
        <v>1</v>
      </c>
      <c r="C50" s="23">
        <v>5.5E-2</v>
      </c>
    </row>
    <row r="51" spans="1:3" ht="16" x14ac:dyDescent="0.2">
      <c r="A51" s="23" t="s">
        <v>534</v>
      </c>
      <c r="B51" s="23">
        <v>1</v>
      </c>
      <c r="C51" s="23">
        <v>5.5E-2</v>
      </c>
    </row>
    <row r="52" spans="1:3" ht="16" x14ac:dyDescent="0.2">
      <c r="A52" s="23" t="s">
        <v>535</v>
      </c>
      <c r="B52" s="23">
        <v>1</v>
      </c>
      <c r="C52" s="23">
        <v>5.5E-2</v>
      </c>
    </row>
    <row r="53" spans="1:3" ht="16" x14ac:dyDescent="0.2">
      <c r="A53" s="23" t="s">
        <v>536</v>
      </c>
      <c r="B53" s="23">
        <v>1</v>
      </c>
      <c r="C53" s="23">
        <v>5.5E-2</v>
      </c>
    </row>
    <row r="54" spans="1:3" ht="16" x14ac:dyDescent="0.2">
      <c r="A54" s="23" t="s">
        <v>537</v>
      </c>
      <c r="B54" s="23">
        <v>1</v>
      </c>
      <c r="C54" s="23">
        <v>5.5E-2</v>
      </c>
    </row>
  </sheetData>
  <hyperlinks>
    <hyperlink ref="A2" r:id="rId1" xr:uid="{18046BAF-B330-C44C-8B26-EC15183B0DA1}"/>
  </hyperlinks>
  <pageMargins left="0.7" right="0.7" top="0.75" bottom="0.75" header="0.3" footer="0.3"/>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4188-7E70-AB49-BDEA-3A9FDC771E85}">
  <dimension ref="A1:Y19"/>
  <sheetViews>
    <sheetView workbookViewId="0">
      <selection activeCell="K22" sqref="K22"/>
    </sheetView>
  </sheetViews>
  <sheetFormatPr baseColWidth="10" defaultRowHeight="15" x14ac:dyDescent="0.2"/>
  <sheetData>
    <row r="1" spans="1:25" ht="19" x14ac:dyDescent="0.25">
      <c r="A1" s="16" t="s">
        <v>539</v>
      </c>
      <c r="B1" s="1"/>
      <c r="C1" s="1"/>
      <c r="D1" s="1"/>
      <c r="E1" s="1"/>
      <c r="F1" s="1"/>
      <c r="G1" s="1"/>
      <c r="H1" s="1"/>
      <c r="I1" s="1"/>
      <c r="J1" s="1"/>
      <c r="K1" s="1"/>
      <c r="L1" s="1"/>
      <c r="M1" s="1"/>
      <c r="N1" s="1"/>
      <c r="O1" s="1"/>
      <c r="P1" s="1"/>
      <c r="Q1" s="1"/>
      <c r="R1" s="1"/>
      <c r="S1" s="1"/>
      <c r="T1" s="1"/>
      <c r="U1" s="1"/>
      <c r="V1" s="1"/>
      <c r="W1" s="1"/>
      <c r="X1" s="1"/>
      <c r="Y1" s="1"/>
    </row>
    <row r="3" spans="1:25" ht="19" x14ac:dyDescent="0.25">
      <c r="A3" s="18" t="s">
        <v>540</v>
      </c>
    </row>
    <row r="4" spans="1:25" ht="19" x14ac:dyDescent="0.25">
      <c r="A4" s="18"/>
    </row>
    <row r="5" spans="1:25" ht="19" x14ac:dyDescent="0.25">
      <c r="A5" s="18" t="s">
        <v>541</v>
      </c>
    </row>
    <row r="6" spans="1:25" ht="19" x14ac:dyDescent="0.25">
      <c r="A6" s="18"/>
    </row>
    <row r="7" spans="1:25" ht="19" x14ac:dyDescent="0.25">
      <c r="A7" s="18" t="s">
        <v>547</v>
      </c>
    </row>
    <row r="8" spans="1:25" ht="19" x14ac:dyDescent="0.25">
      <c r="A8" s="18"/>
    </row>
    <row r="9" spans="1:25" ht="19" x14ac:dyDescent="0.25">
      <c r="A9" s="18" t="s">
        <v>542</v>
      </c>
    </row>
    <row r="10" spans="1:25" ht="19" x14ac:dyDescent="0.25">
      <c r="A10" s="18"/>
    </row>
    <row r="11" spans="1:25" ht="19" x14ac:dyDescent="0.25">
      <c r="A11" s="18" t="s">
        <v>543</v>
      </c>
    </row>
    <row r="12" spans="1:25" ht="19" x14ac:dyDescent="0.25">
      <c r="A12" s="18"/>
    </row>
    <row r="13" spans="1:25" ht="19" x14ac:dyDescent="0.25">
      <c r="A13" s="18" t="s">
        <v>544</v>
      </c>
    </row>
    <row r="14" spans="1:25" ht="19" x14ac:dyDescent="0.25">
      <c r="A14" s="18"/>
    </row>
    <row r="15" spans="1:25" ht="19" x14ac:dyDescent="0.25">
      <c r="A15" s="18" t="s">
        <v>548</v>
      </c>
    </row>
    <row r="16" spans="1:25" ht="19" x14ac:dyDescent="0.25">
      <c r="A16" s="18"/>
    </row>
    <row r="17" spans="1:1" ht="19" x14ac:dyDescent="0.25">
      <c r="A17" s="18" t="s">
        <v>545</v>
      </c>
    </row>
    <row r="18" spans="1:1" ht="19" x14ac:dyDescent="0.25">
      <c r="A18" s="18"/>
    </row>
    <row r="19" spans="1:1" ht="19" x14ac:dyDescent="0.25">
      <c r="A19" s="1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Introduction</vt:lpstr>
      <vt:lpstr>Raw Data</vt:lpstr>
      <vt:lpstr>Survey Statistics</vt:lpstr>
      <vt:lpstr>Q1</vt:lpstr>
      <vt:lpstr>Criteria for Data Cleaning</vt:lpstr>
      <vt:lpstr>Cleaned Data-Players</vt:lpstr>
      <vt:lpstr>Q3 - Q13</vt:lpstr>
      <vt:lpstr>Analysis</vt:lpstr>
      <vt:lpstr>Criteria for Data Cleaning-OEQ</vt:lpstr>
      <vt:lpstr>OEQ</vt:lpstr>
      <vt:lpstr>OEQ Analysis</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athira.srivani@gmail.com</dc:creator>
  <cp:lastModifiedBy>athira.srivani@gmail.com</cp:lastModifiedBy>
  <dcterms:created xsi:type="dcterms:W3CDTF">2022-08-24T03:08:39Z</dcterms:created>
  <dcterms:modified xsi:type="dcterms:W3CDTF">2022-08-31T23:30:02Z</dcterms:modified>
</cp:coreProperties>
</file>