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https://d.docs.live.net/b3e5d35c05b2359f/Documents/Mini Project (update)/FMCG Product Validation ^0 Reporting Dashboard/"/>
    </mc:Choice>
  </mc:AlternateContent>
  <xr:revisionPtr revIDLastSave="0" documentId="8_{EF1D9049-E89F-41F9-84F4-D96C7FEB049B}" xr6:coauthVersionLast="47" xr6:coauthVersionMax="47" xr10:uidLastSave="{00000000-0000-0000-0000-000000000000}"/>
  <bookViews>
    <workbookView xWindow="-108" yWindow="-108" windowWidth="23256" windowHeight="13896" firstSheet="1" activeTab="5" xr2:uid="{00000000-000D-0000-FFFF-FFFF00000000}"/>
  </bookViews>
  <sheets>
    <sheet name="Products_Master" sheetId="1" r:id="rId1"/>
    <sheet name="RawSales" sheetId="2" r:id="rId2"/>
    <sheet name="CategoryMap" sheetId="3" r:id="rId3"/>
    <sheet name="Anomalies" sheetId="4" r:id="rId4"/>
    <sheet name="PivotTable" sheetId="6" r:id="rId5"/>
    <sheet name="Dashboard" sheetId="7" r:id="rId6"/>
  </sheets>
  <definedNames>
    <definedName name="EscalationStatus">PivotTable!$V$3</definedName>
    <definedName name="Slicer_Date">#N/A</definedName>
    <definedName name="Slicer_MappedCategory">#N/A</definedName>
    <definedName name="Slicer_StoreID">#N/A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6" l="1"/>
  <c r="T3" i="6"/>
  <c r="H3" i="6"/>
  <c r="J3" i="6"/>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E2" i="2"/>
  <c r="M2" i="2" s="1"/>
  <c r="E3" i="2"/>
  <c r="M3" i="2" s="1"/>
  <c r="E4" i="2"/>
  <c r="M4" i="2" s="1"/>
  <c r="E5" i="2"/>
  <c r="M5" i="2" s="1"/>
  <c r="E6" i="2"/>
  <c r="M6" i="2" s="1"/>
  <c r="E7" i="2"/>
  <c r="M7" i="2" s="1"/>
  <c r="E8" i="2"/>
  <c r="M8" i="2" s="1"/>
  <c r="E9" i="2"/>
  <c r="M9" i="2" s="1"/>
  <c r="E10" i="2"/>
  <c r="M10" i="2" s="1"/>
  <c r="E11" i="2"/>
  <c r="M11" i="2" s="1"/>
  <c r="E12" i="2"/>
  <c r="M12" i="2" s="1"/>
  <c r="E13" i="2"/>
  <c r="M13" i="2" s="1"/>
  <c r="E14" i="2"/>
  <c r="M14" i="2" s="1"/>
  <c r="E15" i="2"/>
  <c r="M15" i="2" s="1"/>
  <c r="E16" i="2"/>
  <c r="M16" i="2" s="1"/>
  <c r="E17" i="2"/>
  <c r="M17" i="2" s="1"/>
  <c r="E18" i="2"/>
  <c r="M18" i="2" s="1"/>
  <c r="E19" i="2"/>
  <c r="M19" i="2" s="1"/>
  <c r="E20" i="2"/>
  <c r="M20" i="2" s="1"/>
  <c r="E21" i="2"/>
  <c r="M21" i="2" s="1"/>
  <c r="E22" i="2"/>
  <c r="M22" i="2" s="1"/>
  <c r="E23" i="2"/>
  <c r="M23" i="2" s="1"/>
  <c r="E24" i="2"/>
  <c r="M24" i="2" s="1"/>
  <c r="E25" i="2"/>
  <c r="M25" i="2" s="1"/>
  <c r="E26" i="2"/>
  <c r="M26" i="2" s="1"/>
  <c r="E27" i="2"/>
  <c r="M27" i="2" s="1"/>
  <c r="E28" i="2"/>
  <c r="M28" i="2" s="1"/>
  <c r="E29" i="2"/>
  <c r="M29" i="2" s="1"/>
  <c r="E30" i="2"/>
  <c r="M30" i="2" s="1"/>
  <c r="E31" i="2"/>
  <c r="M31" i="2" s="1"/>
  <c r="E32" i="2"/>
  <c r="M32" i="2" s="1"/>
  <c r="E33" i="2"/>
  <c r="M33" i="2" s="1"/>
  <c r="E34" i="2"/>
  <c r="M34" i="2" s="1"/>
  <c r="E35" i="2"/>
  <c r="M35" i="2" s="1"/>
  <c r="E36" i="2"/>
  <c r="M36" i="2" s="1"/>
  <c r="E37" i="2"/>
  <c r="M37" i="2" s="1"/>
  <c r="E38" i="2"/>
  <c r="M38" i="2" s="1"/>
  <c r="E39" i="2"/>
  <c r="M39" i="2" s="1"/>
  <c r="E40" i="2"/>
  <c r="M40" i="2" s="1"/>
  <c r="E41" i="2"/>
  <c r="M41" i="2" s="1"/>
  <c r="E42" i="2"/>
  <c r="M42" i="2" s="1"/>
  <c r="E43" i="2"/>
  <c r="M43" i="2" s="1"/>
  <c r="E44" i="2"/>
  <c r="M44" i="2" s="1"/>
  <c r="E45" i="2"/>
  <c r="M45" i="2" s="1"/>
  <c r="E46" i="2"/>
  <c r="M46" i="2" s="1"/>
  <c r="E47" i="2"/>
  <c r="M47" i="2" s="1"/>
  <c r="E48" i="2"/>
  <c r="M48" i="2" s="1"/>
  <c r="E49" i="2"/>
  <c r="M49" i="2" s="1"/>
  <c r="E50" i="2"/>
  <c r="M50" i="2" s="1"/>
  <c r="E51" i="2"/>
  <c r="M51" i="2" s="1"/>
  <c r="E52" i="2"/>
  <c r="M52" i="2" s="1"/>
  <c r="E53" i="2"/>
  <c r="M53" i="2" s="1"/>
  <c r="E54" i="2"/>
  <c r="M54" i="2" s="1"/>
  <c r="E55" i="2"/>
  <c r="M55" i="2" s="1"/>
  <c r="E56" i="2"/>
  <c r="M56" i="2" s="1"/>
  <c r="E57" i="2"/>
  <c r="M57" i="2" s="1"/>
  <c r="E58" i="2"/>
  <c r="M58" i="2" s="1"/>
  <c r="E59" i="2"/>
  <c r="M59" i="2" s="1"/>
  <c r="E60" i="2"/>
  <c r="M60" i="2" s="1"/>
  <c r="E61" i="2"/>
  <c r="M61" i="2" s="1"/>
  <c r="E62" i="2"/>
  <c r="M62" i="2" s="1"/>
  <c r="E63" i="2"/>
  <c r="M63" i="2" s="1"/>
  <c r="E64" i="2"/>
  <c r="M64" i="2" s="1"/>
  <c r="E65" i="2"/>
  <c r="M65" i="2" s="1"/>
  <c r="E66" i="2"/>
  <c r="M66" i="2" s="1"/>
  <c r="E67" i="2"/>
  <c r="M67" i="2" s="1"/>
  <c r="E68" i="2"/>
  <c r="M68" i="2" s="1"/>
  <c r="E69" i="2"/>
  <c r="M69" i="2" s="1"/>
  <c r="E70" i="2"/>
  <c r="M70" i="2" s="1"/>
  <c r="E71" i="2"/>
  <c r="M71" i="2" s="1"/>
  <c r="E72" i="2"/>
  <c r="M72" i="2" s="1"/>
  <c r="E73" i="2"/>
  <c r="M73" i="2" s="1"/>
  <c r="E74" i="2"/>
  <c r="M74" i="2" s="1"/>
  <c r="E75" i="2"/>
  <c r="M75" i="2" s="1"/>
  <c r="E76" i="2"/>
  <c r="M76" i="2" s="1"/>
  <c r="E77" i="2"/>
  <c r="M77" i="2" s="1"/>
  <c r="E78" i="2"/>
  <c r="M78" i="2" s="1"/>
  <c r="E79" i="2"/>
  <c r="M79" i="2" s="1"/>
  <c r="E80" i="2"/>
  <c r="M80" i="2" s="1"/>
  <c r="E81" i="2"/>
  <c r="M81" i="2" s="1"/>
  <c r="E82" i="2"/>
  <c r="M82" i="2" s="1"/>
  <c r="E83" i="2"/>
  <c r="M83" i="2" s="1"/>
  <c r="E84" i="2"/>
  <c r="M84" i="2" s="1"/>
  <c r="E85" i="2"/>
  <c r="M85" i="2" s="1"/>
  <c r="E86" i="2"/>
  <c r="M86" i="2" s="1"/>
  <c r="E87" i="2"/>
  <c r="M87" i="2" s="1"/>
  <c r="E88" i="2"/>
  <c r="M88" i="2" s="1"/>
  <c r="E89" i="2"/>
  <c r="M89" i="2" s="1"/>
  <c r="E90" i="2"/>
  <c r="M90" i="2" s="1"/>
  <c r="E91" i="2"/>
  <c r="M91" i="2" s="1"/>
  <c r="E92" i="2"/>
  <c r="M92" i="2" s="1"/>
  <c r="E93" i="2"/>
  <c r="M93" i="2" s="1"/>
  <c r="E94" i="2"/>
  <c r="M94" i="2" s="1"/>
  <c r="E95" i="2"/>
  <c r="M95" i="2" s="1"/>
  <c r="E96" i="2"/>
  <c r="M96" i="2" s="1"/>
  <c r="E97" i="2"/>
  <c r="M97" i="2" s="1"/>
  <c r="E98" i="2"/>
  <c r="M98" i="2" s="1"/>
  <c r="E99" i="2"/>
  <c r="M99" i="2" s="1"/>
  <c r="E100" i="2"/>
  <c r="M100" i="2" s="1"/>
  <c r="E101" i="2"/>
  <c r="M101" i="2" s="1"/>
  <c r="E102" i="2"/>
  <c r="M102" i="2" s="1"/>
  <c r="E103" i="2"/>
  <c r="M103" i="2" s="1"/>
  <c r="E104" i="2"/>
  <c r="M104" i="2" s="1"/>
  <c r="E105" i="2"/>
  <c r="M105" i="2" s="1"/>
  <c r="E106" i="2"/>
  <c r="M106" i="2" s="1"/>
  <c r="E107" i="2"/>
  <c r="M107" i="2" s="1"/>
  <c r="E108" i="2"/>
  <c r="M108" i="2" s="1"/>
  <c r="E109" i="2"/>
  <c r="M109" i="2" s="1"/>
  <c r="E110" i="2"/>
  <c r="M110" i="2" s="1"/>
  <c r="E111" i="2"/>
  <c r="M111" i="2" s="1"/>
  <c r="E112" i="2"/>
  <c r="M112" i="2" s="1"/>
  <c r="E113" i="2"/>
  <c r="M113" i="2" s="1"/>
  <c r="E114" i="2"/>
  <c r="M114" i="2" s="1"/>
  <c r="E115" i="2"/>
  <c r="M115" i="2" s="1"/>
  <c r="E116" i="2"/>
  <c r="M116" i="2" s="1"/>
  <c r="E117" i="2"/>
  <c r="M117" i="2" s="1"/>
  <c r="E118" i="2"/>
  <c r="M118" i="2" s="1"/>
  <c r="E119" i="2"/>
  <c r="M119" i="2" s="1"/>
  <c r="E120" i="2"/>
  <c r="M120" i="2" s="1"/>
  <c r="E121" i="2"/>
  <c r="M121" i="2" s="1"/>
  <c r="E122" i="2"/>
  <c r="M122" i="2" s="1"/>
  <c r="E123" i="2"/>
  <c r="M123" i="2" s="1"/>
  <c r="E124" i="2"/>
  <c r="M124" i="2" s="1"/>
  <c r="E125" i="2"/>
  <c r="M125" i="2" s="1"/>
  <c r="E126" i="2"/>
  <c r="M126" i="2" s="1"/>
  <c r="E127" i="2"/>
  <c r="M127" i="2" s="1"/>
  <c r="E128" i="2"/>
  <c r="M128" i="2" s="1"/>
  <c r="E129" i="2"/>
  <c r="M129" i="2" s="1"/>
  <c r="E130" i="2"/>
  <c r="M130" i="2" s="1"/>
  <c r="E131" i="2"/>
  <c r="M131" i="2" s="1"/>
  <c r="E132" i="2"/>
  <c r="M132" i="2" s="1"/>
  <c r="E133" i="2"/>
  <c r="M133" i="2" s="1"/>
  <c r="E134" i="2"/>
  <c r="M134" i="2" s="1"/>
  <c r="E135" i="2"/>
  <c r="M135" i="2" s="1"/>
  <c r="E136" i="2"/>
  <c r="M136" i="2" s="1"/>
  <c r="E137" i="2"/>
  <c r="M137" i="2" s="1"/>
  <c r="E138" i="2"/>
  <c r="M138" i="2" s="1"/>
  <c r="E139" i="2"/>
  <c r="M139" i="2" s="1"/>
  <c r="E140" i="2"/>
  <c r="M140" i="2" s="1"/>
  <c r="E141" i="2"/>
  <c r="M141" i="2" s="1"/>
  <c r="E142" i="2"/>
  <c r="M142" i="2" s="1"/>
  <c r="E143" i="2"/>
  <c r="M143" i="2" s="1"/>
  <c r="E144" i="2"/>
  <c r="M144" i="2" s="1"/>
  <c r="E145" i="2"/>
  <c r="M145" i="2" s="1"/>
  <c r="E146" i="2"/>
  <c r="M146" i="2" s="1"/>
  <c r="E147" i="2"/>
  <c r="M147" i="2" s="1"/>
  <c r="E148" i="2"/>
  <c r="M148" i="2" s="1"/>
  <c r="E149" i="2"/>
  <c r="M149" i="2" s="1"/>
  <c r="E150" i="2"/>
  <c r="M150" i="2" s="1"/>
  <c r="E151" i="2"/>
  <c r="M151" i="2" s="1"/>
  <c r="E152" i="2"/>
  <c r="M152" i="2" s="1"/>
  <c r="E153" i="2"/>
  <c r="M153" i="2" s="1"/>
  <c r="E154" i="2"/>
  <c r="M154" i="2" s="1"/>
  <c r="E155" i="2"/>
  <c r="M155" i="2" s="1"/>
  <c r="E156" i="2"/>
  <c r="M156" i="2" s="1"/>
  <c r="E157" i="2"/>
  <c r="M157" i="2" s="1"/>
  <c r="E158" i="2"/>
  <c r="M158" i="2" s="1"/>
  <c r="E159" i="2"/>
  <c r="M159" i="2" s="1"/>
  <c r="E160" i="2"/>
  <c r="M160" i="2" s="1"/>
  <c r="E161" i="2"/>
  <c r="M161" i="2" s="1"/>
  <c r="E162" i="2"/>
  <c r="M162" i="2" s="1"/>
  <c r="E163" i="2"/>
  <c r="M163" i="2" s="1"/>
  <c r="E164" i="2"/>
  <c r="M164" i="2" s="1"/>
  <c r="E165" i="2"/>
  <c r="M165" i="2" s="1"/>
  <c r="E166" i="2"/>
  <c r="M166" i="2" s="1"/>
  <c r="E167" i="2"/>
  <c r="M167" i="2" s="1"/>
  <c r="E168" i="2"/>
  <c r="M168" i="2" s="1"/>
  <c r="E169" i="2"/>
  <c r="M169" i="2" s="1"/>
  <c r="E170" i="2"/>
  <c r="M170" i="2" s="1"/>
  <c r="E171" i="2"/>
  <c r="M171" i="2" s="1"/>
  <c r="E172" i="2"/>
  <c r="M172" i="2" s="1"/>
  <c r="E173" i="2"/>
  <c r="M173" i="2" s="1"/>
  <c r="E174" i="2"/>
  <c r="M174" i="2" s="1"/>
  <c r="E175" i="2"/>
  <c r="M175" i="2" s="1"/>
  <c r="E176" i="2"/>
  <c r="M176" i="2" s="1"/>
  <c r="E177" i="2"/>
  <c r="M177" i="2" s="1"/>
  <c r="E178" i="2"/>
  <c r="M178" i="2" s="1"/>
  <c r="E179" i="2"/>
  <c r="M179" i="2" s="1"/>
  <c r="E180" i="2"/>
  <c r="M180" i="2" s="1"/>
  <c r="E181" i="2"/>
  <c r="M181" i="2" s="1"/>
  <c r="E182" i="2"/>
  <c r="M182" i="2" s="1"/>
  <c r="E183" i="2"/>
  <c r="M183" i="2" s="1"/>
  <c r="E184" i="2"/>
  <c r="M184" i="2" s="1"/>
  <c r="E185" i="2"/>
  <c r="M185" i="2" s="1"/>
  <c r="E186" i="2"/>
  <c r="M186" i="2" s="1"/>
  <c r="E187" i="2"/>
  <c r="M187" i="2" s="1"/>
  <c r="E188" i="2"/>
  <c r="M188" i="2" s="1"/>
  <c r="E189" i="2"/>
  <c r="M189" i="2" s="1"/>
  <c r="E190" i="2"/>
  <c r="M190" i="2" s="1"/>
  <c r="E191" i="2"/>
  <c r="M191" i="2" s="1"/>
  <c r="E192" i="2"/>
  <c r="M192" i="2" s="1"/>
  <c r="E193" i="2"/>
  <c r="M193" i="2" s="1"/>
  <c r="E194" i="2"/>
  <c r="M194" i="2" s="1"/>
  <c r="E195" i="2"/>
  <c r="M195" i="2" s="1"/>
  <c r="E196" i="2"/>
  <c r="M196" i="2" s="1"/>
  <c r="E197" i="2"/>
  <c r="M197" i="2" s="1"/>
  <c r="E198" i="2"/>
  <c r="M198" i="2" s="1"/>
  <c r="E199" i="2"/>
  <c r="M199" i="2" s="1"/>
  <c r="E200" i="2"/>
  <c r="M200" i="2" s="1"/>
  <c r="E201" i="2"/>
  <c r="M201" i="2" s="1"/>
  <c r="J2" i="2"/>
  <c r="K2" i="2" s="1"/>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I2" i="2"/>
  <c r="L2" i="2" s="1"/>
  <c r="I3" i="2"/>
  <c r="L3" i="2" s="1"/>
  <c r="I4" i="2"/>
  <c r="L4" i="2" s="1"/>
  <c r="I5" i="2"/>
  <c r="L5" i="2" s="1"/>
  <c r="I6" i="2"/>
  <c r="L6" i="2" s="1"/>
  <c r="I7" i="2"/>
  <c r="L7" i="2" s="1"/>
  <c r="I8" i="2"/>
  <c r="L8" i="2" s="1"/>
  <c r="I9" i="2"/>
  <c r="L9" i="2" s="1"/>
  <c r="I10" i="2"/>
  <c r="L10" i="2" s="1"/>
  <c r="I11" i="2"/>
  <c r="L11" i="2" s="1"/>
  <c r="I12" i="2"/>
  <c r="L12" i="2" s="1"/>
  <c r="I13" i="2"/>
  <c r="L13" i="2" s="1"/>
  <c r="I14" i="2"/>
  <c r="L14" i="2" s="1"/>
  <c r="I15" i="2"/>
  <c r="L15" i="2" s="1"/>
  <c r="I16" i="2"/>
  <c r="L16" i="2" s="1"/>
  <c r="I17" i="2"/>
  <c r="L17" i="2" s="1"/>
  <c r="I18" i="2"/>
  <c r="L18" i="2" s="1"/>
  <c r="I19" i="2"/>
  <c r="L19" i="2" s="1"/>
  <c r="I20" i="2"/>
  <c r="L20" i="2" s="1"/>
  <c r="I21" i="2"/>
  <c r="L21" i="2" s="1"/>
  <c r="I22" i="2"/>
  <c r="L22" i="2" s="1"/>
  <c r="I23" i="2"/>
  <c r="L23" i="2" s="1"/>
  <c r="I24" i="2"/>
  <c r="L24" i="2" s="1"/>
  <c r="I25" i="2"/>
  <c r="L25" i="2" s="1"/>
  <c r="I26" i="2"/>
  <c r="L26" i="2" s="1"/>
  <c r="I27" i="2"/>
  <c r="L27" i="2" s="1"/>
  <c r="I28" i="2"/>
  <c r="L28" i="2" s="1"/>
  <c r="I29" i="2"/>
  <c r="L29" i="2" s="1"/>
  <c r="I30" i="2"/>
  <c r="L30" i="2" s="1"/>
  <c r="I31" i="2"/>
  <c r="L31" i="2" s="1"/>
  <c r="I32" i="2"/>
  <c r="L32" i="2" s="1"/>
  <c r="I33" i="2"/>
  <c r="L33" i="2" s="1"/>
  <c r="I34" i="2"/>
  <c r="L34" i="2" s="1"/>
  <c r="I35" i="2"/>
  <c r="L35" i="2" s="1"/>
  <c r="I36" i="2"/>
  <c r="L36" i="2" s="1"/>
  <c r="I37" i="2"/>
  <c r="L37" i="2" s="1"/>
  <c r="I38" i="2"/>
  <c r="L38" i="2" s="1"/>
  <c r="I39" i="2"/>
  <c r="L39" i="2" s="1"/>
  <c r="I40" i="2"/>
  <c r="L40" i="2" s="1"/>
  <c r="I41" i="2"/>
  <c r="L41" i="2" s="1"/>
  <c r="I42" i="2"/>
  <c r="L42" i="2" s="1"/>
  <c r="I43" i="2"/>
  <c r="L43" i="2" s="1"/>
  <c r="I44" i="2"/>
  <c r="L44" i="2" s="1"/>
  <c r="I45" i="2"/>
  <c r="L45" i="2" s="1"/>
  <c r="I46" i="2"/>
  <c r="L46" i="2" s="1"/>
  <c r="I47" i="2"/>
  <c r="L47" i="2" s="1"/>
  <c r="I48" i="2"/>
  <c r="L48" i="2" s="1"/>
  <c r="I49" i="2"/>
  <c r="L49" i="2" s="1"/>
  <c r="I50" i="2"/>
  <c r="L50" i="2" s="1"/>
  <c r="I51" i="2"/>
  <c r="L51" i="2" s="1"/>
  <c r="I52" i="2"/>
  <c r="L52" i="2" s="1"/>
  <c r="I53" i="2"/>
  <c r="L53" i="2" s="1"/>
  <c r="I54" i="2"/>
  <c r="L54" i="2" s="1"/>
  <c r="I55" i="2"/>
  <c r="L55" i="2" s="1"/>
  <c r="I56" i="2"/>
  <c r="L56" i="2" s="1"/>
  <c r="I57" i="2"/>
  <c r="L57" i="2" s="1"/>
  <c r="I58" i="2"/>
  <c r="L58" i="2" s="1"/>
  <c r="I59" i="2"/>
  <c r="L59" i="2" s="1"/>
  <c r="I60" i="2"/>
  <c r="L60" i="2" s="1"/>
  <c r="I61" i="2"/>
  <c r="L61" i="2" s="1"/>
  <c r="I62" i="2"/>
  <c r="L62" i="2" s="1"/>
  <c r="I63" i="2"/>
  <c r="L63" i="2" s="1"/>
  <c r="I64" i="2"/>
  <c r="L64" i="2" s="1"/>
  <c r="I65" i="2"/>
  <c r="L65" i="2" s="1"/>
  <c r="I66" i="2"/>
  <c r="L66" i="2" s="1"/>
  <c r="I67" i="2"/>
  <c r="L67" i="2" s="1"/>
  <c r="I68" i="2"/>
  <c r="L68" i="2" s="1"/>
  <c r="I69" i="2"/>
  <c r="L69" i="2" s="1"/>
  <c r="I70" i="2"/>
  <c r="L70" i="2" s="1"/>
  <c r="I71" i="2"/>
  <c r="L71" i="2" s="1"/>
  <c r="I72" i="2"/>
  <c r="L72" i="2" s="1"/>
  <c r="I73" i="2"/>
  <c r="L73" i="2" s="1"/>
  <c r="I74" i="2"/>
  <c r="L74" i="2" s="1"/>
  <c r="I75" i="2"/>
  <c r="L75" i="2" s="1"/>
  <c r="I76" i="2"/>
  <c r="L76" i="2" s="1"/>
  <c r="I77" i="2"/>
  <c r="L77" i="2" s="1"/>
  <c r="I78" i="2"/>
  <c r="L78" i="2" s="1"/>
  <c r="I79" i="2"/>
  <c r="L79" i="2" s="1"/>
  <c r="I80" i="2"/>
  <c r="L80" i="2" s="1"/>
  <c r="I81" i="2"/>
  <c r="L81" i="2" s="1"/>
  <c r="I82" i="2"/>
  <c r="L82" i="2" s="1"/>
  <c r="I83" i="2"/>
  <c r="L83" i="2" s="1"/>
  <c r="I84" i="2"/>
  <c r="L84" i="2" s="1"/>
  <c r="I85" i="2"/>
  <c r="L85" i="2" s="1"/>
  <c r="I86" i="2"/>
  <c r="L86" i="2" s="1"/>
  <c r="I87" i="2"/>
  <c r="L87" i="2" s="1"/>
  <c r="I88" i="2"/>
  <c r="L88" i="2" s="1"/>
  <c r="I89" i="2"/>
  <c r="L89" i="2" s="1"/>
  <c r="I90" i="2"/>
  <c r="L90" i="2" s="1"/>
  <c r="I91" i="2"/>
  <c r="L91" i="2" s="1"/>
  <c r="I92" i="2"/>
  <c r="L92" i="2" s="1"/>
  <c r="I93" i="2"/>
  <c r="L93" i="2" s="1"/>
  <c r="I94" i="2"/>
  <c r="L94" i="2" s="1"/>
  <c r="I95" i="2"/>
  <c r="L95" i="2" s="1"/>
  <c r="I96" i="2"/>
  <c r="L96" i="2" s="1"/>
  <c r="I97" i="2"/>
  <c r="L97" i="2" s="1"/>
  <c r="I98" i="2"/>
  <c r="L98" i="2" s="1"/>
  <c r="I99" i="2"/>
  <c r="L99" i="2" s="1"/>
  <c r="I100" i="2"/>
  <c r="L100" i="2" s="1"/>
  <c r="I101" i="2"/>
  <c r="L101" i="2" s="1"/>
  <c r="I102" i="2"/>
  <c r="L102" i="2" s="1"/>
  <c r="I103" i="2"/>
  <c r="L103" i="2" s="1"/>
  <c r="I104" i="2"/>
  <c r="L104" i="2" s="1"/>
  <c r="I105" i="2"/>
  <c r="L105" i="2" s="1"/>
  <c r="I106" i="2"/>
  <c r="L106" i="2" s="1"/>
  <c r="I107" i="2"/>
  <c r="L107" i="2" s="1"/>
  <c r="I108" i="2"/>
  <c r="L108" i="2" s="1"/>
  <c r="I109" i="2"/>
  <c r="L109" i="2" s="1"/>
  <c r="I110" i="2"/>
  <c r="L110" i="2" s="1"/>
  <c r="I111" i="2"/>
  <c r="L111" i="2" s="1"/>
  <c r="I112" i="2"/>
  <c r="L112" i="2" s="1"/>
  <c r="I113" i="2"/>
  <c r="L113" i="2" s="1"/>
  <c r="I114" i="2"/>
  <c r="L114" i="2" s="1"/>
  <c r="I115" i="2"/>
  <c r="L115" i="2" s="1"/>
  <c r="I116" i="2"/>
  <c r="L116" i="2" s="1"/>
  <c r="I117" i="2"/>
  <c r="L117" i="2" s="1"/>
  <c r="I118" i="2"/>
  <c r="L118" i="2" s="1"/>
  <c r="I119" i="2"/>
  <c r="L119" i="2" s="1"/>
  <c r="I120" i="2"/>
  <c r="L120" i="2" s="1"/>
  <c r="I121" i="2"/>
  <c r="L121" i="2" s="1"/>
  <c r="I122" i="2"/>
  <c r="L122" i="2" s="1"/>
  <c r="I123" i="2"/>
  <c r="L123" i="2" s="1"/>
  <c r="I124" i="2"/>
  <c r="L124" i="2" s="1"/>
  <c r="I125" i="2"/>
  <c r="L125" i="2" s="1"/>
  <c r="I126" i="2"/>
  <c r="L126" i="2" s="1"/>
  <c r="I127" i="2"/>
  <c r="L127" i="2" s="1"/>
  <c r="I128" i="2"/>
  <c r="L128" i="2" s="1"/>
  <c r="I129" i="2"/>
  <c r="L129" i="2" s="1"/>
  <c r="I130" i="2"/>
  <c r="L130" i="2" s="1"/>
  <c r="I131" i="2"/>
  <c r="L131" i="2" s="1"/>
  <c r="I132" i="2"/>
  <c r="L132" i="2" s="1"/>
  <c r="I133" i="2"/>
  <c r="L133" i="2" s="1"/>
  <c r="I134" i="2"/>
  <c r="L134" i="2" s="1"/>
  <c r="I135" i="2"/>
  <c r="L135" i="2" s="1"/>
  <c r="I136" i="2"/>
  <c r="L136" i="2" s="1"/>
  <c r="I137" i="2"/>
  <c r="L137" i="2" s="1"/>
  <c r="I138" i="2"/>
  <c r="L138" i="2" s="1"/>
  <c r="I139" i="2"/>
  <c r="L139" i="2" s="1"/>
  <c r="I140" i="2"/>
  <c r="L140" i="2" s="1"/>
  <c r="I141" i="2"/>
  <c r="L141" i="2" s="1"/>
  <c r="I142" i="2"/>
  <c r="L142" i="2" s="1"/>
  <c r="I143" i="2"/>
  <c r="L143" i="2" s="1"/>
  <c r="I144" i="2"/>
  <c r="L144" i="2" s="1"/>
  <c r="I145" i="2"/>
  <c r="L145" i="2" s="1"/>
  <c r="I146" i="2"/>
  <c r="L146" i="2" s="1"/>
  <c r="I147" i="2"/>
  <c r="L147" i="2" s="1"/>
  <c r="I148" i="2"/>
  <c r="L148" i="2" s="1"/>
  <c r="I149" i="2"/>
  <c r="L149" i="2" s="1"/>
  <c r="I150" i="2"/>
  <c r="L150" i="2" s="1"/>
  <c r="I151" i="2"/>
  <c r="L151" i="2" s="1"/>
  <c r="I152" i="2"/>
  <c r="L152" i="2" s="1"/>
  <c r="I153" i="2"/>
  <c r="L153" i="2" s="1"/>
  <c r="I154" i="2"/>
  <c r="L154" i="2" s="1"/>
  <c r="I155" i="2"/>
  <c r="L155" i="2" s="1"/>
  <c r="I156" i="2"/>
  <c r="L156" i="2" s="1"/>
  <c r="I157" i="2"/>
  <c r="L157" i="2" s="1"/>
  <c r="I158" i="2"/>
  <c r="L158" i="2" s="1"/>
  <c r="I159" i="2"/>
  <c r="L159" i="2" s="1"/>
  <c r="I160" i="2"/>
  <c r="L160" i="2" s="1"/>
  <c r="I161" i="2"/>
  <c r="L161" i="2" s="1"/>
  <c r="I162" i="2"/>
  <c r="L162" i="2" s="1"/>
  <c r="I163" i="2"/>
  <c r="L163" i="2" s="1"/>
  <c r="I164" i="2"/>
  <c r="L164" i="2" s="1"/>
  <c r="I165" i="2"/>
  <c r="L165" i="2" s="1"/>
  <c r="I166" i="2"/>
  <c r="L166" i="2" s="1"/>
  <c r="I167" i="2"/>
  <c r="L167" i="2" s="1"/>
  <c r="I168" i="2"/>
  <c r="L168" i="2" s="1"/>
  <c r="I169" i="2"/>
  <c r="L169" i="2" s="1"/>
  <c r="I170" i="2"/>
  <c r="L170" i="2" s="1"/>
  <c r="I171" i="2"/>
  <c r="L171" i="2" s="1"/>
  <c r="I172" i="2"/>
  <c r="L172" i="2" s="1"/>
  <c r="I173" i="2"/>
  <c r="L173" i="2" s="1"/>
  <c r="I174" i="2"/>
  <c r="L174" i="2" s="1"/>
  <c r="I175" i="2"/>
  <c r="L175" i="2" s="1"/>
  <c r="I176" i="2"/>
  <c r="L176" i="2" s="1"/>
  <c r="I177" i="2"/>
  <c r="L177" i="2" s="1"/>
  <c r="I178" i="2"/>
  <c r="L178" i="2" s="1"/>
  <c r="I179" i="2"/>
  <c r="L179" i="2" s="1"/>
  <c r="I180" i="2"/>
  <c r="L180" i="2" s="1"/>
  <c r="I181" i="2"/>
  <c r="L181" i="2" s="1"/>
  <c r="I182" i="2"/>
  <c r="L182" i="2" s="1"/>
  <c r="I183" i="2"/>
  <c r="L183" i="2" s="1"/>
  <c r="I184" i="2"/>
  <c r="L184" i="2" s="1"/>
  <c r="I185" i="2"/>
  <c r="L185" i="2" s="1"/>
  <c r="I186" i="2"/>
  <c r="L186" i="2" s="1"/>
  <c r="I187" i="2"/>
  <c r="L187" i="2" s="1"/>
  <c r="I188" i="2"/>
  <c r="L188" i="2" s="1"/>
  <c r="I189" i="2"/>
  <c r="L189" i="2" s="1"/>
  <c r="I190" i="2"/>
  <c r="L190" i="2" s="1"/>
  <c r="I191" i="2"/>
  <c r="L191" i="2" s="1"/>
  <c r="I192" i="2"/>
  <c r="L192" i="2" s="1"/>
  <c r="I193" i="2"/>
  <c r="L193" i="2" s="1"/>
  <c r="I194" i="2"/>
  <c r="L194" i="2" s="1"/>
  <c r="I195" i="2"/>
  <c r="L195" i="2" s="1"/>
  <c r="I196" i="2"/>
  <c r="L196" i="2" s="1"/>
  <c r="I197" i="2"/>
  <c r="L197" i="2" s="1"/>
  <c r="I198" i="2"/>
  <c r="L198" i="2" s="1"/>
  <c r="I199" i="2"/>
  <c r="L199" i="2" s="1"/>
  <c r="I200" i="2"/>
  <c r="L200" i="2" s="1"/>
  <c r="I201" i="2"/>
  <c r="L201" i="2" s="1"/>
  <c r="R3" i="6" l="1"/>
  <c r="P3" i="6"/>
  <c r="M3" i="6" a="1"/>
  <c r="M3" i="6" s="1"/>
  <c r="A2" i="4" a="1"/>
  <c r="A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tc={946820C5-1CFC-4346-82F4-F86B5572008F}</author>
    <author>tc={B1E2C6C9-BD98-4415-AED4-9E79F6461DCB}</author>
    <author>tc={34F94E2F-03C6-49DF-854A-76174F06D3A0}</author>
    <author>tc={14D0D9F7-7972-4D84-9333-69E25FE97922}</author>
    <author>tc={845EA685-C99D-4D2C-89D4-DAA01CAB987F}</author>
    <author>tc={0857142A-658A-4ED6-8F3E-29B6A2DCEF6C}</author>
  </authors>
  <commentList>
    <comment ref="E1" authorId="0" shapeId="0" xr:uid="{946820C5-1CFC-4346-82F4-F86B5572008F}">
      <text>
        <t>[Threaded comment]
Your version of Excel allows you to read this threaded comment; however, any edits to it will get removed if the file is opened in a newer version of Excel. Learn more: https://go.microsoft.com/fwlink/?linkid=870924
Comment:
    Explanation:
Looks up the Barcode in RawSales against the Barcode column in Products_Master.
Returns the Category (vendor’s label, e.g., “Soft Drinks”).
If not found, shows “NOT_FOUND”.</t>
      </text>
    </comment>
    <comment ref="I1" authorId="1" shapeId="0" xr:uid="{B1E2C6C9-BD98-4415-AED4-9E79F6461DCB}">
      <text>
        <t>[Threaded comment]
Your version of Excel allows you to read this threaded comment; however, any edits to it will get removed if the file is opened in a newer version of Excel. Learn more: https://go.microsoft.com/fwlink/?linkid=870924
Comment:
    This checks if the barcode in RawSales exists in your product master list. 
Explanation:
COUNTIFS(tblProducts[Barcode],[@Barcode]) looks for the current row’s barcode ([@Barcode]) in the Products_Master table (tblProducts).
If it finds ≥ 1 match → it’s "OK".
If no match → "MISSING" (an anomaly — product not in master).
MasterExists = MISSING → product not found in master.</t>
      </text>
    </comment>
    <comment ref="J1" authorId="2" shapeId="0" xr:uid="{34F94E2F-03C6-49DF-854A-76174F06D3A0}">
      <text>
        <t>[Threaded comment]
Your version of Excel allows you to read this threaded comment; however, any edits to it will get removed if the file is opened in a newer version of Excel. Learn more: https://go.microsoft.com/fwlink/?linkid=870924
Comment:
    This calculates the average price of each product across all sales, so you can later check if a transaction’s price is too high/low. 
Explanation:
AVERAGEIFS looks at all rows in tblSales where the Barcode matches the current row’s barcode.
It then averages the UnitPrice.
Result = the typical price of that product.</t>
      </text>
    </comment>
    <comment ref="K1" authorId="3" shapeId="0" xr:uid="{14D0D9F7-7972-4D84-9333-69E25FE97922}">
      <text>
        <t>[Threaded comment]
Your version of Excel allows you to read this threaded comment; however, any edits to it will get removed if the file is opened in a newer version of Excel. Learn more: https://go.microsoft.com/fwlink/?linkid=870924
Comment:
    This checks if the current row’s UnitPrice is too low or too high compared to the product’s average price. 
Explanation:
[@UnitPrice]&lt;0.5*[@ProductAvgPrice] → price is less than half the average.
[@UnitPrice]&gt;2*[@ProductAvgPrice] → price is more than double the average.
If either condition is true → "PRICE_VARIANCE" (flag).
Otherwise → "OK".
PriceVarianceFlag = PRICE_VARIANCE → possible pricing error.</t>
      </text>
    </comment>
    <comment ref="L1" authorId="4" shapeId="0" xr:uid="{845EA685-C99D-4D2C-89D4-DAA01CAB987F}">
      <text>
        <t>[Threaded comment]
Your version of Excel allows you to read this threaded comment; however, any edits to it will get removed if the file is opened in a newer version of Excel. Learn more: https://go.microsoft.com/fwlink/?linkid=870924
Comment:
    This tells you if the row is auto-coded or needs review. 
Explanation:
If the barcode was missing from the product master, we mark this row "REVIEW".
Otherwise → "AUTO" (safe to process automatically).
CodingStatus = REVIEW → needs human intervention.</t>
      </text>
    </comment>
    <comment ref="M1" authorId="5" shapeId="0" xr:uid="{0857142A-658A-4ED6-8F3E-29B6A2DCEF6C}">
      <text>
        <t xml:space="preserve">[Threaded comment]
Your version of Excel allows you to read this threaded comment; however, any edits to it will get removed if the file is opened in a newer version of Excel. Learn more: https://go.microsoft.com/fwlink/?linkid=870924
Comment:
    Breakdown of this formula:
[@[Category]] → takes the Category value for the current row (from Products_Master).
tblCategoryMap[VendorCategory] → searches the VendorCategory column in the CategoryMap sheet.
tblCategoryMap[NIQ_Category] → if a match is found, it returns the standardized NIQ category.
"REVIEW" → if no match is found, Excel shows “REVIEW” → meaning you need a manual check.
Now in MappedCategory:
If Category = “Soft Drinks” → Excel finds it in CategoryMap → returns “Beverages”.
If Category = “Shampoo” → Excel finds it → returns “Health &amp; Beauty”.
If Category = something not in your CategoryMap → Excel shows “REVIEW.”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tc={BCF4F7DE-26F1-4D97-A5FC-3CD8BDD798F4}</author>
    <author>tc={847845C2-09CA-478B-B2EC-D7948E71C14C}</author>
    <author>tc={E455DFD7-8F89-47DC-A628-E79798CDD766}</author>
    <author>tc={EEBB3277-064E-4D6C-9AB0-9835912D3938}</author>
    <author>tc={734BB603-0673-45DC-8D6E-D86B294FD00B}</author>
    <author>tc={F5937982-F02F-4A91-9169-077428DD855D}</author>
    <author>tc={553D3A74-CCB0-4EC1-A295-EFA6C1CCFE03}</author>
    <author>tc={E7A3255E-4DDF-496D-B2E5-5EED4A3A49FD}</author>
    <author>tc={4ECE6B27-E82D-480B-841B-9F4ACF48BBE0}</author>
  </authors>
  <commentList>
    <comment ref="D1" authorId="0" shapeId="0" xr:uid="{BCF4F7DE-26F1-4D97-A5FC-3CD8BDD798F4}">
      <text>
        <t>[Threaded comment]
Your version of Excel allows you to read this threaded comment; however, any edits to it will get removed if the file is opened in a newer version of Excel. Learn more: https://go.microsoft.com/fwlink/?linkid=870924
Comment:
    Explanation:
Looks up the Barcode in RawSales against the Barcode column in Products_Master.
Returns the Category (vendor’s label, e.g., “Soft Drinks”).
If not found, shows “NOT_FOUND”.</t>
      </text>
    </comment>
    <comment ref="H1" authorId="1" shapeId="0" xr:uid="{847845C2-09CA-478B-B2EC-D7948E71C14C}">
      <text>
        <t>[Threaded comment]
Your version of Excel allows you to read this threaded comment; however, any edits to it will get removed if the file is opened in a newer version of Excel. Learn more: https://go.microsoft.com/fwlink/?linkid=870924
Comment:
    This checks if the barcode in RawSales exists in your product master list. 
Explanation:
COUNTIFS(tblProducts[Barcode],[@Barcode]) looks for the current row’s barcode ([@Barcode]) in the Products_Master table (tblProducts).
If it finds ≥ 1 match → it’s "OK".
If no match → "MISSING" (an anomaly — product not in master).
MasterExists = MISSING → product not found in master.</t>
      </text>
    </comment>
    <comment ref="I1" authorId="2" shapeId="0" xr:uid="{E455DFD7-8F89-47DC-A628-E79798CDD766}">
      <text>
        <t>[Threaded comment]
Your version of Excel allows you to read this threaded comment; however, any edits to it will get removed if the file is opened in a newer version of Excel. Learn more: https://go.microsoft.com/fwlink/?linkid=870924
Comment:
    This calculates the average price of each product across all sales, so you can later check if a transaction’s price is too high/low. 
Explanation:
AVERAGEIFS looks at all rows in tblSales where the Barcode matches the current row’s barcode.
It then averages the UnitPrice.
Result = the typical price of that product.</t>
      </text>
    </comment>
    <comment ref="J1" authorId="3" shapeId="0" xr:uid="{EEBB3277-064E-4D6C-9AB0-9835912D3938}">
      <text>
        <t>[Threaded comment]
Your version of Excel allows you to read this threaded comment; however, any edits to it will get removed if the file is opened in a newer version of Excel. Learn more: https://go.microsoft.com/fwlink/?linkid=870924
Comment:
    This checks if the current row’s UnitPrice is too low or too high compared to the product’s average price. 
Explanation:
[@UnitPrice]&lt;0.5*[@ProductAvgPrice] → price is less than half the average.
[@UnitPrice]&gt;2*[@ProductAvgPrice] → price is more than double the average.
If either condition is true → "PRICE_VARIANCE" (flag).
Otherwise → "OK".
PriceVarianceFlag = PRICE_VARIANCE → possible pricing error.</t>
      </text>
    </comment>
    <comment ref="K1" authorId="4" shapeId="0" xr:uid="{734BB603-0673-45DC-8D6E-D86B294FD00B}">
      <text>
        <t>[Threaded comment]
Your version of Excel allows you to read this threaded comment; however, any edits to it will get removed if the file is opened in a newer version of Excel. Learn more: https://go.microsoft.com/fwlink/?linkid=870924
Comment:
    This tells you if the row is auto-coded or needs review. 
Explanation:
If the barcode was missing from the product master, we mark this row "REVIEW".
Otherwise → "AUTO" (safe to process automatically).
CodingStatus = REVIEW → needs human intervention.</t>
      </text>
    </comment>
    <comment ref="L1" authorId="5" shapeId="0" xr:uid="{F5937982-F02F-4A91-9169-077428DD855D}">
      <text>
        <t xml:space="preserve">[Threaded comment]
Your version of Excel allows you to read this threaded comment; however, any edits to it will get removed if the file is opened in a newer version of Excel. Learn more: https://go.microsoft.com/fwlink/?linkid=870924
Comment:
    Breakdown of this formula:
[@[Category]] → takes the Category value for the current row (from Products_Master).
tblCategoryMap[VendorCategory] → searches the VendorCategory column in the CategoryMap sheet.
tblCategoryMap[NIQ_Category] → if a match is found, it returns the standardized NIQ category.
"REVIEW" → if no match is found, Excel shows “REVIEW” → meaning you need a manual check.
Now in MappedCategory:
If Category = “Soft Drinks” → Excel finds it in CategoryMap → returns “Beverages”.
If Category = “Shampoo” → Excel finds it → returns “Health &amp; Beauty”.
If Category = something not in your CategoryMap → Excel shows “REVIEW.”
</t>
      </text>
    </comment>
    <comment ref="M1" authorId="6" shapeId="0" xr:uid="{553D3A74-CCB0-4EC1-A295-EFA6C1CCFE03}">
      <text>
        <t xml:space="preserve">[Threaded comment]
Your version of Excel allows you to read this threaded comment; however, any edits to it will get removed if the file is opened in a newer version of Excel. Learn more: https://go.microsoft.com/fwlink/?linkid=870924
Comment:
    notes what needs to be done (e.g., “Check barcode,” “Confirm price”). </t>
      </text>
    </comment>
    <comment ref="N1" authorId="7" shapeId="0" xr:uid="{E7A3255E-4DDF-496D-B2E5-5EED4A3A49FD}">
      <text>
        <t xml:space="preserve">[Threaded comment]
Your version of Excel allows you to read this threaded comment; however, any edits to it will get removed if the file is opened in a newer version of Excel. Learn more: https://go.microsoft.com/fwlink/?linkid=870924
Comment:
    person responsible (e.g., “Atiqah,” “Team A”) </t>
      </text>
    </comment>
    <comment ref="O1" authorId="8" shapeId="0" xr:uid="{4ECE6B27-E82D-480B-841B-9F4ACF48BBE0}">
      <text>
        <t>[Threaded comment]
Your version of Excel allows you to read this threaded comment; however, any edits to it will get removed if the file is opened in a newer version of Excel. Learn more: https://go.microsoft.com/fwlink/?linkid=870924
Comment:
    Yes/No or Date when fixed 
maintain a clear audit trail of anomalies and their resolution. (these new 3 columns: Action, AssignedTo, Resolved)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tc={2AE86303-2FAC-4A38-88C7-56A7EA1CF141}</author>
    <author>tc={E39BDE3E-0BE1-4634-9CDF-789A2C33F65E}</author>
    <author>tc={9E6FEEA6-E8FC-40F2-8E8B-BA06AC554141}</author>
    <author>tc={AE6E0ADD-40E3-4EF7-90AF-20513C1E903D}</author>
    <author>tc={2E9C88EA-A766-4215-9463-D7041546EF9B}</author>
    <author>tc={A2105AC0-6B7E-4E0A-B2C1-E121FDCFDEE8}</author>
    <author>tc={6E4C1C1B-D04D-42B9-B16F-FB5DF2E67941}</author>
  </authors>
  <commentList>
    <comment ref="H2" authorId="0" shapeId="0" xr:uid="{2AE86303-2FAC-4A38-88C7-56A7EA1CF141}">
      <text>
        <t>[Threaded comment]
Your version of Excel allows you to read this threaded comment; however, any edits to it will get removed if the file is opened in a newer version of Excel. Learn more: https://go.microsoft.com/fwlink/?linkid=870924
Comment:
    Meaning: How much money was generated from all products sold (revenue).
Why important: Gives clients the total size of business. If sales drop, they investigate causes.</t>
      </text>
    </comment>
    <comment ref="J2" authorId="1" shapeId="0" xr:uid="{E39BDE3E-0BE1-4634-9CDF-789A2C33F65E}">
      <text>
        <t>[Threaded comment]
Your version of Excel allows you to read this threaded comment; however, any edits to it will get removed if the file is opened in a newer version of Excel. Learn more: https://go.microsoft.com/fwlink/?linkid=870924
Comment:
    Meaning: Total number of units/items sold.
Why important: Complements sales value. For example, sales value may grow due to higher prices, but if quantity is falling, demand might be weakening.</t>
      </text>
    </comment>
    <comment ref="M2" authorId="2" shapeId="0" xr:uid="{9E6FEEA6-E8FC-40F2-8E8B-BA06AC554141}">
      <text>
        <t>[Threaded comment]
Your version of Excel allows you to read this threaded comment; however, any edits to it will get removed if the file is opened in a newer version of Excel. Learn more: https://go.microsoft.com/fwlink/?linkid=870924
Comment:
    Meaning: % of records that matched a valid product in Products_Master.
Why important: NIQ sells trusted data. If many barcodes don’t map correctly, reports lose credibility. Reliability needs to stay very high (typically &gt;98%).</t>
      </text>
    </comment>
    <comment ref="P2" authorId="3" shapeId="0" xr:uid="{AE6E0ADD-40E3-4EF7-90AF-20513C1E903D}">
      <text>
        <t>[Threaded comment]
Your version of Excel allows you to read this threaded comment; however, any edits to it will get removed if the file is opened in a newer version of Excel. Learn more: https://go.microsoft.com/fwlink/?linkid=870924
Comment:
    Meaning: Total number of suspicious rows (missing products or price errors).
Why important: Shows how much data requires manual review. If anomalies increase, the data ops team might need more staff time for validation.</t>
      </text>
    </comment>
    <comment ref="R2" authorId="4" shapeId="0" xr:uid="{2E9C88EA-A766-4215-9463-D7041546EF9B}">
      <text>
        <t>[Threaded comment]
Your version of Excel allows you to read this threaded comment; however, any edits to it will get removed if the file is opened in a newer version of Excel. Learn more: https://go.microsoft.com/fwlink/?linkid=870924
Comment:
    Meaning: % of products that were categorized automatically without human intervention.
Why important: High auto-coding % = efficient processes. If it drops, it means too many new/unmapped categories need manual review → slows down operations.</t>
      </text>
    </comment>
    <comment ref="T2" authorId="5" shapeId="0" xr:uid="{A2105AC0-6B7E-4E0A-B2C1-E121FDCFDEE8}">
      <text>
        <t>[Threaded comment]
Your version of Excel allows you to read this threaded comment; however, any edits to it will get removed if the file is opened in a newer version of Excel. Learn more: https://go.microsoft.com/fwlink/?linkid=870924
Comment:
    Numerator = count of rows where MasterExists = "MISSING"
Denominator = total rows in RawSales (tblSales[Barcode])
Result = fraction of missing rows.</t>
      </text>
    </comment>
    <comment ref="V2" authorId="6" shapeId="0" xr:uid="{6E4C1C1B-D04D-42B9-B16F-FB5DF2E67941}">
      <text>
        <t>[Threaded comment]
Your version of Excel allows you to read this threaded comment; however, any edits to it will get removed if the file is opened in a newer version of Excel. Learn more: https://go.microsoft.com/fwlink/?linkid=870924
Comment:
    This will display:
ESCALATE if &gt;5% of rows are missing.
OK otherwise.
Example results:
If 12 out of 200 rows are missing → 6% → “ESCALATE”.
If 3 out of 200 rows are missing → 1.5% → “OK”.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<sst xmlns="http://schemas.openxmlformats.org/spreadsheetml/2006/main" count="937" uniqueCount="292">
  <si>
    <t>Barcode</t>
  </si>
  <si>
    <t>ProductName</t>
  </si>
  <si>
    <t>Category</t>
  </si>
  <si>
    <t>Brand</t>
  </si>
  <si>
    <t>1001001</t>
  </si>
  <si>
    <t>BrandC Soft Drinks Item 1</t>
  </si>
  <si>
    <t>Soft Drinks</t>
  </si>
  <si>
    <t>BrandC</t>
  </si>
  <si>
    <t>1001002</t>
  </si>
  <si>
    <t>BrandB Crisps Item 2</t>
  </si>
  <si>
    <t>Crisps</t>
  </si>
  <si>
    <t>BrandB</t>
  </si>
  <si>
    <t>1001003</t>
  </si>
  <si>
    <t>BrandE Soft Drinks Item 3</t>
  </si>
  <si>
    <t>BrandE</t>
  </si>
  <si>
    <t>1001004</t>
  </si>
  <si>
    <t>BrandA Detergent Item 4</t>
  </si>
  <si>
    <t>Detergent</t>
  </si>
  <si>
    <t>BrandA</t>
  </si>
  <si>
    <t>1001005</t>
  </si>
  <si>
    <t>BrandB Soda Item 5</t>
  </si>
  <si>
    <t>Soda</t>
  </si>
  <si>
    <t>1001006</t>
  </si>
  <si>
    <t>BrandE Milk Item 6</t>
  </si>
  <si>
    <t>Milk</t>
  </si>
  <si>
    <t>1001007</t>
  </si>
  <si>
    <t>BrandB Packaged Snacks Item 7</t>
  </si>
  <si>
    <t>Packaged Snacks</t>
  </si>
  <si>
    <t>1001008</t>
  </si>
  <si>
    <t>BrandA Household Care Item 8</t>
  </si>
  <si>
    <t>Household Care</t>
  </si>
  <si>
    <t>1001009</t>
  </si>
  <si>
    <t>BrandC Packaged Snacks Item 9</t>
  </si>
  <si>
    <t>1001010</t>
  </si>
  <si>
    <t>BrandB Shampoo Item 10</t>
  </si>
  <si>
    <t>Shampoo</t>
  </si>
  <si>
    <t>1001011</t>
  </si>
  <si>
    <t>BrandA Soap Item 11</t>
  </si>
  <si>
    <t>Soap</t>
  </si>
  <si>
    <t>1001012</t>
  </si>
  <si>
    <t>BrandC Detergent Item 12</t>
  </si>
  <si>
    <t>1001013</t>
  </si>
  <si>
    <t>BrandC Personal Care Item 13</t>
  </si>
  <si>
    <t>Personal Care</t>
  </si>
  <si>
    <t>1001014</t>
  </si>
  <si>
    <t>BrandE Bottled Drinks Item 14</t>
  </si>
  <si>
    <t>Bottled Drinks</t>
  </si>
  <si>
    <t>1001015</t>
  </si>
  <si>
    <t>BrandA Bottled Drinks Item 15</t>
  </si>
  <si>
    <t>1001016</t>
  </si>
  <si>
    <t>BrandE Yogurt Item 16</t>
  </si>
  <si>
    <t>Yogurt</t>
  </si>
  <si>
    <t>1001017</t>
  </si>
  <si>
    <t>BrandB Personal Care Item 17</t>
  </si>
  <si>
    <t>1001018</t>
  </si>
  <si>
    <t>BrandB Soft Drinks Item 18</t>
  </si>
  <si>
    <t>1001019</t>
  </si>
  <si>
    <t>BrandB Soap Item 19</t>
  </si>
  <si>
    <t>1001020</t>
  </si>
  <si>
    <t>BrandC Bottled Drinks Item 20</t>
  </si>
  <si>
    <t>1001021</t>
  </si>
  <si>
    <t>BrandB Household Care Item 21</t>
  </si>
  <si>
    <t>1001022</t>
  </si>
  <si>
    <t>BrandB Skincare Item 22</t>
  </si>
  <si>
    <t>Skincare</t>
  </si>
  <si>
    <t>1001023</t>
  </si>
  <si>
    <t>BrandE Soap Item 23</t>
  </si>
  <si>
    <t>1001024</t>
  </si>
  <si>
    <t>BrandB Crisps Item 24</t>
  </si>
  <si>
    <t>1001025</t>
  </si>
  <si>
    <t>BrandC Surface Cleaner Item 25</t>
  </si>
  <si>
    <t>Surface Cleaner</t>
  </si>
  <si>
    <t>1001026</t>
  </si>
  <si>
    <t>BrandC Cheese Item 26</t>
  </si>
  <si>
    <t>Cheese</t>
  </si>
  <si>
    <t>1001027</t>
  </si>
  <si>
    <t>BrandA Soda Item 27</t>
  </si>
  <si>
    <t>1001028</t>
  </si>
  <si>
    <t>BrandC Toothpaste Item 28</t>
  </si>
  <si>
    <t>Toothpaste</t>
  </si>
  <si>
    <t>1001029</t>
  </si>
  <si>
    <t>BrandE Soda Item 29</t>
  </si>
  <si>
    <t>1001030</t>
  </si>
  <si>
    <t>BrandD Shampoo Item 30</t>
  </si>
  <si>
    <t>BrandD</t>
  </si>
  <si>
    <t>1001031</t>
  </si>
  <si>
    <t>BrandB Surface Cleaner Item 31</t>
  </si>
  <si>
    <t>1001032</t>
  </si>
  <si>
    <t>BrandB Shampoo Item 32</t>
  </si>
  <si>
    <t>1001033</t>
  </si>
  <si>
    <t>BrandE Yogurt Item 33</t>
  </si>
  <si>
    <t>1001034</t>
  </si>
  <si>
    <t>BrandC Surface Cleaner Item 34</t>
  </si>
  <si>
    <t>1001035</t>
  </si>
  <si>
    <t>BrandE Crisps Item 35</t>
  </si>
  <si>
    <t>1001036</t>
  </si>
  <si>
    <t>BrandA Detergent Item 36</t>
  </si>
  <si>
    <t>1001037</t>
  </si>
  <si>
    <t>BrandB Soda Item 37</t>
  </si>
  <si>
    <t>1001038</t>
  </si>
  <si>
    <t>BrandD Detergent Item 38</t>
  </si>
  <si>
    <t>1001039</t>
  </si>
  <si>
    <t>BrandE Surface Cleaner Item 39</t>
  </si>
  <si>
    <t>1001040</t>
  </si>
  <si>
    <t>BrandA Personal Care Item 40</t>
  </si>
  <si>
    <t>1001041</t>
  </si>
  <si>
    <t>BrandC Carbonated Beverages Item 41</t>
  </si>
  <si>
    <t>Carbonated Beverages</t>
  </si>
  <si>
    <t>1001042</t>
  </si>
  <si>
    <t>BrandD Carbonated Beverages Item 42</t>
  </si>
  <si>
    <t>1001043</t>
  </si>
  <si>
    <t>BrandA Packaged Snacks Item 43</t>
  </si>
  <si>
    <t>1001044</t>
  </si>
  <si>
    <t>BrandB Personal Care Item 44</t>
  </si>
  <si>
    <t>1001045</t>
  </si>
  <si>
    <t>BrandC Milk Item 45</t>
  </si>
  <si>
    <t>1001046</t>
  </si>
  <si>
    <t>BrandB Cheese Item 46</t>
  </si>
  <si>
    <t>1001047</t>
  </si>
  <si>
    <t>BrandE Shampoo Item 47</t>
  </si>
  <si>
    <t>1001048</t>
  </si>
  <si>
    <t>BrandE Milk Item 48</t>
  </si>
  <si>
    <t>1001049</t>
  </si>
  <si>
    <t>BrandA Toothpaste Item 49</t>
  </si>
  <si>
    <t>1001050</t>
  </si>
  <si>
    <t>BrandC Carbonated Beverages Item 50</t>
  </si>
  <si>
    <t>Date</t>
  </si>
  <si>
    <t>StoreID</t>
  </si>
  <si>
    <t>Quantity</t>
  </si>
  <si>
    <t>UnitPrice</t>
  </si>
  <si>
    <t>SalesValue</t>
  </si>
  <si>
    <t>2025-03-03</t>
  </si>
  <si>
    <t>Store01</t>
  </si>
  <si>
    <t>2025-02-02</t>
  </si>
  <si>
    <t>Store03</t>
  </si>
  <si>
    <t>2025-06-26</t>
  </si>
  <si>
    <t>Store04</t>
  </si>
  <si>
    <t>2025-01-17</t>
  </si>
  <si>
    <t>Store06</t>
  </si>
  <si>
    <t>2025-01-09</t>
  </si>
  <si>
    <t>2025-05-28</t>
  </si>
  <si>
    <t>Store08</t>
  </si>
  <si>
    <t>2025-04-30</t>
  </si>
  <si>
    <t>2025-02-05</t>
  </si>
  <si>
    <t>Store07</t>
  </si>
  <si>
    <t>2025-01-13</t>
  </si>
  <si>
    <t>Store09</t>
  </si>
  <si>
    <t>2025-04-13</t>
  </si>
  <si>
    <t>2025-05-23</t>
  </si>
  <si>
    <t>Store10</t>
  </si>
  <si>
    <t>2025-06-02</t>
  </si>
  <si>
    <t>Store02</t>
  </si>
  <si>
    <t>2025-06-18</t>
  </si>
  <si>
    <t>2025-06-21</t>
  </si>
  <si>
    <t>Store05</t>
  </si>
  <si>
    <t>2025-01-19</t>
  </si>
  <si>
    <t>2025-04-23</t>
  </si>
  <si>
    <t>2025-06-19</t>
  </si>
  <si>
    <t>2025-03-29</t>
  </si>
  <si>
    <t>2025-01-12</t>
  </si>
  <si>
    <t>2025-01-03</t>
  </si>
  <si>
    <t>2025-04-21</t>
  </si>
  <si>
    <t>2025-03-05</t>
  </si>
  <si>
    <t>2025-02-11</t>
  </si>
  <si>
    <t>2025-04-28</t>
  </si>
  <si>
    <t>2025-01-18</t>
  </si>
  <si>
    <t>2025-03-08</t>
  </si>
  <si>
    <t>2025-06-05</t>
  </si>
  <si>
    <t>2025-05-18</t>
  </si>
  <si>
    <t>2025-03-18</t>
  </si>
  <si>
    <t>2025-04-08</t>
  </si>
  <si>
    <t>2025-02-27</t>
  </si>
  <si>
    <t>2025-06-11</t>
  </si>
  <si>
    <t>2025-01-28</t>
  </si>
  <si>
    <t>2025-04-27</t>
  </si>
  <si>
    <t>2025-05-10</t>
  </si>
  <si>
    <t>2025-03-12</t>
  </si>
  <si>
    <t>2025-05-19</t>
  </si>
  <si>
    <t>2025-05-20</t>
  </si>
  <si>
    <t>2025-02-12</t>
  </si>
  <si>
    <t>2025-04-20</t>
  </si>
  <si>
    <t>2025-03-13</t>
  </si>
  <si>
    <t>2025-05-25</t>
  </si>
  <si>
    <t>2025-02-20</t>
  </si>
  <si>
    <t>2025-01-31</t>
  </si>
  <si>
    <t>2025-05-06</t>
  </si>
  <si>
    <t>2025-06-16</t>
  </si>
  <si>
    <t>2025-03-04</t>
  </si>
  <si>
    <t>2025-03-25</t>
  </si>
  <si>
    <t>2025-05-16</t>
  </si>
  <si>
    <t>2025-02-19</t>
  </si>
  <si>
    <t>2025-05-31</t>
  </si>
  <si>
    <t>2025-05-17</t>
  </si>
  <si>
    <t>2025-01-27</t>
  </si>
  <si>
    <t>2025-01-30</t>
  </si>
  <si>
    <t>2025-01-22</t>
  </si>
  <si>
    <t>2025-04-24</t>
  </si>
  <si>
    <t>2025-02-23</t>
  </si>
  <si>
    <t>2025-03-09</t>
  </si>
  <si>
    <t>2025-03-11</t>
  </si>
  <si>
    <t>2025-01-24</t>
  </si>
  <si>
    <t>2025-02-14</t>
  </si>
  <si>
    <t>2025-01-01</t>
  </si>
  <si>
    <t>2025-02-22</t>
  </si>
  <si>
    <t>2025-04-17</t>
  </si>
  <si>
    <t>2025-02-08</t>
  </si>
  <si>
    <t>2025-06-28</t>
  </si>
  <si>
    <t>2025-03-23</t>
  </si>
  <si>
    <t>2025-04-22</t>
  </si>
  <si>
    <t>2025-04-06</t>
  </si>
  <si>
    <t>2025-03-06</t>
  </si>
  <si>
    <t>2025-06-29</t>
  </si>
  <si>
    <t>2025-02-18</t>
  </si>
  <si>
    <t>2025-06-15</t>
  </si>
  <si>
    <t>2025-03-07</t>
  </si>
  <si>
    <t>2025-06-23</t>
  </si>
  <si>
    <t>2025-06-22</t>
  </si>
  <si>
    <t>2025-05-24</t>
  </si>
  <si>
    <t>2025-06-14</t>
  </si>
  <si>
    <t>2025-05-22</t>
  </si>
  <si>
    <t>2025-02-07</t>
  </si>
  <si>
    <t>2025-03-02</t>
  </si>
  <si>
    <t>2025-04-25</t>
  </si>
  <si>
    <t>2025-03-22</t>
  </si>
  <si>
    <t>2025-06-03</t>
  </si>
  <si>
    <t>2025-06-07</t>
  </si>
  <si>
    <t>2025-03-28</t>
  </si>
  <si>
    <t>2025-05-05</t>
  </si>
  <si>
    <t>2025-05-09</t>
  </si>
  <si>
    <t>2025-06-08</t>
  </si>
  <si>
    <t>2025-03-21</t>
  </si>
  <si>
    <t>2025-03-31</t>
  </si>
  <si>
    <t>2025-02-15</t>
  </si>
  <si>
    <t>2025-06-09</t>
  </si>
  <si>
    <t>2025-05-27</t>
  </si>
  <si>
    <t>2025-03-14</t>
  </si>
  <si>
    <t>2025-01-10</t>
  </si>
  <si>
    <t>2025-06-04</t>
  </si>
  <si>
    <t>2025-02-01</t>
  </si>
  <si>
    <t>2025-02-26</t>
  </si>
  <si>
    <t>2025-05-01</t>
  </si>
  <si>
    <t>2025-03-16</t>
  </si>
  <si>
    <t>2025-03-27</t>
  </si>
  <si>
    <t>2025-05-03</t>
  </si>
  <si>
    <t>2025-01-11</t>
  </si>
  <si>
    <t>2025-04-02</t>
  </si>
  <si>
    <t>2025-01-15</t>
  </si>
  <si>
    <t>2025-06-24</t>
  </si>
  <si>
    <t>2025-05-13</t>
  </si>
  <si>
    <t>2025-04-14</t>
  </si>
  <si>
    <t>2025-03-10</t>
  </si>
  <si>
    <t>2025-02-10</t>
  </si>
  <si>
    <t>2025-05-08</t>
  </si>
  <si>
    <t>2025-05-07</t>
  </si>
  <si>
    <t>2025-05-21</t>
  </si>
  <si>
    <t>2025-04-04</t>
  </si>
  <si>
    <t>2025-03-26</t>
  </si>
  <si>
    <t>2025-06-17</t>
  </si>
  <si>
    <t>VendorCategory</t>
  </si>
  <si>
    <t>MappingNotes</t>
  </si>
  <si>
    <t>Beverages</t>
  </si>
  <si>
    <t>Exact/Fuzzy</t>
  </si>
  <si>
    <t>Chips</t>
  </si>
  <si>
    <t>Snacks</t>
  </si>
  <si>
    <t>Snack Bars</t>
  </si>
  <si>
    <t>Health &amp; Beauty</t>
  </si>
  <si>
    <t>Household</t>
  </si>
  <si>
    <t>Cleaning</t>
  </si>
  <si>
    <t>Dairy</t>
  </si>
  <si>
    <t>Dairy Products</t>
  </si>
  <si>
    <t>Comp_Category</t>
  </si>
  <si>
    <t>MasterExists</t>
  </si>
  <si>
    <t>ProductAvgPrice</t>
  </si>
  <si>
    <t>PriceVarianceFlag</t>
  </si>
  <si>
    <t>CodingStatus</t>
  </si>
  <si>
    <t>MappedCategory</t>
  </si>
  <si>
    <t>Action</t>
  </si>
  <si>
    <t>AssignedTo</t>
  </si>
  <si>
    <t>Resolved</t>
  </si>
  <si>
    <t>Grand Total</t>
  </si>
  <si>
    <t>Sum of SalesValue</t>
  </si>
  <si>
    <t>Sum of Quantity</t>
  </si>
  <si>
    <t>Top 10 Product By Sales</t>
  </si>
  <si>
    <t>Sales By Category</t>
  </si>
  <si>
    <t>Total Sales Value</t>
  </si>
  <si>
    <t>Total Quantity Sold</t>
  </si>
  <si>
    <t>Data Reliability %</t>
  </si>
  <si>
    <t># of Anomalies</t>
  </si>
  <si>
    <t>Auto-Coding %</t>
  </si>
  <si>
    <t>Quantity by Category</t>
  </si>
  <si>
    <t>% Missing SKUs</t>
  </si>
  <si>
    <t>Escalation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</si>
</sst>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M&quot;#,##0.00"/>
  </numFmts>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0" tint="-4.9989318521683403E-2"/>
        <bgColor indexed="64"/>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0" fillId="0" borderId="0" xfId="0" pivotButton="1"/>
    <xf numFmtId="0" fontId="0" fillId="0" borderId="0" xfId="0" applyAlignment="1">
      <alignment horizontal="left"/>
    </xf>
    <xf numFmtId="164" fontId="0" fillId="0" borderId="0" xfId="0" applyNumberFormat="1"/>
    <xf numFmtId="0" fontId="0" fillId="3" borderId="0" xfId="0" applyFill="1"/>
    <xf numFmtId="10" fontId="0" fillId="0" borderId="0" xfId="0" applyNumberFormat="1"/>
  </cellXfs>
  <cellStyles count="1">
    <cellStyle name="Normal" xfId="0" builtinId="0"/>
  </cellStyles>
  <dxfs count="21">
    <dxf>
      <numFmt numFmtId="164" formatCode="&quot;RM&quot;#,##0.0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font>
      <fill>
        <patternFill>
          <bgColor rgb="FFFFFF00"/>
        </patternFill>
      </fill>
    </dxf>
    <dxf>
      <font>
        <b/>
        <i val="0"/>
        <color theme="1"/>
      </font>
      <fill>
        <patternFill>
          <bgColor theme="9" tint="-0.24994659260841701"/>
        </patternFill>
      </fill>
    </dxf>
    <dxf>
      <font>
        <b/>
        <i val="0"/>
        <strike val="0"/>
        <color theme="1"/>
      </font>
      <fill>
        <patternFill>
          <bgColor rgb="FFFFFF00"/>
        </patternFill>
      </fill>
    </dxf>
    <dxf>
      <font>
        <b/>
        <i val="0"/>
        <color theme="1"/>
      </font>
      <fill>
        <patternFill>
          <bgColor rgb="FFC00000"/>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[FMCG_Project_latest.xlsx]PivotTable!PivotTable8</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PivotTable!$A$4:$A$9</c:f>
              <c:strCache>
                <c:ptCount val="5"/>
                <c:pt idx="0">
                  <c:v>Beverages</c:v>
                </c:pt>
                <c:pt idx="1">
                  <c:v>Dairy</c:v>
                </c:pt>
                <c:pt idx="2">
                  <c:v>Health &amp; Beauty</c:v>
                </c:pt>
                <c:pt idx="3">
                  <c:v>Household</c:v>
                </c:pt>
                <c:pt idx="4">
                  <c:v>Snacks</c:v>
                </c:pt>
              </c:strCache>
            </c:strRef>
          </c:cat>
          <c:val>
            <c:numRef>
              <c:f>PivotTable!$B$4:$B$9</c:f>
              <c:numCache>
                <c:formatCode>"RM"#,##0.00</c:formatCode>
                <c:ptCount val="5"/>
                <c:pt idx="0">
                  <c:v>1496.3600000000001</c:v>
                </c:pt>
                <c:pt idx="1">
                  <c:v>2443.6399999999994</c:v>
                </c:pt>
                <c:pt idx="2">
                  <c:v>11255.31</c:v>
                </c:pt>
                <c:pt idx="3">
                  <c:v>2030.98</c:v>
                </c:pt>
                <c:pt idx="4">
                  <c:v>1135.1500000000001</c:v>
                </c:pt>
              </c:numCache>
            </c:numRef>
          </c:val>
          <c:extLst>
            <c:ext xmlns:c16="http://schemas.microsoft.com/office/drawing/2014/chart" uri="{C3380CC4-5D6E-409C-BE32-E72D297353CC}">
              <c16:uniqueId val="{00000000-0523-48B9-A339-1367F2CA3B09}"/>
            </c:ext>
          </c:extLst>
        </c:ser>
        <c:dLbls>
          <c:showLegendKey val="0"/>
          <c:showVal val="0"/>
          <c:showCatName val="0"/>
          <c:showSerName val="0"/>
          <c:showPercent val="0"/>
          <c:showBubbleSize val="0"/>
        </c:dLbls>
        <c:gapWidth val="219"/>
        <c:overlap val="-27"/>
        <c:axId val="1042864255"/>
        <c:axId val="1042863775"/>
      </c:barChart>
      <c:catAx>
        <c:axId val="104286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63775"/>
        <c:crosses val="autoZero"/>
        <c:auto val="1"/>
        <c:lblAlgn val="ctr"/>
        <c:lblOffset val="100"/>
        <c:noMultiLvlLbl val="0"/>
      </c:catAx>
      <c:valAx>
        <c:axId val="1042863775"/>
        <c:scaling>
          <c:orientation val="minMax"/>
        </c:scaling>
        <c:delete val="0"/>
        <c:axPos val="l"/>
        <c:majorGridlines>
          <c:spPr>
            <a:ln w="9525" cap="flat" cmpd="sng" algn="ctr">
              <a:solidFill>
                <a:schemeClr val="tx1">
                  <a:lumMod val="15000"/>
                  <a:lumOff val="85000"/>
                </a:schemeClr>
              </a:solidFill>
              <a:round/>
            </a:ln>
            <a:effectLst/>
          </c:spPr>
        </c:majorGridlines>
        <c:numFmt formatCode="&quot;RM&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6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[FMCG_Project_latest.xlsx]PivotTable!PivotTable10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PivotTable!$B$13</c:f>
              <c:strCache>
                <c:ptCount val="1"/>
                <c:pt idx="0">
                  <c:v>Total</c:v>
                </c:pt>
              </c:strCache>
            </c:strRef>
          </c:tx>
          <c:spPr>
            <a:solidFill>
              <a:schemeClr val="accent1"/>
            </a:solidFill>
            <a:ln>
              <a:noFill/>
            </a:ln>
            <a:effectLst/>
          </c:spPr>
          <c:invertIfNegative val="0"/>
          <c:cat>
            <c:strRef>
              <c:f>PivotTable!$A$14:$A$19</c:f>
              <c:strCache>
                <c:ptCount val="5"/>
                <c:pt idx="0">
                  <c:v>Beverages</c:v>
                </c:pt>
                <c:pt idx="1">
                  <c:v>Dairy</c:v>
                </c:pt>
                <c:pt idx="2">
                  <c:v>Health &amp; Beauty</c:v>
                </c:pt>
                <c:pt idx="3">
                  <c:v>Household</c:v>
                </c:pt>
                <c:pt idx="4">
                  <c:v>Snacks</c:v>
                </c:pt>
              </c:strCache>
            </c:strRef>
          </c:cat>
          <c:val>
            <c:numRef>
              <c:f>PivotTable!$B$14:$B$19</c:f>
              <c:numCache>
                <c:formatCode>General</c:formatCode>
                <c:ptCount val="5"/>
                <c:pt idx="0">
                  <c:v>550</c:v>
                </c:pt>
                <c:pt idx="1">
                  <c:v>449</c:v>
                </c:pt>
                <c:pt idx="2">
                  <c:v>710</c:v>
                </c:pt>
                <c:pt idx="3">
                  <c:v>192</c:v>
                </c:pt>
                <c:pt idx="4">
                  <c:v>271</c:v>
                </c:pt>
              </c:numCache>
            </c:numRef>
          </c:val>
          <c:extLst>
            <c:ext xmlns:c16="http://schemas.microsoft.com/office/drawing/2014/chart" uri="{C3380CC4-5D6E-409C-BE32-E72D297353CC}">
              <c16:uniqueId val="{00000000-ED5C-48F0-9058-B6927E89BF34}"/>
            </c:ext>
          </c:extLst>
        </c:ser>
        <c:dLbls>
          <c:showLegendKey val="0"/>
          <c:showVal val="0"/>
          <c:showCatName val="0"/>
          <c:showSerName val="0"/>
          <c:showPercent val="0"/>
          <c:showBubbleSize val="0"/>
        </c:dLbls>
        <c:gapWidth val="219"/>
        <c:overlap val="-27"/>
        <c:axId val="1276853807"/>
        <c:axId val="1276852847"/>
      </c:barChart>
      <c:catAx>
        <c:axId val="127685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52847"/>
        <c:crosses val="autoZero"/>
        <c:auto val="1"/>
        <c:lblAlgn val="ctr"/>
        <c:lblOffset val="100"/>
        <c:noMultiLvlLbl val="0"/>
      </c:catAx>
      <c:valAx>
        <c:axId val="12768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5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[FMCG_Project_latest.xlsx]PivotTable!PivotTable8</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13BF-41F9-A6B6-C07F1F9254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66-4884-956D-44B1D62541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13BF-41F9-A6B6-C07F1F92549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66-4884-956D-44B1D625417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66-4884-956D-44B1D6254178}"/>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PivotTable!$A$4:$A$9</c:f>
              <c:strCache>
                <c:ptCount val="5"/>
                <c:pt idx="0">
                  <c:v>Beverages</c:v>
                </c:pt>
                <c:pt idx="1">
                  <c:v>Dairy</c:v>
                </c:pt>
                <c:pt idx="2">
                  <c:v>Health &amp; Beauty</c:v>
                </c:pt>
                <c:pt idx="3">
                  <c:v>Household</c:v>
                </c:pt>
                <c:pt idx="4">
                  <c:v>Snacks</c:v>
                </c:pt>
              </c:strCache>
            </c:strRef>
          </c:cat>
          <c:val>
            <c:numRef>
              <c:f>PivotTable!$B$4:$B$9</c:f>
              <c:numCache>
                <c:formatCode>"RM"#,##0.00</c:formatCode>
                <c:ptCount val="5"/>
                <c:pt idx="0">
                  <c:v>1496.3600000000001</c:v>
                </c:pt>
                <c:pt idx="1">
                  <c:v>2443.6399999999994</c:v>
                </c:pt>
                <c:pt idx="2">
                  <c:v>11255.31</c:v>
                </c:pt>
                <c:pt idx="3">
                  <c:v>2030.98</c:v>
                </c:pt>
                <c:pt idx="4">
                  <c:v>1135.1500000000001</c:v>
                </c:pt>
              </c:numCache>
            </c:numRef>
          </c:val>
          <c:extLst>
            <c:ext xmlns:c16="http://schemas.microsoft.com/office/drawing/2014/chart" uri="{C3380CC4-5D6E-409C-BE32-E72D297353CC}">
              <c16:uniqueId val="{00000000-13BF-41F9-A6B6-C07F1F9254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[FMCG_Project_latest.xlsx]PivotTable!PivotTable9</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PivotTable!$F$3</c:f>
              <c:strCache>
                <c:ptCount val="1"/>
                <c:pt idx="0">
                  <c:v>Total</c:v>
                </c:pt>
              </c:strCache>
            </c:strRef>
          </c:tx>
          <c:spPr>
            <a:solidFill>
              <a:schemeClr val="accent1"/>
            </a:solidFill>
            <a:ln>
              <a:noFill/>
            </a:ln>
            <a:effectLst/>
          </c:spPr>
          <c:invertIfNegative val="0"/>
          <c:cat>
            <c:strRef>
              <c:f>PivotTable!$E$4:$E$14</c:f>
              <c:strCache>
                <c:ptCount val="10"/>
                <c:pt idx="0">
                  <c:v>BrandB Soap Item 19</c:v>
                </c:pt>
                <c:pt idx="1">
                  <c:v>BrandB Shampoo Item 32</c:v>
                </c:pt>
                <c:pt idx="2">
                  <c:v>BrandA Personal Care Item 40</c:v>
                </c:pt>
                <c:pt idx="3">
                  <c:v>BrandB Personal Care Item 44</c:v>
                </c:pt>
                <c:pt idx="4">
                  <c:v>BrandB Personal Care Item 17</c:v>
                </c:pt>
                <c:pt idx="5">
                  <c:v>BrandC Toothpaste Item 28</c:v>
                </c:pt>
                <c:pt idx="6">
                  <c:v>BrandB Skincare Item 22</c:v>
                </c:pt>
                <c:pt idx="7">
                  <c:v>BrandE Shampoo Item 47</c:v>
                </c:pt>
                <c:pt idx="8">
                  <c:v>BrandA Toothpaste Item 49</c:v>
                </c:pt>
                <c:pt idx="9">
                  <c:v>BrandE Soap Item 23</c:v>
                </c:pt>
              </c:strCache>
            </c:strRef>
          </c:cat>
          <c:val>
            <c:numRef>
              <c:f>PivotTable!$F$4:$F$14</c:f>
              <c:numCache>
                <c:formatCode>General</c:formatCode>
                <c:ptCount val="10"/>
                <c:pt idx="0">
                  <c:v>1364.1799999999998</c:v>
                </c:pt>
                <c:pt idx="1">
                  <c:v>1325.5299999999997</c:v>
                </c:pt>
                <c:pt idx="2">
                  <c:v>1256.8700000000001</c:v>
                </c:pt>
                <c:pt idx="3">
                  <c:v>1152.1199999999999</c:v>
                </c:pt>
                <c:pt idx="4">
                  <c:v>1142.47</c:v>
                </c:pt>
                <c:pt idx="5">
                  <c:v>1013.3800000000001</c:v>
                </c:pt>
                <c:pt idx="6">
                  <c:v>772.84</c:v>
                </c:pt>
                <c:pt idx="7">
                  <c:v>672.92000000000007</c:v>
                </c:pt>
                <c:pt idx="8">
                  <c:v>631.9</c:v>
                </c:pt>
                <c:pt idx="9">
                  <c:v>630.22</c:v>
                </c:pt>
              </c:numCache>
            </c:numRef>
          </c:val>
          <c:extLst>
            <c:ext xmlns:c16="http://schemas.microsoft.com/office/drawing/2014/chart" uri="{C3380CC4-5D6E-409C-BE32-E72D297353CC}">
              <c16:uniqueId val="{00000000-5655-476D-B580-3D60D04AEAAF}"/>
            </c:ext>
          </c:extLst>
        </c:ser>
        <c:dLbls>
          <c:showLegendKey val="0"/>
          <c:showVal val="0"/>
          <c:showCatName val="0"/>
          <c:showSerName val="0"/>
          <c:showPercent val="0"/>
          <c:showBubbleSize val="0"/>
        </c:dLbls>
        <c:gapWidth val="182"/>
        <c:axId val="1271780607"/>
        <c:axId val="1271781567"/>
      </c:barChart>
      <c:catAx>
        <c:axId val="1271780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81567"/>
        <c:crosses val="autoZero"/>
        <c:auto val="1"/>
        <c:lblAlgn val="ctr"/>
        <c:lblOffset val="100"/>
        <c:noMultiLvlLbl val="0"/>
      </c:catAx>
      <c:valAx>
        <c:axId val="1271781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8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[FMCG_Project_latest.xlsx]PivotTable!PivotTable8</c:name>
    <c:fmtId val="4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numFmt formatCode="&quot;RM&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tx2"/>
            </a:solidFill>
            <a:ln>
              <a:noFill/>
            </a:ln>
            <a:effectLst/>
          </c:spPr>
          <c:invertIfNegative val="0"/>
          <c:dLbls>
            <c:numFmt formatCode="&quot;RM&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PivotTable!$A$4:$A$9</c:f>
              <c:strCache>
                <c:ptCount val="5"/>
                <c:pt idx="0">
                  <c:v>Beverages</c:v>
                </c:pt>
                <c:pt idx="1">
                  <c:v>Dairy</c:v>
                </c:pt>
                <c:pt idx="2">
                  <c:v>Health &amp; Beauty</c:v>
                </c:pt>
                <c:pt idx="3">
                  <c:v>Household</c:v>
                </c:pt>
                <c:pt idx="4">
                  <c:v>Snacks</c:v>
                </c:pt>
              </c:strCache>
            </c:strRef>
          </c:cat>
          <c:val>
            <c:numRef>
              <c:f>PivotTable!$B$4:$B$9</c:f>
              <c:numCache>
                <c:formatCode>"RM"#,##0.00</c:formatCode>
                <c:ptCount val="5"/>
                <c:pt idx="0">
                  <c:v>1496.3600000000001</c:v>
                </c:pt>
                <c:pt idx="1">
                  <c:v>2443.6399999999994</c:v>
                </c:pt>
                <c:pt idx="2">
                  <c:v>11255.31</c:v>
                </c:pt>
                <c:pt idx="3">
                  <c:v>2030.98</c:v>
                </c:pt>
                <c:pt idx="4">
                  <c:v>1135.1500000000001</c:v>
                </c:pt>
              </c:numCache>
            </c:numRef>
          </c:val>
          <c:extLst>
            <c:ext xmlns:c16="http://schemas.microsoft.com/office/drawing/2014/chart" uri="{C3380CC4-5D6E-409C-BE32-E72D297353CC}">
              <c16:uniqueId val="{00000000-331E-4F73-B7AF-BB3B00F55699}"/>
            </c:ext>
          </c:extLst>
        </c:ser>
        <c:dLbls>
          <c:showLegendKey val="0"/>
          <c:showVal val="0"/>
          <c:showCatName val="0"/>
          <c:showSerName val="0"/>
          <c:showPercent val="0"/>
          <c:showBubbleSize val="0"/>
        </c:dLbls>
        <c:gapWidth val="267"/>
        <c:overlap val="-43"/>
        <c:axId val="1042864255"/>
        <c:axId val="1042863775"/>
      </c:barChart>
      <c:catAx>
        <c:axId val="1042864255"/>
        <c:scaling>
          <c:orientation val="minMax"/>
        </c:scaling>
        <c:delete val="0"/>
        <c:axPos val="b"/>
        <c:majorGridlines>
          <c:spPr>
            <a:ln w="9525" cap="flat" cmpd="sng" algn="ctr">
              <a:solidFill>
                <a:schemeClr val="dk1">
                  <a:lumMod val="15000"/>
                  <a:lumOff val="85000"/>
                </a:schemeClr>
              </a:solidFill>
              <a:round/>
            </a:ln>
            <a:effectLst/>
          </c:spPr>
        </c:majorGridlines>
        <c:numFmt formatCode="&quot;RM&quot;#,##0.00"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42863775"/>
        <c:crosses val="autoZero"/>
        <c:auto val="1"/>
        <c:lblAlgn val="ctr"/>
        <c:lblOffset val="100"/>
        <c:noMultiLvlLbl val="0"/>
      </c:catAx>
      <c:valAx>
        <c:axId val="1042863775"/>
        <c:scaling>
          <c:orientation val="minMax"/>
        </c:scaling>
        <c:delete val="0"/>
        <c:axPos val="l"/>
        <c:majorGridlines>
          <c:spPr>
            <a:ln w="9525" cap="flat" cmpd="sng" algn="ctr">
              <a:solidFill>
                <a:schemeClr val="dk1">
                  <a:lumMod val="15000"/>
                  <a:lumOff val="85000"/>
                </a:schemeClr>
              </a:solidFill>
              <a:round/>
            </a:ln>
            <a:effectLst/>
          </c:spPr>
        </c:majorGridlines>
        <c:numFmt formatCode="&quot;RM&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4286425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[FMCG_Project_latest.xlsx]PivotTable!PivotTable10</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PivotTable!$B$13</c:f>
              <c:strCache>
                <c:ptCount val="1"/>
                <c:pt idx="0">
                  <c:v>Total</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PivotTable!$A$14:$A$19</c:f>
              <c:strCache>
                <c:ptCount val="5"/>
                <c:pt idx="0">
                  <c:v>Beverages</c:v>
                </c:pt>
                <c:pt idx="1">
                  <c:v>Dairy</c:v>
                </c:pt>
                <c:pt idx="2">
                  <c:v>Health &amp; Beauty</c:v>
                </c:pt>
                <c:pt idx="3">
                  <c:v>Household</c:v>
                </c:pt>
                <c:pt idx="4">
                  <c:v>Snacks</c:v>
                </c:pt>
              </c:strCache>
            </c:strRef>
          </c:cat>
          <c:val>
            <c:numRef>
              <c:f>PivotTable!$B$14:$B$19</c:f>
              <c:numCache>
                <c:formatCode>General</c:formatCode>
                <c:ptCount val="5"/>
                <c:pt idx="0">
                  <c:v>550</c:v>
                </c:pt>
                <c:pt idx="1">
                  <c:v>449</c:v>
                </c:pt>
                <c:pt idx="2">
                  <c:v>710</c:v>
                </c:pt>
                <c:pt idx="3">
                  <c:v>192</c:v>
                </c:pt>
                <c:pt idx="4">
                  <c:v>271</c:v>
                </c:pt>
              </c:numCache>
            </c:numRef>
          </c:val>
          <c:extLst>
            <c:ext xmlns:c16="http://schemas.microsoft.com/office/drawing/2014/chart" uri="{C3380CC4-5D6E-409C-BE32-E72D297353CC}">
              <c16:uniqueId val="{00000000-929F-477A-AF5C-93C700A04D11}"/>
            </c:ext>
          </c:extLst>
        </c:ser>
        <c:dLbls>
          <c:showLegendKey val="0"/>
          <c:showVal val="0"/>
          <c:showCatName val="0"/>
          <c:showSerName val="0"/>
          <c:showPercent val="0"/>
          <c:showBubbleSize val="0"/>
        </c:dLbls>
        <c:gapWidth val="219"/>
        <c:overlap val="-27"/>
        <c:axId val="1276853807"/>
        <c:axId val="1276852847"/>
      </c:barChart>
      <c:catAx>
        <c:axId val="127685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52847"/>
        <c:crosses val="autoZero"/>
        <c:auto val="1"/>
        <c:lblAlgn val="ctr"/>
        <c:lblOffset val="100"/>
        <c:noMultiLvlLbl val="0"/>
      </c:catAx>
      <c:valAx>
        <c:axId val="12768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8538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[FMCG_Project_latest.xlsx]PivotTable!PivotTable8</c:name>
    <c:fmtId val="4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3.7501614033867502E-2"/>
          <c:y val="7.74087935793909E-2"/>
          <c:w val="0.57000688761784057"/>
          <c:h val="0.7939193477134765"/>
        </c:manualLayout>
      </c:layout>
      <c:doughnutChart>
        <c:varyColors val="1"/>
        <c:ser>
          <c:idx val="0"/>
          <c:order val="0"/>
          <c:tx>
            <c:strRef>
              <c:f>PivotTable!$B$3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0E4-489A-B64C-66AB40CFC33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0E4-489A-B64C-66AB40CFC33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0E4-489A-B64C-66AB40CFC33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0E4-489A-B64C-66AB40CFC33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0E4-489A-B64C-66AB40CFC33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PivotTable!$A$4:$A$9</c:f>
              <c:strCache>
                <c:ptCount val="5"/>
                <c:pt idx="0">
                  <c:v>Beverages</c:v>
                </c:pt>
                <c:pt idx="1">
                  <c:v>Dairy</c:v>
                </c:pt>
                <c:pt idx="2">
                  <c:v>Health &amp; Beauty</c:v>
                </c:pt>
                <c:pt idx="3">
                  <c:v>Household</c:v>
                </c:pt>
                <c:pt idx="4">
                  <c:v>Snacks</c:v>
                </c:pt>
              </c:strCache>
            </c:strRef>
          </c:cat>
          <c:val>
            <c:numRef>
              <c:f>PivotTable!$B$4:$B$9</c:f>
              <c:numCache>
                <c:formatCode>"RM"#,##0.00</c:formatCode>
                <c:ptCount val="5"/>
                <c:pt idx="0">
                  <c:v>1496.3600000000001</c:v>
                </c:pt>
                <c:pt idx="1">
                  <c:v>2443.6399999999994</c:v>
                </c:pt>
                <c:pt idx="2">
                  <c:v>11255.31</c:v>
                </c:pt>
                <c:pt idx="3">
                  <c:v>2030.98</c:v>
                </c:pt>
                <c:pt idx="4">
                  <c:v>1135.1500000000001</c:v>
                </c:pt>
              </c:numCache>
            </c:numRef>
          </c:val>
          <c:extLst>
            <c:ext xmlns:c16="http://schemas.microsoft.com/office/drawing/2014/chart" uri="{C3380CC4-5D6E-409C-BE32-E72D297353CC}">
              <c16:uniqueId val="{0000000A-00E4-489A-B64C-66AB40CFC337}"/>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[FMCG_Project_latest.xlsx]PivotTable!PivotTable9</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numFmt formatCode="&quot;RM&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PivotTable!$F$3</c:f>
              <c:strCache>
                <c:ptCount val="1"/>
                <c:pt idx="0">
                  <c:v>Total</c:v>
                </c:pt>
              </c:strCache>
            </c:strRef>
          </c:tx>
          <c:spPr>
            <a:solidFill>
              <a:schemeClr val="tx2"/>
            </a:solidFill>
            <a:ln>
              <a:noFill/>
            </a:ln>
            <a:effectLst/>
          </c:spPr>
          <c:invertIfNegative val="0"/>
          <c:dLbls>
            <c:numFmt formatCode="&quot;RM&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PivotTable!$E$4:$E$14</c:f>
              <c:strCache>
                <c:ptCount val="10"/>
                <c:pt idx="0">
                  <c:v>BrandB Soap Item 19</c:v>
                </c:pt>
                <c:pt idx="1">
                  <c:v>BrandB Shampoo Item 32</c:v>
                </c:pt>
                <c:pt idx="2">
                  <c:v>BrandA Personal Care Item 40</c:v>
                </c:pt>
                <c:pt idx="3">
                  <c:v>BrandB Personal Care Item 44</c:v>
                </c:pt>
                <c:pt idx="4">
                  <c:v>BrandB Personal Care Item 17</c:v>
                </c:pt>
                <c:pt idx="5">
                  <c:v>BrandC Toothpaste Item 28</c:v>
                </c:pt>
                <c:pt idx="6">
                  <c:v>BrandB Skincare Item 22</c:v>
                </c:pt>
                <c:pt idx="7">
                  <c:v>BrandE Shampoo Item 47</c:v>
                </c:pt>
                <c:pt idx="8">
                  <c:v>BrandA Toothpaste Item 49</c:v>
                </c:pt>
                <c:pt idx="9">
                  <c:v>BrandE Soap Item 23</c:v>
                </c:pt>
              </c:strCache>
            </c:strRef>
          </c:cat>
          <c:val>
            <c:numRef>
              <c:f>PivotTable!$F$4:$F$14</c:f>
              <c:numCache>
                <c:formatCode>General</c:formatCode>
                <c:ptCount val="10"/>
                <c:pt idx="0">
                  <c:v>1364.1799999999998</c:v>
                </c:pt>
                <c:pt idx="1">
                  <c:v>1325.5299999999997</c:v>
                </c:pt>
                <c:pt idx="2">
                  <c:v>1256.8700000000001</c:v>
                </c:pt>
                <c:pt idx="3">
                  <c:v>1152.1199999999999</c:v>
                </c:pt>
                <c:pt idx="4">
                  <c:v>1142.47</c:v>
                </c:pt>
                <c:pt idx="5">
                  <c:v>1013.3800000000001</c:v>
                </c:pt>
                <c:pt idx="6">
                  <c:v>772.84</c:v>
                </c:pt>
                <c:pt idx="7">
                  <c:v>672.92000000000007</c:v>
                </c:pt>
                <c:pt idx="8">
                  <c:v>631.9</c:v>
                </c:pt>
                <c:pt idx="9">
                  <c:v>630.22</c:v>
                </c:pt>
              </c:numCache>
            </c:numRef>
          </c:val>
          <c:extLst>
            <c:ext xmlns:c16="http://schemas.microsoft.com/office/drawing/2014/chart" uri="{C3380CC4-5D6E-409C-BE32-E72D297353CC}">
              <c16:uniqueId val="{00000000-C9FF-4B53-8336-3BC0F1854C7A}"/>
            </c:ext>
          </c:extLst>
        </c:ser>
        <c:dLbls>
          <c:dLblPos val="outEnd"/>
          <c:showLegendKey val="0"/>
          <c:showVal val="1"/>
          <c:showCatName val="0"/>
          <c:showSerName val="0"/>
          <c:showPercent val="0"/>
          <c:showBubbleSize val="0"/>
        </c:dLbls>
        <c:gapWidth val="182"/>
        <c:axId val="1271780607"/>
        <c:axId val="1271781567"/>
      </c:barChart>
      <c:catAx>
        <c:axId val="1271780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81567"/>
        <c:crosses val="autoZero"/>
        <c:auto val="1"/>
        <c:lblAlgn val="ctr"/>
        <c:lblOffset val="100"/>
        <c:noMultiLvlLbl val="0"/>
      </c:catAx>
      <c:valAx>
        <c:axId val="1271781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7806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53340</xdr:colOff>
      <xdr:row>19</xdr:row>
      <xdr:rowOff>110490</xdr:rowOff>
    </xdr:from>
    <xdr:to>
      <xdr:col>4</xdr:col>
      <xdr:colOff>990600</xdr:colOff>
      <xdr:row>34</xdr:row>
      <xdr:rowOff>110490</xdr:rowOff>
    </xdr:to>
    <xdr:graphicFrame macro="">
      <xdr:nvGraphicFramePr>
        <xdr:cNvPr id="6" name="Chart 5">
          <a:extLst>
            <a:ext uri="{FF2B5EF4-FFF2-40B4-BE49-F238E27FC236}">
              <a16:creationId xmlns:a16="http://schemas.microsoft.com/office/drawing/2014/main" id="{CC47A1CA-DB32-172A-EEF3-3B4C8964DA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35</xdr:row>
      <xdr:rowOff>11430</xdr:rowOff>
    </xdr:from>
    <xdr:to>
      <xdr:col>4</xdr:col>
      <xdr:colOff>990600</xdr:colOff>
      <xdr:row>50</xdr:row>
      <xdr:rowOff>11430</xdr:rowOff>
    </xdr:to>
    <xdr:graphicFrame macro="">
      <xdr:nvGraphicFramePr>
        <xdr:cNvPr id="7" name="Chart 6">
          <a:extLst>
            <a:ext uri="{FF2B5EF4-FFF2-40B4-BE49-F238E27FC236}">
              <a16:creationId xmlns:a16="http://schemas.microsoft.com/office/drawing/2014/main" id="{289E0CF6-FACC-E3DE-2AFC-7A9B0A65A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381000</xdr:colOff>
      <xdr:row>15</xdr:row>
      <xdr:rowOff>163830</xdr:rowOff>
    </xdr:from>
    <xdr:to>
      <xdr:col>10</xdr:col>
      <xdr:colOff>312420</xdr:colOff>
      <xdr:row>33</xdr:row>
      <xdr:rowOff>15240</xdr:rowOff>
    </xdr:to>
    <xdr:graphicFrame macro="">
      <xdr:nvGraphicFramePr>
        <xdr:cNvPr id="8" name="Chart 7">
          <a:extLst>
            <a:ext uri="{FF2B5EF4-FFF2-40B4-BE49-F238E27FC236}">
              <a16:creationId xmlns:a16="http://schemas.microsoft.com/office/drawing/2014/main" id="{5EAF2B86-092D-BE15-F400-68C913B36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594360</xdr:colOff>
      <xdr:row>16</xdr:row>
      <xdr:rowOff>3810</xdr:rowOff>
    </xdr:from>
    <xdr:to>
      <xdr:col>20</xdr:col>
      <xdr:colOff>441960</xdr:colOff>
      <xdr:row>31</xdr:row>
      <xdr:rowOff>68580</xdr:rowOff>
    </xdr:to>
    <xdr:graphicFrame macro="">
      <xdr:nvGraphicFramePr>
        <xdr:cNvPr id="9" name="Chart 8">
          <a:extLst>
            <a:ext uri="{FF2B5EF4-FFF2-40B4-BE49-F238E27FC236}">
              <a16:creationId xmlns:a16="http://schemas.microsoft.com/office/drawing/2014/main" id="{A8E8976B-4A87-08B2-A147-A63EBFBF1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541020</xdr:colOff>
      <xdr:row>5</xdr:row>
      <xdr:rowOff>175261</xdr:rowOff>
    </xdr:from>
    <xdr:to>
      <xdr:col>4</xdr:col>
      <xdr:colOff>739140</xdr:colOff>
      <xdr:row>16</xdr:row>
      <xdr:rowOff>137161</xdr:rowOff>
    </xdr:to>
    <mc:AlternateContent xmlns:mc="http://schemas.openxmlformats.org/markup-compatibility/2006" xmlns:a14="http://schemas.microsoft.com/office/drawing/2010/main">
      <mc:Choice Requires="a14">
        <xdr:graphicFrame macro="">
          <xdr:nvGraphicFramePr>
            <xdr:cNvPr id="3" name="Date">
              <a:extLst>
                <a:ext uri="{FF2B5EF4-FFF2-40B4-BE49-F238E27FC236}">
                  <a16:creationId xmlns:a16="http://schemas.microsoft.com/office/drawing/2014/main" id="{B0DFE498-45A8-D819-0973-BA3D29913D0E}"/>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720340" y="1089661"/>
              <a:ext cx="1828800" cy="197358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883920</xdr:colOff>
      <xdr:row>5</xdr:row>
      <xdr:rowOff>114301</xdr:rowOff>
    </xdr:from>
    <xdr:to>
      <xdr:col>5</xdr:col>
      <xdr:colOff>952500</xdr:colOff>
      <xdr:row>16</xdr:row>
      <xdr:rowOff>76201</xdr:rowOff>
    </xdr:to>
    <mc:AlternateContent xmlns:mc="http://schemas.openxmlformats.org/markup-compatibility/2006" xmlns:a14="http://schemas.microsoft.com/office/drawing/2010/main">
      <mc:Choice Requires="a14">
        <xdr:graphicFrame macro="">
          <xdr:nvGraphicFramePr>
            <xdr:cNvPr id="4" name="StoreID 1">
              <a:extLst>
                <a:ext uri="{FF2B5EF4-FFF2-40B4-BE49-F238E27FC236}">
                  <a16:creationId xmlns:a16="http://schemas.microsoft.com/office/drawing/2014/main" id="{5EC83E7A-FA8E-705C-8C41-349244389225}"/>
                </a:ext>
              </a:extLst>
            </xdr:cNvPr>
            <xdr:cNvGraphicFramePr/>
          </xdr:nvGraphicFramePr>
          <xdr:xfrm>
            <a:off x="0" y="0"/>
            <a:ext cx="0" cy="0"/>
          </xdr:xfrm>
          <a:graphic>
            <a:graphicData uri="http://schemas.microsoft.com/office/drawing/2010/slicer">
              <sle:slicer xmlns:sle="http://schemas.microsoft.com/office/drawing/2010/slicer" name="StoreID 1"/>
            </a:graphicData>
          </a:graphic>
        </xdr:graphicFrame>
      </mc:Choice>
      <mc:Fallback xmlns="">
        <xdr:sp macro="" textlink="">
          <xdr:nvSpPr>
            <xdr:cNvPr id="0" name=""/>
            <xdr:cNvSpPr>
              <a:spLocks noTextEdit="1"/>
            </xdr:cNvSpPr>
          </xdr:nvSpPr>
          <xdr:spPr>
            <a:xfrm>
              <a:off x="4693920" y="1028701"/>
              <a:ext cx="1828800" cy="197358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1112520</xdr:colOff>
      <xdr:row>5</xdr:row>
      <xdr:rowOff>99061</xdr:rowOff>
    </xdr:from>
    <xdr:to>
      <xdr:col>8</xdr:col>
      <xdr:colOff>388620</xdr:colOff>
      <xdr:row>16</xdr:row>
      <xdr:rowOff>60961</xdr:rowOff>
    </xdr:to>
    <mc:AlternateContent xmlns:mc="http://schemas.openxmlformats.org/markup-compatibility/2006" xmlns:a14="http://schemas.microsoft.com/office/drawing/2010/main">
      <mc:Choice Requires="a14">
        <xdr:graphicFrame macro="">
          <xdr:nvGraphicFramePr>
            <xdr:cNvPr id="5" name="MappedCategory">
              <a:extLst>
                <a:ext uri="{FF2B5EF4-FFF2-40B4-BE49-F238E27FC236}">
                  <a16:creationId xmlns:a16="http://schemas.microsoft.com/office/drawing/2014/main" id="{1186EDB7-DFC2-203E-0BB4-130E2EB83132}"/>
                </a:ext>
              </a:extLst>
            </xdr:cNvPr>
            <xdr:cNvGraphicFramePr/>
          </xdr:nvGraphicFramePr>
          <xdr:xfrm>
            <a:off x="0" y="0"/>
            <a:ext cx="0" cy="0"/>
          </xdr:xfrm>
          <a:graphic>
            <a:graphicData uri="http://schemas.microsoft.com/office/drawing/2010/slicer">
              <sle:slicer xmlns:sle="http://schemas.microsoft.com/office/drawing/2010/slicer" name="MappedCategory"/>
            </a:graphicData>
          </a:graphic>
        </xdr:graphicFrame>
      </mc:Choice>
      <mc:Fallback xmlns="">
        <xdr:sp macro="" textlink="">
          <xdr:nvSpPr>
            <xdr:cNvPr id="0" name=""/>
            <xdr:cNvSpPr>
              <a:spLocks noTextEdit="1"/>
            </xdr:cNvSpPr>
          </xdr:nvSpPr>
          <xdr:spPr>
            <a:xfrm>
              <a:off x="6682740" y="1013461"/>
              <a:ext cx="1828800" cy="197358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21</xdr:col>
      <xdr:colOff>419100</xdr:colOff>
      <xdr:row>5</xdr:row>
      <xdr:rowOff>55034</xdr:rowOff>
    </xdr:to>
    <xdr:sp macro="" textlink="">
      <xdr:nvSpPr>
        <xdr:cNvPr id="3" name="Flowchart: Alternate Process 2">
          <a:extLst>
            <a:ext uri="{FF2B5EF4-FFF2-40B4-BE49-F238E27FC236}">
              <a16:creationId xmlns:a16="http://schemas.microsoft.com/office/drawing/2014/main" id="{73A085AA-0491-EBFF-0CAA-0199C82A10F8}"/>
            </a:ext>
          </a:extLst>
        </xdr:cNvPr>
        <xdr:cNvSpPr/>
      </xdr:nvSpPr>
      <xdr:spPr>
        <a:xfrm>
          <a:off x="828675" y="358775"/>
          <a:ext cx="12382500" cy="601134"/>
        </a:xfrm>
        <a:prstGeom prst="flowChartAlternateProcess">
          <a:avLst/>
        </a:prstGeom>
        <a:solidFill>
          <a:srgbClr val="00206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2800" b="1">
              <a:latin typeface="Aptos Narrow" panose="020B0004020202020204" pitchFamily="34" charset="0"/>
            </a:rPr>
            <a:t>FMCG SALES</a:t>
          </a:r>
          <a:r>
            <a:rPr lang="en-MY" sz="2800" b="1" baseline="0">
              <a:latin typeface="Aptos Narrow" panose="020B0004020202020204" pitchFamily="34" charset="0"/>
            </a:rPr>
            <a:t> DASHBOARD</a:t>
          </a:r>
          <a:endParaRPr lang="en-MY" sz="2800" b="1">
            <a:latin typeface="Aptos Narrow" panose="020B0004020202020204" pitchFamily="34" charset="0"/>
          </a:endParaRPr>
        </a:p>
      </xdr:txBody>
    </xdr:sp>
    <xdr:clientData/>
  </xdr:twoCellAnchor>
  <xdr:twoCellAnchor>
    <xdr:from>
      <xdr:col>18</xdr:col>
      <xdr:colOff>123826</xdr:colOff>
      <xdr:row>9</xdr:row>
      <xdr:rowOff>152398</xdr:rowOff>
    </xdr:from>
    <xdr:to>
      <xdr:col>21</xdr:col>
      <xdr:colOff>390526</xdr:colOff>
      <xdr:row>39</xdr:row>
      <xdr:rowOff>95250</xdr:rowOff>
    </xdr:to>
    <xdr:sp macro="" textlink="">
      <xdr:nvSpPr>
        <xdr:cNvPr id="17" name="Flowchart: Alternate Process 16">
          <a:extLst>
            <a:ext uri="{FF2B5EF4-FFF2-40B4-BE49-F238E27FC236}">
              <a16:creationId xmlns:a16="http://schemas.microsoft.com/office/drawing/2014/main" id="{FE75277F-F98E-4420-9510-B0FAD9AD3D2A}"/>
            </a:ext>
          </a:extLst>
        </xdr:cNvPr>
        <xdr:cNvSpPr/>
      </xdr:nvSpPr>
      <xdr:spPr>
        <a:xfrm flipV="1">
          <a:off x="12639676" y="1781173"/>
          <a:ext cx="2095500" cy="5372102"/>
        </a:xfrm>
        <a:prstGeom prst="flowChartAlternateProcess">
          <a:avLst/>
        </a:prstGeom>
        <a:solidFill>
          <a:schemeClr val="tx2">
            <a:lumMod val="7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editAs="oneCell">
    <xdr:from>
      <xdr:col>18</xdr:col>
      <xdr:colOff>247439</xdr:colOff>
      <xdr:row>19</xdr:row>
      <xdr:rowOff>149648</xdr:rowOff>
    </xdr:from>
    <xdr:to>
      <xdr:col>21</xdr:col>
      <xdr:colOff>247439</xdr:colOff>
      <xdr:row>28</xdr:row>
      <xdr:rowOff>151341</xdr:rowOff>
    </xdr:to>
    <mc:AlternateContent xmlns:mc="http://schemas.openxmlformats.org/markup-compatibility/2006" xmlns:a14="http://schemas.microsoft.com/office/drawing/2010/main">
      <mc:Choice Requires="a14">
        <xdr:graphicFrame macro="">
          <xdr:nvGraphicFramePr>
            <xdr:cNvPr id="30" name="StoreID 2">
              <a:extLst>
                <a:ext uri="{FF2B5EF4-FFF2-40B4-BE49-F238E27FC236}">
                  <a16:creationId xmlns:a16="http://schemas.microsoft.com/office/drawing/2014/main" id="{7340D93E-8860-4CA0-8FD6-49290E4A1BA9}"/>
                </a:ext>
              </a:extLst>
            </xdr:cNvPr>
            <xdr:cNvGraphicFramePr/>
          </xdr:nvGraphicFramePr>
          <xdr:xfrm>
            <a:off x="0" y="0"/>
            <a:ext cx="0" cy="0"/>
          </xdr:xfrm>
          <a:graphic>
            <a:graphicData uri="http://schemas.microsoft.com/office/drawing/2010/slicer">
              <sle:slicer xmlns:sle="http://schemas.microsoft.com/office/drawing/2010/slicer" name="StoreID 2"/>
            </a:graphicData>
          </a:graphic>
        </xdr:graphicFrame>
      </mc:Choice>
      <mc:Fallback xmlns="">
        <xdr:sp macro="" textlink="">
          <xdr:nvSpPr>
            <xdr:cNvPr id="0" name=""/>
            <xdr:cNvSpPr>
              <a:spLocks noTextEdit="1"/>
            </xdr:cNvSpPr>
          </xdr:nvSpPr>
          <xdr:spPr>
            <a:xfrm>
              <a:off x="11210714" y="3588173"/>
              <a:ext cx="1828800" cy="1630468"/>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230717</xdr:colOff>
      <xdr:row>29</xdr:row>
      <xdr:rowOff>80433</xdr:rowOff>
    </xdr:from>
    <xdr:to>
      <xdr:col>21</xdr:col>
      <xdr:colOff>230717</xdr:colOff>
      <xdr:row>38</xdr:row>
      <xdr:rowOff>82126</xdr:rowOff>
    </xdr:to>
    <mc:AlternateContent xmlns:mc="http://schemas.openxmlformats.org/markup-compatibility/2006" xmlns:a14="http://schemas.microsoft.com/office/drawing/2010/main">
      <mc:Choice Requires="a14">
        <xdr:graphicFrame macro="">
          <xdr:nvGraphicFramePr>
            <xdr:cNvPr id="31" name="MappedCategory 1">
              <a:extLst>
                <a:ext uri="{FF2B5EF4-FFF2-40B4-BE49-F238E27FC236}">
                  <a16:creationId xmlns:a16="http://schemas.microsoft.com/office/drawing/2014/main" id="{49BC37CD-3CED-435B-A95B-21795E554EAA}"/>
                </a:ext>
              </a:extLst>
            </xdr:cNvPr>
            <xdr:cNvGraphicFramePr/>
          </xdr:nvGraphicFramePr>
          <xdr:xfrm>
            <a:off x="0" y="0"/>
            <a:ext cx="0" cy="0"/>
          </xdr:xfrm>
          <a:graphic>
            <a:graphicData uri="http://schemas.microsoft.com/office/drawing/2010/slicer">
              <sle:slicer xmlns:sle="http://schemas.microsoft.com/office/drawing/2010/slicer" name="MappedCategory 1"/>
            </a:graphicData>
          </a:graphic>
        </xdr:graphicFrame>
      </mc:Choice>
      <mc:Fallback xmlns="">
        <xdr:sp macro="" textlink="">
          <xdr:nvSpPr>
            <xdr:cNvPr id="0" name=""/>
            <xdr:cNvSpPr>
              <a:spLocks noTextEdit="1"/>
            </xdr:cNvSpPr>
          </xdr:nvSpPr>
          <xdr:spPr>
            <a:xfrm>
              <a:off x="11193992" y="5328708"/>
              <a:ext cx="1828800" cy="1630468"/>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280458</xdr:colOff>
      <xdr:row>5</xdr:row>
      <xdr:rowOff>97369</xdr:rowOff>
    </xdr:from>
    <xdr:to>
      <xdr:col>5</xdr:col>
      <xdr:colOff>144994</xdr:colOff>
      <xdr:row>9</xdr:row>
      <xdr:rowOff>104775</xdr:rowOff>
    </xdr:to>
    <xdr:grpSp>
      <xdr:nvGrpSpPr>
        <xdr:cNvPr id="48" name="Group 47">
          <a:extLst>
            <a:ext uri="{FF2B5EF4-FFF2-40B4-BE49-F238E27FC236}">
              <a16:creationId xmlns:a16="http://schemas.microsoft.com/office/drawing/2014/main" id="{3491A8D2-C5A4-28A3-C5AA-7BA0A87098B1}"/>
            </a:ext>
          </a:extLst>
        </xdr:cNvPr>
        <xdr:cNvGrpSpPr/>
      </xdr:nvGrpSpPr>
      <xdr:grpSpPr>
        <a:xfrm>
          <a:off x="880533" y="1002244"/>
          <a:ext cx="2302936" cy="731306"/>
          <a:chOff x="2480733" y="1303869"/>
          <a:chExt cx="2302936" cy="836419"/>
        </a:xfrm>
      </xdr:grpSpPr>
      <xdr:sp macro="" textlink="">
        <xdr:nvSpPr>
          <xdr:cNvPr id="16" name="Flowchart: Alternate Process 15">
            <a:extLst>
              <a:ext uri="{FF2B5EF4-FFF2-40B4-BE49-F238E27FC236}">
                <a16:creationId xmlns:a16="http://schemas.microsoft.com/office/drawing/2014/main" id="{857B55DE-EAB6-4A10-A131-9525542737FA}"/>
              </a:ext>
            </a:extLst>
          </xdr:cNvPr>
          <xdr:cNvSpPr/>
        </xdr:nvSpPr>
        <xdr:spPr>
          <a:xfrm>
            <a:off x="2506135" y="1303869"/>
            <a:ext cx="2277534" cy="829732"/>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solidFill>
                <a:sysClr val="windowText" lastClr="000000"/>
              </a:solidFill>
            </a:endParaRPr>
          </a:p>
        </xdr:txBody>
      </xdr:sp>
      <xdr:sp macro="" textlink="PivotTable!$H$3">
        <xdr:nvSpPr>
          <xdr:cNvPr id="35" name="TextBox 34">
            <a:extLst>
              <a:ext uri="{FF2B5EF4-FFF2-40B4-BE49-F238E27FC236}">
                <a16:creationId xmlns:a16="http://schemas.microsoft.com/office/drawing/2014/main" id="{5AD0C720-4902-44A1-B467-7C93B3E9FB93}"/>
              </a:ext>
            </a:extLst>
          </xdr:cNvPr>
          <xdr:cNvSpPr txBox="1"/>
        </xdr:nvSpPr>
        <xdr:spPr>
          <a:xfrm>
            <a:off x="2480733" y="1573020"/>
            <a:ext cx="2269066" cy="56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7FEBB9B-2F5A-47E6-88E4-BAC70935DC7C}" type="TxLink">
              <a:rPr lang="en-US" sz="2400" b="1" i="0" u="none" strike="noStrike">
                <a:solidFill>
                  <a:srgbClr val="C00000"/>
                </a:solidFill>
                <a:latin typeface="Calibri"/>
                <a:ea typeface="Calibri"/>
                <a:cs typeface="Calibri"/>
              </a:rPr>
              <a:pPr algn="ctr"/>
              <a:t>RM18,361.44</a:t>
            </a:fld>
            <a:endParaRPr lang="en-MY" sz="2400" b="1">
              <a:solidFill>
                <a:srgbClr val="C00000"/>
              </a:solidFill>
            </a:endParaRPr>
          </a:p>
        </xdr:txBody>
      </xdr:sp>
      <xdr:sp macro="" textlink="">
        <xdr:nvSpPr>
          <xdr:cNvPr id="38" name="TextBox 37">
            <a:extLst>
              <a:ext uri="{FF2B5EF4-FFF2-40B4-BE49-F238E27FC236}">
                <a16:creationId xmlns:a16="http://schemas.microsoft.com/office/drawing/2014/main" id="{FE2597A8-E053-12C6-111A-A7070089E95C}"/>
              </a:ext>
            </a:extLst>
          </xdr:cNvPr>
          <xdr:cNvSpPr txBox="1"/>
        </xdr:nvSpPr>
        <xdr:spPr>
          <a:xfrm>
            <a:off x="2717800" y="1354667"/>
            <a:ext cx="18965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TOTAL</a:t>
            </a:r>
            <a:r>
              <a:rPr lang="en-MY" sz="1400" b="1" baseline="0">
                <a:solidFill>
                  <a:srgbClr val="0070C0"/>
                </a:solidFill>
              </a:rPr>
              <a:t> SALE VALUE</a:t>
            </a:r>
            <a:endParaRPr lang="en-MY" sz="1400" b="1">
              <a:solidFill>
                <a:srgbClr val="0070C0"/>
              </a:solidFill>
            </a:endParaRPr>
          </a:p>
        </xdr:txBody>
      </xdr:sp>
    </xdr:grpSp>
    <xdr:clientData/>
  </xdr:twoCellAnchor>
  <xdr:twoCellAnchor>
    <xdr:from>
      <xdr:col>5</xdr:col>
      <xdr:colOff>307183</xdr:colOff>
      <xdr:row>5</xdr:row>
      <xdr:rowOff>94190</xdr:rowOff>
    </xdr:from>
    <xdr:to>
      <xdr:col>9</xdr:col>
      <xdr:colOff>146317</xdr:colOff>
      <xdr:row>9</xdr:row>
      <xdr:rowOff>83966</xdr:rowOff>
    </xdr:to>
    <xdr:grpSp>
      <xdr:nvGrpSpPr>
        <xdr:cNvPr id="49" name="Group 48">
          <a:extLst>
            <a:ext uri="{FF2B5EF4-FFF2-40B4-BE49-F238E27FC236}">
              <a16:creationId xmlns:a16="http://schemas.microsoft.com/office/drawing/2014/main" id="{C6331264-20CF-617D-DDBC-859910C6F55C}"/>
            </a:ext>
          </a:extLst>
        </xdr:cNvPr>
        <xdr:cNvGrpSpPr/>
      </xdr:nvGrpSpPr>
      <xdr:grpSpPr>
        <a:xfrm>
          <a:off x="3345658" y="999065"/>
          <a:ext cx="2277534" cy="713676"/>
          <a:chOff x="2497667" y="2472269"/>
          <a:chExt cx="2277534" cy="804332"/>
        </a:xfrm>
      </xdr:grpSpPr>
      <xdr:sp macro="" textlink="">
        <xdr:nvSpPr>
          <xdr:cNvPr id="6" name="Flowchart: Alternate Process 5">
            <a:extLst>
              <a:ext uri="{FF2B5EF4-FFF2-40B4-BE49-F238E27FC236}">
                <a16:creationId xmlns:a16="http://schemas.microsoft.com/office/drawing/2014/main" id="{1866D626-CFFE-4B66-98F8-B5B3FD98F18D}"/>
              </a:ext>
            </a:extLst>
          </xdr:cNvPr>
          <xdr:cNvSpPr/>
        </xdr:nvSpPr>
        <xdr:spPr>
          <a:xfrm>
            <a:off x="2497667" y="2472269"/>
            <a:ext cx="2277534" cy="804332"/>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sp macro="" textlink="PivotTable!$J$3">
        <xdr:nvSpPr>
          <xdr:cNvPr id="33" name="TextBox 32">
            <a:extLst>
              <a:ext uri="{FF2B5EF4-FFF2-40B4-BE49-F238E27FC236}">
                <a16:creationId xmlns:a16="http://schemas.microsoft.com/office/drawing/2014/main" id="{A2BCFD68-5DB4-33CC-5694-2EC7D1BB572F}"/>
              </a:ext>
            </a:extLst>
          </xdr:cNvPr>
          <xdr:cNvSpPr txBox="1"/>
        </xdr:nvSpPr>
        <xdr:spPr>
          <a:xfrm>
            <a:off x="2760133" y="2678351"/>
            <a:ext cx="1769533"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87A4D2-5FF4-40BC-81D7-E20567EE9A8D}" type="TxLink">
              <a:rPr lang="en-US" sz="2400" b="1" i="0" u="none" strike="noStrike">
                <a:solidFill>
                  <a:srgbClr val="C00000"/>
                </a:solidFill>
                <a:latin typeface="Calibri"/>
                <a:ea typeface="Calibri"/>
                <a:cs typeface="Calibri"/>
              </a:rPr>
              <a:pPr algn="ctr"/>
              <a:t>2172</a:t>
            </a:fld>
            <a:endParaRPr lang="en-MY" sz="2400" b="1">
              <a:solidFill>
                <a:srgbClr val="C00000"/>
              </a:solidFill>
            </a:endParaRPr>
          </a:p>
        </xdr:txBody>
      </xdr:sp>
      <xdr:sp macro="" textlink="">
        <xdr:nvSpPr>
          <xdr:cNvPr id="39" name="TextBox 38">
            <a:extLst>
              <a:ext uri="{FF2B5EF4-FFF2-40B4-BE49-F238E27FC236}">
                <a16:creationId xmlns:a16="http://schemas.microsoft.com/office/drawing/2014/main" id="{83CB56F1-AFD9-4AFE-BDE7-13C7585E4A5A}"/>
              </a:ext>
            </a:extLst>
          </xdr:cNvPr>
          <xdr:cNvSpPr txBox="1"/>
        </xdr:nvSpPr>
        <xdr:spPr>
          <a:xfrm>
            <a:off x="2675467" y="2506136"/>
            <a:ext cx="2032001"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TOTAL</a:t>
            </a:r>
            <a:r>
              <a:rPr lang="en-MY" sz="1400" b="1" baseline="0">
                <a:solidFill>
                  <a:srgbClr val="0070C0"/>
                </a:solidFill>
              </a:rPr>
              <a:t> QUANTITY SOLD</a:t>
            </a:r>
            <a:endParaRPr lang="en-MY" sz="1400" b="1">
              <a:solidFill>
                <a:srgbClr val="0070C0"/>
              </a:solidFill>
            </a:endParaRPr>
          </a:p>
        </xdr:txBody>
      </xdr:sp>
    </xdr:grpSp>
    <xdr:clientData/>
  </xdr:twoCellAnchor>
  <xdr:twoCellAnchor>
    <xdr:from>
      <xdr:col>9</xdr:col>
      <xdr:colOff>308506</xdr:colOff>
      <xdr:row>5</xdr:row>
      <xdr:rowOff>139702</xdr:rowOff>
    </xdr:from>
    <xdr:to>
      <xdr:col>13</xdr:col>
      <xdr:colOff>147640</xdr:colOff>
      <xdr:row>9</xdr:row>
      <xdr:rowOff>76882</xdr:rowOff>
    </xdr:to>
    <xdr:grpSp>
      <xdr:nvGrpSpPr>
        <xdr:cNvPr id="50" name="Group 49">
          <a:extLst>
            <a:ext uri="{FF2B5EF4-FFF2-40B4-BE49-F238E27FC236}">
              <a16:creationId xmlns:a16="http://schemas.microsoft.com/office/drawing/2014/main" id="{CDF3856A-2476-B424-6601-DC9C9D4816E4}"/>
            </a:ext>
          </a:extLst>
        </xdr:cNvPr>
        <xdr:cNvGrpSpPr/>
      </xdr:nvGrpSpPr>
      <xdr:grpSpPr>
        <a:xfrm>
          <a:off x="5785381" y="1044577"/>
          <a:ext cx="2277534" cy="661080"/>
          <a:chOff x="2489200" y="3691469"/>
          <a:chExt cx="2277534" cy="829732"/>
        </a:xfrm>
      </xdr:grpSpPr>
      <xdr:sp macro="" textlink="">
        <xdr:nvSpPr>
          <xdr:cNvPr id="15" name="Flowchart: Alternate Process 14">
            <a:extLst>
              <a:ext uri="{FF2B5EF4-FFF2-40B4-BE49-F238E27FC236}">
                <a16:creationId xmlns:a16="http://schemas.microsoft.com/office/drawing/2014/main" id="{A438C809-BA26-4B8B-8E26-CDA50D6FCEF1}"/>
              </a:ext>
            </a:extLst>
          </xdr:cNvPr>
          <xdr:cNvSpPr/>
        </xdr:nvSpPr>
        <xdr:spPr>
          <a:xfrm>
            <a:off x="2489200" y="3691469"/>
            <a:ext cx="2277534" cy="829732"/>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sp macro="" textlink="PivotTable!$M$3">
        <xdr:nvSpPr>
          <xdr:cNvPr id="36" name="TextBox 35">
            <a:extLst>
              <a:ext uri="{FF2B5EF4-FFF2-40B4-BE49-F238E27FC236}">
                <a16:creationId xmlns:a16="http://schemas.microsoft.com/office/drawing/2014/main" id="{9C959F76-2C57-4609-B98A-2C78249FA8AF}"/>
              </a:ext>
            </a:extLst>
          </xdr:cNvPr>
          <xdr:cNvSpPr txBox="1"/>
        </xdr:nvSpPr>
        <xdr:spPr>
          <a:xfrm>
            <a:off x="2751668" y="3957921"/>
            <a:ext cx="1769533" cy="558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396EE0-538F-4A1C-9328-09E707A4E874}" type="TxLink">
              <a:rPr lang="en-US" sz="2400" b="1" i="0" u="none" strike="noStrike">
                <a:solidFill>
                  <a:srgbClr val="C00000"/>
                </a:solidFill>
                <a:latin typeface="Calibri"/>
                <a:ea typeface="Calibri"/>
                <a:cs typeface="Calibri"/>
              </a:rPr>
              <a:pPr algn="ctr"/>
              <a:t>100.00%</a:t>
            </a:fld>
            <a:endParaRPr lang="en-MY" sz="2400" b="1">
              <a:solidFill>
                <a:srgbClr val="C00000"/>
              </a:solidFill>
            </a:endParaRPr>
          </a:p>
        </xdr:txBody>
      </xdr:sp>
      <xdr:sp macro="" textlink="">
        <xdr:nvSpPr>
          <xdr:cNvPr id="40" name="TextBox 39">
            <a:extLst>
              <a:ext uri="{FF2B5EF4-FFF2-40B4-BE49-F238E27FC236}">
                <a16:creationId xmlns:a16="http://schemas.microsoft.com/office/drawing/2014/main" id="{87D194B1-45AB-4FE5-879B-138A076CAEEB}"/>
              </a:ext>
            </a:extLst>
          </xdr:cNvPr>
          <xdr:cNvSpPr txBox="1"/>
        </xdr:nvSpPr>
        <xdr:spPr>
          <a:xfrm>
            <a:off x="2802467" y="3716869"/>
            <a:ext cx="1896534"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DATA RELIABILITY</a:t>
            </a:r>
            <a:r>
              <a:rPr lang="en-MY" sz="1400" b="1" baseline="0">
                <a:solidFill>
                  <a:srgbClr val="0070C0"/>
                </a:solidFill>
              </a:rPr>
              <a:t> %</a:t>
            </a:r>
            <a:endParaRPr lang="en-MY" sz="1400" b="1">
              <a:solidFill>
                <a:srgbClr val="0070C0"/>
              </a:solidFill>
            </a:endParaRPr>
          </a:p>
        </xdr:txBody>
      </xdr:sp>
    </xdr:grpSp>
    <xdr:clientData/>
  </xdr:twoCellAnchor>
  <xdr:twoCellAnchor>
    <xdr:from>
      <xdr:col>13</xdr:col>
      <xdr:colOff>309829</xdr:colOff>
      <xdr:row>6</xdr:row>
      <xdr:rowOff>4235</xdr:rowOff>
    </xdr:from>
    <xdr:to>
      <xdr:col>17</xdr:col>
      <xdr:colOff>148963</xdr:colOff>
      <xdr:row>9</xdr:row>
      <xdr:rowOff>87771</xdr:rowOff>
    </xdr:to>
    <xdr:grpSp>
      <xdr:nvGrpSpPr>
        <xdr:cNvPr id="51" name="Group 50">
          <a:extLst>
            <a:ext uri="{FF2B5EF4-FFF2-40B4-BE49-F238E27FC236}">
              <a16:creationId xmlns:a16="http://schemas.microsoft.com/office/drawing/2014/main" id="{2CFF6E17-DC1C-1358-F92D-2DB445F8D982}"/>
            </a:ext>
          </a:extLst>
        </xdr:cNvPr>
        <xdr:cNvGrpSpPr/>
      </xdr:nvGrpSpPr>
      <xdr:grpSpPr>
        <a:xfrm>
          <a:off x="8225104" y="1090085"/>
          <a:ext cx="2277534" cy="626461"/>
          <a:chOff x="2480734" y="4910669"/>
          <a:chExt cx="2277534" cy="829732"/>
        </a:xfrm>
      </xdr:grpSpPr>
      <xdr:sp macro="" textlink="">
        <xdr:nvSpPr>
          <xdr:cNvPr id="34" name="Flowchart: Alternate Process 33">
            <a:extLst>
              <a:ext uri="{FF2B5EF4-FFF2-40B4-BE49-F238E27FC236}">
                <a16:creationId xmlns:a16="http://schemas.microsoft.com/office/drawing/2014/main" id="{2B5FBB37-EC55-464F-938C-6B81AC139E9F}"/>
              </a:ext>
            </a:extLst>
          </xdr:cNvPr>
          <xdr:cNvSpPr/>
        </xdr:nvSpPr>
        <xdr:spPr>
          <a:xfrm>
            <a:off x="2480734" y="4910669"/>
            <a:ext cx="2277534" cy="829732"/>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sp macro="" textlink="PivotTable!$P$3">
        <xdr:nvSpPr>
          <xdr:cNvPr id="37" name="TextBox 36">
            <a:extLst>
              <a:ext uri="{FF2B5EF4-FFF2-40B4-BE49-F238E27FC236}">
                <a16:creationId xmlns:a16="http://schemas.microsoft.com/office/drawing/2014/main" id="{8410DFA0-16F1-490A-99C8-8ABE4C49A93A}"/>
              </a:ext>
            </a:extLst>
          </xdr:cNvPr>
          <xdr:cNvSpPr txBox="1"/>
        </xdr:nvSpPr>
        <xdr:spPr>
          <a:xfrm>
            <a:off x="2717801" y="5199230"/>
            <a:ext cx="1769533" cy="397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A0A50A-3E8E-4456-8E8C-69D1536353DD}" type="TxLink">
              <a:rPr lang="en-US" sz="2400" b="1" i="0" u="none" strike="noStrike">
                <a:ln>
                  <a:noFill/>
                </a:ln>
                <a:solidFill>
                  <a:srgbClr val="C00000"/>
                </a:solidFill>
                <a:latin typeface="Calibri"/>
                <a:ea typeface="Calibri"/>
                <a:cs typeface="Calibri"/>
              </a:rPr>
              <a:pPr algn="ctr"/>
              <a:t>23</a:t>
            </a:fld>
            <a:endParaRPr lang="en-MY" sz="2400" b="1">
              <a:ln>
                <a:noFill/>
              </a:ln>
              <a:solidFill>
                <a:srgbClr val="C00000"/>
              </a:solidFill>
            </a:endParaRPr>
          </a:p>
        </xdr:txBody>
      </xdr:sp>
      <xdr:sp macro="" textlink="">
        <xdr:nvSpPr>
          <xdr:cNvPr id="41" name="TextBox 40">
            <a:extLst>
              <a:ext uri="{FF2B5EF4-FFF2-40B4-BE49-F238E27FC236}">
                <a16:creationId xmlns:a16="http://schemas.microsoft.com/office/drawing/2014/main" id="{F366B2F3-1664-4B70-9256-89BAE241BF8E}"/>
              </a:ext>
            </a:extLst>
          </xdr:cNvPr>
          <xdr:cNvSpPr txBox="1"/>
        </xdr:nvSpPr>
        <xdr:spPr>
          <a:xfrm>
            <a:off x="2878668" y="4944536"/>
            <a:ext cx="1684866"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 OF ANOMALIES</a:t>
            </a:r>
          </a:p>
        </xdr:txBody>
      </xdr:sp>
    </xdr:grpSp>
    <xdr:clientData/>
  </xdr:twoCellAnchor>
  <xdr:twoCellAnchor>
    <xdr:from>
      <xdr:col>1</xdr:col>
      <xdr:colOff>190711</xdr:colOff>
      <xdr:row>10</xdr:row>
      <xdr:rowOff>138854</xdr:rowOff>
    </xdr:from>
    <xdr:to>
      <xdr:col>6</xdr:col>
      <xdr:colOff>581025</xdr:colOff>
      <xdr:row>25</xdr:row>
      <xdr:rowOff>161925</xdr:rowOff>
    </xdr:to>
    <xdr:grpSp>
      <xdr:nvGrpSpPr>
        <xdr:cNvPr id="24" name="Group 23">
          <a:extLst>
            <a:ext uri="{FF2B5EF4-FFF2-40B4-BE49-F238E27FC236}">
              <a16:creationId xmlns:a16="http://schemas.microsoft.com/office/drawing/2014/main" id="{67FF3F12-58E2-A2D5-6566-89BD8C9CF0BB}"/>
            </a:ext>
          </a:extLst>
        </xdr:cNvPr>
        <xdr:cNvGrpSpPr/>
      </xdr:nvGrpSpPr>
      <xdr:grpSpPr>
        <a:xfrm>
          <a:off x="790786" y="1948604"/>
          <a:ext cx="3438314" cy="2737696"/>
          <a:chOff x="5077036" y="1186604"/>
          <a:chExt cx="3273214" cy="2268853"/>
        </a:xfrm>
      </xdr:grpSpPr>
      <xdr:sp macro="" textlink="">
        <xdr:nvSpPr>
          <xdr:cNvPr id="8" name="Flowchart: Alternate Process 7">
            <a:extLst>
              <a:ext uri="{FF2B5EF4-FFF2-40B4-BE49-F238E27FC236}">
                <a16:creationId xmlns:a16="http://schemas.microsoft.com/office/drawing/2014/main" id="{A67A3B0D-26A0-449F-BD21-412FCAE3F246}"/>
              </a:ext>
            </a:extLst>
          </xdr:cNvPr>
          <xdr:cNvSpPr/>
        </xdr:nvSpPr>
        <xdr:spPr>
          <a:xfrm>
            <a:off x="5077036" y="1186604"/>
            <a:ext cx="3273214" cy="2268853"/>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graphicFrame macro="">
        <xdr:nvGraphicFramePr>
          <xdr:cNvPr id="25" name="Chart 24">
            <a:extLst>
              <a:ext uri="{FF2B5EF4-FFF2-40B4-BE49-F238E27FC236}">
                <a16:creationId xmlns:a16="http://schemas.microsoft.com/office/drawing/2014/main" id="{A6D8D66F-E234-4E8E-865A-A42C54E0ABFC}"/>
              </a:ext>
            </a:extLst>
          </xdr:cNvPr>
          <xdr:cNvGraphicFramePr>
            <a:graphicFrameLocks/>
          </xdr:cNvGraphicFramePr>
        </xdr:nvGraphicFramePr>
        <xdr:xfrm>
          <a:off x="5166785" y="1473200"/>
          <a:ext cx="3124199" cy="1885951"/>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43" name="TextBox 42">
            <a:extLst>
              <a:ext uri="{FF2B5EF4-FFF2-40B4-BE49-F238E27FC236}">
                <a16:creationId xmlns:a16="http://schemas.microsoft.com/office/drawing/2014/main" id="{345D8872-3E3E-4F9C-B27D-0013D478A2B6}"/>
              </a:ext>
            </a:extLst>
          </xdr:cNvPr>
          <xdr:cNvSpPr txBox="1"/>
        </xdr:nvSpPr>
        <xdr:spPr>
          <a:xfrm>
            <a:off x="5881369" y="1212005"/>
            <a:ext cx="189653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SALES BY CATEGORY</a:t>
            </a:r>
          </a:p>
        </xdr:txBody>
      </xdr:sp>
    </xdr:grpSp>
    <xdr:clientData/>
  </xdr:twoCellAnchor>
  <xdr:twoCellAnchor>
    <xdr:from>
      <xdr:col>7</xdr:col>
      <xdr:colOff>73025</xdr:colOff>
      <xdr:row>10</xdr:row>
      <xdr:rowOff>162984</xdr:rowOff>
    </xdr:from>
    <xdr:to>
      <xdr:col>12</xdr:col>
      <xdr:colOff>311149</xdr:colOff>
      <xdr:row>26</xdr:row>
      <xdr:rowOff>19050</xdr:rowOff>
    </xdr:to>
    <xdr:grpSp>
      <xdr:nvGrpSpPr>
        <xdr:cNvPr id="23" name="Group 22">
          <a:extLst>
            <a:ext uri="{FF2B5EF4-FFF2-40B4-BE49-F238E27FC236}">
              <a16:creationId xmlns:a16="http://schemas.microsoft.com/office/drawing/2014/main" id="{D01E8BD9-BBFF-E0ED-0661-A7EDAA77BD74}"/>
            </a:ext>
          </a:extLst>
        </xdr:cNvPr>
        <xdr:cNvGrpSpPr/>
      </xdr:nvGrpSpPr>
      <xdr:grpSpPr>
        <a:xfrm>
          <a:off x="4330700" y="1972734"/>
          <a:ext cx="3286124" cy="2751666"/>
          <a:chOff x="8629651" y="1191684"/>
          <a:chExt cx="3215640" cy="2194560"/>
        </a:xfrm>
      </xdr:grpSpPr>
      <xdr:sp macro="" textlink="">
        <xdr:nvSpPr>
          <xdr:cNvPr id="10" name="Flowchart: Alternate Process 9">
            <a:extLst>
              <a:ext uri="{FF2B5EF4-FFF2-40B4-BE49-F238E27FC236}">
                <a16:creationId xmlns:a16="http://schemas.microsoft.com/office/drawing/2014/main" id="{4FF2906C-0FE0-47AD-BDB4-AFE001F8296A}"/>
              </a:ext>
            </a:extLst>
          </xdr:cNvPr>
          <xdr:cNvSpPr/>
        </xdr:nvSpPr>
        <xdr:spPr>
          <a:xfrm>
            <a:off x="8629651" y="1191684"/>
            <a:ext cx="3215640" cy="2194560"/>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graphicFrame macro="">
        <xdr:nvGraphicFramePr>
          <xdr:cNvPr id="26" name="Chart 25">
            <a:extLst>
              <a:ext uri="{FF2B5EF4-FFF2-40B4-BE49-F238E27FC236}">
                <a16:creationId xmlns:a16="http://schemas.microsoft.com/office/drawing/2014/main" id="{BECC3432-ECEA-410E-9767-B8749D86F497}"/>
              </a:ext>
            </a:extLst>
          </xdr:cNvPr>
          <xdr:cNvGraphicFramePr>
            <a:graphicFrameLocks/>
          </xdr:cNvGraphicFramePr>
        </xdr:nvGraphicFramePr>
        <xdr:xfrm>
          <a:off x="8790518" y="1490134"/>
          <a:ext cx="3005666" cy="188595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4" name="TextBox 43">
            <a:extLst>
              <a:ext uri="{FF2B5EF4-FFF2-40B4-BE49-F238E27FC236}">
                <a16:creationId xmlns:a16="http://schemas.microsoft.com/office/drawing/2014/main" id="{19D71BD7-64A2-44A0-9902-51B62A586838}"/>
              </a:ext>
            </a:extLst>
          </xdr:cNvPr>
          <xdr:cNvSpPr txBox="1"/>
        </xdr:nvSpPr>
        <xdr:spPr>
          <a:xfrm>
            <a:off x="9273116" y="1242484"/>
            <a:ext cx="204893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QUANTITY BY CATEGORY</a:t>
            </a:r>
          </a:p>
        </xdr:txBody>
      </xdr:sp>
    </xdr:grpSp>
    <xdr:clientData/>
  </xdr:twoCellAnchor>
  <xdr:twoCellAnchor>
    <xdr:from>
      <xdr:col>12</xdr:col>
      <xdr:colOff>393699</xdr:colOff>
      <xdr:row>11</xdr:row>
      <xdr:rowOff>31750</xdr:rowOff>
    </xdr:from>
    <xdr:to>
      <xdr:col>18</xdr:col>
      <xdr:colOff>57150</xdr:colOff>
      <xdr:row>26</xdr:row>
      <xdr:rowOff>114300</xdr:rowOff>
    </xdr:to>
    <xdr:grpSp>
      <xdr:nvGrpSpPr>
        <xdr:cNvPr id="20" name="Group 19">
          <a:extLst>
            <a:ext uri="{FF2B5EF4-FFF2-40B4-BE49-F238E27FC236}">
              <a16:creationId xmlns:a16="http://schemas.microsoft.com/office/drawing/2014/main" id="{AA42B7D1-0FB7-EDD3-9A4D-6AF372060B57}"/>
            </a:ext>
          </a:extLst>
        </xdr:cNvPr>
        <xdr:cNvGrpSpPr/>
      </xdr:nvGrpSpPr>
      <xdr:grpSpPr>
        <a:xfrm>
          <a:off x="7699374" y="2022475"/>
          <a:ext cx="3321051" cy="2797175"/>
          <a:chOff x="12033249" y="1174750"/>
          <a:chExt cx="3215640" cy="2194560"/>
        </a:xfrm>
      </xdr:grpSpPr>
      <xdr:grpSp>
        <xdr:nvGrpSpPr>
          <xdr:cNvPr id="18" name="Group 17">
            <a:extLst>
              <a:ext uri="{FF2B5EF4-FFF2-40B4-BE49-F238E27FC236}">
                <a16:creationId xmlns:a16="http://schemas.microsoft.com/office/drawing/2014/main" id="{A8E0CFB4-2363-47C2-3C32-25A1CB9E643C}"/>
              </a:ext>
            </a:extLst>
          </xdr:cNvPr>
          <xdr:cNvGrpSpPr/>
        </xdr:nvGrpSpPr>
        <xdr:grpSpPr>
          <a:xfrm>
            <a:off x="12033249" y="1174750"/>
            <a:ext cx="3215640" cy="2194560"/>
            <a:chOff x="12033249" y="1174750"/>
            <a:chExt cx="3215640" cy="2194560"/>
          </a:xfrm>
        </xdr:grpSpPr>
        <xdr:sp macro="" textlink="">
          <xdr:nvSpPr>
            <xdr:cNvPr id="11" name="Flowchart: Alternate Process 10">
              <a:extLst>
                <a:ext uri="{FF2B5EF4-FFF2-40B4-BE49-F238E27FC236}">
                  <a16:creationId xmlns:a16="http://schemas.microsoft.com/office/drawing/2014/main" id="{C4D0C4DB-D32E-49B3-B350-75DDF5171F2C}"/>
                </a:ext>
              </a:extLst>
            </xdr:cNvPr>
            <xdr:cNvSpPr/>
          </xdr:nvSpPr>
          <xdr:spPr>
            <a:xfrm>
              <a:off x="12033249" y="1174750"/>
              <a:ext cx="3215640" cy="2194560"/>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graphicFrame macro="">
          <xdr:nvGraphicFramePr>
            <xdr:cNvPr id="27" name="Chart 26">
              <a:extLst>
                <a:ext uri="{FF2B5EF4-FFF2-40B4-BE49-F238E27FC236}">
                  <a16:creationId xmlns:a16="http://schemas.microsoft.com/office/drawing/2014/main" id="{1F9165F8-2E23-41A3-8482-D4D1F5B39E61}"/>
                </a:ext>
              </a:extLst>
            </xdr:cNvPr>
            <xdr:cNvGraphicFramePr>
              <a:graphicFrameLocks/>
            </xdr:cNvGraphicFramePr>
          </xdr:nvGraphicFramePr>
          <xdr:xfrm>
            <a:off x="12119609" y="1410758"/>
            <a:ext cx="3105573" cy="1931458"/>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45" name="TextBox 44">
            <a:extLst>
              <a:ext uri="{FF2B5EF4-FFF2-40B4-BE49-F238E27FC236}">
                <a16:creationId xmlns:a16="http://schemas.microsoft.com/office/drawing/2014/main" id="{DB32F007-026F-4ABA-815B-EF49A4CADE53}"/>
              </a:ext>
            </a:extLst>
          </xdr:cNvPr>
          <xdr:cNvSpPr txBox="1"/>
        </xdr:nvSpPr>
        <xdr:spPr>
          <a:xfrm>
            <a:off x="12888383" y="1225550"/>
            <a:ext cx="189653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CATEGORY SHARE</a:t>
            </a:r>
          </a:p>
        </xdr:txBody>
      </xdr:sp>
    </xdr:grpSp>
    <xdr:clientData/>
  </xdr:twoCellAnchor>
  <xdr:twoCellAnchor>
    <xdr:from>
      <xdr:col>1</xdr:col>
      <xdr:colOff>349248</xdr:colOff>
      <xdr:row>27</xdr:row>
      <xdr:rowOff>70908</xdr:rowOff>
    </xdr:from>
    <xdr:to>
      <xdr:col>17</xdr:col>
      <xdr:colOff>523875</xdr:colOff>
      <xdr:row>39</xdr:row>
      <xdr:rowOff>151342</xdr:rowOff>
    </xdr:to>
    <xdr:grpSp>
      <xdr:nvGrpSpPr>
        <xdr:cNvPr id="19" name="Group 18">
          <a:extLst>
            <a:ext uri="{FF2B5EF4-FFF2-40B4-BE49-F238E27FC236}">
              <a16:creationId xmlns:a16="http://schemas.microsoft.com/office/drawing/2014/main" id="{E11E8B8A-7B76-645C-EECE-D1041A9D7113}"/>
            </a:ext>
          </a:extLst>
        </xdr:cNvPr>
        <xdr:cNvGrpSpPr/>
      </xdr:nvGrpSpPr>
      <xdr:grpSpPr>
        <a:xfrm>
          <a:off x="949323" y="4957233"/>
          <a:ext cx="9928227" cy="2252134"/>
          <a:chOff x="5454648" y="3623733"/>
          <a:chExt cx="9618136" cy="2252134"/>
        </a:xfrm>
      </xdr:grpSpPr>
      <xdr:grpSp>
        <xdr:nvGrpSpPr>
          <xdr:cNvPr id="14" name="Group 13">
            <a:extLst>
              <a:ext uri="{FF2B5EF4-FFF2-40B4-BE49-F238E27FC236}">
                <a16:creationId xmlns:a16="http://schemas.microsoft.com/office/drawing/2014/main" id="{C0FCBDDD-CC70-088C-E31E-B6146AAAE6EB}"/>
              </a:ext>
            </a:extLst>
          </xdr:cNvPr>
          <xdr:cNvGrpSpPr/>
        </xdr:nvGrpSpPr>
        <xdr:grpSpPr>
          <a:xfrm>
            <a:off x="5454648" y="3623733"/>
            <a:ext cx="9618136" cy="2252134"/>
            <a:chOff x="5454648" y="3623733"/>
            <a:chExt cx="9618136" cy="2252134"/>
          </a:xfrm>
        </xdr:grpSpPr>
        <xdr:sp macro="" textlink="">
          <xdr:nvSpPr>
            <xdr:cNvPr id="13" name="Flowchart: Alternate Process 12">
              <a:extLst>
                <a:ext uri="{FF2B5EF4-FFF2-40B4-BE49-F238E27FC236}">
                  <a16:creationId xmlns:a16="http://schemas.microsoft.com/office/drawing/2014/main" id="{834BAFCB-56DF-4023-9CB1-C2802C0F71D8}"/>
                </a:ext>
              </a:extLst>
            </xdr:cNvPr>
            <xdr:cNvSpPr/>
          </xdr:nvSpPr>
          <xdr:spPr>
            <a:xfrm>
              <a:off x="5454648" y="3623733"/>
              <a:ext cx="9618136" cy="2252134"/>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graphicFrame macro="">
          <xdr:nvGraphicFramePr>
            <xdr:cNvPr id="28" name="Chart 27">
              <a:extLst>
                <a:ext uri="{FF2B5EF4-FFF2-40B4-BE49-F238E27FC236}">
                  <a16:creationId xmlns:a16="http://schemas.microsoft.com/office/drawing/2014/main" id="{96B5F28F-B2F6-4379-9021-9AF8662765E4}"/>
                </a:ext>
              </a:extLst>
            </xdr:cNvPr>
            <xdr:cNvGraphicFramePr>
              <a:graphicFrameLocks/>
            </xdr:cNvGraphicFramePr>
          </xdr:nvGraphicFramePr>
          <xdr:xfrm>
            <a:off x="5500372" y="3893608"/>
            <a:ext cx="9360745" cy="1913679"/>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
        <xdr:nvSpPr>
          <xdr:cNvPr id="46" name="TextBox 45">
            <a:extLst>
              <a:ext uri="{FF2B5EF4-FFF2-40B4-BE49-F238E27FC236}">
                <a16:creationId xmlns:a16="http://schemas.microsoft.com/office/drawing/2014/main" id="{291BE669-296F-4AAD-A720-BF664A41AEC5}"/>
              </a:ext>
            </a:extLst>
          </xdr:cNvPr>
          <xdr:cNvSpPr txBox="1"/>
        </xdr:nvSpPr>
        <xdr:spPr>
          <a:xfrm>
            <a:off x="9480917" y="3683000"/>
            <a:ext cx="2326386" cy="28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TOP 10 PRODUCTS BY SALES</a:t>
            </a:r>
          </a:p>
        </xdr:txBody>
      </xdr:sp>
    </xdr:grpSp>
    <xdr:clientData/>
  </xdr:twoCellAnchor>
  <xdr:twoCellAnchor>
    <xdr:from>
      <xdr:col>17</xdr:col>
      <xdr:colOff>311152</xdr:colOff>
      <xdr:row>5</xdr:row>
      <xdr:rowOff>150287</xdr:rowOff>
    </xdr:from>
    <xdr:to>
      <xdr:col>21</xdr:col>
      <xdr:colOff>150286</xdr:colOff>
      <xdr:row>9</xdr:row>
      <xdr:rowOff>104775</xdr:rowOff>
    </xdr:to>
    <xdr:grpSp>
      <xdr:nvGrpSpPr>
        <xdr:cNvPr id="52" name="Group 51">
          <a:extLst>
            <a:ext uri="{FF2B5EF4-FFF2-40B4-BE49-F238E27FC236}">
              <a16:creationId xmlns:a16="http://schemas.microsoft.com/office/drawing/2014/main" id="{A0814DA0-149C-4DB7-BF74-FB5A756D350F}"/>
            </a:ext>
          </a:extLst>
        </xdr:cNvPr>
        <xdr:cNvGrpSpPr/>
      </xdr:nvGrpSpPr>
      <xdr:grpSpPr>
        <a:xfrm>
          <a:off x="10664827" y="1055162"/>
          <a:ext cx="2277534" cy="678388"/>
          <a:chOff x="2480734" y="4910669"/>
          <a:chExt cx="2277534" cy="829732"/>
        </a:xfrm>
      </xdr:grpSpPr>
      <xdr:sp macro="" textlink="">
        <xdr:nvSpPr>
          <xdr:cNvPr id="53" name="Flowchart: Alternate Process 52">
            <a:extLst>
              <a:ext uri="{FF2B5EF4-FFF2-40B4-BE49-F238E27FC236}">
                <a16:creationId xmlns:a16="http://schemas.microsoft.com/office/drawing/2014/main" id="{D206D0B5-B3C1-E785-58BA-0EBF893956D6}"/>
              </a:ext>
            </a:extLst>
          </xdr:cNvPr>
          <xdr:cNvSpPr/>
        </xdr:nvSpPr>
        <xdr:spPr>
          <a:xfrm>
            <a:off x="2480734" y="4910669"/>
            <a:ext cx="2277534" cy="829732"/>
          </a:xfrm>
          <a:prstGeom prst="flowChartAlternateProcess">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sp macro="" textlink="PivotTable!T3">
        <xdr:nvSpPr>
          <xdr:cNvPr id="54" name="TextBox 53">
            <a:extLst>
              <a:ext uri="{FF2B5EF4-FFF2-40B4-BE49-F238E27FC236}">
                <a16:creationId xmlns:a16="http://schemas.microsoft.com/office/drawing/2014/main" id="{A1B67D5C-098E-4FF3-124B-B2DA3D032C11}"/>
              </a:ext>
            </a:extLst>
          </xdr:cNvPr>
          <xdr:cNvSpPr txBox="1"/>
        </xdr:nvSpPr>
        <xdr:spPr>
          <a:xfrm>
            <a:off x="2717801" y="5289108"/>
            <a:ext cx="1769533" cy="397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002D94-F164-4FAA-8AF0-3FF4ECD586E1}" type="TxLink">
              <a:rPr lang="en-US" sz="2400" b="1" i="0" u="none" strike="noStrike">
                <a:ln>
                  <a:noFill/>
                </a:ln>
                <a:solidFill>
                  <a:srgbClr val="C00000"/>
                </a:solidFill>
                <a:latin typeface="Calibri"/>
                <a:ea typeface="Calibri"/>
                <a:cs typeface="Calibri"/>
              </a:rPr>
              <a:pPr algn="ctr"/>
              <a:t>0.00%</a:t>
            </a:fld>
            <a:endParaRPr lang="en-MY" sz="2400" b="1">
              <a:ln>
                <a:noFill/>
              </a:ln>
              <a:solidFill>
                <a:srgbClr val="C00000"/>
              </a:solidFill>
            </a:endParaRPr>
          </a:p>
        </xdr:txBody>
      </xdr:sp>
      <xdr:sp macro="" textlink="">
        <xdr:nvSpPr>
          <xdr:cNvPr id="55" name="TextBox 54">
            <a:extLst>
              <a:ext uri="{FF2B5EF4-FFF2-40B4-BE49-F238E27FC236}">
                <a16:creationId xmlns:a16="http://schemas.microsoft.com/office/drawing/2014/main" id="{5B29BBF6-EDAA-4DB1-A550-195F21169C8D}"/>
              </a:ext>
            </a:extLst>
          </xdr:cNvPr>
          <xdr:cNvSpPr txBox="1"/>
        </xdr:nvSpPr>
        <xdr:spPr>
          <a:xfrm>
            <a:off x="2878668" y="4944536"/>
            <a:ext cx="1684866"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400" b="1">
                <a:solidFill>
                  <a:srgbClr val="0070C0"/>
                </a:solidFill>
              </a:rPr>
              <a:t>% MISSING SKUs</a:t>
            </a:r>
          </a:p>
        </xdr:txBody>
      </xdr:sp>
    </xdr:grpSp>
    <xdr:clientData/>
  </xdr:twoCellAnchor>
  <xdr:twoCellAnchor editAs="oneCell">
    <xdr:from>
      <xdr:col>18</xdr:col>
      <xdr:colOff>285749</xdr:colOff>
      <xdr:row>10</xdr:row>
      <xdr:rowOff>105832</xdr:rowOff>
    </xdr:from>
    <xdr:to>
      <xdr:col>21</xdr:col>
      <xdr:colOff>285749</xdr:colOff>
      <xdr:row>19</xdr:row>
      <xdr:rowOff>107525</xdr:rowOff>
    </xdr:to>
    <mc:AlternateContent xmlns:mc="http://schemas.openxmlformats.org/markup-compatibility/2006" xmlns:a14="http://schemas.microsoft.com/office/drawing/2010/main">
      <mc:Choice Requires="a14">
        <xdr:graphicFrame macro="">
          <xdr:nvGraphicFramePr>
            <xdr:cNvPr id="29" name="Date 1">
              <a:extLst>
                <a:ext uri="{FF2B5EF4-FFF2-40B4-BE49-F238E27FC236}">
                  <a16:creationId xmlns:a16="http://schemas.microsoft.com/office/drawing/2014/main" id="{E832C2D9-61CD-4EC8-832B-2C1FD913BE12}"/>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1249024" y="1915582"/>
              <a:ext cx="1828800" cy="1630468"/>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Atiqah Mustapa" id="{C29A2DAD-093A-4055-A012-5AE999D6F12C}" userId="b3e5d35c05b2359f"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tiqah Mustapa" refreshedDate="45924.633803703706" createdVersion="8" refreshedVersion="8" minRefreshableVersion="3" recordCount="200" xr:uid="{F646A61E-46B7-4A2D-983F-B21DFA085777}">
  <cacheSource type="worksheet">
    <worksheetSource name="tblSales"/>
  </cacheSource>
  <cacheFields count="13">
    <cacheField name="Date" numFmtId="0">
      <sharedItems count="117">
        <s v="2025-03-03"/>
        <s v="2025-02-02"/>
        <s v="2025-06-26"/>
        <s v="2025-01-17"/>
        <s v="2025-01-09"/>
        <s v="2025-05-28"/>
        <s v="2025-04-30"/>
        <s v="2025-02-05"/>
        <s v="2025-01-13"/>
        <s v="2025-04-13"/>
        <s v="2025-05-23"/>
        <s v="2025-06-02"/>
        <s v="2025-06-18"/>
        <s v="2025-06-21"/>
        <s v="2025-01-19"/>
        <s v="2025-04-23"/>
        <s v="2025-06-19"/>
        <s v="2025-03-29"/>
        <s v="2025-01-12"/>
        <s v="2025-01-03"/>
        <s v="2025-04-21"/>
        <s v="2025-03-05"/>
        <s v="2025-02-11"/>
        <s v="2025-04-28"/>
        <s v="2025-01-18"/>
        <s v="2025-03-08"/>
        <s v="2025-06-05"/>
        <s v="2025-05-18"/>
        <s v="2025-03-18"/>
        <s v="2025-04-08"/>
        <s v="2025-02-27"/>
        <s v="2025-06-11"/>
        <s v="2025-01-28"/>
        <s v="2025-04-27"/>
        <s v="2025-05-10"/>
        <s v="2025-03-12"/>
        <s v="2025-05-19"/>
        <s v="2025-05-20"/>
        <s v="2025-02-12"/>
        <s v="2025-04-20"/>
        <s v="2025-03-13"/>
        <s v="2025-05-25"/>
        <s v="2025-02-20"/>
        <s v="2025-01-31"/>
        <s v="2025-05-06"/>
        <s v="2025-06-16"/>
        <s v="2025-03-04"/>
        <s v="2025-03-25"/>
        <s v="2025-05-16"/>
        <s v="2025-02-19"/>
        <s v="2025-05-31"/>
        <s v="2025-05-17"/>
        <s v="2025-01-27"/>
        <s v="2025-01-30"/>
        <s v="2025-01-22"/>
        <s v="2025-04-24"/>
        <s v="2025-02-23"/>
        <s v="2025-03-09"/>
        <s v="2025-03-11"/>
        <s v="2025-01-24"/>
        <s v="2025-02-14"/>
        <s v="2025-01-01"/>
        <s v="2025-02-22"/>
        <s v="2025-04-17"/>
        <s v="2025-02-08"/>
        <s v="2025-06-28"/>
        <s v="2025-03-23"/>
        <s v="2025-04-22"/>
        <s v="2025-04-06"/>
        <s v="2025-03-06"/>
        <s v="2025-06-29"/>
        <s v="2025-02-18"/>
        <s v="2025-06-15"/>
        <s v="2025-03-07"/>
        <s v="2025-06-23"/>
        <s v="2025-06-22"/>
        <s v="2025-05-24"/>
        <s v="2025-06-14"/>
        <s v="2025-05-22"/>
        <s v="2025-02-07"/>
        <s v="2025-03-02"/>
        <s v="2025-04-25"/>
        <s v="2025-03-22"/>
        <s v="2025-06-03"/>
        <s v="2025-06-07"/>
        <s v="2025-03-28"/>
        <s v="2025-05-05"/>
        <s v="2025-05-09"/>
        <s v="2025-06-08"/>
        <s v="2025-03-21"/>
        <s v="2025-03-31"/>
        <s v="2025-02-15"/>
        <s v="2025-06-09"/>
        <s v="2025-05-27"/>
        <s v="2025-03-14"/>
        <s v="2025-01-10"/>
        <s v="2025-06-04"/>
        <s v="2025-02-01"/>
        <s v="2025-02-26"/>
        <s v="2025-05-01"/>
        <s v="2025-03-16"/>
        <s v="2025-03-27"/>
        <s v="2025-05-03"/>
        <s v="2025-01-11"/>
        <s v="2025-04-02"/>
        <s v="2025-01-15"/>
        <s v="2025-06-24"/>
        <s v="2025-05-13"/>
        <s v="2025-04-14"/>
        <s v="2025-03-10"/>
        <s v="2025-02-10"/>
        <s v="2025-05-08"/>
        <s v="2025-05-07"/>
        <s v="2025-05-21"/>
        <s v="2025-04-04"/>
        <s v="2025-03-26"/>
        <s v="2025-06-17"/>
      </sharedItems>
    </cacheField>
    <cacheField name="StoreID" numFmtId="0">
      <sharedItems count="10">
        <s v="Store01"/>
        <s v="Store03"/>
        <s v="Store04"/>
        <s v="Store06"/>
        <s v="Store08"/>
        <s v="Store07"/>
        <s v="Store09"/>
        <s v="Store10"/>
        <s v="Store02"/>
        <s v="Store05"/>
      </sharedItems>
    </cacheField>
    <cacheField name="Barcode" numFmtId="0">
      <sharedItems/>
    </cacheField>
    <cacheField name="ProductName" numFmtId="0">
      <sharedItems count="49">
        <s v="BrandE Crisps Item 35"/>
        <s v="BrandB Soap Item 19"/>
        <s v="BrandC Packaged Snacks Item 9"/>
        <s v="BrandA Detergent Item 4"/>
        <s v="BrandC Cheese Item 26"/>
        <s v="BrandB Skincare Item 22"/>
        <s v="BrandB Shampoo Item 32"/>
        <s v="BrandE Soda Item 29"/>
        <s v="BrandB Surface Cleaner Item 31"/>
        <s v="BrandE Yogurt Item 33"/>
        <s v="BrandB Soda Item 5"/>
        <s v="BrandB Crisps Item 2"/>
        <s v="BrandA Packaged Snacks Item 43"/>
        <s v="BrandA Toothpaste Item 49"/>
        <s v="BrandE Soft Drinks Item 3"/>
        <s v="BrandC Carbonated Beverages Item 50"/>
        <s v="BrandE Bottled Drinks Item 14"/>
        <s v="BrandE Soap Item 23"/>
        <s v="BrandE Milk Item 6"/>
        <s v="BrandD Shampoo Item 30"/>
        <s v="BrandB Personal Care Item 44"/>
        <s v="BrandB Crisps Item 24"/>
        <s v="BrandB Shampoo Item 10"/>
        <s v="BrandC Surface Cleaner Item 25"/>
        <s v="BrandB Personal Care Item 17"/>
        <s v="BrandE Shampoo Item 47"/>
        <s v="BrandC Milk Item 45"/>
        <s v="BrandA Soda Item 27"/>
        <s v="BrandC Detergent Item 12"/>
        <s v="BrandC Soft Drinks Item 1"/>
        <s v="BrandB Soda Item 37"/>
        <s v="BrandB Soft Drinks Item 18"/>
        <s v="BrandB Cheese Item 46"/>
        <s v="BrandA Personal Care Item 40"/>
        <s v="BrandA Detergent Item 36"/>
        <s v="BrandA Household Care Item 8"/>
        <s v="BrandC Bottled Drinks Item 20"/>
        <s v="BrandA Soap Item 11"/>
        <s v="BrandE Surface Cleaner Item 39"/>
        <s v="BrandA Bottled Drinks Item 15"/>
        <s v="BrandC Toothpaste Item 28"/>
        <s v="BrandC Carbonated Beverages Item 41"/>
        <s v="BrandE Milk Item 48"/>
        <s v="BrandD Carbonated Beverages Item 42"/>
        <s v="BrandD Detergent Item 38"/>
        <s v="BrandB Household Care Item 21"/>
        <s v="BrandE Yogurt Item 16"/>
        <s v="BrandC Personal Care Item 13"/>
        <s v="BrandB Packaged Snacks Item 7"/>
      </sharedItems>
    </cacheField>
    <cacheField name="VendorCategory" numFmtId="0">
      <sharedItems/>
    </cacheField>
    <cacheField name="Quantity" numFmtId="0">
      <sharedItems containsSemiMixedTypes="0" containsString="0" containsNumber="1" containsInteger="1" minValue="1" maxValue="20"/>
    </cacheField>
    <cacheField name="UnitPrice" numFmtId="0">
      <sharedItems containsSemiMixedTypes="0" containsString="0" containsNumber="1" minValue="0.88" maxValue="30.49"/>
    </cacheField>
    <cacheField name="SalesValue" numFmtId="0">
      <sharedItems containsSemiMixedTypes="0" containsString="0" containsNumber="1" minValue="1.44" maxValue="509.2"/>
    </cacheField>
    <cacheField name="MasterExists" numFmtId="0">
      <sharedItems/>
    </cacheField>
    <cacheField name="ProductAvgPrice" numFmtId="0">
      <sharedItems containsSemiMixedTypes="0" containsString="0" containsNumber="1" minValue="1.1000000000000001" maxValue="20.544999999999998"/>
    </cacheField>
    <cacheField name="PriceVarianceFlag" numFmtId="0">
      <sharedItems/>
    </cacheField>
    <cacheField name="CodingStatus" numFmtId="0">
      <sharedItems/>
    </cacheField>
    <cacheField name="MappedCategory" numFmtId="0">
      <sharedItems count="5">
        <s v="Snacks"/>
        <s v="Health &amp; Beauty"/>
        <s v="Household"/>
        <s v="Dairy"/>
        <s v="Beverages"/>
      </sharedItems>
    </cacheField>
  </cacheFields>
  <extLst>
    <ext xmlns:x14="http://schemas.microsoft.com/office/spreadsheetml/2009/9/main" uri="{725AE2AE-9491-48be-B2B4-4EB974FC3084}">
      <x14:pivotCacheDefinition pivotCacheId="787117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s v="1001035"/>
    <x v="0"/>
    <s v="Crisps"/>
    <n v="8"/>
    <n v="6.76"/>
    <n v="54.08"/>
    <s v="OK"/>
    <n v="4.4359999999999999"/>
    <s v="OK"/>
    <s v="AUTO"/>
    <x v="0"/>
  </r>
  <r>
    <x v="1"/>
    <x v="1"/>
    <s v="1001019"/>
    <x v="1"/>
    <s v="Soap"/>
    <n v="16"/>
    <n v="18.47"/>
    <n v="295.52"/>
    <s v="OK"/>
    <n v="14.138571428571426"/>
    <s v="OK"/>
    <s v="AUTO"/>
    <x v="1"/>
  </r>
  <r>
    <x v="2"/>
    <x v="2"/>
    <s v="1001009"/>
    <x v="2"/>
    <s v="Packaged Snacks"/>
    <n v="10"/>
    <n v="3.97"/>
    <n v="39.700000000000003"/>
    <s v="OK"/>
    <n v="3.8900000000000006"/>
    <s v="OK"/>
    <s v="AUTO"/>
    <x v="0"/>
  </r>
  <r>
    <x v="3"/>
    <x v="3"/>
    <s v="1001004"/>
    <x v="3"/>
    <s v="Detergent"/>
    <n v="1"/>
    <n v="3"/>
    <n v="3"/>
    <s v="OK"/>
    <n v="5.59"/>
    <s v="OK"/>
    <s v="AUTO"/>
    <x v="2"/>
  </r>
  <r>
    <x v="4"/>
    <x v="3"/>
    <s v="1001026"/>
    <x v="4"/>
    <s v="Cheese"/>
    <n v="3"/>
    <n v="7.7"/>
    <n v="23.1"/>
    <s v="OK"/>
    <n v="5.7733333333333334"/>
    <s v="OK"/>
    <s v="AUTO"/>
    <x v="3"/>
  </r>
  <r>
    <x v="5"/>
    <x v="4"/>
    <s v="1001022"/>
    <x v="5"/>
    <s v="Skincare"/>
    <n v="8"/>
    <n v="7.27"/>
    <n v="58.16"/>
    <s v="OK"/>
    <n v="15.129999999999997"/>
    <s v="PRICE_VARIANCE"/>
    <s v="AUTO"/>
    <x v="1"/>
  </r>
  <r>
    <x v="6"/>
    <x v="0"/>
    <s v="1001032"/>
    <x v="6"/>
    <s v="Shampoo"/>
    <n v="4"/>
    <n v="22.02"/>
    <n v="88.08"/>
    <s v="OK"/>
    <n v="19.058333333333334"/>
    <s v="OK"/>
    <s v="AUTO"/>
    <x v="1"/>
  </r>
  <r>
    <x v="7"/>
    <x v="5"/>
    <s v="1001029"/>
    <x v="7"/>
    <s v="Soda"/>
    <n v="6"/>
    <n v="2.27"/>
    <n v="13.62"/>
    <s v="OK"/>
    <n v="2.6050000000000004"/>
    <s v="OK"/>
    <s v="AUTO"/>
    <x v="4"/>
  </r>
  <r>
    <x v="8"/>
    <x v="6"/>
    <s v="1001031"/>
    <x v="8"/>
    <s v="Surface Cleaner"/>
    <n v="1"/>
    <n v="4.53"/>
    <n v="4.53"/>
    <s v="OK"/>
    <n v="7.59"/>
    <s v="OK"/>
    <s v="AUTO"/>
    <x v="2"/>
  </r>
  <r>
    <x v="9"/>
    <x v="0"/>
    <s v="1001022"/>
    <x v="5"/>
    <s v="Skincare"/>
    <n v="6"/>
    <n v="8.94"/>
    <n v="53.64"/>
    <s v="OK"/>
    <n v="15.129999999999997"/>
    <s v="OK"/>
    <s v="AUTO"/>
    <x v="1"/>
  </r>
  <r>
    <x v="10"/>
    <x v="4"/>
    <s v="1001033"/>
    <x v="9"/>
    <s v="Yogurt"/>
    <n v="5"/>
    <n v="1.81"/>
    <n v="9.0500000000000007"/>
    <s v="OK"/>
    <n v="4.1983333333333333"/>
    <s v="PRICE_VARIANCE"/>
    <s v="AUTO"/>
    <x v="3"/>
  </r>
  <r>
    <x v="8"/>
    <x v="7"/>
    <s v="1001005"/>
    <x v="10"/>
    <s v="Soda"/>
    <n v="16"/>
    <n v="2.69"/>
    <n v="43.04"/>
    <s v="OK"/>
    <n v="2.69"/>
    <s v="OK"/>
    <s v="AUTO"/>
    <x v="4"/>
  </r>
  <r>
    <x v="11"/>
    <x v="8"/>
    <s v="1001002"/>
    <x v="11"/>
    <s v="Crisps"/>
    <n v="8"/>
    <n v="4.79"/>
    <n v="38.32"/>
    <s v="OK"/>
    <n v="4.2160000000000002"/>
    <s v="OK"/>
    <s v="AUTO"/>
    <x v="0"/>
  </r>
  <r>
    <x v="12"/>
    <x v="7"/>
    <s v="1001043"/>
    <x v="12"/>
    <s v="Packaged Snacks"/>
    <n v="19"/>
    <n v="5.65"/>
    <n v="107.35"/>
    <s v="OK"/>
    <n v="4.9375"/>
    <s v="OK"/>
    <s v="AUTO"/>
    <x v="0"/>
  </r>
  <r>
    <x v="13"/>
    <x v="9"/>
    <s v="1001029"/>
    <x v="7"/>
    <s v="Soda"/>
    <n v="15"/>
    <n v="2.94"/>
    <n v="44.1"/>
    <s v="OK"/>
    <n v="2.6050000000000004"/>
    <s v="OK"/>
    <s v="AUTO"/>
    <x v="4"/>
  </r>
  <r>
    <x v="14"/>
    <x v="6"/>
    <s v="1001049"/>
    <x v="13"/>
    <s v="Toothpaste"/>
    <n v="7"/>
    <n v="10.06"/>
    <n v="70.42"/>
    <s v="OK"/>
    <n v="11.281666666666666"/>
    <s v="OK"/>
    <s v="AUTO"/>
    <x v="1"/>
  </r>
  <r>
    <x v="15"/>
    <x v="6"/>
    <s v="1001043"/>
    <x v="12"/>
    <s v="Packaged Snacks"/>
    <n v="10"/>
    <n v="5.64"/>
    <n v="56.4"/>
    <s v="OK"/>
    <n v="4.9375"/>
    <s v="OK"/>
    <s v="AUTO"/>
    <x v="0"/>
  </r>
  <r>
    <x v="16"/>
    <x v="8"/>
    <s v="1001003"/>
    <x v="14"/>
    <s v="Soft Drinks"/>
    <n v="5"/>
    <n v="1.86"/>
    <n v="9.3000000000000007"/>
    <s v="OK"/>
    <n v="3.028"/>
    <s v="OK"/>
    <s v="AUTO"/>
    <x v="4"/>
  </r>
  <r>
    <x v="17"/>
    <x v="2"/>
    <s v="1001035"/>
    <x v="0"/>
    <s v="Crisps"/>
    <n v="9"/>
    <n v="2.56"/>
    <n v="23.04"/>
    <s v="OK"/>
    <n v="4.4359999999999999"/>
    <s v="OK"/>
    <s v="AUTO"/>
    <x v="0"/>
  </r>
  <r>
    <x v="18"/>
    <x v="0"/>
    <s v="1001050"/>
    <x v="15"/>
    <s v="Carbonated Beverages"/>
    <n v="11"/>
    <n v="4.1399999999999997"/>
    <n v="45.54"/>
    <s v="OK"/>
    <n v="3.0149999999999997"/>
    <s v="OK"/>
    <s v="AUTO"/>
    <x v="4"/>
  </r>
  <r>
    <x v="19"/>
    <x v="8"/>
    <s v="1001014"/>
    <x v="16"/>
    <s v="Bottled Drinks"/>
    <n v="3"/>
    <n v="5.14"/>
    <n v="15.42"/>
    <s v="OK"/>
    <n v="3.1533333333333329"/>
    <s v="OK"/>
    <s v="AUTO"/>
    <x v="4"/>
  </r>
  <r>
    <x v="20"/>
    <x v="1"/>
    <s v="1001023"/>
    <x v="17"/>
    <s v="Soap"/>
    <n v="2"/>
    <n v="18.57"/>
    <n v="37.14"/>
    <s v="OK"/>
    <n v="16.858000000000001"/>
    <s v="OK"/>
    <s v="AUTO"/>
    <x v="1"/>
  </r>
  <r>
    <x v="21"/>
    <x v="8"/>
    <s v="1001006"/>
    <x v="18"/>
    <s v="Milk"/>
    <n v="12"/>
    <n v="3.17"/>
    <n v="38.04"/>
    <s v="OK"/>
    <n v="5.6224999999999996"/>
    <s v="OK"/>
    <s v="AUTO"/>
    <x v="3"/>
  </r>
  <r>
    <x v="22"/>
    <x v="1"/>
    <s v="1001030"/>
    <x v="19"/>
    <s v="Shampoo"/>
    <n v="14"/>
    <n v="12.7"/>
    <n v="177.8"/>
    <s v="OK"/>
    <n v="15.475"/>
    <s v="OK"/>
    <s v="AUTO"/>
    <x v="1"/>
  </r>
  <r>
    <x v="21"/>
    <x v="9"/>
    <s v="1001022"/>
    <x v="5"/>
    <s v="Skincare"/>
    <n v="6"/>
    <n v="26.81"/>
    <n v="160.86000000000001"/>
    <s v="OK"/>
    <n v="15.129999999999997"/>
    <s v="OK"/>
    <s v="AUTO"/>
    <x v="1"/>
  </r>
  <r>
    <x v="23"/>
    <x v="3"/>
    <s v="1001029"/>
    <x v="7"/>
    <s v="Soda"/>
    <n v="10"/>
    <n v="4.0199999999999996"/>
    <n v="40.200000000000003"/>
    <s v="OK"/>
    <n v="2.6050000000000004"/>
    <s v="OK"/>
    <s v="AUTO"/>
    <x v="4"/>
  </r>
  <r>
    <x v="24"/>
    <x v="9"/>
    <s v="1001044"/>
    <x v="20"/>
    <s v="Personal Care"/>
    <n v="12"/>
    <n v="21.09"/>
    <n v="253.08"/>
    <s v="OK"/>
    <n v="14.206666666666665"/>
    <s v="OK"/>
    <s v="AUTO"/>
    <x v="1"/>
  </r>
  <r>
    <x v="25"/>
    <x v="1"/>
    <s v="1001024"/>
    <x v="21"/>
    <s v="Crisps"/>
    <n v="19"/>
    <n v="2.09"/>
    <n v="39.71"/>
    <s v="OK"/>
    <n v="4.2133333333333338"/>
    <s v="PRICE_VARIANCE"/>
    <s v="AUTO"/>
    <x v="0"/>
  </r>
  <r>
    <x v="26"/>
    <x v="6"/>
    <s v="1001010"/>
    <x v="22"/>
    <s v="Shampoo"/>
    <n v="4"/>
    <n v="10.86"/>
    <n v="43.44"/>
    <s v="OK"/>
    <n v="19.087500000000002"/>
    <s v="OK"/>
    <s v="AUTO"/>
    <x v="1"/>
  </r>
  <r>
    <x v="27"/>
    <x v="2"/>
    <s v="1001025"/>
    <x v="23"/>
    <s v="Surface Cleaner"/>
    <n v="12"/>
    <n v="11.4"/>
    <n v="136.80000000000001"/>
    <s v="OK"/>
    <n v="12.654"/>
    <s v="OK"/>
    <s v="AUTO"/>
    <x v="2"/>
  </r>
  <r>
    <x v="28"/>
    <x v="6"/>
    <s v="1001017"/>
    <x v="24"/>
    <s v="Personal Care"/>
    <n v="10"/>
    <n v="20.77"/>
    <n v="207.7"/>
    <s v="OK"/>
    <n v="14.436666666666666"/>
    <s v="OK"/>
    <s v="AUTO"/>
    <x v="1"/>
  </r>
  <r>
    <x v="29"/>
    <x v="1"/>
    <s v="1001047"/>
    <x v="25"/>
    <s v="Shampoo"/>
    <n v="20"/>
    <n v="25.46"/>
    <n v="509.2"/>
    <s v="OK"/>
    <n v="15.54"/>
    <s v="OK"/>
    <s v="AUTO"/>
    <x v="1"/>
  </r>
  <r>
    <x v="26"/>
    <x v="3"/>
    <s v="1001006"/>
    <x v="18"/>
    <s v="Milk"/>
    <n v="15"/>
    <n v="9.0399999999999991"/>
    <n v="135.6"/>
    <s v="OK"/>
    <n v="5.6224999999999996"/>
    <s v="OK"/>
    <s v="AUTO"/>
    <x v="3"/>
  </r>
  <r>
    <x v="12"/>
    <x v="8"/>
    <s v="1001022"/>
    <x v="5"/>
    <s v="Skincare"/>
    <n v="10"/>
    <n v="11.79"/>
    <n v="117.9"/>
    <s v="OK"/>
    <n v="15.129999999999997"/>
    <s v="OK"/>
    <s v="AUTO"/>
    <x v="1"/>
  </r>
  <r>
    <x v="30"/>
    <x v="2"/>
    <s v="1001019"/>
    <x v="1"/>
    <s v="Soap"/>
    <n v="5"/>
    <n v="13.55"/>
    <n v="67.75"/>
    <s v="OK"/>
    <n v="14.138571428571426"/>
    <s v="OK"/>
    <s v="AUTO"/>
    <x v="1"/>
  </r>
  <r>
    <x v="31"/>
    <x v="7"/>
    <s v="1001049"/>
    <x v="13"/>
    <s v="Toothpaste"/>
    <n v="7"/>
    <n v="14.7"/>
    <n v="102.9"/>
    <s v="OK"/>
    <n v="11.281666666666666"/>
    <s v="OK"/>
    <s v="AUTO"/>
    <x v="1"/>
  </r>
  <r>
    <x v="32"/>
    <x v="5"/>
    <s v="1001044"/>
    <x v="20"/>
    <s v="Personal Care"/>
    <n v="8"/>
    <n v="17.62"/>
    <n v="140.96"/>
    <s v="OK"/>
    <n v="14.206666666666665"/>
    <s v="OK"/>
    <s v="AUTO"/>
    <x v="1"/>
  </r>
  <r>
    <x v="33"/>
    <x v="1"/>
    <s v="1001009"/>
    <x v="2"/>
    <s v="Packaged Snacks"/>
    <n v="15"/>
    <n v="6.57"/>
    <n v="98.55"/>
    <s v="OK"/>
    <n v="3.8900000000000006"/>
    <s v="OK"/>
    <s v="AUTO"/>
    <x v="0"/>
  </r>
  <r>
    <x v="34"/>
    <x v="5"/>
    <s v="1001045"/>
    <x v="26"/>
    <s v="Milk"/>
    <n v="18"/>
    <n v="7.79"/>
    <n v="140.22"/>
    <s v="OK"/>
    <n v="5.3342857142857145"/>
    <s v="OK"/>
    <s v="AUTO"/>
    <x v="3"/>
  </r>
  <r>
    <x v="35"/>
    <x v="6"/>
    <s v="1001006"/>
    <x v="18"/>
    <s v="Milk"/>
    <n v="16"/>
    <n v="3.14"/>
    <n v="50.24"/>
    <s v="OK"/>
    <n v="5.6224999999999996"/>
    <s v="OK"/>
    <s v="AUTO"/>
    <x v="3"/>
  </r>
  <r>
    <x v="36"/>
    <x v="8"/>
    <s v="1001027"/>
    <x v="27"/>
    <s v="Soda"/>
    <n v="5"/>
    <n v="1.55"/>
    <n v="7.75"/>
    <s v="OK"/>
    <n v="2.6925000000000003"/>
    <s v="OK"/>
    <s v="AUTO"/>
    <x v="4"/>
  </r>
  <r>
    <x v="6"/>
    <x v="5"/>
    <s v="1001012"/>
    <x v="28"/>
    <s v="Detergent"/>
    <n v="2"/>
    <n v="15.37"/>
    <n v="30.74"/>
    <s v="OK"/>
    <n v="16.899999999999999"/>
    <s v="OK"/>
    <s v="AUTO"/>
    <x v="2"/>
  </r>
  <r>
    <x v="5"/>
    <x v="5"/>
    <s v="1001049"/>
    <x v="13"/>
    <s v="Toothpaste"/>
    <n v="16"/>
    <n v="19.760000000000002"/>
    <n v="316.16000000000003"/>
    <s v="OK"/>
    <n v="11.281666666666666"/>
    <s v="OK"/>
    <s v="AUTO"/>
    <x v="1"/>
  </r>
  <r>
    <x v="37"/>
    <x v="7"/>
    <s v="1001004"/>
    <x v="3"/>
    <s v="Detergent"/>
    <n v="8"/>
    <n v="10.79"/>
    <n v="86.32"/>
    <s v="OK"/>
    <n v="5.59"/>
    <s v="OK"/>
    <s v="AUTO"/>
    <x v="2"/>
  </r>
  <r>
    <x v="38"/>
    <x v="4"/>
    <s v="1001031"/>
    <x v="8"/>
    <s v="Surface Cleaner"/>
    <n v="5"/>
    <n v="10.65"/>
    <n v="53.25"/>
    <s v="OK"/>
    <n v="7.59"/>
    <s v="OK"/>
    <s v="AUTO"/>
    <x v="2"/>
  </r>
  <r>
    <x v="39"/>
    <x v="1"/>
    <s v="1001017"/>
    <x v="24"/>
    <s v="Personal Care"/>
    <n v="15"/>
    <n v="12.65"/>
    <n v="189.75"/>
    <s v="OK"/>
    <n v="14.436666666666666"/>
    <s v="OK"/>
    <s v="AUTO"/>
    <x v="1"/>
  </r>
  <r>
    <x v="40"/>
    <x v="5"/>
    <s v="1001023"/>
    <x v="17"/>
    <s v="Soap"/>
    <n v="9"/>
    <n v="17.77"/>
    <n v="159.93"/>
    <s v="OK"/>
    <n v="16.858000000000001"/>
    <s v="OK"/>
    <s v="AUTO"/>
    <x v="1"/>
  </r>
  <r>
    <x v="24"/>
    <x v="0"/>
    <s v="1001049"/>
    <x v="13"/>
    <s v="Toothpaste"/>
    <n v="1"/>
    <n v="3.91"/>
    <n v="3.91"/>
    <s v="OK"/>
    <n v="11.281666666666666"/>
    <s v="PRICE_VARIANCE"/>
    <s v="AUTO"/>
    <x v="1"/>
  </r>
  <r>
    <x v="41"/>
    <x v="2"/>
    <s v="1001024"/>
    <x v="21"/>
    <s v="Crisps"/>
    <n v="15"/>
    <n v="4.0999999999999996"/>
    <n v="61.5"/>
    <s v="OK"/>
    <n v="4.2133333333333338"/>
    <s v="OK"/>
    <s v="AUTO"/>
    <x v="0"/>
  </r>
  <r>
    <x v="22"/>
    <x v="9"/>
    <s v="1001025"/>
    <x v="23"/>
    <s v="Surface Cleaner"/>
    <n v="4"/>
    <n v="23.31"/>
    <n v="93.24"/>
    <s v="OK"/>
    <n v="12.654"/>
    <s v="OK"/>
    <s v="AUTO"/>
    <x v="2"/>
  </r>
  <r>
    <x v="42"/>
    <x v="8"/>
    <s v="1001017"/>
    <x v="24"/>
    <s v="Personal Care"/>
    <n v="19"/>
    <n v="5.77"/>
    <n v="109.63"/>
    <s v="OK"/>
    <n v="14.436666666666666"/>
    <s v="PRICE_VARIANCE"/>
    <s v="AUTO"/>
    <x v="1"/>
  </r>
  <r>
    <x v="43"/>
    <x v="7"/>
    <s v="1001001"/>
    <x v="29"/>
    <s v="Soft Drinks"/>
    <n v="2"/>
    <n v="2.93"/>
    <n v="5.86"/>
    <s v="OK"/>
    <n v="2.8579999999999997"/>
    <s v="OK"/>
    <s v="AUTO"/>
    <x v="4"/>
  </r>
  <r>
    <x v="44"/>
    <x v="8"/>
    <s v="1001033"/>
    <x v="9"/>
    <s v="Yogurt"/>
    <n v="14"/>
    <n v="5.05"/>
    <n v="70.7"/>
    <s v="OK"/>
    <n v="4.1983333333333333"/>
    <s v="OK"/>
    <s v="AUTO"/>
    <x v="3"/>
  </r>
  <r>
    <x v="45"/>
    <x v="9"/>
    <s v="1001037"/>
    <x v="30"/>
    <s v="Soda"/>
    <n v="20"/>
    <n v="3.95"/>
    <n v="79"/>
    <s v="OK"/>
    <n v="3.3299999999999996"/>
    <s v="OK"/>
    <s v="AUTO"/>
    <x v="4"/>
  </r>
  <r>
    <x v="46"/>
    <x v="8"/>
    <s v="1001014"/>
    <x v="16"/>
    <s v="Bottled Drinks"/>
    <n v="9"/>
    <n v="3.69"/>
    <n v="33.21"/>
    <s v="OK"/>
    <n v="3.1533333333333329"/>
    <s v="OK"/>
    <s v="AUTO"/>
    <x v="4"/>
  </r>
  <r>
    <x v="47"/>
    <x v="1"/>
    <s v="1001026"/>
    <x v="4"/>
    <s v="Cheese"/>
    <n v="16"/>
    <n v="5.68"/>
    <n v="90.88"/>
    <s v="OK"/>
    <n v="5.7733333333333334"/>
    <s v="OK"/>
    <s v="AUTO"/>
    <x v="3"/>
  </r>
  <r>
    <x v="19"/>
    <x v="6"/>
    <s v="1001037"/>
    <x v="30"/>
    <s v="Soda"/>
    <n v="7"/>
    <n v="1.51"/>
    <n v="10.57"/>
    <s v="OK"/>
    <n v="3.3299999999999996"/>
    <s v="PRICE_VARIANCE"/>
    <s v="AUTO"/>
    <x v="4"/>
  </r>
  <r>
    <x v="44"/>
    <x v="4"/>
    <s v="1001023"/>
    <x v="17"/>
    <s v="Soap"/>
    <n v="1"/>
    <n v="18.89"/>
    <n v="18.89"/>
    <s v="OK"/>
    <n v="16.858000000000001"/>
    <s v="OK"/>
    <s v="AUTO"/>
    <x v="1"/>
  </r>
  <r>
    <x v="48"/>
    <x v="3"/>
    <s v="1001018"/>
    <x v="31"/>
    <s v="Soft Drinks"/>
    <n v="14"/>
    <n v="4.5599999999999996"/>
    <n v="63.84"/>
    <s v="OK"/>
    <n v="4.33"/>
    <s v="OK"/>
    <s v="AUTO"/>
    <x v="4"/>
  </r>
  <r>
    <x v="49"/>
    <x v="3"/>
    <s v="1001037"/>
    <x v="30"/>
    <s v="Soda"/>
    <n v="4"/>
    <n v="3.73"/>
    <n v="14.92"/>
    <s v="OK"/>
    <n v="3.3299999999999996"/>
    <s v="OK"/>
    <s v="AUTO"/>
    <x v="4"/>
  </r>
  <r>
    <x v="50"/>
    <x v="6"/>
    <s v="1001029"/>
    <x v="7"/>
    <s v="Soda"/>
    <n v="20"/>
    <n v="1.72"/>
    <n v="34.4"/>
    <s v="OK"/>
    <n v="2.6050000000000004"/>
    <s v="OK"/>
    <s v="AUTO"/>
    <x v="4"/>
  </r>
  <r>
    <x v="51"/>
    <x v="1"/>
    <s v="1001035"/>
    <x v="0"/>
    <s v="Crisps"/>
    <n v="9"/>
    <n v="1.27"/>
    <n v="11.43"/>
    <s v="OK"/>
    <n v="4.4359999999999999"/>
    <s v="PRICE_VARIANCE"/>
    <s v="AUTO"/>
    <x v="0"/>
  </r>
  <r>
    <x v="52"/>
    <x v="0"/>
    <s v="1001046"/>
    <x v="32"/>
    <s v="Cheese"/>
    <n v="19"/>
    <n v="3.87"/>
    <n v="73.53"/>
    <s v="OK"/>
    <n v="5.8825000000000003"/>
    <s v="OK"/>
    <s v="AUTO"/>
    <x v="3"/>
  </r>
  <r>
    <x v="53"/>
    <x v="8"/>
    <s v="1001046"/>
    <x v="32"/>
    <s v="Cheese"/>
    <n v="13"/>
    <n v="8.6300000000000008"/>
    <n v="112.19"/>
    <s v="OK"/>
    <n v="5.8825000000000003"/>
    <s v="OK"/>
    <s v="AUTO"/>
    <x v="3"/>
  </r>
  <r>
    <x v="54"/>
    <x v="2"/>
    <s v="1001027"/>
    <x v="27"/>
    <s v="Soda"/>
    <n v="4"/>
    <n v="3.2"/>
    <n v="12.8"/>
    <s v="OK"/>
    <n v="2.6925000000000003"/>
    <s v="OK"/>
    <s v="AUTO"/>
    <x v="4"/>
  </r>
  <r>
    <x v="55"/>
    <x v="9"/>
    <s v="1001040"/>
    <x v="33"/>
    <s v="Personal Care"/>
    <n v="19"/>
    <n v="21.22"/>
    <n v="403.18"/>
    <s v="OK"/>
    <n v="15.393333333333333"/>
    <s v="OK"/>
    <s v="AUTO"/>
    <x v="1"/>
  </r>
  <r>
    <x v="56"/>
    <x v="2"/>
    <s v="1001025"/>
    <x v="23"/>
    <s v="Surface Cleaner"/>
    <n v="9"/>
    <n v="3.44"/>
    <n v="30.96"/>
    <s v="OK"/>
    <n v="12.654"/>
    <s v="PRICE_VARIANCE"/>
    <s v="AUTO"/>
    <x v="2"/>
  </r>
  <r>
    <x v="11"/>
    <x v="4"/>
    <s v="1001023"/>
    <x v="17"/>
    <s v="Soap"/>
    <n v="10"/>
    <n v="8.4499999999999993"/>
    <n v="84.5"/>
    <s v="OK"/>
    <n v="16.858000000000001"/>
    <s v="OK"/>
    <s v="AUTO"/>
    <x v="1"/>
  </r>
  <r>
    <x v="57"/>
    <x v="7"/>
    <s v="1001036"/>
    <x v="34"/>
    <s v="Detergent"/>
    <n v="7"/>
    <n v="15.34"/>
    <n v="107.38"/>
    <s v="OK"/>
    <n v="15.215"/>
    <s v="OK"/>
    <s v="AUTO"/>
    <x v="2"/>
  </r>
  <r>
    <x v="38"/>
    <x v="9"/>
    <s v="1001040"/>
    <x v="33"/>
    <s v="Personal Care"/>
    <n v="20"/>
    <n v="10.75"/>
    <n v="215"/>
    <s v="OK"/>
    <n v="15.393333333333333"/>
    <s v="OK"/>
    <s v="AUTO"/>
    <x v="1"/>
  </r>
  <r>
    <x v="58"/>
    <x v="6"/>
    <s v="1001009"/>
    <x v="2"/>
    <s v="Packaged Snacks"/>
    <n v="18"/>
    <n v="1.1299999999999999"/>
    <n v="20.34"/>
    <s v="OK"/>
    <n v="3.8900000000000006"/>
    <s v="PRICE_VARIANCE"/>
    <s v="AUTO"/>
    <x v="0"/>
  </r>
  <r>
    <x v="59"/>
    <x v="2"/>
    <s v="1001019"/>
    <x v="1"/>
    <s v="Soap"/>
    <n v="19"/>
    <n v="23.42"/>
    <n v="444.98"/>
    <s v="OK"/>
    <n v="14.138571428571426"/>
    <s v="OK"/>
    <s v="AUTO"/>
    <x v="1"/>
  </r>
  <r>
    <x v="60"/>
    <x v="4"/>
    <s v="1001014"/>
    <x v="16"/>
    <s v="Bottled Drinks"/>
    <n v="17"/>
    <n v="3.77"/>
    <n v="64.09"/>
    <s v="OK"/>
    <n v="3.1533333333333329"/>
    <s v="OK"/>
    <s v="AUTO"/>
    <x v="4"/>
  </r>
  <r>
    <x v="59"/>
    <x v="4"/>
    <s v="1001045"/>
    <x v="26"/>
    <s v="Milk"/>
    <n v="12"/>
    <n v="4.38"/>
    <n v="52.56"/>
    <s v="OK"/>
    <n v="5.3342857142857145"/>
    <s v="OK"/>
    <s v="AUTO"/>
    <x v="3"/>
  </r>
  <r>
    <x v="16"/>
    <x v="5"/>
    <s v="1001032"/>
    <x v="6"/>
    <s v="Shampoo"/>
    <n v="18"/>
    <n v="10.54"/>
    <n v="189.72"/>
    <s v="OK"/>
    <n v="19.058333333333334"/>
    <s v="OK"/>
    <s v="AUTO"/>
    <x v="1"/>
  </r>
  <r>
    <x v="61"/>
    <x v="6"/>
    <s v="1001012"/>
    <x v="28"/>
    <s v="Detergent"/>
    <n v="15"/>
    <n v="18.43"/>
    <n v="276.45"/>
    <s v="OK"/>
    <n v="16.899999999999999"/>
    <s v="OK"/>
    <s v="AUTO"/>
    <x v="2"/>
  </r>
  <r>
    <x v="62"/>
    <x v="9"/>
    <s v="1001033"/>
    <x v="9"/>
    <s v="Yogurt"/>
    <n v="18"/>
    <n v="1.88"/>
    <n v="33.840000000000003"/>
    <s v="OK"/>
    <n v="4.1983333333333333"/>
    <s v="PRICE_VARIANCE"/>
    <s v="AUTO"/>
    <x v="3"/>
  </r>
  <r>
    <x v="0"/>
    <x v="1"/>
    <s v="1001046"/>
    <x v="32"/>
    <s v="Cheese"/>
    <n v="10"/>
    <n v="7.66"/>
    <n v="76.599999999999994"/>
    <s v="OK"/>
    <n v="5.8825000000000003"/>
    <s v="OK"/>
    <s v="AUTO"/>
    <x v="3"/>
  </r>
  <r>
    <x v="43"/>
    <x v="1"/>
    <s v="1001025"/>
    <x v="23"/>
    <s v="Surface Cleaner"/>
    <n v="16"/>
    <n v="9.82"/>
    <n v="157.12"/>
    <s v="OK"/>
    <n v="12.654"/>
    <s v="OK"/>
    <s v="AUTO"/>
    <x v="2"/>
  </r>
  <r>
    <x v="33"/>
    <x v="6"/>
    <s v="1001035"/>
    <x v="0"/>
    <s v="Crisps"/>
    <n v="5"/>
    <n v="5.25"/>
    <n v="26.25"/>
    <s v="OK"/>
    <n v="4.4359999999999999"/>
    <s v="OK"/>
    <s v="AUTO"/>
    <x v="0"/>
  </r>
  <r>
    <x v="63"/>
    <x v="3"/>
    <s v="1001026"/>
    <x v="4"/>
    <s v="Cheese"/>
    <n v="17"/>
    <n v="5.95"/>
    <n v="101.15"/>
    <s v="OK"/>
    <n v="5.7733333333333334"/>
    <s v="OK"/>
    <s v="AUTO"/>
    <x v="3"/>
  </r>
  <r>
    <x v="64"/>
    <x v="4"/>
    <s v="1001032"/>
    <x v="6"/>
    <s v="Shampoo"/>
    <n v="18"/>
    <n v="24.43"/>
    <n v="439.74"/>
    <s v="OK"/>
    <n v="19.058333333333334"/>
    <s v="OK"/>
    <s v="AUTO"/>
    <x v="1"/>
  </r>
  <r>
    <x v="65"/>
    <x v="2"/>
    <s v="1001045"/>
    <x v="26"/>
    <s v="Milk"/>
    <n v="19"/>
    <n v="5.75"/>
    <n v="109.25"/>
    <s v="OK"/>
    <n v="5.3342857142857145"/>
    <s v="OK"/>
    <s v="AUTO"/>
    <x v="3"/>
  </r>
  <r>
    <x v="29"/>
    <x v="5"/>
    <s v="1001001"/>
    <x v="29"/>
    <s v="Soft Drinks"/>
    <n v="5"/>
    <n v="3.69"/>
    <n v="18.45"/>
    <s v="OK"/>
    <n v="2.8579999999999997"/>
    <s v="OK"/>
    <s v="AUTO"/>
    <x v="4"/>
  </r>
  <r>
    <x v="15"/>
    <x v="8"/>
    <s v="1001019"/>
    <x v="1"/>
    <s v="Soap"/>
    <n v="17"/>
    <n v="5.17"/>
    <n v="87.89"/>
    <s v="OK"/>
    <n v="14.138571428571426"/>
    <s v="PRICE_VARIANCE"/>
    <s v="AUTO"/>
    <x v="1"/>
  </r>
  <r>
    <x v="57"/>
    <x v="3"/>
    <s v="1001017"/>
    <x v="24"/>
    <s v="Personal Care"/>
    <n v="20"/>
    <n v="21.52"/>
    <n v="430.4"/>
    <s v="OK"/>
    <n v="14.436666666666666"/>
    <s v="OK"/>
    <s v="AUTO"/>
    <x v="1"/>
  </r>
  <r>
    <x v="66"/>
    <x v="4"/>
    <s v="1001029"/>
    <x v="7"/>
    <s v="Soda"/>
    <n v="18"/>
    <n v="1.34"/>
    <n v="24.12"/>
    <s v="OK"/>
    <n v="2.6050000000000004"/>
    <s v="OK"/>
    <s v="AUTO"/>
    <x v="4"/>
  </r>
  <r>
    <x v="67"/>
    <x v="8"/>
    <s v="1001008"/>
    <x v="35"/>
    <s v="Household Care"/>
    <n v="4"/>
    <n v="2.68"/>
    <n v="10.72"/>
    <s v="OK"/>
    <n v="12.305"/>
    <s v="PRICE_VARIANCE"/>
    <s v="AUTO"/>
    <x v="2"/>
  </r>
  <r>
    <x v="68"/>
    <x v="5"/>
    <s v="1001032"/>
    <x v="6"/>
    <s v="Shampoo"/>
    <n v="5"/>
    <n v="19.88"/>
    <n v="99.4"/>
    <s v="OK"/>
    <n v="19.058333333333334"/>
    <s v="OK"/>
    <s v="AUTO"/>
    <x v="1"/>
  </r>
  <r>
    <x v="29"/>
    <x v="7"/>
    <s v="1001045"/>
    <x v="26"/>
    <s v="Milk"/>
    <n v="8"/>
    <n v="5.09"/>
    <n v="40.72"/>
    <s v="OK"/>
    <n v="5.3342857142857145"/>
    <s v="OK"/>
    <s v="AUTO"/>
    <x v="3"/>
  </r>
  <r>
    <x v="6"/>
    <x v="9"/>
    <s v="1001043"/>
    <x v="12"/>
    <s v="Packaged Snacks"/>
    <n v="18"/>
    <n v="3.13"/>
    <n v="56.34"/>
    <s v="OK"/>
    <n v="4.9375"/>
    <s v="OK"/>
    <s v="AUTO"/>
    <x v="0"/>
  </r>
  <r>
    <x v="69"/>
    <x v="4"/>
    <s v="1001020"/>
    <x v="36"/>
    <s v="Bottled Drinks"/>
    <n v="10"/>
    <n v="1.95"/>
    <n v="19.5"/>
    <s v="OK"/>
    <n v="2.234"/>
    <s v="OK"/>
    <s v="AUTO"/>
    <x v="4"/>
  </r>
  <r>
    <x v="70"/>
    <x v="9"/>
    <s v="1001011"/>
    <x v="37"/>
    <s v="Soap"/>
    <n v="1"/>
    <n v="10.6"/>
    <n v="10.6"/>
    <s v="OK"/>
    <n v="20.544999999999998"/>
    <s v="OK"/>
    <s v="AUTO"/>
    <x v="1"/>
  </r>
  <r>
    <x v="8"/>
    <x v="7"/>
    <s v="1001030"/>
    <x v="19"/>
    <s v="Shampoo"/>
    <n v="16"/>
    <n v="18.25"/>
    <n v="292"/>
    <s v="OK"/>
    <n v="15.475"/>
    <s v="OK"/>
    <s v="AUTO"/>
    <x v="1"/>
  </r>
  <r>
    <x v="71"/>
    <x v="7"/>
    <s v="1001032"/>
    <x v="6"/>
    <s v="Shampoo"/>
    <n v="9"/>
    <n v="21.91"/>
    <n v="197.19"/>
    <s v="OK"/>
    <n v="19.058333333333334"/>
    <s v="OK"/>
    <s v="AUTO"/>
    <x v="1"/>
  </r>
  <r>
    <x v="72"/>
    <x v="0"/>
    <s v="1001006"/>
    <x v="18"/>
    <s v="Milk"/>
    <n v="10"/>
    <n v="7.14"/>
    <n v="71.400000000000006"/>
    <s v="OK"/>
    <n v="5.6224999999999996"/>
    <s v="OK"/>
    <s v="AUTO"/>
    <x v="3"/>
  </r>
  <r>
    <x v="63"/>
    <x v="1"/>
    <s v="1001010"/>
    <x v="22"/>
    <s v="Shampoo"/>
    <n v="7"/>
    <n v="29.62"/>
    <n v="207.34"/>
    <s v="OK"/>
    <n v="19.087500000000002"/>
    <s v="OK"/>
    <s v="AUTO"/>
    <x v="1"/>
  </r>
  <r>
    <x v="73"/>
    <x v="4"/>
    <s v="1001040"/>
    <x v="33"/>
    <s v="Personal Care"/>
    <n v="10"/>
    <n v="7.1"/>
    <n v="71"/>
    <s v="OK"/>
    <n v="15.393333333333333"/>
    <s v="PRICE_VARIANCE"/>
    <s v="AUTO"/>
    <x v="1"/>
  </r>
  <r>
    <x v="74"/>
    <x v="5"/>
    <s v="1001003"/>
    <x v="14"/>
    <s v="Soft Drinks"/>
    <n v="18"/>
    <n v="2.8"/>
    <n v="50.4"/>
    <s v="OK"/>
    <n v="3.028"/>
    <s v="OK"/>
    <s v="AUTO"/>
    <x v="4"/>
  </r>
  <r>
    <x v="75"/>
    <x v="9"/>
    <s v="1001002"/>
    <x v="11"/>
    <s v="Crisps"/>
    <n v="19"/>
    <n v="4.57"/>
    <n v="86.83"/>
    <s v="OK"/>
    <n v="4.2160000000000002"/>
    <s v="OK"/>
    <s v="AUTO"/>
    <x v="0"/>
  </r>
  <r>
    <x v="76"/>
    <x v="3"/>
    <s v="1001020"/>
    <x v="36"/>
    <s v="Bottled Drinks"/>
    <n v="20"/>
    <n v="1.89"/>
    <n v="37.799999999999997"/>
    <s v="OK"/>
    <n v="2.234"/>
    <s v="OK"/>
    <s v="AUTO"/>
    <x v="4"/>
  </r>
  <r>
    <x v="7"/>
    <x v="0"/>
    <s v="1001027"/>
    <x v="27"/>
    <s v="Soda"/>
    <n v="2"/>
    <n v="2.2799999999999998"/>
    <n v="4.5599999999999996"/>
    <s v="OK"/>
    <n v="2.6925000000000003"/>
    <s v="OK"/>
    <s v="AUTO"/>
    <x v="4"/>
  </r>
  <r>
    <x v="13"/>
    <x v="6"/>
    <s v="1001014"/>
    <x v="16"/>
    <s v="Bottled Drinks"/>
    <n v="14"/>
    <n v="3.71"/>
    <n v="51.94"/>
    <s v="OK"/>
    <n v="3.1533333333333329"/>
    <s v="OK"/>
    <s v="AUTO"/>
    <x v="4"/>
  </r>
  <r>
    <x v="40"/>
    <x v="0"/>
    <s v="1001039"/>
    <x v="38"/>
    <s v="Surface Cleaner"/>
    <n v="12"/>
    <n v="8.39"/>
    <n v="100.68"/>
    <s v="OK"/>
    <n v="6.3550000000000004"/>
    <s v="OK"/>
    <s v="AUTO"/>
    <x v="2"/>
  </r>
  <r>
    <x v="72"/>
    <x v="3"/>
    <s v="1001019"/>
    <x v="1"/>
    <s v="Soap"/>
    <n v="2"/>
    <n v="6.43"/>
    <n v="12.86"/>
    <s v="OK"/>
    <n v="14.138571428571426"/>
    <s v="PRICE_VARIANCE"/>
    <s v="AUTO"/>
    <x v="1"/>
  </r>
  <r>
    <x v="77"/>
    <x v="7"/>
    <s v="1001045"/>
    <x v="26"/>
    <s v="Milk"/>
    <n v="1"/>
    <n v="3.44"/>
    <n v="3.44"/>
    <s v="OK"/>
    <n v="5.3342857142857145"/>
    <s v="OK"/>
    <s v="AUTO"/>
    <x v="3"/>
  </r>
  <r>
    <x v="78"/>
    <x v="2"/>
    <s v="1001001"/>
    <x v="29"/>
    <s v="Soft Drinks"/>
    <n v="19"/>
    <n v="1.49"/>
    <n v="28.31"/>
    <s v="OK"/>
    <n v="2.8579999999999997"/>
    <s v="OK"/>
    <s v="AUTO"/>
    <x v="4"/>
  </r>
  <r>
    <x v="79"/>
    <x v="1"/>
    <s v="1001040"/>
    <x v="33"/>
    <s v="Personal Care"/>
    <n v="18"/>
    <n v="20.96"/>
    <n v="377.28"/>
    <s v="OK"/>
    <n v="15.393333333333333"/>
    <s v="OK"/>
    <s v="AUTO"/>
    <x v="1"/>
  </r>
  <r>
    <x v="80"/>
    <x v="7"/>
    <s v="1001014"/>
    <x v="16"/>
    <s v="Bottled Drinks"/>
    <n v="11"/>
    <n v="0.88"/>
    <n v="9.68"/>
    <s v="OK"/>
    <n v="3.1533333333333329"/>
    <s v="PRICE_VARIANCE"/>
    <s v="AUTO"/>
    <x v="4"/>
  </r>
  <r>
    <x v="81"/>
    <x v="3"/>
    <s v="1001040"/>
    <x v="33"/>
    <s v="Personal Care"/>
    <n v="17"/>
    <n v="9.8800000000000008"/>
    <n v="167.96"/>
    <s v="OK"/>
    <n v="15.393333333333333"/>
    <s v="OK"/>
    <s v="AUTO"/>
    <x v="1"/>
  </r>
  <r>
    <x v="12"/>
    <x v="6"/>
    <s v="1001015"/>
    <x v="39"/>
    <s v="Bottled Drinks"/>
    <n v="10"/>
    <n v="3.24"/>
    <n v="32.4"/>
    <s v="OK"/>
    <n v="3.24"/>
    <s v="OK"/>
    <s v="AUTO"/>
    <x v="4"/>
  </r>
  <r>
    <x v="44"/>
    <x v="4"/>
    <s v="1001047"/>
    <x v="25"/>
    <s v="Shampoo"/>
    <n v="3"/>
    <n v="6.84"/>
    <n v="20.52"/>
    <s v="OK"/>
    <n v="15.54"/>
    <s v="PRICE_VARIANCE"/>
    <s v="AUTO"/>
    <x v="1"/>
  </r>
  <r>
    <x v="47"/>
    <x v="5"/>
    <s v="1001003"/>
    <x v="14"/>
    <s v="Soft Drinks"/>
    <n v="20"/>
    <n v="3.83"/>
    <n v="76.599999999999994"/>
    <s v="OK"/>
    <n v="3.028"/>
    <s v="OK"/>
    <s v="AUTO"/>
    <x v="4"/>
  </r>
  <r>
    <x v="45"/>
    <x v="6"/>
    <s v="1001017"/>
    <x v="24"/>
    <s v="Personal Care"/>
    <n v="7"/>
    <n v="14.1"/>
    <n v="98.7"/>
    <s v="OK"/>
    <n v="14.436666666666666"/>
    <s v="OK"/>
    <s v="AUTO"/>
    <x v="1"/>
  </r>
  <r>
    <x v="82"/>
    <x v="5"/>
    <s v="1001026"/>
    <x v="4"/>
    <s v="Cheese"/>
    <n v="11"/>
    <n v="2.35"/>
    <n v="25.85"/>
    <s v="OK"/>
    <n v="5.7733333333333334"/>
    <s v="PRICE_VARIANCE"/>
    <s v="AUTO"/>
    <x v="3"/>
  </r>
  <r>
    <x v="59"/>
    <x v="5"/>
    <s v="1001037"/>
    <x v="30"/>
    <s v="Soda"/>
    <n v="4"/>
    <n v="4.3"/>
    <n v="17.2"/>
    <s v="OK"/>
    <n v="3.3299999999999996"/>
    <s v="OK"/>
    <s v="AUTO"/>
    <x v="4"/>
  </r>
  <r>
    <x v="13"/>
    <x v="8"/>
    <s v="1001028"/>
    <x v="40"/>
    <s v="Toothpaste"/>
    <n v="14"/>
    <n v="25.05"/>
    <n v="350.7"/>
    <s v="OK"/>
    <n v="14.76"/>
    <s v="OK"/>
    <s v="AUTO"/>
    <x v="1"/>
  </r>
  <r>
    <x v="83"/>
    <x v="9"/>
    <s v="1001041"/>
    <x v="41"/>
    <s v="Carbonated Beverages"/>
    <n v="12"/>
    <n v="1.38"/>
    <n v="16.559999999999999"/>
    <s v="OK"/>
    <n v="1.39"/>
    <s v="OK"/>
    <s v="AUTO"/>
    <x v="4"/>
  </r>
  <r>
    <x v="10"/>
    <x v="3"/>
    <s v="1001020"/>
    <x v="36"/>
    <s v="Bottled Drinks"/>
    <n v="4"/>
    <n v="4.9000000000000004"/>
    <n v="19.600000000000001"/>
    <s v="OK"/>
    <n v="2.234"/>
    <s v="PRICE_VARIANCE"/>
    <s v="AUTO"/>
    <x v="4"/>
  </r>
  <r>
    <x v="84"/>
    <x v="6"/>
    <s v="1001004"/>
    <x v="3"/>
    <s v="Detergent"/>
    <n v="1"/>
    <n v="2.98"/>
    <n v="2.98"/>
    <s v="OK"/>
    <n v="5.59"/>
    <s v="OK"/>
    <s v="AUTO"/>
    <x v="2"/>
  </r>
  <r>
    <x v="85"/>
    <x v="3"/>
    <s v="1001040"/>
    <x v="33"/>
    <s v="Personal Care"/>
    <n v="1"/>
    <n v="22.45"/>
    <n v="22.45"/>
    <s v="OK"/>
    <n v="15.393333333333333"/>
    <s v="OK"/>
    <s v="AUTO"/>
    <x v="1"/>
  </r>
  <r>
    <x v="59"/>
    <x v="6"/>
    <s v="1001048"/>
    <x v="42"/>
    <s v="Milk"/>
    <n v="7"/>
    <n v="4.59"/>
    <n v="32.130000000000003"/>
    <s v="OK"/>
    <n v="5.1966666666666663"/>
    <s v="OK"/>
    <s v="AUTO"/>
    <x v="3"/>
  </r>
  <r>
    <x v="11"/>
    <x v="8"/>
    <s v="1001045"/>
    <x v="26"/>
    <s v="Milk"/>
    <n v="2"/>
    <n v="4.43"/>
    <n v="8.86"/>
    <s v="OK"/>
    <n v="5.3342857142857145"/>
    <s v="OK"/>
    <s v="AUTO"/>
    <x v="3"/>
  </r>
  <r>
    <x v="26"/>
    <x v="4"/>
    <s v="1001027"/>
    <x v="27"/>
    <s v="Soda"/>
    <n v="14"/>
    <n v="2.38"/>
    <n v="33.32"/>
    <s v="OK"/>
    <n v="2.6925000000000003"/>
    <s v="OK"/>
    <s v="AUTO"/>
    <x v="4"/>
  </r>
  <r>
    <x v="86"/>
    <x v="6"/>
    <s v="1001042"/>
    <x v="43"/>
    <s v="Carbonated Beverages"/>
    <n v="10"/>
    <n v="1.07"/>
    <n v="10.7"/>
    <s v="OK"/>
    <n v="1.1000000000000001"/>
    <s v="OK"/>
    <s v="AUTO"/>
    <x v="4"/>
  </r>
  <r>
    <x v="7"/>
    <x v="9"/>
    <s v="1001028"/>
    <x v="40"/>
    <s v="Toothpaste"/>
    <n v="10"/>
    <n v="22.39"/>
    <n v="223.9"/>
    <s v="OK"/>
    <n v="14.76"/>
    <s v="OK"/>
    <s v="AUTO"/>
    <x v="1"/>
  </r>
  <r>
    <x v="87"/>
    <x v="6"/>
    <s v="1001044"/>
    <x v="20"/>
    <s v="Personal Care"/>
    <n v="12"/>
    <n v="4.84"/>
    <n v="58.08"/>
    <s v="OK"/>
    <n v="14.206666666666665"/>
    <s v="PRICE_VARIANCE"/>
    <s v="AUTO"/>
    <x v="1"/>
  </r>
  <r>
    <x v="5"/>
    <x v="5"/>
    <s v="1001001"/>
    <x v="29"/>
    <s v="Soft Drinks"/>
    <n v="19"/>
    <n v="2.3199999999999998"/>
    <n v="44.08"/>
    <s v="OK"/>
    <n v="2.8579999999999997"/>
    <s v="OK"/>
    <s v="AUTO"/>
    <x v="4"/>
  </r>
  <r>
    <x v="88"/>
    <x v="4"/>
    <s v="1001028"/>
    <x v="40"/>
    <s v="Toothpaste"/>
    <n v="12"/>
    <n v="8.34"/>
    <n v="100.08"/>
    <s v="OK"/>
    <n v="14.76"/>
    <s v="OK"/>
    <s v="AUTO"/>
    <x v="1"/>
  </r>
  <r>
    <x v="89"/>
    <x v="3"/>
    <s v="1001027"/>
    <x v="27"/>
    <s v="Soda"/>
    <n v="8"/>
    <n v="2.92"/>
    <n v="23.36"/>
    <s v="OK"/>
    <n v="2.6925000000000003"/>
    <s v="OK"/>
    <s v="AUTO"/>
    <x v="4"/>
  </r>
  <r>
    <x v="90"/>
    <x v="3"/>
    <s v="1001003"/>
    <x v="14"/>
    <s v="Soft Drinks"/>
    <n v="5"/>
    <n v="2.19"/>
    <n v="10.95"/>
    <s v="OK"/>
    <n v="3.028"/>
    <s v="OK"/>
    <s v="AUTO"/>
    <x v="4"/>
  </r>
  <r>
    <x v="91"/>
    <x v="4"/>
    <s v="1001026"/>
    <x v="4"/>
    <s v="Cheese"/>
    <n v="15"/>
    <n v="5.78"/>
    <n v="86.7"/>
    <s v="OK"/>
    <n v="5.7733333333333334"/>
    <s v="OK"/>
    <s v="AUTO"/>
    <x v="3"/>
  </r>
  <r>
    <x v="92"/>
    <x v="3"/>
    <s v="1001038"/>
    <x v="44"/>
    <s v="Detergent"/>
    <n v="11"/>
    <n v="6.17"/>
    <n v="67.87"/>
    <s v="OK"/>
    <n v="6.6349999999999998"/>
    <s v="OK"/>
    <s v="AUTO"/>
    <x v="2"/>
  </r>
  <r>
    <x v="34"/>
    <x v="8"/>
    <s v="1001047"/>
    <x v="25"/>
    <s v="Shampoo"/>
    <n v="10"/>
    <n v="14.32"/>
    <n v="143.19999999999999"/>
    <s v="OK"/>
    <n v="15.54"/>
    <s v="OK"/>
    <s v="AUTO"/>
    <x v="1"/>
  </r>
  <r>
    <x v="59"/>
    <x v="7"/>
    <s v="1001032"/>
    <x v="6"/>
    <s v="Shampoo"/>
    <n v="20"/>
    <n v="15.57"/>
    <n v="311.39999999999998"/>
    <s v="OK"/>
    <n v="19.058333333333334"/>
    <s v="OK"/>
    <s v="AUTO"/>
    <x v="1"/>
  </r>
  <r>
    <x v="93"/>
    <x v="2"/>
    <s v="1001021"/>
    <x v="45"/>
    <s v="Household Care"/>
    <n v="11"/>
    <n v="12.32"/>
    <n v="135.52000000000001"/>
    <s v="OK"/>
    <n v="12.32"/>
    <s v="OK"/>
    <s v="AUTO"/>
    <x v="2"/>
  </r>
  <r>
    <x v="54"/>
    <x v="6"/>
    <s v="1001010"/>
    <x v="22"/>
    <s v="Shampoo"/>
    <n v="6"/>
    <n v="24.35"/>
    <n v="146.1"/>
    <s v="OK"/>
    <n v="19.087500000000002"/>
    <s v="OK"/>
    <s v="AUTO"/>
    <x v="1"/>
  </r>
  <r>
    <x v="94"/>
    <x v="5"/>
    <s v="1001027"/>
    <x v="27"/>
    <s v="Soda"/>
    <n v="14"/>
    <n v="3.95"/>
    <n v="55.3"/>
    <s v="OK"/>
    <n v="2.6925000000000003"/>
    <s v="OK"/>
    <s v="AUTO"/>
    <x v="4"/>
  </r>
  <r>
    <x v="10"/>
    <x v="5"/>
    <s v="1001002"/>
    <x v="11"/>
    <s v="Crisps"/>
    <n v="10"/>
    <n v="4.4000000000000004"/>
    <n v="44"/>
    <s v="OK"/>
    <n v="4.2160000000000002"/>
    <s v="OK"/>
    <s v="AUTO"/>
    <x v="0"/>
  </r>
  <r>
    <x v="16"/>
    <x v="1"/>
    <s v="1001050"/>
    <x v="15"/>
    <s v="Carbonated Beverages"/>
    <n v="12"/>
    <n v="1.89"/>
    <n v="22.68"/>
    <s v="OK"/>
    <n v="3.0149999999999997"/>
    <s v="OK"/>
    <s v="AUTO"/>
    <x v="4"/>
  </r>
  <r>
    <x v="76"/>
    <x v="5"/>
    <s v="1001022"/>
    <x v="5"/>
    <s v="Skincare"/>
    <n v="11"/>
    <n v="22.58"/>
    <n v="248.38"/>
    <s v="OK"/>
    <n v="15.129999999999997"/>
    <s v="OK"/>
    <s v="AUTO"/>
    <x v="1"/>
  </r>
  <r>
    <x v="72"/>
    <x v="5"/>
    <s v="1001027"/>
    <x v="27"/>
    <s v="Soda"/>
    <n v="17"/>
    <n v="2.5499999999999998"/>
    <n v="43.35"/>
    <s v="OK"/>
    <n v="2.6925000000000003"/>
    <s v="OK"/>
    <s v="AUTO"/>
    <x v="4"/>
  </r>
  <r>
    <x v="30"/>
    <x v="1"/>
    <s v="1001024"/>
    <x v="21"/>
    <s v="Crisps"/>
    <n v="5"/>
    <n v="6.45"/>
    <n v="32.25"/>
    <s v="OK"/>
    <n v="4.2133333333333338"/>
    <s v="OK"/>
    <s v="AUTO"/>
    <x v="0"/>
  </r>
  <r>
    <x v="95"/>
    <x v="3"/>
    <s v="1001048"/>
    <x v="42"/>
    <s v="Milk"/>
    <n v="20"/>
    <n v="7.84"/>
    <n v="156.80000000000001"/>
    <s v="OK"/>
    <n v="5.1966666666666663"/>
    <s v="OK"/>
    <s v="AUTO"/>
    <x v="3"/>
  </r>
  <r>
    <x v="38"/>
    <x v="4"/>
    <s v="1001028"/>
    <x v="40"/>
    <s v="Toothpaste"/>
    <n v="2"/>
    <n v="9.66"/>
    <n v="19.32"/>
    <s v="OK"/>
    <n v="14.76"/>
    <s v="OK"/>
    <s v="AUTO"/>
    <x v="1"/>
  </r>
  <r>
    <x v="81"/>
    <x v="2"/>
    <s v="1001016"/>
    <x v="46"/>
    <s v="Yogurt"/>
    <n v="18"/>
    <n v="3.15"/>
    <n v="56.7"/>
    <s v="OK"/>
    <n v="5.806"/>
    <s v="OK"/>
    <s v="AUTO"/>
    <x v="3"/>
  </r>
  <r>
    <x v="93"/>
    <x v="4"/>
    <s v="1001008"/>
    <x v="35"/>
    <s v="Household Care"/>
    <n v="15"/>
    <n v="8.58"/>
    <n v="128.69999999999999"/>
    <s v="OK"/>
    <n v="12.305"/>
    <s v="OK"/>
    <s v="AUTO"/>
    <x v="2"/>
  </r>
  <r>
    <x v="96"/>
    <x v="1"/>
    <s v="1001017"/>
    <x v="24"/>
    <s v="Personal Care"/>
    <n v="9"/>
    <n v="11.81"/>
    <n v="106.29"/>
    <s v="OK"/>
    <n v="14.436666666666666"/>
    <s v="OK"/>
    <s v="AUTO"/>
    <x v="1"/>
  </r>
  <r>
    <x v="97"/>
    <x v="9"/>
    <s v="1001037"/>
    <x v="30"/>
    <s v="Soda"/>
    <n v="3"/>
    <n v="5.16"/>
    <n v="15.48"/>
    <s v="OK"/>
    <n v="3.3299999999999996"/>
    <s v="OK"/>
    <s v="AUTO"/>
    <x v="4"/>
  </r>
  <r>
    <x v="98"/>
    <x v="4"/>
    <s v="1001046"/>
    <x v="32"/>
    <s v="Cheese"/>
    <n v="12"/>
    <n v="3.37"/>
    <n v="40.44"/>
    <s v="OK"/>
    <n v="5.8825000000000003"/>
    <s v="OK"/>
    <s v="AUTO"/>
    <x v="3"/>
  </r>
  <r>
    <x v="30"/>
    <x v="0"/>
    <s v="1001003"/>
    <x v="14"/>
    <s v="Soft Drinks"/>
    <n v="11"/>
    <n v="4.46"/>
    <n v="49.06"/>
    <s v="OK"/>
    <n v="3.028"/>
    <s v="OK"/>
    <s v="AUTO"/>
    <x v="4"/>
  </r>
  <r>
    <x v="99"/>
    <x v="1"/>
    <s v="1001038"/>
    <x v="44"/>
    <s v="Detergent"/>
    <n v="16"/>
    <n v="7.1"/>
    <n v="113.6"/>
    <s v="OK"/>
    <n v="6.6349999999999998"/>
    <s v="OK"/>
    <s v="AUTO"/>
    <x v="2"/>
  </r>
  <r>
    <x v="26"/>
    <x v="6"/>
    <s v="1001014"/>
    <x v="16"/>
    <s v="Bottled Drinks"/>
    <n v="14"/>
    <n v="1.73"/>
    <n v="24.22"/>
    <s v="OK"/>
    <n v="3.1533333333333329"/>
    <s v="OK"/>
    <s v="AUTO"/>
    <x v="4"/>
  </r>
  <r>
    <x v="23"/>
    <x v="8"/>
    <s v="1001033"/>
    <x v="9"/>
    <s v="Yogurt"/>
    <n v="4"/>
    <n v="6.07"/>
    <n v="24.28"/>
    <s v="OK"/>
    <n v="4.1983333333333333"/>
    <s v="OK"/>
    <s v="AUTO"/>
    <x v="3"/>
  </r>
  <r>
    <x v="100"/>
    <x v="5"/>
    <s v="1001008"/>
    <x v="35"/>
    <s v="Household Care"/>
    <n v="1"/>
    <n v="17.97"/>
    <n v="17.97"/>
    <s v="OK"/>
    <n v="12.305"/>
    <s v="OK"/>
    <s v="AUTO"/>
    <x v="2"/>
  </r>
  <r>
    <x v="24"/>
    <x v="6"/>
    <s v="1001016"/>
    <x v="46"/>
    <s v="Yogurt"/>
    <n v="18"/>
    <n v="5.09"/>
    <n v="91.62"/>
    <s v="OK"/>
    <n v="5.806"/>
    <s v="OK"/>
    <s v="AUTO"/>
    <x v="3"/>
  </r>
  <r>
    <x v="68"/>
    <x v="9"/>
    <s v="1001036"/>
    <x v="34"/>
    <s v="Detergent"/>
    <n v="1"/>
    <n v="15.09"/>
    <n v="15.09"/>
    <s v="OK"/>
    <n v="15.215"/>
    <s v="OK"/>
    <s v="AUTO"/>
    <x v="2"/>
  </r>
  <r>
    <x v="101"/>
    <x v="1"/>
    <s v="1001016"/>
    <x v="46"/>
    <s v="Yogurt"/>
    <n v="2"/>
    <n v="7.68"/>
    <n v="15.36"/>
    <s v="OK"/>
    <n v="5.806"/>
    <s v="OK"/>
    <s v="AUTO"/>
    <x v="3"/>
  </r>
  <r>
    <x v="102"/>
    <x v="1"/>
    <s v="1001042"/>
    <x v="43"/>
    <s v="Carbonated Beverages"/>
    <n v="5"/>
    <n v="1.1299999999999999"/>
    <n v="5.65"/>
    <s v="OK"/>
    <n v="1.1000000000000001"/>
    <s v="OK"/>
    <s v="AUTO"/>
    <x v="4"/>
  </r>
  <r>
    <x v="103"/>
    <x v="3"/>
    <s v="1001022"/>
    <x v="5"/>
    <s v="Skincare"/>
    <n v="10"/>
    <n v="13.39"/>
    <n v="133.9"/>
    <s v="OK"/>
    <n v="15.129999999999997"/>
    <s v="OK"/>
    <s v="AUTO"/>
    <x v="1"/>
  </r>
  <r>
    <x v="104"/>
    <x v="0"/>
    <s v="1001035"/>
    <x v="0"/>
    <s v="Crisps"/>
    <n v="11"/>
    <n v="6.34"/>
    <n v="69.739999999999995"/>
    <s v="OK"/>
    <n v="4.4359999999999999"/>
    <s v="OK"/>
    <s v="AUTO"/>
    <x v="0"/>
  </r>
  <r>
    <x v="85"/>
    <x v="1"/>
    <s v="1001019"/>
    <x v="1"/>
    <s v="Soap"/>
    <n v="16"/>
    <n v="20.79"/>
    <n v="332.64"/>
    <s v="OK"/>
    <n v="14.138571428571426"/>
    <s v="OK"/>
    <s v="AUTO"/>
    <x v="1"/>
  </r>
  <r>
    <x v="20"/>
    <x v="7"/>
    <s v="1001025"/>
    <x v="23"/>
    <s v="Surface Cleaner"/>
    <n v="6"/>
    <n v="15.3"/>
    <n v="91.8"/>
    <s v="OK"/>
    <n v="12.654"/>
    <s v="OK"/>
    <s v="AUTO"/>
    <x v="2"/>
  </r>
  <r>
    <x v="39"/>
    <x v="1"/>
    <s v="1001016"/>
    <x v="46"/>
    <s v="Yogurt"/>
    <n v="15"/>
    <n v="7.49"/>
    <n v="112.35"/>
    <s v="OK"/>
    <n v="5.806"/>
    <s v="OK"/>
    <s v="AUTO"/>
    <x v="3"/>
  </r>
  <r>
    <x v="105"/>
    <x v="8"/>
    <s v="1001027"/>
    <x v="27"/>
    <s v="Soda"/>
    <n v="13"/>
    <n v="2.71"/>
    <n v="35.229999999999997"/>
    <s v="OK"/>
    <n v="2.6925000000000003"/>
    <s v="OK"/>
    <s v="AUTO"/>
    <x v="4"/>
  </r>
  <r>
    <x v="15"/>
    <x v="0"/>
    <s v="1001041"/>
    <x v="41"/>
    <s v="Carbonated Beverages"/>
    <n v="5"/>
    <n v="1.4"/>
    <n v="7"/>
    <s v="OK"/>
    <n v="1.39"/>
    <s v="OK"/>
    <s v="AUTO"/>
    <x v="4"/>
  </r>
  <r>
    <x v="74"/>
    <x v="4"/>
    <s v="1001002"/>
    <x v="11"/>
    <s v="Crisps"/>
    <n v="12"/>
    <n v="5.36"/>
    <n v="64.319999999999993"/>
    <s v="OK"/>
    <n v="4.2160000000000002"/>
    <s v="OK"/>
    <s v="AUTO"/>
    <x v="0"/>
  </r>
  <r>
    <x v="21"/>
    <x v="8"/>
    <s v="1001029"/>
    <x v="7"/>
    <s v="Soda"/>
    <n v="1"/>
    <n v="3.67"/>
    <n v="3.67"/>
    <s v="OK"/>
    <n v="2.6050000000000004"/>
    <s v="OK"/>
    <s v="AUTO"/>
    <x v="4"/>
  </r>
  <r>
    <x v="81"/>
    <x v="2"/>
    <s v="1001039"/>
    <x v="38"/>
    <s v="Surface Cleaner"/>
    <n v="20"/>
    <n v="4.32"/>
    <n v="86.4"/>
    <s v="OK"/>
    <n v="6.3550000000000004"/>
    <s v="OK"/>
    <s v="AUTO"/>
    <x v="2"/>
  </r>
  <r>
    <x v="55"/>
    <x v="8"/>
    <s v="1001033"/>
    <x v="9"/>
    <s v="Yogurt"/>
    <n v="11"/>
    <n v="3.03"/>
    <n v="33.33"/>
    <s v="OK"/>
    <n v="4.1983333333333333"/>
    <s v="OK"/>
    <s v="AUTO"/>
    <x v="3"/>
  </r>
  <r>
    <x v="70"/>
    <x v="1"/>
    <s v="1001049"/>
    <x v="13"/>
    <s v="Toothpaste"/>
    <n v="12"/>
    <n v="6.03"/>
    <n v="72.36"/>
    <s v="OK"/>
    <n v="11.281666666666666"/>
    <s v="OK"/>
    <s v="AUTO"/>
    <x v="1"/>
  </r>
  <r>
    <x v="78"/>
    <x v="7"/>
    <s v="1001044"/>
    <x v="20"/>
    <s v="Personal Care"/>
    <n v="12"/>
    <n v="5.85"/>
    <n v="70.2"/>
    <s v="OK"/>
    <n v="14.206666666666665"/>
    <s v="PRICE_VARIANCE"/>
    <s v="AUTO"/>
    <x v="1"/>
  </r>
  <r>
    <x v="102"/>
    <x v="6"/>
    <s v="1001008"/>
    <x v="35"/>
    <s v="Household Care"/>
    <n v="14"/>
    <n v="19.989999999999998"/>
    <n v="279.86"/>
    <s v="OK"/>
    <n v="12.305"/>
    <s v="OK"/>
    <s v="AUTO"/>
    <x v="2"/>
  </r>
  <r>
    <x v="106"/>
    <x v="6"/>
    <s v="1001037"/>
    <x v="30"/>
    <s v="Soda"/>
    <n v="12"/>
    <n v="1.31"/>
    <n v="15.72"/>
    <s v="OK"/>
    <n v="3.3299999999999996"/>
    <s v="PRICE_VARIANCE"/>
    <s v="AUTO"/>
    <x v="4"/>
  </r>
  <r>
    <x v="87"/>
    <x v="0"/>
    <s v="1001013"/>
    <x v="47"/>
    <s v="Personal Care"/>
    <n v="4"/>
    <n v="8.36"/>
    <n v="33.44"/>
    <s v="OK"/>
    <n v="8.36"/>
    <s v="OK"/>
    <s v="AUTO"/>
    <x v="1"/>
  </r>
  <r>
    <x v="107"/>
    <x v="9"/>
    <s v="1001029"/>
    <x v="7"/>
    <s v="Soda"/>
    <n v="3"/>
    <n v="2.14"/>
    <n v="6.42"/>
    <s v="OK"/>
    <n v="2.6050000000000004"/>
    <s v="OK"/>
    <s v="AUTO"/>
    <x v="4"/>
  </r>
  <r>
    <x v="87"/>
    <x v="1"/>
    <s v="1001002"/>
    <x v="11"/>
    <s v="Crisps"/>
    <n v="19"/>
    <n v="1.96"/>
    <n v="37.24"/>
    <s v="OK"/>
    <n v="4.2160000000000002"/>
    <s v="PRICE_VARIANCE"/>
    <s v="AUTO"/>
    <x v="0"/>
  </r>
  <r>
    <x v="41"/>
    <x v="0"/>
    <s v="1001020"/>
    <x v="36"/>
    <s v="Bottled Drinks"/>
    <n v="1"/>
    <n v="1.44"/>
    <n v="1.44"/>
    <s v="OK"/>
    <n v="2.234"/>
    <s v="OK"/>
    <s v="AUTO"/>
    <x v="4"/>
  </r>
  <r>
    <x v="88"/>
    <x v="0"/>
    <s v="1001023"/>
    <x v="17"/>
    <s v="Soap"/>
    <n v="16"/>
    <n v="20.61"/>
    <n v="329.76"/>
    <s v="OK"/>
    <n v="16.858000000000001"/>
    <s v="OK"/>
    <s v="AUTO"/>
    <x v="1"/>
  </r>
  <r>
    <x v="108"/>
    <x v="9"/>
    <s v="1001028"/>
    <x v="40"/>
    <s v="Toothpaste"/>
    <n v="15"/>
    <n v="13.98"/>
    <n v="209.7"/>
    <s v="OK"/>
    <n v="14.76"/>
    <s v="OK"/>
    <s v="AUTO"/>
    <x v="1"/>
  </r>
  <r>
    <x v="82"/>
    <x v="3"/>
    <s v="1001010"/>
    <x v="22"/>
    <s v="Shampoo"/>
    <n v="12"/>
    <n v="11.52"/>
    <n v="138.24"/>
    <s v="OK"/>
    <n v="19.087500000000002"/>
    <s v="OK"/>
    <s v="AUTO"/>
    <x v="1"/>
  </r>
  <r>
    <x v="109"/>
    <x v="4"/>
    <s v="1001011"/>
    <x v="37"/>
    <s v="Soap"/>
    <n v="8"/>
    <n v="30.49"/>
    <n v="243.92"/>
    <s v="OK"/>
    <n v="20.544999999999998"/>
    <s v="OK"/>
    <s v="AUTO"/>
    <x v="1"/>
  </r>
  <r>
    <x v="110"/>
    <x v="3"/>
    <s v="1001016"/>
    <x v="46"/>
    <s v="Yogurt"/>
    <n v="19"/>
    <n v="5.62"/>
    <n v="106.78"/>
    <s v="OK"/>
    <n v="5.806"/>
    <s v="OK"/>
    <s v="AUTO"/>
    <x v="3"/>
  </r>
  <r>
    <x v="111"/>
    <x v="0"/>
    <s v="1001037"/>
    <x v="30"/>
    <s v="Soda"/>
    <n v="3"/>
    <n v="3.95"/>
    <n v="11.85"/>
    <s v="OK"/>
    <n v="3.3299999999999996"/>
    <s v="OK"/>
    <s v="AUTO"/>
    <x v="4"/>
  </r>
  <r>
    <x v="112"/>
    <x v="7"/>
    <s v="1001048"/>
    <x v="42"/>
    <s v="Milk"/>
    <n v="16"/>
    <n v="3.16"/>
    <n v="50.56"/>
    <s v="OK"/>
    <n v="5.1966666666666663"/>
    <s v="OK"/>
    <s v="AUTO"/>
    <x v="3"/>
  </r>
  <r>
    <x v="108"/>
    <x v="3"/>
    <s v="1001029"/>
    <x v="7"/>
    <s v="Soda"/>
    <n v="2"/>
    <n v="2.74"/>
    <n v="5.48"/>
    <s v="OK"/>
    <n v="2.6050000000000004"/>
    <s v="OK"/>
    <s v="AUTO"/>
    <x v="4"/>
  </r>
  <r>
    <x v="113"/>
    <x v="9"/>
    <s v="1001045"/>
    <x v="26"/>
    <s v="Milk"/>
    <n v="20"/>
    <n v="6.46"/>
    <n v="129.19999999999999"/>
    <s v="OK"/>
    <n v="5.3342857142857145"/>
    <s v="OK"/>
    <s v="AUTO"/>
    <x v="3"/>
  </r>
  <r>
    <x v="114"/>
    <x v="1"/>
    <s v="1001018"/>
    <x v="31"/>
    <s v="Soft Drinks"/>
    <n v="7"/>
    <n v="4.0999999999999996"/>
    <n v="28.7"/>
    <s v="OK"/>
    <n v="4.33"/>
    <s v="OK"/>
    <s v="AUTO"/>
    <x v="4"/>
  </r>
  <r>
    <x v="107"/>
    <x v="4"/>
    <s v="1001049"/>
    <x v="13"/>
    <s v="Toothpaste"/>
    <n v="5"/>
    <n v="13.23"/>
    <n v="66.150000000000006"/>
    <s v="OK"/>
    <n v="11.281666666666666"/>
    <s v="OK"/>
    <s v="AUTO"/>
    <x v="1"/>
  </r>
  <r>
    <x v="28"/>
    <x v="7"/>
    <s v="1001019"/>
    <x v="1"/>
    <s v="Soap"/>
    <n v="11"/>
    <n v="11.14"/>
    <n v="122.54"/>
    <s v="OK"/>
    <n v="14.138571428571426"/>
    <s v="OK"/>
    <s v="AUTO"/>
    <x v="1"/>
  </r>
  <r>
    <x v="115"/>
    <x v="8"/>
    <s v="1001007"/>
    <x v="48"/>
    <s v="Packaged Snacks"/>
    <n v="14"/>
    <n v="5.13"/>
    <n v="71.819999999999993"/>
    <s v="OK"/>
    <n v="5.13"/>
    <s v="OK"/>
    <s v="AUTO"/>
    <x v="0"/>
  </r>
  <r>
    <x v="116"/>
    <x v="7"/>
    <s v="1001033"/>
    <x v="9"/>
    <s v="Yogurt"/>
    <n v="19"/>
    <n v="7.35"/>
    <n v="139.65"/>
    <s v="OK"/>
    <n v="4.1983333333333333"/>
    <s v="OK"/>
    <s v="AUTO"/>
    <x v="3"/>
  </r>
  <r>
    <x v="29"/>
    <x v="1"/>
    <s v="1001020"/>
    <x v="36"/>
    <s v="Bottled Drinks"/>
    <n v="8"/>
    <n v="0.99"/>
    <n v="7.92"/>
    <s v="OK"/>
    <n v="2.234"/>
    <s v="PRICE_VARIANCE"/>
    <s v="AUTO"/>
    <x v="4"/>
  </r>
  <r>
    <x v="2"/>
    <x v="2"/>
    <s v="1001026"/>
    <x v="4"/>
    <s v="Cheese"/>
    <n v="14"/>
    <n v="7.18"/>
    <n v="100.52"/>
    <s v="OK"/>
    <n v="5.7733333333333334"/>
    <s v="OK"/>
    <s v="AUTO"/>
    <x v="3"/>
  </r>
  <r>
    <x v="107"/>
    <x v="2"/>
    <s v="1001043"/>
    <x v="12"/>
    <s v="Packaged Snacks"/>
    <n v="18"/>
    <n v="5.33"/>
    <n v="95.94"/>
    <s v="OK"/>
    <n v="4.9375"/>
    <s v="OK"/>
    <s v="AUTO"/>
    <x v="0"/>
  </r>
  <r>
    <x v="17"/>
    <x v="6"/>
    <s v="1001001"/>
    <x v="29"/>
    <s v="Soft Drinks"/>
    <n v="12"/>
    <n v="3.86"/>
    <n v="46.32"/>
    <s v="OK"/>
    <n v="2.8579999999999997"/>
    <s v="OK"/>
    <s v="AUTO"/>
    <x v="4"/>
  </r>
  <r>
    <x v="21"/>
    <x v="9"/>
    <s v="1001044"/>
    <x v="20"/>
    <s v="Personal Care"/>
    <n v="18"/>
    <n v="28.18"/>
    <n v="507.24"/>
    <s v="OK"/>
    <n v="14.206666666666665"/>
    <s v="OK"/>
    <s v="AUTO"/>
    <x v="1"/>
  </r>
  <r>
    <x v="44"/>
    <x v="3"/>
    <s v="1001037"/>
    <x v="30"/>
    <s v="Soda"/>
    <n v="16"/>
    <n v="2.73"/>
    <n v="43.68"/>
    <s v="OK"/>
    <n v="3.3299999999999996"/>
    <s v="OK"/>
    <s v="AUTO"/>
    <x v="4"/>
  </r>
  <r>
    <x v="29"/>
    <x v="5"/>
    <s v="1001028"/>
    <x v="40"/>
    <s v="Toothpaste"/>
    <n v="12"/>
    <n v="9.14"/>
    <n v="109.68"/>
    <s v="OK"/>
    <n v="14.76"/>
    <s v="OK"/>
    <s v="AUTO"/>
    <x v="1"/>
  </r>
  <r>
    <x v="55"/>
    <x v="9"/>
    <s v="1001044"/>
    <x v="20"/>
    <s v="Personal Care"/>
    <n v="16"/>
    <n v="7.66"/>
    <n v="122.56"/>
    <s v="OK"/>
    <n v="14.206666666666665"/>
    <s v="OK"/>
    <s v="AUTO"/>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E26793-0918-4D60-AF63-01DE09E454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ProductName">
  <location ref="E3:F14" firstHeaderRow="1" firstDataRow="1" firstDataCol="1"/>
  <pivotFields count="13">
    <pivotField showAll="0">
      <items count="118">
        <item x="61"/>
        <item x="19"/>
        <item x="4"/>
        <item x="95"/>
        <item x="103"/>
        <item x="18"/>
        <item x="8"/>
        <item x="105"/>
        <item x="3"/>
        <item x="24"/>
        <item x="14"/>
        <item x="54"/>
        <item x="59"/>
        <item x="52"/>
        <item x="32"/>
        <item x="53"/>
        <item x="43"/>
        <item x="97"/>
        <item x="1"/>
        <item x="7"/>
        <item x="79"/>
        <item x="64"/>
        <item x="110"/>
        <item x="22"/>
        <item x="38"/>
        <item x="60"/>
        <item x="91"/>
        <item x="71"/>
        <item x="49"/>
        <item x="42"/>
        <item x="62"/>
        <item x="56"/>
        <item x="98"/>
        <item x="30"/>
        <item x="80"/>
        <item x="0"/>
        <item x="46"/>
        <item x="21"/>
        <item x="69"/>
        <item x="73"/>
        <item x="25"/>
        <item x="57"/>
        <item x="109"/>
        <item x="58"/>
        <item x="35"/>
        <item x="40"/>
        <item x="94"/>
        <item x="100"/>
        <item x="28"/>
        <item x="89"/>
        <item x="82"/>
        <item x="66"/>
        <item x="47"/>
        <item x="115"/>
        <item x="101"/>
        <item x="85"/>
        <item x="17"/>
        <item x="90"/>
        <item x="104"/>
        <item x="114"/>
        <item x="68"/>
        <item x="29"/>
        <item x="9"/>
        <item x="108"/>
        <item x="63"/>
        <item x="39"/>
        <item x="20"/>
        <item x="67"/>
        <item x="15"/>
        <item x="55"/>
        <item x="81"/>
        <item x="33"/>
        <item x="23"/>
        <item x="6"/>
        <item x="99"/>
        <item x="102"/>
        <item x="86"/>
        <item x="44"/>
        <item x="112"/>
        <item x="111"/>
        <item x="87"/>
        <item x="34"/>
        <item x="107"/>
        <item x="48"/>
        <item x="51"/>
        <item x="27"/>
        <item x="36"/>
        <item x="37"/>
        <item x="113"/>
        <item x="78"/>
        <item x="10"/>
        <item x="76"/>
        <item x="41"/>
        <item x="93"/>
        <item x="5"/>
        <item x="50"/>
        <item x="11"/>
        <item x="83"/>
        <item x="96"/>
        <item x="26"/>
        <item x="84"/>
        <item x="88"/>
        <item x="92"/>
        <item x="31"/>
        <item x="77"/>
        <item x="72"/>
        <item x="45"/>
        <item x="116"/>
        <item x="12"/>
        <item x="16"/>
        <item x="13"/>
        <item x="75"/>
        <item x="74"/>
        <item x="106"/>
        <item x="2"/>
        <item x="65"/>
        <item x="70"/>
        <item t="default"/>
      </items>
    </pivotField>
    <pivotField showAll="0">
      <items count="11">
        <item x="0"/>
        <item x="8"/>
        <item x="1"/>
        <item x="2"/>
        <item x="9"/>
        <item x="3"/>
        <item x="5"/>
        <item x="4"/>
        <item x="6"/>
        <item x="7"/>
        <item t="default"/>
      </items>
    </pivotField>
    <pivotField showAll="0"/>
    <pivotField axis="axisRow" showAll="0" measureFilter="1" sortType="descending">
      <items count="50">
        <item x="39"/>
        <item x="34"/>
        <item x="3"/>
        <item x="35"/>
        <item x="12"/>
        <item x="33"/>
        <item x="37"/>
        <item x="27"/>
        <item x="13"/>
        <item x="32"/>
        <item x="11"/>
        <item x="21"/>
        <item x="45"/>
        <item x="48"/>
        <item x="24"/>
        <item x="20"/>
        <item x="22"/>
        <item x="6"/>
        <item x="5"/>
        <item x="1"/>
        <item x="30"/>
        <item x="10"/>
        <item x="31"/>
        <item x="8"/>
        <item x="36"/>
        <item x="41"/>
        <item x="15"/>
        <item x="4"/>
        <item x="28"/>
        <item x="26"/>
        <item x="2"/>
        <item x="47"/>
        <item x="29"/>
        <item x="23"/>
        <item x="40"/>
        <item x="43"/>
        <item x="44"/>
        <item x="19"/>
        <item x="16"/>
        <item x="0"/>
        <item x="42"/>
        <item x="18"/>
        <item x="25"/>
        <item x="17"/>
        <item x="7"/>
        <item x="14"/>
        <item x="38"/>
        <item x="46"/>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items count="6">
        <item x="4"/>
        <item x="3"/>
        <item x="1"/>
        <item x="2"/>
        <item x="0"/>
        <item t="default"/>
      </items>
    </pivotField>
  </pivotFields>
  <rowFields count="1">
    <field x="3"/>
  </rowFields>
  <rowItems count="11">
    <i>
      <x v="19"/>
    </i>
    <i>
      <x v="17"/>
    </i>
    <i>
      <x v="5"/>
    </i>
    <i>
      <x v="15"/>
    </i>
    <i>
      <x v="14"/>
    </i>
    <i>
      <x v="34"/>
    </i>
    <i>
      <x v="18"/>
    </i>
    <i>
      <x v="42"/>
    </i>
    <i>
      <x v="8"/>
    </i>
    <i>
      <x v="43"/>
    </i>
    <i t="grand">
      <x/>
    </i>
  </rowItems>
  <colItems count="1">
    <i/>
  </colItems>
  <dataFields count="1">
    <dataField name="Sum of SalesValue" fld="7" baseField="0" baseItem="0"/>
  </dataFields>
  <chartFormats count="2">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541737-0F60-4CA6-8967-BA4C37863CB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rowHeaderCaption="Comp_Category">
  <location ref="A3:B9" firstHeaderRow="1" firstDataRow="1" firstDataCol="1"/>
  <pivotFields count="13">
    <pivotField showAll="0">
      <items count="118">
        <item x="61"/>
        <item x="19"/>
        <item x="4"/>
        <item x="95"/>
        <item x="103"/>
        <item x="18"/>
        <item x="8"/>
        <item x="105"/>
        <item x="3"/>
        <item x="24"/>
        <item x="14"/>
        <item x="54"/>
        <item x="59"/>
        <item x="52"/>
        <item x="32"/>
        <item x="53"/>
        <item x="43"/>
        <item x="97"/>
        <item x="1"/>
        <item x="7"/>
        <item x="79"/>
        <item x="64"/>
        <item x="110"/>
        <item x="22"/>
        <item x="38"/>
        <item x="60"/>
        <item x="91"/>
        <item x="71"/>
        <item x="49"/>
        <item x="42"/>
        <item x="62"/>
        <item x="56"/>
        <item x="98"/>
        <item x="30"/>
        <item x="80"/>
        <item x="0"/>
        <item x="46"/>
        <item x="21"/>
        <item x="69"/>
        <item x="73"/>
        <item x="25"/>
        <item x="57"/>
        <item x="109"/>
        <item x="58"/>
        <item x="35"/>
        <item x="40"/>
        <item x="94"/>
        <item x="100"/>
        <item x="28"/>
        <item x="89"/>
        <item x="82"/>
        <item x="66"/>
        <item x="47"/>
        <item x="115"/>
        <item x="101"/>
        <item x="85"/>
        <item x="17"/>
        <item x="90"/>
        <item x="104"/>
        <item x="114"/>
        <item x="68"/>
        <item x="29"/>
        <item x="9"/>
        <item x="108"/>
        <item x="63"/>
        <item x="39"/>
        <item x="20"/>
        <item x="67"/>
        <item x="15"/>
        <item x="55"/>
        <item x="81"/>
        <item x="33"/>
        <item x="23"/>
        <item x="6"/>
        <item x="99"/>
        <item x="102"/>
        <item x="86"/>
        <item x="44"/>
        <item x="112"/>
        <item x="111"/>
        <item x="87"/>
        <item x="34"/>
        <item x="107"/>
        <item x="48"/>
        <item x="51"/>
        <item x="27"/>
        <item x="36"/>
        <item x="37"/>
        <item x="113"/>
        <item x="78"/>
        <item x="10"/>
        <item x="76"/>
        <item x="41"/>
        <item x="93"/>
        <item x="5"/>
        <item x="50"/>
        <item x="11"/>
        <item x="83"/>
        <item x="96"/>
        <item x="26"/>
        <item x="84"/>
        <item x="88"/>
        <item x="92"/>
        <item x="31"/>
        <item x="77"/>
        <item x="72"/>
        <item x="45"/>
        <item x="116"/>
        <item x="12"/>
        <item x="16"/>
        <item x="13"/>
        <item x="75"/>
        <item x="74"/>
        <item x="106"/>
        <item x="2"/>
        <item x="65"/>
        <item x="70"/>
        <item t="default"/>
      </items>
    </pivotField>
    <pivotField showAll="0">
      <items count="11">
        <item x="0"/>
        <item x="8"/>
        <item x="1"/>
        <item x="2"/>
        <item x="9"/>
        <item x="3"/>
        <item x="5"/>
        <item x="4"/>
        <item x="6"/>
        <item x="7"/>
        <item t="default"/>
      </items>
    </pivotField>
    <pivotField showAll="0"/>
    <pivotField showAll="0"/>
    <pivotField showAll="0"/>
    <pivotField showAll="0"/>
    <pivotField showAll="0"/>
    <pivotField dataField="1" showAll="0"/>
    <pivotField showAll="0"/>
    <pivotField showAll="0"/>
    <pivotField showAll="0"/>
    <pivotField showAll="0"/>
    <pivotField axis="axisRow" showAll="0">
      <items count="6">
        <item x="4"/>
        <item x="3"/>
        <item x="1"/>
        <item x="2"/>
        <item x="0"/>
        <item t="default"/>
      </items>
    </pivotField>
  </pivotFields>
  <rowFields count="1">
    <field x="12"/>
  </rowFields>
  <rowItems count="6">
    <i>
      <x/>
    </i>
    <i>
      <x v="1"/>
    </i>
    <i>
      <x v="2"/>
    </i>
    <i>
      <x v="3"/>
    </i>
    <i>
      <x v="4"/>
    </i>
    <i t="grand">
      <x/>
    </i>
  </rowItems>
  <colItems count="1">
    <i/>
  </colItems>
  <dataFields count="1">
    <dataField name="Sum of SalesValue" fld="7" baseField="0" baseItem="0" numFmtId="164"/>
  </dataFields>
  <formats count="1">
    <format dxfId="0">
      <pivotArea outline="0" collapsedLevelsAreSubtotals="1" fieldPosition="0">
        <references count="1">
          <reference field="4294967294" count="1" selected="0">
            <x v="0"/>
          </reference>
        </references>
      </pivotArea>
    </format>
  </formats>
  <chartFormats count="18">
    <chartFormat chart="1"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2" format="1">
      <pivotArea type="data" outline="0" fieldPosition="0">
        <references count="2">
          <reference field="4294967294" count="1" selected="0">
            <x v="0"/>
          </reference>
          <reference field="12" count="1" selected="0">
            <x v="2"/>
          </reference>
        </references>
      </pivotArea>
    </chartFormat>
    <chartFormat chart="32" format="2">
      <pivotArea type="data" outline="0" fieldPosition="0">
        <references count="2">
          <reference field="4294967294" count="1" selected="0">
            <x v="0"/>
          </reference>
          <reference field="12" count="1" selected="0">
            <x v="0"/>
          </reference>
        </references>
      </pivotArea>
    </chartFormat>
    <chartFormat chart="32" format="3">
      <pivotArea type="data" outline="0" fieldPosition="0">
        <references count="2">
          <reference field="4294967294" count="1" selected="0">
            <x v="0"/>
          </reference>
          <reference field="12" count="1" selected="0">
            <x v="1"/>
          </reference>
        </references>
      </pivotArea>
    </chartFormat>
    <chartFormat chart="32" format="4">
      <pivotArea type="data" outline="0" fieldPosition="0">
        <references count="2">
          <reference field="4294967294" count="1" selected="0">
            <x v="0"/>
          </reference>
          <reference field="12" count="1" selected="0">
            <x v="3"/>
          </reference>
        </references>
      </pivotArea>
    </chartFormat>
    <chartFormat chart="32" format="5">
      <pivotArea type="data" outline="0" fieldPosition="0">
        <references count="2">
          <reference field="4294967294" count="1" selected="0">
            <x v="0"/>
          </reference>
          <reference field="12" count="1" selected="0">
            <x v="4"/>
          </reference>
        </references>
      </pivotArea>
    </chartFormat>
    <chartFormat chart="43" format="2" series="1">
      <pivotArea type="data" outline="0" fieldPosition="0">
        <references count="1">
          <reference field="4294967294" count="1" selected="0">
            <x v="0"/>
          </reference>
        </references>
      </pivotArea>
    </chartFormat>
    <chartFormat chart="44" format="12" series="1">
      <pivotArea type="data" outline="0" fieldPosition="0">
        <references count="1">
          <reference field="4294967294" count="1" selected="0">
            <x v="0"/>
          </reference>
        </references>
      </pivotArea>
    </chartFormat>
    <chartFormat chart="44" format="13">
      <pivotArea type="data" outline="0" fieldPosition="0">
        <references count="2">
          <reference field="4294967294" count="1" selected="0">
            <x v="0"/>
          </reference>
          <reference field="12" count="1" selected="0">
            <x v="0"/>
          </reference>
        </references>
      </pivotArea>
    </chartFormat>
    <chartFormat chart="44" format="14">
      <pivotArea type="data" outline="0" fieldPosition="0">
        <references count="2">
          <reference field="4294967294" count="1" selected="0">
            <x v="0"/>
          </reference>
          <reference field="12" count="1" selected="0">
            <x v="1"/>
          </reference>
        </references>
      </pivotArea>
    </chartFormat>
    <chartFormat chart="44" format="15">
      <pivotArea type="data" outline="0" fieldPosition="0">
        <references count="2">
          <reference field="4294967294" count="1" selected="0">
            <x v="0"/>
          </reference>
          <reference field="12" count="1" selected="0">
            <x v="2"/>
          </reference>
        </references>
      </pivotArea>
    </chartFormat>
    <chartFormat chart="44" format="16">
      <pivotArea type="data" outline="0" fieldPosition="0">
        <references count="2">
          <reference field="4294967294" count="1" selected="0">
            <x v="0"/>
          </reference>
          <reference field="12" count="1" selected="0">
            <x v="3"/>
          </reference>
        </references>
      </pivotArea>
    </chartFormat>
    <chartFormat chart="44" format="17">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383DDC-84A8-47CA-9A25-69D32BFE21B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mp_Category">
  <location ref="A13:B19" firstHeaderRow="1" firstDataRow="1" firstDataCol="1"/>
  <pivotFields count="13">
    <pivotField showAll="0">
      <items count="118">
        <item x="61"/>
        <item x="19"/>
        <item x="4"/>
        <item x="95"/>
        <item x="103"/>
        <item x="18"/>
        <item x="8"/>
        <item x="105"/>
        <item x="3"/>
        <item x="24"/>
        <item x="14"/>
        <item x="54"/>
        <item x="59"/>
        <item x="52"/>
        <item x="32"/>
        <item x="53"/>
        <item x="43"/>
        <item x="97"/>
        <item x="1"/>
        <item x="7"/>
        <item x="79"/>
        <item x="64"/>
        <item x="110"/>
        <item x="22"/>
        <item x="38"/>
        <item x="60"/>
        <item x="91"/>
        <item x="71"/>
        <item x="49"/>
        <item x="42"/>
        <item x="62"/>
        <item x="56"/>
        <item x="98"/>
        <item x="30"/>
        <item x="80"/>
        <item x="0"/>
        <item x="46"/>
        <item x="21"/>
        <item x="69"/>
        <item x="73"/>
        <item x="25"/>
        <item x="57"/>
        <item x="109"/>
        <item x="58"/>
        <item x="35"/>
        <item x="40"/>
        <item x="94"/>
        <item x="100"/>
        <item x="28"/>
        <item x="89"/>
        <item x="82"/>
        <item x="66"/>
        <item x="47"/>
        <item x="115"/>
        <item x="101"/>
        <item x="85"/>
        <item x="17"/>
        <item x="90"/>
        <item x="104"/>
        <item x="114"/>
        <item x="68"/>
        <item x="29"/>
        <item x="9"/>
        <item x="108"/>
        <item x="63"/>
        <item x="39"/>
        <item x="20"/>
        <item x="67"/>
        <item x="15"/>
        <item x="55"/>
        <item x="81"/>
        <item x="33"/>
        <item x="23"/>
        <item x="6"/>
        <item x="99"/>
        <item x="102"/>
        <item x="86"/>
        <item x="44"/>
        <item x="112"/>
        <item x="111"/>
        <item x="87"/>
        <item x="34"/>
        <item x="107"/>
        <item x="48"/>
        <item x="51"/>
        <item x="27"/>
        <item x="36"/>
        <item x="37"/>
        <item x="113"/>
        <item x="78"/>
        <item x="10"/>
        <item x="76"/>
        <item x="41"/>
        <item x="93"/>
        <item x="5"/>
        <item x="50"/>
        <item x="11"/>
        <item x="83"/>
        <item x="96"/>
        <item x="26"/>
        <item x="84"/>
        <item x="88"/>
        <item x="92"/>
        <item x="31"/>
        <item x="77"/>
        <item x="72"/>
        <item x="45"/>
        <item x="116"/>
        <item x="12"/>
        <item x="16"/>
        <item x="13"/>
        <item x="75"/>
        <item x="74"/>
        <item x="106"/>
        <item x="2"/>
        <item x="65"/>
        <item x="70"/>
        <item t="default"/>
      </items>
    </pivotField>
    <pivotField showAll="0">
      <items count="11">
        <item x="0"/>
        <item x="8"/>
        <item x="1"/>
        <item x="2"/>
        <item x="9"/>
        <item x="3"/>
        <item x="5"/>
        <item x="4"/>
        <item x="6"/>
        <item x="7"/>
        <item t="default"/>
      </items>
    </pivotField>
    <pivotField showAll="0"/>
    <pivotField showAll="0"/>
    <pivotField showAll="0"/>
    <pivotField dataField="1" showAll="0"/>
    <pivotField showAll="0"/>
    <pivotField showAll="0"/>
    <pivotField showAll="0"/>
    <pivotField showAll="0"/>
    <pivotField showAll="0"/>
    <pivotField showAll="0"/>
    <pivotField axis="axisRow" showAll="0">
      <items count="6">
        <item x="4"/>
        <item x="3"/>
        <item x="1"/>
        <item x="2"/>
        <item x="0"/>
        <item t="default"/>
      </items>
    </pivotField>
  </pivotFields>
  <rowFields count="1">
    <field x="12"/>
  </rowFields>
  <rowItems count="6">
    <i>
      <x/>
    </i>
    <i>
      <x v="1"/>
    </i>
    <i>
      <x v="2"/>
    </i>
    <i>
      <x v="3"/>
    </i>
    <i>
      <x v="4"/>
    </i>
    <i t="grand">
      <x/>
    </i>
  </rowItems>
  <colItems count="1">
    <i/>
  </colItems>
  <dataFields count="1">
    <dataField name="Sum of Quantity" fld="5"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ID" xr10:uid="{F0DF99B9-6F9C-49D9-98D0-79E5FAE2F62A}" sourceName="StoreID">
  <pivotTables>
    <pivotTable tabId="6" name="PivotTable8"/>
    <pivotTable tabId="6" name="PivotTable10"/>
    <pivotTable tabId="6" name="PivotTable9"/>
  </pivotTables>
  <data>
    <tabular pivotCacheId="787117315">
      <items count="10">
        <i x="0" s="1"/>
        <i x="8" s="1"/>
        <i x="1" s="1"/>
        <i x="2" s="1"/>
        <i x="9" s="1"/>
        <i x="3" s="1"/>
        <i x="5" s="1"/>
        <i x="4"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E61EBD32-32A4-459B-918A-DFC0553EC4F2}" sourceName="Date">
  <pivotTables>
    <pivotTable tabId="6" name="PivotTable8"/>
    <pivotTable tabId="6" name="PivotTable10"/>
    <pivotTable tabId="6" name="PivotTable9"/>
  </pivotTables>
  <data>
    <tabular pivotCacheId="787117315">
      <items count="117">
        <i x="61" s="1"/>
        <i x="19" s="1"/>
        <i x="4" s="1"/>
        <i x="95" s="1"/>
        <i x="103" s="1"/>
        <i x="18" s="1"/>
        <i x="8" s="1"/>
        <i x="105" s="1"/>
        <i x="3" s="1"/>
        <i x="24" s="1"/>
        <i x="14" s="1"/>
        <i x="54" s="1"/>
        <i x="59" s="1"/>
        <i x="52" s="1"/>
        <i x="32" s="1"/>
        <i x="53" s="1"/>
        <i x="43" s="1"/>
        <i x="97" s="1"/>
        <i x="1" s="1"/>
        <i x="7" s="1"/>
        <i x="79" s="1"/>
        <i x="64" s="1"/>
        <i x="110" s="1"/>
        <i x="22" s="1"/>
        <i x="38" s="1"/>
        <i x="60" s="1"/>
        <i x="91" s="1"/>
        <i x="71" s="1"/>
        <i x="49" s="1"/>
        <i x="42" s="1"/>
        <i x="62" s="1"/>
        <i x="56" s="1"/>
        <i x="98" s="1"/>
        <i x="30" s="1"/>
        <i x="80" s="1"/>
        <i x="0" s="1"/>
        <i x="46" s="1"/>
        <i x="21" s="1"/>
        <i x="69" s="1"/>
        <i x="73" s="1"/>
        <i x="25" s="1"/>
        <i x="57" s="1"/>
        <i x="109" s="1"/>
        <i x="58" s="1"/>
        <i x="35" s="1"/>
        <i x="40" s="1"/>
        <i x="94" s="1"/>
        <i x="100" s="1"/>
        <i x="28" s="1"/>
        <i x="89" s="1"/>
        <i x="82" s="1"/>
        <i x="66" s="1"/>
        <i x="47" s="1"/>
        <i x="115" s="1"/>
        <i x="101" s="1"/>
        <i x="85" s="1"/>
        <i x="17" s="1"/>
        <i x="90" s="1"/>
        <i x="104" s="1"/>
        <i x="114" s="1"/>
        <i x="68" s="1"/>
        <i x="29" s="1"/>
        <i x="9" s="1"/>
        <i x="108" s="1"/>
        <i x="63" s="1"/>
        <i x="39" s="1"/>
        <i x="20" s="1"/>
        <i x="67" s="1"/>
        <i x="15" s="1"/>
        <i x="55" s="1"/>
        <i x="81" s="1"/>
        <i x="33" s="1"/>
        <i x="23" s="1"/>
        <i x="6" s="1"/>
        <i x="99" s="1"/>
        <i x="102" s="1"/>
        <i x="86" s="1"/>
        <i x="44" s="1"/>
        <i x="112" s="1"/>
        <i x="111" s="1"/>
        <i x="87" s="1"/>
        <i x="34" s="1"/>
        <i x="107" s="1"/>
        <i x="48" s="1"/>
        <i x="51" s="1"/>
        <i x="27" s="1"/>
        <i x="36" s="1"/>
        <i x="37" s="1"/>
        <i x="113" s="1"/>
        <i x="78" s="1"/>
        <i x="10" s="1"/>
        <i x="76" s="1"/>
        <i x="41" s="1"/>
        <i x="93" s="1"/>
        <i x="5" s="1"/>
        <i x="50" s="1"/>
        <i x="11" s="1"/>
        <i x="83" s="1"/>
        <i x="96" s="1"/>
        <i x="26" s="1"/>
        <i x="84" s="1"/>
        <i x="88" s="1"/>
        <i x="92" s="1"/>
        <i x="31" s="1"/>
        <i x="77" s="1"/>
        <i x="72" s="1"/>
        <i x="45" s="1"/>
        <i x="116" s="1"/>
        <i x="12" s="1"/>
        <i x="16" s="1"/>
        <i x="13" s="1"/>
        <i x="75" s="1"/>
        <i x="74" s="1"/>
        <i x="106" s="1"/>
        <i x="2" s="1"/>
        <i x="65" s="1"/>
        <i x="7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ppedCategory" xr10:uid="{4FEE19C7-5193-43AF-AD62-CEC8A1FFE701}" sourceName="MappedCategory">
  <pivotTables>
    <pivotTable tabId="6" name="PivotTable8"/>
    <pivotTable tabId="6" name="PivotTable10"/>
    <pivotTable tabId="6" name="PivotTable9"/>
  </pivotTables>
  <data>
    <tabular pivotCacheId="787117315">
      <items count="5">
        <i x="4" s="1"/>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ID 1" xr10:uid="{F166412A-CA45-4541-8D12-3805232B46F9}" cache="Slicer_StoreID" caption="StoreID" startItem="1" rowHeight="234950"/>
  <slicer name="Date" xr10:uid="{56727A49-0277-4F47-9785-E931A97F6109}" cache="Slicer_Date" caption="Date" rowHeight="234950"/>
  <slicer name="MappedCategory" xr10:uid="{521F6F60-657A-4D12-B7BA-3FCA48A01518}" cache="Slicer_MappedCategory" caption="Mapped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ID 2" xr10:uid="{12EC7292-53EB-4CDF-827C-02C6DDBF3059}" cache="Slicer_StoreID" caption="StoreID" style="SlicerStyleDark5" rowHeight="234950"/>
  <slicer name="Date 1" xr10:uid="{A4D5274F-8B13-48D7-9B24-4E592C831447}" cache="Slicer_Date" caption="Date" style="SlicerStyleDark5" rowHeight="234950"/>
  <slicer name="MappedCategory 1" xr10:uid="{931808EB-3832-4895-838E-F6F585D5AED7}" cache="Slicer_MappedCategory" caption="MappedCategory"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618843-5A5E-466C-B104-0B34CB6F43B7}" name="tblProducts" displayName="tblProducts" ref="A1:D51" totalsRowShown="0" headerRowDxfId="20" headerRowBorderDxfId="19" tableBorderDxfId="18">
  <autoFilter ref="A1:D51" xr:uid="{0D618843-5A5E-466C-B104-0B34CB6F43B7}"/>
  <tableColumns count="4">
    <tableColumn id="1" xr3:uid="{392AB603-794F-4BFE-ACFD-81F35B404393}" name="Barcode"/>
    <tableColumn id="2" xr3:uid="{C8626D29-0FE0-42B0-9AEE-C8A41A45FE48}" name="ProductName"/>
    <tableColumn id="3" xr3:uid="{CDF29BB4-C052-452E-A3A4-109F1F53E02F}" name="Category"/>
    <tableColumn id="4" xr3:uid="{5124B8DB-1599-4D34-8719-35994433410D}" name="Brand"/>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9D5C32-6481-43F4-849A-FE7ED82435CB}" name="tblSales" displayName="tblSales" ref="A1:M201" totalsRowShown="0" headerRowDxfId="13" headerRowBorderDxfId="12" tableBorderDxfId="11">
  <autoFilter ref="A1:M201" xr:uid="{A59D5C32-6481-43F4-849A-FE7ED82435CB}"/>
  <tableColumns count="13">
    <tableColumn id="1" xr3:uid="{0D968100-2753-4306-B4A9-358580130821}" name="Date"/>
    <tableColumn id="2" xr3:uid="{BC587E8C-73BC-47A3-B96E-4B6D8DD63837}" name="StoreID"/>
    <tableColumn id="3" xr3:uid="{2FCE8A82-A452-4F08-B4A1-8980C1E38534}" name="Barcode"/>
    <tableColumn id="16" xr3:uid="{2E951E33-A6CE-4D03-B160-9CB9B1452436}" name="ProductName" dataDxfId="10">
      <calculatedColumnFormula>_xlfn.XLOOKUP(tblSales[[#This Row],[Barcode]], tblProducts[Barcode], tblProducts[ProductName], "NOT_FOUND")</calculatedColumnFormula>
    </tableColumn>
    <tableColumn id="12" xr3:uid="{0DEE4975-A9BE-4EDA-88DF-9CE07D650A66}" name="VendorCategory" dataDxfId="9">
      <calculatedColumnFormula>_xlfn.XLOOKUP(tblSales[[#This Row],[Barcode]], tblProducts[Barcode], tblProducts[Category], "NOT_FOUND")</calculatedColumnFormula>
    </tableColumn>
    <tableColumn id="4" xr3:uid="{93259A96-A8E3-4AE7-8063-E6DD3E34A0B8}" name="Quantity"/>
    <tableColumn id="5" xr3:uid="{4D84FFAF-56D4-4168-B346-3100739D7D97}" name="UnitPrice"/>
    <tableColumn id="6" xr3:uid="{E7757CC8-750E-4212-84F9-D4997026483B}" name="SalesValue"/>
    <tableColumn id="7" xr3:uid="{6B81AB8D-7514-45A7-924C-EA1DA8CB2840}" name="MasterExists" dataDxfId="8">
      <calculatedColumnFormula>IF(COUNTIFS(tblProducts[Barcode],tblSales[[#This Row],[Barcode]])&gt;0,"OK","MISSING")</calculatedColumnFormula>
    </tableColumn>
    <tableColumn id="8" xr3:uid="{3511E8AF-060E-48CD-A07F-90DEBCEADDE3}" name="ProductAvgPrice" dataDxfId="7">
      <calculatedColumnFormula>AVERAGEIFS(tblSales[UnitPrice],tblSales[Barcode],tblSales[[#This Row],[Barcode]])</calculatedColumnFormula>
    </tableColumn>
    <tableColumn id="9" xr3:uid="{0A7A7B17-65D7-4379-98F4-4A67F2A23D91}" name="PriceVarianceFlag" dataDxfId="6">
      <calculatedColumnFormula>IF(OR(tblSales[[#This Row],[UnitPrice]]&lt;0.5*tblSales[[#This Row],[ProductAvgPrice]],tblSales[[#This Row],[UnitPrice]]&gt;2*tblSales[[#This Row],[ProductAvgPrice]]),"PRICE_VARIANCE","OK")</calculatedColumnFormula>
    </tableColumn>
    <tableColumn id="10" xr3:uid="{60FF6E73-2028-49B6-9750-D891018D1915}" name="CodingStatus" dataDxfId="5">
      <calculatedColumnFormula>IF(tblSales[[#This Row],[MasterExists]]="MISSING","REVIEW","AUTO")</calculatedColumnFormula>
    </tableColumn>
    <tableColumn id="11" xr3:uid="{CDAE9061-0617-4451-A7A9-24AC89F5E332}" name="MappedCategory" dataDxfId="4">
      <calculatedColumnFormula>_xlfn.XLOOKUP(tblSales[[#This Row],[VendorCategory]], tblCategoryMap[VendorCategory], tblCategoryMap[Comp_Category], "REVIEW")</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975F3-2DF4-4CA9-9099-0552160C88C1}" name="tblCategoryMap" displayName="tblCategoryMap" ref="A1:C22" totalsRowShown="0" headerRowDxfId="3" headerRowBorderDxfId="2" tableBorderDxfId="1">
  <autoFilter ref="A1:C22" xr:uid="{914975F3-2DF4-4CA9-9099-0552160C88C1}"/>
  <tableColumns count="3">
    <tableColumn id="1" xr3:uid="{3E5B8C3F-D8DC-4C4D-8A3D-9E9C9061DE86}" name="VendorCategory"/>
    <tableColumn id="2" xr3:uid="{04231F28-9D6B-454F-AF1A-A34D00A0264B}" name="Comp_Category"/>
    <tableColumn id="3" xr3:uid="{BACECF8B-7163-4245-9FDF-E029AFCC47E4}" name="Mapping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5-09-18T15:26:56.44" personId="{C29A2DAD-093A-4055-A012-5AE999D6F12C}" id="{946820C5-1CFC-4346-82F4-F86B5572008F}">
    <text>Explanation:
Looks up the Barcode in RawSales against the Barcode column in Products_Master.
Returns the Category (vendor’s label, e.g., “Soft Drinks”).
If not found, shows “NOT_FOUND”.</text>
  </threadedComment>
  <threadedComment ref="I1" dT="2025-09-18T14:13:49.84" personId="{C29A2DAD-093A-4055-A012-5AE999D6F12C}" id="{B1E2C6C9-BD98-4415-AED4-9E79F6461DCB}">
    <text>This checks if the barcode in RawSales exists in your product master list. 
Explanation:
COUNTIFS(tblProducts[Barcode],[@Barcode]) looks for the current row’s barcode ([@Barcode]) in the Products_Master table (tblProducts).
If it finds ≥ 1 match → it’s "OK".
If no match → "MISSING" (an anomaly — product not in master).
MasterExists = MISSING → product not found in master.</text>
  </threadedComment>
  <threadedComment ref="J1" dT="2025-09-18T14:18:26.60" personId="{C29A2DAD-093A-4055-A012-5AE999D6F12C}" id="{34F94E2F-03C6-49DF-854A-76174F06D3A0}">
    <text>This calculates the average price of each product across all sales, so you can later check if a transaction’s price is too high/low. 
Explanation:
AVERAGEIFS looks at all rows in tblSales where the Barcode matches the current row’s barcode.
It then averages the UnitPrice.
Result = the typical price of that product.</text>
  </threadedComment>
  <threadedComment ref="K1" dT="2025-09-18T14:20:49.43" personId="{C29A2DAD-093A-4055-A012-5AE999D6F12C}" id="{14D0D9F7-7972-4D84-9333-69E25FE97922}">
    <text>This checks if the current row’s UnitPrice is too low or too high compared to the product’s average price. 
Explanation:
[@UnitPrice]&lt;0.5*[@ProductAvgPrice] → price is less than half the average.
[@UnitPrice]&gt;2*[@ProductAvgPrice] → price is more than double the average.
If either condition is true → "PRICE_VARIANCE" (flag).
Otherwise → "OK".
PriceVarianceFlag = PRICE_VARIANCE → possible pricing error.</text>
  </threadedComment>
  <threadedComment ref="L1" dT="2025-09-18T14:24:04.07" personId="{C29A2DAD-093A-4055-A012-5AE999D6F12C}" id="{845EA685-C99D-4D2C-89D4-DAA01CAB987F}">
    <text>This tells you if the row is auto-coded or needs review. 
Explanation:
If the barcode was missing from the product master, we mark this row "REVIEW".
Otherwise → "AUTO" (safe to process automatically).
CodingStatus = REVIEW → needs human intervention.</text>
  </threadedComment>
  <threadedComment ref="M1" dT="2025-09-18T17:02:00.59" personId="{C29A2DAD-093A-4055-A012-5AE999D6F12C}" id="{0857142A-658A-4ED6-8F3E-29B6A2DCEF6C}">
    <text xml:space="preserve">Breakdown of this formula:
[@[Category]] → takes the Category value for the current row (from Products_Master).
tblCategoryMap[VendorCategory] → searches the VendorCategory column in the CategoryMap sheet.
tblCategoryMap[NIQ_Category] → if a match is found, it returns the standardized NIQ category.
"REVIEW" → if no match is found, Excel shows “REVIEW” → meaning you need a manual check.
Now in MappedCategory:
If Category = “Soft Drinks” → Excel finds it in CategoryMap → returns “Beverages”.
If Category = “Shampoo” → Excel finds it → returns “Health &amp; Beauty”.
If Category = something not in your CategoryMap → Excel shows “REVIEW.”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5-09-18T15:26:56.44" personId="{C29A2DAD-093A-4055-A012-5AE999D6F12C}" id="{BCF4F7DE-26F1-4D97-A5FC-3CD8BDD798F4}">
    <text>Explanation:
Looks up the Barcode in RawSales against the Barcode column in Products_Master.
Returns the Category (vendor’s label, e.g., “Soft Drinks”).
If not found, shows “NOT_FOUND”.</text>
  </threadedComment>
  <threadedComment ref="H1" dT="2025-09-18T14:13:49.84" personId="{C29A2DAD-093A-4055-A012-5AE999D6F12C}" id="{847845C2-09CA-478B-B2EC-D7948E71C14C}">
    <text>This checks if the barcode in RawSales exists in your product master list. 
Explanation:
COUNTIFS(tblProducts[Barcode],[@Barcode]) looks for the current row’s barcode ([@Barcode]) in the Products_Master table (tblProducts).
If it finds ≥ 1 match → it’s "OK".
If no match → "MISSING" (an anomaly — product not in master).
MasterExists = MISSING → product not found in master.</text>
  </threadedComment>
  <threadedComment ref="I1" dT="2025-09-18T14:18:26.60" personId="{C29A2DAD-093A-4055-A012-5AE999D6F12C}" id="{E455DFD7-8F89-47DC-A628-E79798CDD766}">
    <text>This calculates the average price of each product across all sales, so you can later check if a transaction’s price is too high/low. 
Explanation:
AVERAGEIFS looks at all rows in tblSales where the Barcode matches the current row’s barcode.
It then averages the UnitPrice.
Result = the typical price of that product.</text>
  </threadedComment>
  <threadedComment ref="J1" dT="2025-09-18T14:20:49.43" personId="{C29A2DAD-093A-4055-A012-5AE999D6F12C}" id="{EEBB3277-064E-4D6C-9AB0-9835912D3938}">
    <text>This checks if the current row’s UnitPrice is too low or too high compared to the product’s average price. 
Explanation:
[@UnitPrice]&lt;0.5*[@ProductAvgPrice] → price is less than half the average.
[@UnitPrice]&gt;2*[@ProductAvgPrice] → price is more than double the average.
If either condition is true → "PRICE_VARIANCE" (flag).
Otherwise → "OK".
PriceVarianceFlag = PRICE_VARIANCE → possible pricing error.</text>
  </threadedComment>
  <threadedComment ref="K1" dT="2025-09-18T14:24:04.07" personId="{C29A2DAD-093A-4055-A012-5AE999D6F12C}" id="{734BB603-0673-45DC-8D6E-D86B294FD00B}">
    <text>This tells you if the row is auto-coded or needs review. 
Explanation:
If the barcode was missing from the product master, we mark this row "REVIEW".
Otherwise → "AUTO" (safe to process automatically).
CodingStatus = REVIEW → needs human intervention.</text>
  </threadedComment>
  <threadedComment ref="L1" dT="2025-09-18T17:02:00.59" personId="{C29A2DAD-093A-4055-A012-5AE999D6F12C}" id="{F5937982-F02F-4A91-9169-077428DD855D}">
    <text xml:space="preserve">Breakdown of this formula:
[@[Category]] → takes the Category value for the current row (from Products_Master).
tblCategoryMap[VendorCategory] → searches the VendorCategory column in the CategoryMap sheet.
tblCategoryMap[NIQ_Category] → if a match is found, it returns the standardized NIQ category.
"REVIEW" → if no match is found, Excel shows “REVIEW” → meaning you need a manual check.
Now in MappedCategory:
If Category = “Soft Drinks” → Excel finds it in CategoryMap → returns “Beverages”.
If Category = “Shampoo” → Excel finds it → returns “Health &amp; Beauty”.
If Category = something not in your CategoryMap → Excel shows “REVIEW.”
</text>
  </threadedComment>
  <threadedComment ref="M1" dT="2025-09-18T17:13:45.80" personId="{C29A2DAD-093A-4055-A012-5AE999D6F12C}" id="{553D3A74-CCB0-4EC1-A295-EFA6C1CCFE03}">
    <text xml:space="preserve">notes what needs to be done (e.g., “Check barcode,” “Confirm price”). </text>
  </threadedComment>
  <threadedComment ref="N1" dT="2025-09-18T17:14:16.64" personId="{C29A2DAD-093A-4055-A012-5AE999D6F12C}" id="{E7A3255E-4DDF-496D-B2E5-5EED4A3A49FD}">
    <text xml:space="preserve">person responsible (e.g., “Atiqah,” “Team A”) </text>
  </threadedComment>
  <threadedComment ref="O1" dT="2025-09-18T17:15:46.68" personId="{C29A2DAD-093A-4055-A012-5AE999D6F12C}" id="{4ECE6B27-E82D-480B-841B-9F4ACF48BBE0}">
    <text>Yes/No or Date when fixed 
maintain a clear audit trail of anomalies and their resolution. (these new 3 columns: Action, AssignedTo, Resolved)</text>
  </threadedComment>
</ThreadedComments>
</file>

<file path=xl/threadedComments/threadedComment3.xml><?xml version="1.0" encoding="utf-8"?>
<ThreadedComments xmlns="http://schemas.microsoft.com/office/spreadsheetml/2018/threadedcomments" xmlns:x="http://schemas.openxmlformats.org/spreadsheetml/2006/main">
  <threadedComment ref="H2" dT="2025-09-19T05:40:36.51" personId="{C29A2DAD-093A-4055-A012-5AE999D6F12C}" id="{2AE86303-2FAC-4A38-88C7-56A7EA1CF141}">
    <text>Meaning: How much money was generated from all products sold (revenue).
Why important: Gives clients the total size of business. If sales drop, they investigate causes.</text>
  </threadedComment>
  <threadedComment ref="J2" dT="2025-09-19T05:41:09.81" personId="{C29A2DAD-093A-4055-A012-5AE999D6F12C}" id="{E39BDE3E-0BE1-4634-9CDF-789A2C33F65E}">
    <text>Meaning: Total number of units/items sold.
Why important: Complements sales value. For example, sales value may grow due to higher prices, but if quantity is falling, demand might be weakening.</text>
  </threadedComment>
  <threadedComment ref="M2" dT="2025-09-19T05:41:38.14" personId="{C29A2DAD-093A-4055-A012-5AE999D6F12C}" id="{9E6FEEA6-E8FC-40F2-8E8B-BA06AC554141}">
    <text>Meaning: % of records that matched a valid product in Products_Master.
Why important: NIQ sells trusted data. If many barcodes don’t map correctly, reports lose credibility. Reliability needs to stay very high (typically &gt;98%).</text>
  </threadedComment>
  <threadedComment ref="P2" dT="2025-09-19T05:45:22.02" personId="{C29A2DAD-093A-4055-A012-5AE999D6F12C}" id="{AE6E0ADD-40E3-4EF7-90AF-20513C1E903D}">
    <text>Meaning: Total number of suspicious rows (missing products or price errors).
Why important: Shows how much data requires manual review. If anomalies increase, the data ops team might need more staff time for validation.</text>
  </threadedComment>
  <threadedComment ref="R2" dT="2025-09-19T05:53:41.68" personId="{C29A2DAD-093A-4055-A012-5AE999D6F12C}" id="{2E9C88EA-A766-4215-9463-D7041546EF9B}">
    <text>Meaning: % of products that were categorized automatically without human intervention.
Why important: High auto-coding % = efficient processes. If it drops, it means too many new/unmapped categories need manual review → slows down operations.</text>
  </threadedComment>
  <threadedComment ref="T2" dT="2025-09-20T19:58:00.46" personId="{C29A2DAD-093A-4055-A012-5AE999D6F12C}" id="{A2105AC0-6B7E-4E0A-B2C1-E121FDCFDEE8}">
    <text>Numerator = count of rows where MasterExists = "MISSING"
Denominator = total rows in RawSales (tblSales[Barcode])
Result = fraction of missing rows.</text>
  </threadedComment>
  <threadedComment ref="V2" dT="2025-09-20T20:05:16.49" personId="{C29A2DAD-093A-4055-A012-5AE999D6F12C}" id="{6E4C1C1B-D04D-42B9-B16F-FB5DF2E67941}">
    <text>This will display:
ESCALATE if &gt;5% of rows are missing.
OK otherwise.
Example results:
If 12 out of 200 rows are missing → 6% → “ESCALATE”.
If 3 out of 200 rows are missing → 1.5% → “OK”.</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pivotTable" Target="../pivotTables/pivotTable3.xml"/><Relationship Id="rId7" Type="http://schemas.openxmlformats.org/officeDocument/2006/relationships/comments" Target="../comments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3.v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1"/>
  <sheetViews>
    <sheetView workbookViewId="0">
      <selection activeCell="D1" sqref="D1"/>
    </sheetView>
  </sheetViews>
  <sheetFormatPr defaultRowHeight="14.4" x14ac:dyDescent="0.3"/>
  <cols>
    <col min="1" max="1" width="9.77734375" customWidth="1"/>
    <col min="2" max="2" width="14.5546875" customWidth="1"/>
    <col min="3" max="3" width="10.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6</v>
      </c>
      <c r="D4" t="s">
        <v>14</v>
      </c>
    </row>
    <row r="5" spans="1:4" x14ac:dyDescent="0.3">
      <c r="A5" t="s">
        <v>15</v>
      </c>
      <c r="B5" t="s">
        <v>16</v>
      </c>
      <c r="C5" t="s">
        <v>17</v>
      </c>
      <c r="D5" t="s">
        <v>18</v>
      </c>
    </row>
    <row r="6" spans="1:4" x14ac:dyDescent="0.3">
      <c r="A6" t="s">
        <v>19</v>
      </c>
      <c r="B6" t="s">
        <v>20</v>
      </c>
      <c r="C6" t="s">
        <v>21</v>
      </c>
      <c r="D6" t="s">
        <v>11</v>
      </c>
    </row>
    <row r="7" spans="1:4" x14ac:dyDescent="0.3">
      <c r="A7" t="s">
        <v>22</v>
      </c>
      <c r="B7" t="s">
        <v>23</v>
      </c>
      <c r="C7" t="s">
        <v>24</v>
      </c>
      <c r="D7" t="s">
        <v>14</v>
      </c>
    </row>
    <row r="8" spans="1:4" x14ac:dyDescent="0.3">
      <c r="A8" t="s">
        <v>25</v>
      </c>
      <c r="B8" t="s">
        <v>26</v>
      </c>
      <c r="C8" t="s">
        <v>27</v>
      </c>
      <c r="D8" t="s">
        <v>11</v>
      </c>
    </row>
    <row r="9" spans="1:4" x14ac:dyDescent="0.3">
      <c r="A9" t="s">
        <v>28</v>
      </c>
      <c r="B9" t="s">
        <v>29</v>
      </c>
      <c r="C9" t="s">
        <v>30</v>
      </c>
      <c r="D9" t="s">
        <v>18</v>
      </c>
    </row>
    <row r="10" spans="1:4" x14ac:dyDescent="0.3">
      <c r="A10" t="s">
        <v>31</v>
      </c>
      <c r="B10" t="s">
        <v>32</v>
      </c>
      <c r="C10" t="s">
        <v>27</v>
      </c>
      <c r="D10" t="s">
        <v>7</v>
      </c>
    </row>
    <row r="11" spans="1:4" x14ac:dyDescent="0.3">
      <c r="A11" t="s">
        <v>33</v>
      </c>
      <c r="B11" t="s">
        <v>34</v>
      </c>
      <c r="C11" t="s">
        <v>35</v>
      </c>
      <c r="D11" t="s">
        <v>11</v>
      </c>
    </row>
    <row r="12" spans="1:4" x14ac:dyDescent="0.3">
      <c r="A12" t="s">
        <v>36</v>
      </c>
      <c r="B12" t="s">
        <v>37</v>
      </c>
      <c r="C12" t="s">
        <v>38</v>
      </c>
      <c r="D12" t="s">
        <v>18</v>
      </c>
    </row>
    <row r="13" spans="1:4" x14ac:dyDescent="0.3">
      <c r="A13" t="s">
        <v>39</v>
      </c>
      <c r="B13" t="s">
        <v>40</v>
      </c>
      <c r="C13" t="s">
        <v>17</v>
      </c>
      <c r="D13" t="s">
        <v>7</v>
      </c>
    </row>
    <row r="14" spans="1:4" x14ac:dyDescent="0.3">
      <c r="A14" t="s">
        <v>41</v>
      </c>
      <c r="B14" t="s">
        <v>42</v>
      </c>
      <c r="C14" t="s">
        <v>43</v>
      </c>
      <c r="D14" t="s">
        <v>7</v>
      </c>
    </row>
    <row r="15" spans="1:4" x14ac:dyDescent="0.3">
      <c r="A15" t="s">
        <v>44</v>
      </c>
      <c r="B15" t="s">
        <v>45</v>
      </c>
      <c r="C15" t="s">
        <v>46</v>
      </c>
      <c r="D15" t="s">
        <v>14</v>
      </c>
    </row>
    <row r="16" spans="1:4" x14ac:dyDescent="0.3">
      <c r="A16" t="s">
        <v>47</v>
      </c>
      <c r="B16" t="s">
        <v>48</v>
      </c>
      <c r="C16" t="s">
        <v>46</v>
      </c>
      <c r="D16" t="s">
        <v>18</v>
      </c>
    </row>
    <row r="17" spans="1:4" x14ac:dyDescent="0.3">
      <c r="A17" t="s">
        <v>49</v>
      </c>
      <c r="B17" t="s">
        <v>50</v>
      </c>
      <c r="C17" t="s">
        <v>51</v>
      </c>
      <c r="D17" t="s">
        <v>14</v>
      </c>
    </row>
    <row r="18" spans="1:4" x14ac:dyDescent="0.3">
      <c r="A18" t="s">
        <v>52</v>
      </c>
      <c r="B18" t="s">
        <v>53</v>
      </c>
      <c r="C18" t="s">
        <v>43</v>
      </c>
      <c r="D18" t="s">
        <v>11</v>
      </c>
    </row>
    <row r="19" spans="1:4" x14ac:dyDescent="0.3">
      <c r="A19" t="s">
        <v>54</v>
      </c>
      <c r="B19" t="s">
        <v>55</v>
      </c>
      <c r="C19" t="s">
        <v>6</v>
      </c>
      <c r="D19" t="s">
        <v>11</v>
      </c>
    </row>
    <row r="20" spans="1:4" x14ac:dyDescent="0.3">
      <c r="A20" t="s">
        <v>56</v>
      </c>
      <c r="B20" t="s">
        <v>57</v>
      </c>
      <c r="C20" t="s">
        <v>38</v>
      </c>
      <c r="D20" t="s">
        <v>11</v>
      </c>
    </row>
    <row r="21" spans="1:4" x14ac:dyDescent="0.3">
      <c r="A21" t="s">
        <v>58</v>
      </c>
      <c r="B21" t="s">
        <v>59</v>
      </c>
      <c r="C21" t="s">
        <v>46</v>
      </c>
      <c r="D21" t="s">
        <v>7</v>
      </c>
    </row>
    <row r="22" spans="1:4" x14ac:dyDescent="0.3">
      <c r="A22" t="s">
        <v>60</v>
      </c>
      <c r="B22" t="s">
        <v>61</v>
      </c>
      <c r="C22" t="s">
        <v>30</v>
      </c>
      <c r="D22" t="s">
        <v>11</v>
      </c>
    </row>
    <row r="23" spans="1:4" x14ac:dyDescent="0.3">
      <c r="A23" t="s">
        <v>62</v>
      </c>
      <c r="B23" t="s">
        <v>63</v>
      </c>
      <c r="C23" t="s">
        <v>64</v>
      </c>
      <c r="D23" t="s">
        <v>11</v>
      </c>
    </row>
    <row r="24" spans="1:4" x14ac:dyDescent="0.3">
      <c r="A24" t="s">
        <v>65</v>
      </c>
      <c r="B24" t="s">
        <v>66</v>
      </c>
      <c r="C24" t="s">
        <v>38</v>
      </c>
      <c r="D24" t="s">
        <v>14</v>
      </c>
    </row>
    <row r="25" spans="1:4" x14ac:dyDescent="0.3">
      <c r="A25" t="s">
        <v>67</v>
      </c>
      <c r="B25" t="s">
        <v>68</v>
      </c>
      <c r="C25" t="s">
        <v>10</v>
      </c>
      <c r="D25" t="s">
        <v>11</v>
      </c>
    </row>
    <row r="26" spans="1:4" x14ac:dyDescent="0.3">
      <c r="A26" t="s">
        <v>69</v>
      </c>
      <c r="B26" t="s">
        <v>70</v>
      </c>
      <c r="C26" t="s">
        <v>71</v>
      </c>
      <c r="D26" t="s">
        <v>7</v>
      </c>
    </row>
    <row r="27" spans="1:4" x14ac:dyDescent="0.3">
      <c r="A27" t="s">
        <v>72</v>
      </c>
      <c r="B27" t="s">
        <v>73</v>
      </c>
      <c r="C27" t="s">
        <v>74</v>
      </c>
      <c r="D27" t="s">
        <v>7</v>
      </c>
    </row>
    <row r="28" spans="1:4" x14ac:dyDescent="0.3">
      <c r="A28" t="s">
        <v>75</v>
      </c>
      <c r="B28" t="s">
        <v>76</v>
      </c>
      <c r="C28" t="s">
        <v>21</v>
      </c>
      <c r="D28" t="s">
        <v>18</v>
      </c>
    </row>
    <row r="29" spans="1:4" x14ac:dyDescent="0.3">
      <c r="A29" t="s">
        <v>77</v>
      </c>
      <c r="B29" t="s">
        <v>78</v>
      </c>
      <c r="C29" t="s">
        <v>79</v>
      </c>
      <c r="D29" t="s">
        <v>7</v>
      </c>
    </row>
    <row r="30" spans="1:4" x14ac:dyDescent="0.3">
      <c r="A30" t="s">
        <v>80</v>
      </c>
      <c r="B30" t="s">
        <v>81</v>
      </c>
      <c r="C30" t="s">
        <v>21</v>
      </c>
      <c r="D30" t="s">
        <v>14</v>
      </c>
    </row>
    <row r="31" spans="1:4" x14ac:dyDescent="0.3">
      <c r="A31" t="s">
        <v>82</v>
      </c>
      <c r="B31" t="s">
        <v>83</v>
      </c>
      <c r="C31" t="s">
        <v>35</v>
      </c>
      <c r="D31" t="s">
        <v>84</v>
      </c>
    </row>
    <row r="32" spans="1:4" x14ac:dyDescent="0.3">
      <c r="A32" t="s">
        <v>85</v>
      </c>
      <c r="B32" t="s">
        <v>86</v>
      </c>
      <c r="C32" t="s">
        <v>71</v>
      </c>
      <c r="D32" t="s">
        <v>11</v>
      </c>
    </row>
    <row r="33" spans="1:4" x14ac:dyDescent="0.3">
      <c r="A33" t="s">
        <v>87</v>
      </c>
      <c r="B33" t="s">
        <v>88</v>
      </c>
      <c r="C33" t="s">
        <v>35</v>
      </c>
      <c r="D33" t="s">
        <v>11</v>
      </c>
    </row>
    <row r="34" spans="1:4" x14ac:dyDescent="0.3">
      <c r="A34" t="s">
        <v>89</v>
      </c>
      <c r="B34" t="s">
        <v>90</v>
      </c>
      <c r="C34" t="s">
        <v>51</v>
      </c>
      <c r="D34" t="s">
        <v>14</v>
      </c>
    </row>
    <row r="35" spans="1:4" x14ac:dyDescent="0.3">
      <c r="A35" t="s">
        <v>91</v>
      </c>
      <c r="B35" t="s">
        <v>92</v>
      </c>
      <c r="C35" t="s">
        <v>71</v>
      </c>
      <c r="D35" t="s">
        <v>7</v>
      </c>
    </row>
    <row r="36" spans="1:4" x14ac:dyDescent="0.3">
      <c r="A36" t="s">
        <v>93</v>
      </c>
      <c r="B36" t="s">
        <v>94</v>
      </c>
      <c r="C36" t="s">
        <v>10</v>
      </c>
      <c r="D36" t="s">
        <v>14</v>
      </c>
    </row>
    <row r="37" spans="1:4" x14ac:dyDescent="0.3">
      <c r="A37" t="s">
        <v>95</v>
      </c>
      <c r="B37" t="s">
        <v>96</v>
      </c>
      <c r="C37" t="s">
        <v>17</v>
      </c>
      <c r="D37" t="s">
        <v>18</v>
      </c>
    </row>
    <row r="38" spans="1:4" x14ac:dyDescent="0.3">
      <c r="A38" t="s">
        <v>97</v>
      </c>
      <c r="B38" t="s">
        <v>98</v>
      </c>
      <c r="C38" t="s">
        <v>21</v>
      </c>
      <c r="D38" t="s">
        <v>11</v>
      </c>
    </row>
    <row r="39" spans="1:4" x14ac:dyDescent="0.3">
      <c r="A39" t="s">
        <v>99</v>
      </c>
      <c r="B39" t="s">
        <v>100</v>
      </c>
      <c r="C39" t="s">
        <v>17</v>
      </c>
      <c r="D39" t="s">
        <v>84</v>
      </c>
    </row>
    <row r="40" spans="1:4" x14ac:dyDescent="0.3">
      <c r="A40" t="s">
        <v>101</v>
      </c>
      <c r="B40" t="s">
        <v>102</v>
      </c>
      <c r="C40" t="s">
        <v>71</v>
      </c>
      <c r="D40" t="s">
        <v>14</v>
      </c>
    </row>
    <row r="41" spans="1:4" x14ac:dyDescent="0.3">
      <c r="A41" t="s">
        <v>103</v>
      </c>
      <c r="B41" t="s">
        <v>104</v>
      </c>
      <c r="C41" t="s">
        <v>43</v>
      </c>
      <c r="D41" t="s">
        <v>18</v>
      </c>
    </row>
    <row r="42" spans="1:4" x14ac:dyDescent="0.3">
      <c r="A42" t="s">
        <v>105</v>
      </c>
      <c r="B42" t="s">
        <v>106</v>
      </c>
      <c r="C42" t="s">
        <v>107</v>
      </c>
      <c r="D42" t="s">
        <v>7</v>
      </c>
    </row>
    <row r="43" spans="1:4" x14ac:dyDescent="0.3">
      <c r="A43" t="s">
        <v>108</v>
      </c>
      <c r="B43" t="s">
        <v>109</v>
      </c>
      <c r="C43" t="s">
        <v>107</v>
      </c>
      <c r="D43" t="s">
        <v>84</v>
      </c>
    </row>
    <row r="44" spans="1:4" x14ac:dyDescent="0.3">
      <c r="A44" t="s">
        <v>110</v>
      </c>
      <c r="B44" t="s">
        <v>111</v>
      </c>
      <c r="C44" t="s">
        <v>27</v>
      </c>
      <c r="D44" t="s">
        <v>18</v>
      </c>
    </row>
    <row r="45" spans="1:4" x14ac:dyDescent="0.3">
      <c r="A45" t="s">
        <v>112</v>
      </c>
      <c r="B45" t="s">
        <v>113</v>
      </c>
      <c r="C45" t="s">
        <v>43</v>
      </c>
      <c r="D45" t="s">
        <v>11</v>
      </c>
    </row>
    <row r="46" spans="1:4" x14ac:dyDescent="0.3">
      <c r="A46" t="s">
        <v>114</v>
      </c>
      <c r="B46" t="s">
        <v>115</v>
      </c>
      <c r="C46" t="s">
        <v>24</v>
      </c>
      <c r="D46" t="s">
        <v>7</v>
      </c>
    </row>
    <row r="47" spans="1:4" x14ac:dyDescent="0.3">
      <c r="A47" t="s">
        <v>116</v>
      </c>
      <c r="B47" t="s">
        <v>117</v>
      </c>
      <c r="C47" t="s">
        <v>74</v>
      </c>
      <c r="D47" t="s">
        <v>11</v>
      </c>
    </row>
    <row r="48" spans="1:4" x14ac:dyDescent="0.3">
      <c r="A48" t="s">
        <v>118</v>
      </c>
      <c r="B48" t="s">
        <v>119</v>
      </c>
      <c r="C48" t="s">
        <v>35</v>
      </c>
      <c r="D48" t="s">
        <v>14</v>
      </c>
    </row>
    <row r="49" spans="1:4" x14ac:dyDescent="0.3">
      <c r="A49" t="s">
        <v>120</v>
      </c>
      <c r="B49" t="s">
        <v>121</v>
      </c>
      <c r="C49" t="s">
        <v>24</v>
      </c>
      <c r="D49" t="s">
        <v>14</v>
      </c>
    </row>
    <row r="50" spans="1:4" x14ac:dyDescent="0.3">
      <c r="A50" t="s">
        <v>122</v>
      </c>
      <c r="B50" t="s">
        <v>123</v>
      </c>
      <c r="C50" t="s">
        <v>79</v>
      </c>
      <c r="D50" t="s">
        <v>18</v>
      </c>
    </row>
    <row r="51" spans="1:4" x14ac:dyDescent="0.3">
      <c r="A51" t="s">
        <v>124</v>
      </c>
      <c r="B51" t="s">
        <v>125</v>
      </c>
      <c r="C51" t="s">
        <v>107</v>
      </c>
      <c r="D51" t="s">
        <v>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01"/>
  <sheetViews>
    <sheetView workbookViewId="0">
      <selection activeCell="L1" sqref="L1"/>
    </sheetView>
  </sheetViews>
  <sheetFormatPr defaultRowHeight="14.4" x14ac:dyDescent="0.3"/>
  <cols>
    <col min="1" max="1" width="8.88671875" customWidth="1"/>
    <col min="2" max="2" width="9.109375" customWidth="1"/>
    <col min="3" max="4" width="9.77734375" customWidth="1"/>
    <col min="5" max="5" width="10.21875" customWidth="1"/>
    <col min="6" max="6" width="10.5546875" customWidth="1"/>
    <col min="7" max="7" width="11.88671875" customWidth="1"/>
  </cols>
  <sheetData>
    <row r="1" spans="1:13" x14ac:dyDescent="0.3">
      <c r="A1" s="1" t="s">
        <v>126</v>
      </c>
      <c r="B1" s="1" t="s">
        <v>127</v>
      </c>
      <c r="C1" s="1" t="s">
        <v>0</v>
      </c>
      <c r="D1" s="2" t="s">
        <v>1</v>
      </c>
      <c r="E1" s="2" t="s">
        <v>258</v>
      </c>
      <c r="F1" s="1" t="s">
        <v>128</v>
      </c>
      <c r="G1" s="1" t="s">
        <v>129</v>
      </c>
      <c r="H1" s="1" t="s">
        <v>130</v>
      </c>
      <c r="I1" s="1" t="s">
        <v>271</v>
      </c>
      <c r="J1" s="1" t="s">
        <v>272</v>
      </c>
      <c r="K1" s="1" t="s">
        <v>273</v>
      </c>
      <c r="L1" s="1" t="s">
        <v>274</v>
      </c>
      <c r="M1" s="2" t="s">
        <v>275</v>
      </c>
    </row>
    <row r="2" spans="1:13" x14ac:dyDescent="0.3">
      <c r="A2" t="s">
        <v>131</v>
      </c>
      <c r="B2" t="s">
        <v>132</v>
      </c>
      <c r="C2" t="s">
        <v>93</v>
      </c>
      <c r="D2" t="str">
        <f>_xlfn.XLOOKUP(tblSales[[#This Row],[Barcode]], tblProducts[Barcode], tblProducts[ProductName], "NOT_FOUND")</f>
        <v>BrandE Crisps Item 35</v>
      </c>
      <c r="E2" t="str">
        <f>_xlfn.XLOOKUP(tblSales[[#This Row],[Barcode]], tblProducts[Barcode], tblProducts[Category], "NOT_FOUND")</f>
        <v>Crisps</v>
      </c>
      <c r="F2">
        <v>8</v>
      </c>
      <c r="G2">
        <v>6.76</v>
      </c>
      <c r="H2">
        <v>54.08</v>
      </c>
      <c r="I2" t="str">
        <f>IF(COUNTIFS(tblProducts[Barcode],tblSales[[#This Row],[Barcode]])&gt;0,"OK","MISSING")</f>
        <v>OK</v>
      </c>
      <c r="J2">
        <f>AVERAGEIFS(tblSales[UnitPrice],tblSales[Barcode],tblSales[[#This Row],[Barcode]])</f>
        <v>4.4359999999999999</v>
      </c>
      <c r="K2" t="str">
        <f>IF(OR(tblSales[[#This Row],[UnitPrice]]&lt;0.5*tblSales[[#This Row],[ProductAvgPrice]],tblSales[[#This Row],[UnitPrice]]&gt;2*tblSales[[#This Row],[ProductAvgPrice]]),"PRICE_VARIANCE","OK")</f>
        <v>OK</v>
      </c>
      <c r="L2" t="str">
        <f>IF(tblSales[[#This Row],[MasterExists]]="MISSING","REVIEW","AUTO")</f>
        <v>AUTO</v>
      </c>
      <c r="M2" t="str">
        <f>_xlfn.XLOOKUP(tblSales[[#This Row],[VendorCategory]], tblCategoryMap[VendorCategory], tblCategoryMap[Comp_Category], "REVIEW")</f>
        <v>Snacks</v>
      </c>
    </row>
    <row r="3" spans="1:13" x14ac:dyDescent="0.3">
      <c r="A3" t="s">
        <v>133</v>
      </c>
      <c r="B3" t="s">
        <v>134</v>
      </c>
      <c r="C3" t="s">
        <v>56</v>
      </c>
      <c r="D3" t="str">
        <f>_xlfn.XLOOKUP(tblSales[[#This Row],[Barcode]], tblProducts[Barcode], tblProducts[ProductName], "NOT_FOUND")</f>
        <v>BrandB Soap Item 19</v>
      </c>
      <c r="E3" t="str">
        <f>_xlfn.XLOOKUP(tblSales[[#This Row],[Barcode]], tblProducts[Barcode], tblProducts[Category], "NOT_FOUND")</f>
        <v>Soap</v>
      </c>
      <c r="F3">
        <v>16</v>
      </c>
      <c r="G3">
        <v>18.47</v>
      </c>
      <c r="H3">
        <v>295.52</v>
      </c>
      <c r="I3" t="str">
        <f>IF(COUNTIFS(tblProducts[Barcode],tblSales[[#This Row],[Barcode]])&gt;0,"OK","MISSING")</f>
        <v>OK</v>
      </c>
      <c r="J3">
        <f>AVERAGEIFS(tblSales[UnitPrice],tblSales[Barcode],tblSales[[#This Row],[Barcode]])</f>
        <v>14.138571428571426</v>
      </c>
      <c r="K3" t="str">
        <f>IF(OR(tblSales[[#This Row],[UnitPrice]]&lt;0.5*tblSales[[#This Row],[ProductAvgPrice]],tblSales[[#This Row],[UnitPrice]]&gt;2*tblSales[[#This Row],[ProductAvgPrice]]),"PRICE_VARIANCE","OK")</f>
        <v>OK</v>
      </c>
      <c r="L3" t="str">
        <f>IF(tblSales[[#This Row],[MasterExists]]="MISSING","REVIEW","AUTO")</f>
        <v>AUTO</v>
      </c>
      <c r="M3" t="str">
        <f>_xlfn.XLOOKUP(tblSales[[#This Row],[VendorCategory]], tblCategoryMap[VendorCategory], tblCategoryMap[Comp_Category], "REVIEW")</f>
        <v>Health &amp; Beauty</v>
      </c>
    </row>
    <row r="4" spans="1:13" x14ac:dyDescent="0.3">
      <c r="A4" t="s">
        <v>135</v>
      </c>
      <c r="B4" t="s">
        <v>136</v>
      </c>
      <c r="C4" t="s">
        <v>31</v>
      </c>
      <c r="D4" t="str">
        <f>_xlfn.XLOOKUP(tblSales[[#This Row],[Barcode]], tblProducts[Barcode], tblProducts[ProductName], "NOT_FOUND")</f>
        <v>BrandC Packaged Snacks Item 9</v>
      </c>
      <c r="E4" t="str">
        <f>_xlfn.XLOOKUP(tblSales[[#This Row],[Barcode]], tblProducts[Barcode], tblProducts[Category], "NOT_FOUND")</f>
        <v>Packaged Snacks</v>
      </c>
      <c r="F4">
        <v>10</v>
      </c>
      <c r="G4">
        <v>3.97</v>
      </c>
      <c r="H4">
        <v>39.700000000000003</v>
      </c>
      <c r="I4" t="str">
        <f>IF(COUNTIFS(tblProducts[Barcode],tblSales[[#This Row],[Barcode]])&gt;0,"OK","MISSING")</f>
        <v>OK</v>
      </c>
      <c r="J4">
        <f>AVERAGEIFS(tblSales[UnitPrice],tblSales[Barcode],tblSales[[#This Row],[Barcode]])</f>
        <v>3.8900000000000006</v>
      </c>
      <c r="K4" t="str">
        <f>IF(OR(tblSales[[#This Row],[UnitPrice]]&lt;0.5*tblSales[[#This Row],[ProductAvgPrice]],tblSales[[#This Row],[UnitPrice]]&gt;2*tblSales[[#This Row],[ProductAvgPrice]]),"PRICE_VARIANCE","OK")</f>
        <v>OK</v>
      </c>
      <c r="L4" t="str">
        <f>IF(tblSales[[#This Row],[MasterExists]]="MISSING","REVIEW","AUTO")</f>
        <v>AUTO</v>
      </c>
      <c r="M4" t="str">
        <f>_xlfn.XLOOKUP(tblSales[[#This Row],[VendorCategory]], tblCategoryMap[VendorCategory], tblCategoryMap[Comp_Category], "REVIEW")</f>
        <v>Snacks</v>
      </c>
    </row>
    <row r="5" spans="1:13" x14ac:dyDescent="0.3">
      <c r="A5" t="s">
        <v>137</v>
      </c>
      <c r="B5" t="s">
        <v>138</v>
      </c>
      <c r="C5" t="s">
        <v>15</v>
      </c>
      <c r="D5" t="str">
        <f>_xlfn.XLOOKUP(tblSales[[#This Row],[Barcode]], tblProducts[Barcode], tblProducts[ProductName], "NOT_FOUND")</f>
        <v>BrandA Detergent Item 4</v>
      </c>
      <c r="E5" t="str">
        <f>_xlfn.XLOOKUP(tblSales[[#This Row],[Barcode]], tblProducts[Barcode], tblProducts[Category], "NOT_FOUND")</f>
        <v>Detergent</v>
      </c>
      <c r="F5">
        <v>1</v>
      </c>
      <c r="G5">
        <v>3</v>
      </c>
      <c r="H5">
        <v>3</v>
      </c>
      <c r="I5" t="str">
        <f>IF(COUNTIFS(tblProducts[Barcode],tblSales[[#This Row],[Barcode]])&gt;0,"OK","MISSING")</f>
        <v>OK</v>
      </c>
      <c r="J5">
        <f>AVERAGEIFS(tblSales[UnitPrice],tblSales[Barcode],tblSales[[#This Row],[Barcode]])</f>
        <v>5.59</v>
      </c>
      <c r="K5" t="str">
        <f>IF(OR(tblSales[[#This Row],[UnitPrice]]&lt;0.5*tblSales[[#This Row],[ProductAvgPrice]],tblSales[[#This Row],[UnitPrice]]&gt;2*tblSales[[#This Row],[ProductAvgPrice]]),"PRICE_VARIANCE","OK")</f>
        <v>OK</v>
      </c>
      <c r="L5" t="str">
        <f>IF(tblSales[[#This Row],[MasterExists]]="MISSING","REVIEW","AUTO")</f>
        <v>AUTO</v>
      </c>
      <c r="M5" t="str">
        <f>_xlfn.XLOOKUP(tblSales[[#This Row],[VendorCategory]], tblCategoryMap[VendorCategory], tblCategoryMap[Comp_Category], "REVIEW")</f>
        <v>Household</v>
      </c>
    </row>
    <row r="6" spans="1:13" x14ac:dyDescent="0.3">
      <c r="A6" t="s">
        <v>139</v>
      </c>
      <c r="B6" t="s">
        <v>138</v>
      </c>
      <c r="C6" t="s">
        <v>72</v>
      </c>
      <c r="D6" t="str">
        <f>_xlfn.XLOOKUP(tblSales[[#This Row],[Barcode]], tblProducts[Barcode], tblProducts[ProductName], "NOT_FOUND")</f>
        <v>BrandC Cheese Item 26</v>
      </c>
      <c r="E6" t="str">
        <f>_xlfn.XLOOKUP(tblSales[[#This Row],[Barcode]], tblProducts[Barcode], tblProducts[Category], "NOT_FOUND")</f>
        <v>Cheese</v>
      </c>
      <c r="F6">
        <v>3</v>
      </c>
      <c r="G6">
        <v>7.7</v>
      </c>
      <c r="H6">
        <v>23.1</v>
      </c>
      <c r="I6" t="str">
        <f>IF(COUNTIFS(tblProducts[Barcode],tblSales[[#This Row],[Barcode]])&gt;0,"OK","MISSING")</f>
        <v>OK</v>
      </c>
      <c r="J6">
        <f>AVERAGEIFS(tblSales[UnitPrice],tblSales[Barcode],tblSales[[#This Row],[Barcode]])</f>
        <v>5.7733333333333334</v>
      </c>
      <c r="K6" t="str">
        <f>IF(OR(tblSales[[#This Row],[UnitPrice]]&lt;0.5*tblSales[[#This Row],[ProductAvgPrice]],tblSales[[#This Row],[UnitPrice]]&gt;2*tblSales[[#This Row],[ProductAvgPrice]]),"PRICE_VARIANCE","OK")</f>
        <v>OK</v>
      </c>
      <c r="L6" t="str">
        <f>IF(tblSales[[#This Row],[MasterExists]]="MISSING","REVIEW","AUTO")</f>
        <v>AUTO</v>
      </c>
      <c r="M6" t="str">
        <f>_xlfn.XLOOKUP(tblSales[[#This Row],[VendorCategory]], tblCategoryMap[VendorCategory], tblCategoryMap[Comp_Category], "REVIEW")</f>
        <v>Dairy</v>
      </c>
    </row>
    <row r="7" spans="1:13" x14ac:dyDescent="0.3">
      <c r="A7" t="s">
        <v>140</v>
      </c>
      <c r="B7" t="s">
        <v>141</v>
      </c>
      <c r="C7" t="s">
        <v>62</v>
      </c>
      <c r="D7" t="str">
        <f>_xlfn.XLOOKUP(tblSales[[#This Row],[Barcode]], tblProducts[Barcode], tblProducts[ProductName], "NOT_FOUND")</f>
        <v>BrandB Skincare Item 22</v>
      </c>
      <c r="E7" t="str">
        <f>_xlfn.XLOOKUP(tblSales[[#This Row],[Barcode]], tblProducts[Barcode], tblProducts[Category], "NOT_FOUND")</f>
        <v>Skincare</v>
      </c>
      <c r="F7">
        <v>8</v>
      </c>
      <c r="G7">
        <v>7.27</v>
      </c>
      <c r="H7">
        <v>58.16</v>
      </c>
      <c r="I7" t="str">
        <f>IF(COUNTIFS(tblProducts[Barcode],tblSales[[#This Row],[Barcode]])&gt;0,"OK","MISSING")</f>
        <v>OK</v>
      </c>
      <c r="J7">
        <f>AVERAGEIFS(tblSales[UnitPrice],tblSales[Barcode],tblSales[[#This Row],[Barcode]])</f>
        <v>15.129999999999997</v>
      </c>
      <c r="K7" t="str">
        <f>IF(OR(tblSales[[#This Row],[UnitPrice]]&lt;0.5*tblSales[[#This Row],[ProductAvgPrice]],tblSales[[#This Row],[UnitPrice]]&gt;2*tblSales[[#This Row],[ProductAvgPrice]]),"PRICE_VARIANCE","OK")</f>
        <v>PRICE_VARIANCE</v>
      </c>
      <c r="L7" t="str">
        <f>IF(tblSales[[#This Row],[MasterExists]]="MISSING","REVIEW","AUTO")</f>
        <v>AUTO</v>
      </c>
      <c r="M7" t="str">
        <f>_xlfn.XLOOKUP(tblSales[[#This Row],[VendorCategory]], tblCategoryMap[VendorCategory], tblCategoryMap[Comp_Category], "REVIEW")</f>
        <v>Health &amp; Beauty</v>
      </c>
    </row>
    <row r="8" spans="1:13" x14ac:dyDescent="0.3">
      <c r="A8" t="s">
        <v>142</v>
      </c>
      <c r="B8" t="s">
        <v>132</v>
      </c>
      <c r="C8" t="s">
        <v>87</v>
      </c>
      <c r="D8" t="str">
        <f>_xlfn.XLOOKUP(tblSales[[#This Row],[Barcode]], tblProducts[Barcode], tblProducts[ProductName], "NOT_FOUND")</f>
        <v>BrandB Shampoo Item 32</v>
      </c>
      <c r="E8" t="str">
        <f>_xlfn.XLOOKUP(tblSales[[#This Row],[Barcode]], tblProducts[Barcode], tblProducts[Category], "NOT_FOUND")</f>
        <v>Shampoo</v>
      </c>
      <c r="F8">
        <v>4</v>
      </c>
      <c r="G8">
        <v>22.02</v>
      </c>
      <c r="H8">
        <v>88.08</v>
      </c>
      <c r="I8" t="str">
        <f>IF(COUNTIFS(tblProducts[Barcode],tblSales[[#This Row],[Barcode]])&gt;0,"OK","MISSING")</f>
        <v>OK</v>
      </c>
      <c r="J8">
        <f>AVERAGEIFS(tblSales[UnitPrice],tblSales[Barcode],tblSales[[#This Row],[Barcode]])</f>
        <v>19.058333333333334</v>
      </c>
      <c r="K8" t="str">
        <f>IF(OR(tblSales[[#This Row],[UnitPrice]]&lt;0.5*tblSales[[#This Row],[ProductAvgPrice]],tblSales[[#This Row],[UnitPrice]]&gt;2*tblSales[[#This Row],[ProductAvgPrice]]),"PRICE_VARIANCE","OK")</f>
        <v>OK</v>
      </c>
      <c r="L8" t="str">
        <f>IF(tblSales[[#This Row],[MasterExists]]="MISSING","REVIEW","AUTO")</f>
        <v>AUTO</v>
      </c>
      <c r="M8" t="str">
        <f>_xlfn.XLOOKUP(tblSales[[#This Row],[VendorCategory]], tblCategoryMap[VendorCategory], tblCategoryMap[Comp_Category], "REVIEW")</f>
        <v>Health &amp; Beauty</v>
      </c>
    </row>
    <row r="9" spans="1:13" x14ac:dyDescent="0.3">
      <c r="A9" t="s">
        <v>143</v>
      </c>
      <c r="B9" t="s">
        <v>144</v>
      </c>
      <c r="C9" t="s">
        <v>80</v>
      </c>
      <c r="D9" t="str">
        <f>_xlfn.XLOOKUP(tblSales[[#This Row],[Barcode]], tblProducts[Barcode], tblProducts[ProductName], "NOT_FOUND")</f>
        <v>BrandE Soda Item 29</v>
      </c>
      <c r="E9" t="str">
        <f>_xlfn.XLOOKUP(tblSales[[#This Row],[Barcode]], tblProducts[Barcode], tblProducts[Category], "NOT_FOUND")</f>
        <v>Soda</v>
      </c>
      <c r="F9">
        <v>6</v>
      </c>
      <c r="G9">
        <v>2.27</v>
      </c>
      <c r="H9">
        <v>13.62</v>
      </c>
      <c r="I9" t="str">
        <f>IF(COUNTIFS(tblProducts[Barcode],tblSales[[#This Row],[Barcode]])&gt;0,"OK","MISSING")</f>
        <v>OK</v>
      </c>
      <c r="J9">
        <f>AVERAGEIFS(tblSales[UnitPrice],tblSales[Barcode],tblSales[[#This Row],[Barcode]])</f>
        <v>2.6050000000000004</v>
      </c>
      <c r="K9" t="str">
        <f>IF(OR(tblSales[[#This Row],[UnitPrice]]&lt;0.5*tblSales[[#This Row],[ProductAvgPrice]],tblSales[[#This Row],[UnitPrice]]&gt;2*tblSales[[#This Row],[ProductAvgPrice]]),"PRICE_VARIANCE","OK")</f>
        <v>OK</v>
      </c>
      <c r="L9" t="str">
        <f>IF(tblSales[[#This Row],[MasterExists]]="MISSING","REVIEW","AUTO")</f>
        <v>AUTO</v>
      </c>
      <c r="M9" t="str">
        <f>_xlfn.XLOOKUP(tblSales[[#This Row],[VendorCategory]], tblCategoryMap[VendorCategory], tblCategoryMap[Comp_Category], "REVIEW")</f>
        <v>Beverages</v>
      </c>
    </row>
    <row r="10" spans="1:13" x14ac:dyDescent="0.3">
      <c r="A10" t="s">
        <v>145</v>
      </c>
      <c r="B10" t="s">
        <v>146</v>
      </c>
      <c r="C10" t="s">
        <v>85</v>
      </c>
      <c r="D10" t="str">
        <f>_xlfn.XLOOKUP(tblSales[[#This Row],[Barcode]], tblProducts[Barcode], tblProducts[ProductName], "NOT_FOUND")</f>
        <v>BrandB Surface Cleaner Item 31</v>
      </c>
      <c r="E10" t="str">
        <f>_xlfn.XLOOKUP(tblSales[[#This Row],[Barcode]], tblProducts[Barcode], tblProducts[Category], "NOT_FOUND")</f>
        <v>Surface Cleaner</v>
      </c>
      <c r="F10">
        <v>1</v>
      </c>
      <c r="G10">
        <v>4.53</v>
      </c>
      <c r="H10">
        <v>4.53</v>
      </c>
      <c r="I10" t="str">
        <f>IF(COUNTIFS(tblProducts[Barcode],tblSales[[#This Row],[Barcode]])&gt;0,"OK","MISSING")</f>
        <v>OK</v>
      </c>
      <c r="J10">
        <f>AVERAGEIFS(tblSales[UnitPrice],tblSales[Barcode],tblSales[[#This Row],[Barcode]])</f>
        <v>7.59</v>
      </c>
      <c r="K10" t="str">
        <f>IF(OR(tblSales[[#This Row],[UnitPrice]]&lt;0.5*tblSales[[#This Row],[ProductAvgPrice]],tblSales[[#This Row],[UnitPrice]]&gt;2*tblSales[[#This Row],[ProductAvgPrice]]),"PRICE_VARIANCE","OK")</f>
        <v>OK</v>
      </c>
      <c r="L10" t="str">
        <f>IF(tblSales[[#This Row],[MasterExists]]="MISSING","REVIEW","AUTO")</f>
        <v>AUTO</v>
      </c>
      <c r="M10" t="str">
        <f>_xlfn.XLOOKUP(tblSales[[#This Row],[VendorCategory]], tblCategoryMap[VendorCategory], tblCategoryMap[Comp_Category], "REVIEW")</f>
        <v>Household</v>
      </c>
    </row>
    <row r="11" spans="1:13" x14ac:dyDescent="0.3">
      <c r="A11" t="s">
        <v>147</v>
      </c>
      <c r="B11" t="s">
        <v>132</v>
      </c>
      <c r="C11" t="s">
        <v>62</v>
      </c>
      <c r="D11" t="str">
        <f>_xlfn.XLOOKUP(tblSales[[#This Row],[Barcode]], tblProducts[Barcode], tblProducts[ProductName], "NOT_FOUND")</f>
        <v>BrandB Skincare Item 22</v>
      </c>
      <c r="E11" t="str">
        <f>_xlfn.XLOOKUP(tblSales[[#This Row],[Barcode]], tblProducts[Barcode], tblProducts[Category], "NOT_FOUND")</f>
        <v>Skincare</v>
      </c>
      <c r="F11">
        <v>6</v>
      </c>
      <c r="G11">
        <v>8.94</v>
      </c>
      <c r="H11">
        <v>53.64</v>
      </c>
      <c r="I11" t="str">
        <f>IF(COUNTIFS(tblProducts[Barcode],tblSales[[#This Row],[Barcode]])&gt;0,"OK","MISSING")</f>
        <v>OK</v>
      </c>
      <c r="J11">
        <f>AVERAGEIFS(tblSales[UnitPrice],tblSales[Barcode],tblSales[[#This Row],[Barcode]])</f>
        <v>15.129999999999997</v>
      </c>
      <c r="K11" t="str">
        <f>IF(OR(tblSales[[#This Row],[UnitPrice]]&lt;0.5*tblSales[[#This Row],[ProductAvgPrice]],tblSales[[#This Row],[UnitPrice]]&gt;2*tblSales[[#This Row],[ProductAvgPrice]]),"PRICE_VARIANCE","OK")</f>
        <v>OK</v>
      </c>
      <c r="L11" t="str">
        <f>IF(tblSales[[#This Row],[MasterExists]]="MISSING","REVIEW","AUTO")</f>
        <v>AUTO</v>
      </c>
      <c r="M11" t="str">
        <f>_xlfn.XLOOKUP(tblSales[[#This Row],[VendorCategory]], tblCategoryMap[VendorCategory], tblCategoryMap[Comp_Category], "REVIEW")</f>
        <v>Health &amp; Beauty</v>
      </c>
    </row>
    <row r="12" spans="1:13" x14ac:dyDescent="0.3">
      <c r="A12" t="s">
        <v>148</v>
      </c>
      <c r="B12" t="s">
        <v>141</v>
      </c>
      <c r="C12" t="s">
        <v>89</v>
      </c>
      <c r="D12" t="str">
        <f>_xlfn.XLOOKUP(tblSales[[#This Row],[Barcode]], tblProducts[Barcode], tblProducts[ProductName], "NOT_FOUND")</f>
        <v>BrandE Yogurt Item 33</v>
      </c>
      <c r="E12" t="str">
        <f>_xlfn.XLOOKUP(tblSales[[#This Row],[Barcode]], tblProducts[Barcode], tblProducts[Category], "NOT_FOUND")</f>
        <v>Yogurt</v>
      </c>
      <c r="F12">
        <v>5</v>
      </c>
      <c r="G12">
        <v>1.81</v>
      </c>
      <c r="H12">
        <v>9.0500000000000007</v>
      </c>
      <c r="I12" t="str">
        <f>IF(COUNTIFS(tblProducts[Barcode],tblSales[[#This Row],[Barcode]])&gt;0,"OK","MISSING")</f>
        <v>OK</v>
      </c>
      <c r="J12">
        <f>AVERAGEIFS(tblSales[UnitPrice],tblSales[Barcode],tblSales[[#This Row],[Barcode]])</f>
        <v>4.1983333333333333</v>
      </c>
      <c r="K12" t="str">
        <f>IF(OR(tblSales[[#This Row],[UnitPrice]]&lt;0.5*tblSales[[#This Row],[ProductAvgPrice]],tblSales[[#This Row],[UnitPrice]]&gt;2*tblSales[[#This Row],[ProductAvgPrice]]),"PRICE_VARIANCE","OK")</f>
        <v>PRICE_VARIANCE</v>
      </c>
      <c r="L12" t="str">
        <f>IF(tblSales[[#This Row],[MasterExists]]="MISSING","REVIEW","AUTO")</f>
        <v>AUTO</v>
      </c>
      <c r="M12" t="str">
        <f>_xlfn.XLOOKUP(tblSales[[#This Row],[VendorCategory]], tblCategoryMap[VendorCategory], tblCategoryMap[Comp_Category], "REVIEW")</f>
        <v>Dairy</v>
      </c>
    </row>
    <row r="13" spans="1:13" x14ac:dyDescent="0.3">
      <c r="A13" t="s">
        <v>145</v>
      </c>
      <c r="B13" t="s">
        <v>149</v>
      </c>
      <c r="C13" t="s">
        <v>19</v>
      </c>
      <c r="D13" t="str">
        <f>_xlfn.XLOOKUP(tblSales[[#This Row],[Barcode]], tblProducts[Barcode], tblProducts[ProductName], "NOT_FOUND")</f>
        <v>BrandB Soda Item 5</v>
      </c>
      <c r="E13" t="str">
        <f>_xlfn.XLOOKUP(tblSales[[#This Row],[Barcode]], tblProducts[Barcode], tblProducts[Category], "NOT_FOUND")</f>
        <v>Soda</v>
      </c>
      <c r="F13">
        <v>16</v>
      </c>
      <c r="G13">
        <v>2.69</v>
      </c>
      <c r="H13">
        <v>43.04</v>
      </c>
      <c r="I13" t="str">
        <f>IF(COUNTIFS(tblProducts[Barcode],tblSales[[#This Row],[Barcode]])&gt;0,"OK","MISSING")</f>
        <v>OK</v>
      </c>
      <c r="J13">
        <f>AVERAGEIFS(tblSales[UnitPrice],tblSales[Barcode],tblSales[[#This Row],[Barcode]])</f>
        <v>2.69</v>
      </c>
      <c r="K13" t="str">
        <f>IF(OR(tblSales[[#This Row],[UnitPrice]]&lt;0.5*tblSales[[#This Row],[ProductAvgPrice]],tblSales[[#This Row],[UnitPrice]]&gt;2*tblSales[[#This Row],[ProductAvgPrice]]),"PRICE_VARIANCE","OK")</f>
        <v>OK</v>
      </c>
      <c r="L13" t="str">
        <f>IF(tblSales[[#This Row],[MasterExists]]="MISSING","REVIEW","AUTO")</f>
        <v>AUTO</v>
      </c>
      <c r="M13" t="str">
        <f>_xlfn.XLOOKUP(tblSales[[#This Row],[VendorCategory]], tblCategoryMap[VendorCategory], tblCategoryMap[Comp_Category], "REVIEW")</f>
        <v>Beverages</v>
      </c>
    </row>
    <row r="14" spans="1:13" x14ac:dyDescent="0.3">
      <c r="A14" t="s">
        <v>150</v>
      </c>
      <c r="B14" t="s">
        <v>151</v>
      </c>
      <c r="C14" t="s">
        <v>8</v>
      </c>
      <c r="D14" t="str">
        <f>_xlfn.XLOOKUP(tblSales[[#This Row],[Barcode]], tblProducts[Barcode], tblProducts[ProductName], "NOT_FOUND")</f>
        <v>BrandB Crisps Item 2</v>
      </c>
      <c r="E14" t="str">
        <f>_xlfn.XLOOKUP(tblSales[[#This Row],[Barcode]], tblProducts[Barcode], tblProducts[Category], "NOT_FOUND")</f>
        <v>Crisps</v>
      </c>
      <c r="F14">
        <v>8</v>
      </c>
      <c r="G14">
        <v>4.79</v>
      </c>
      <c r="H14">
        <v>38.32</v>
      </c>
      <c r="I14" t="str">
        <f>IF(COUNTIFS(tblProducts[Barcode],tblSales[[#This Row],[Barcode]])&gt;0,"OK","MISSING")</f>
        <v>OK</v>
      </c>
      <c r="J14">
        <f>AVERAGEIFS(tblSales[UnitPrice],tblSales[Barcode],tblSales[[#This Row],[Barcode]])</f>
        <v>4.2160000000000002</v>
      </c>
      <c r="K14" t="str">
        <f>IF(OR(tblSales[[#This Row],[UnitPrice]]&lt;0.5*tblSales[[#This Row],[ProductAvgPrice]],tblSales[[#This Row],[UnitPrice]]&gt;2*tblSales[[#This Row],[ProductAvgPrice]]),"PRICE_VARIANCE","OK")</f>
        <v>OK</v>
      </c>
      <c r="L14" t="str">
        <f>IF(tblSales[[#This Row],[MasterExists]]="MISSING","REVIEW","AUTO")</f>
        <v>AUTO</v>
      </c>
      <c r="M14" t="str">
        <f>_xlfn.XLOOKUP(tblSales[[#This Row],[VendorCategory]], tblCategoryMap[VendorCategory], tblCategoryMap[Comp_Category], "REVIEW")</f>
        <v>Snacks</v>
      </c>
    </row>
    <row r="15" spans="1:13" x14ac:dyDescent="0.3">
      <c r="A15" t="s">
        <v>152</v>
      </c>
      <c r="B15" t="s">
        <v>149</v>
      </c>
      <c r="C15" t="s">
        <v>110</v>
      </c>
      <c r="D15" t="str">
        <f>_xlfn.XLOOKUP(tblSales[[#This Row],[Barcode]], tblProducts[Barcode], tblProducts[ProductName], "NOT_FOUND")</f>
        <v>BrandA Packaged Snacks Item 43</v>
      </c>
      <c r="E15" t="str">
        <f>_xlfn.XLOOKUP(tblSales[[#This Row],[Barcode]], tblProducts[Barcode], tblProducts[Category], "NOT_FOUND")</f>
        <v>Packaged Snacks</v>
      </c>
      <c r="F15">
        <v>19</v>
      </c>
      <c r="G15">
        <v>5.65</v>
      </c>
      <c r="H15">
        <v>107.35</v>
      </c>
      <c r="I15" t="str">
        <f>IF(COUNTIFS(tblProducts[Barcode],tblSales[[#This Row],[Barcode]])&gt;0,"OK","MISSING")</f>
        <v>OK</v>
      </c>
      <c r="J15">
        <f>AVERAGEIFS(tblSales[UnitPrice],tblSales[Barcode],tblSales[[#This Row],[Barcode]])</f>
        <v>4.9375</v>
      </c>
      <c r="K15" t="str">
        <f>IF(OR(tblSales[[#This Row],[UnitPrice]]&lt;0.5*tblSales[[#This Row],[ProductAvgPrice]],tblSales[[#This Row],[UnitPrice]]&gt;2*tblSales[[#This Row],[ProductAvgPrice]]),"PRICE_VARIANCE","OK")</f>
        <v>OK</v>
      </c>
      <c r="L15" t="str">
        <f>IF(tblSales[[#This Row],[MasterExists]]="MISSING","REVIEW","AUTO")</f>
        <v>AUTO</v>
      </c>
      <c r="M15" t="str">
        <f>_xlfn.XLOOKUP(tblSales[[#This Row],[VendorCategory]], tblCategoryMap[VendorCategory], tblCategoryMap[Comp_Category], "REVIEW")</f>
        <v>Snacks</v>
      </c>
    </row>
    <row r="16" spans="1:13" x14ac:dyDescent="0.3">
      <c r="A16" t="s">
        <v>153</v>
      </c>
      <c r="B16" t="s">
        <v>154</v>
      </c>
      <c r="C16" t="s">
        <v>80</v>
      </c>
      <c r="D16" t="str">
        <f>_xlfn.XLOOKUP(tblSales[[#This Row],[Barcode]], tblProducts[Barcode], tblProducts[ProductName], "NOT_FOUND")</f>
        <v>BrandE Soda Item 29</v>
      </c>
      <c r="E16" t="str">
        <f>_xlfn.XLOOKUP(tblSales[[#This Row],[Barcode]], tblProducts[Barcode], tblProducts[Category], "NOT_FOUND")</f>
        <v>Soda</v>
      </c>
      <c r="F16">
        <v>15</v>
      </c>
      <c r="G16">
        <v>2.94</v>
      </c>
      <c r="H16">
        <v>44.1</v>
      </c>
      <c r="I16" t="str">
        <f>IF(COUNTIFS(tblProducts[Barcode],tblSales[[#This Row],[Barcode]])&gt;0,"OK","MISSING")</f>
        <v>OK</v>
      </c>
      <c r="J16">
        <f>AVERAGEIFS(tblSales[UnitPrice],tblSales[Barcode],tblSales[[#This Row],[Barcode]])</f>
        <v>2.6050000000000004</v>
      </c>
      <c r="K16" t="str">
        <f>IF(OR(tblSales[[#This Row],[UnitPrice]]&lt;0.5*tblSales[[#This Row],[ProductAvgPrice]],tblSales[[#This Row],[UnitPrice]]&gt;2*tblSales[[#This Row],[ProductAvgPrice]]),"PRICE_VARIANCE","OK")</f>
        <v>OK</v>
      </c>
      <c r="L16" t="str">
        <f>IF(tblSales[[#This Row],[MasterExists]]="MISSING","REVIEW","AUTO")</f>
        <v>AUTO</v>
      </c>
      <c r="M16" t="str">
        <f>_xlfn.XLOOKUP(tblSales[[#This Row],[VendorCategory]], tblCategoryMap[VendorCategory], tblCategoryMap[Comp_Category], "REVIEW")</f>
        <v>Beverages</v>
      </c>
    </row>
    <row r="17" spans="1:13" x14ac:dyDescent="0.3">
      <c r="A17" t="s">
        <v>155</v>
      </c>
      <c r="B17" t="s">
        <v>146</v>
      </c>
      <c r="C17" t="s">
        <v>122</v>
      </c>
      <c r="D17" t="str">
        <f>_xlfn.XLOOKUP(tblSales[[#This Row],[Barcode]], tblProducts[Barcode], tblProducts[ProductName], "NOT_FOUND")</f>
        <v>BrandA Toothpaste Item 49</v>
      </c>
      <c r="E17" t="str">
        <f>_xlfn.XLOOKUP(tblSales[[#This Row],[Barcode]], tblProducts[Barcode], tblProducts[Category], "NOT_FOUND")</f>
        <v>Toothpaste</v>
      </c>
      <c r="F17">
        <v>7</v>
      </c>
      <c r="G17">
        <v>10.06</v>
      </c>
      <c r="H17">
        <v>70.42</v>
      </c>
      <c r="I17" t="str">
        <f>IF(COUNTIFS(tblProducts[Barcode],tblSales[[#This Row],[Barcode]])&gt;0,"OK","MISSING")</f>
        <v>OK</v>
      </c>
      <c r="J17">
        <f>AVERAGEIFS(tblSales[UnitPrice],tblSales[Barcode],tblSales[[#This Row],[Barcode]])</f>
        <v>11.281666666666666</v>
      </c>
      <c r="K17" t="str">
        <f>IF(OR(tblSales[[#This Row],[UnitPrice]]&lt;0.5*tblSales[[#This Row],[ProductAvgPrice]],tblSales[[#This Row],[UnitPrice]]&gt;2*tblSales[[#This Row],[ProductAvgPrice]]),"PRICE_VARIANCE","OK")</f>
        <v>OK</v>
      </c>
      <c r="L17" t="str">
        <f>IF(tblSales[[#This Row],[MasterExists]]="MISSING","REVIEW","AUTO")</f>
        <v>AUTO</v>
      </c>
      <c r="M17" t="str">
        <f>_xlfn.XLOOKUP(tblSales[[#This Row],[VendorCategory]], tblCategoryMap[VendorCategory], tblCategoryMap[Comp_Category], "REVIEW")</f>
        <v>Health &amp; Beauty</v>
      </c>
    </row>
    <row r="18" spans="1:13" x14ac:dyDescent="0.3">
      <c r="A18" t="s">
        <v>156</v>
      </c>
      <c r="B18" t="s">
        <v>146</v>
      </c>
      <c r="C18" t="s">
        <v>110</v>
      </c>
      <c r="D18" t="str">
        <f>_xlfn.XLOOKUP(tblSales[[#This Row],[Barcode]], tblProducts[Barcode], tblProducts[ProductName], "NOT_FOUND")</f>
        <v>BrandA Packaged Snacks Item 43</v>
      </c>
      <c r="E18" t="str">
        <f>_xlfn.XLOOKUP(tblSales[[#This Row],[Barcode]], tblProducts[Barcode], tblProducts[Category], "NOT_FOUND")</f>
        <v>Packaged Snacks</v>
      </c>
      <c r="F18">
        <v>10</v>
      </c>
      <c r="G18">
        <v>5.64</v>
      </c>
      <c r="H18">
        <v>56.4</v>
      </c>
      <c r="I18" t="str">
        <f>IF(COUNTIFS(tblProducts[Barcode],tblSales[[#This Row],[Barcode]])&gt;0,"OK","MISSING")</f>
        <v>OK</v>
      </c>
      <c r="J18">
        <f>AVERAGEIFS(tblSales[UnitPrice],tblSales[Barcode],tblSales[[#This Row],[Barcode]])</f>
        <v>4.9375</v>
      </c>
      <c r="K18" t="str">
        <f>IF(OR(tblSales[[#This Row],[UnitPrice]]&lt;0.5*tblSales[[#This Row],[ProductAvgPrice]],tblSales[[#This Row],[UnitPrice]]&gt;2*tblSales[[#This Row],[ProductAvgPrice]]),"PRICE_VARIANCE","OK")</f>
        <v>OK</v>
      </c>
      <c r="L18" t="str">
        <f>IF(tblSales[[#This Row],[MasterExists]]="MISSING","REVIEW","AUTO")</f>
        <v>AUTO</v>
      </c>
      <c r="M18" t="str">
        <f>_xlfn.XLOOKUP(tblSales[[#This Row],[VendorCategory]], tblCategoryMap[VendorCategory], tblCategoryMap[Comp_Category], "REVIEW")</f>
        <v>Snacks</v>
      </c>
    </row>
    <row r="19" spans="1:13" x14ac:dyDescent="0.3">
      <c r="A19" t="s">
        <v>157</v>
      </c>
      <c r="B19" t="s">
        <v>151</v>
      </c>
      <c r="C19" t="s">
        <v>12</v>
      </c>
      <c r="D19" t="str">
        <f>_xlfn.XLOOKUP(tblSales[[#This Row],[Barcode]], tblProducts[Barcode], tblProducts[ProductName], "NOT_FOUND")</f>
        <v>BrandE Soft Drinks Item 3</v>
      </c>
      <c r="E19" t="str">
        <f>_xlfn.XLOOKUP(tblSales[[#This Row],[Barcode]], tblProducts[Barcode], tblProducts[Category], "NOT_FOUND")</f>
        <v>Soft Drinks</v>
      </c>
      <c r="F19">
        <v>5</v>
      </c>
      <c r="G19">
        <v>1.86</v>
      </c>
      <c r="H19">
        <v>9.3000000000000007</v>
      </c>
      <c r="I19" t="str">
        <f>IF(COUNTIFS(tblProducts[Barcode],tblSales[[#This Row],[Barcode]])&gt;0,"OK","MISSING")</f>
        <v>OK</v>
      </c>
      <c r="J19">
        <f>AVERAGEIFS(tblSales[UnitPrice],tblSales[Barcode],tblSales[[#This Row],[Barcode]])</f>
        <v>3.028</v>
      </c>
      <c r="K19" t="str">
        <f>IF(OR(tblSales[[#This Row],[UnitPrice]]&lt;0.5*tblSales[[#This Row],[ProductAvgPrice]],tblSales[[#This Row],[UnitPrice]]&gt;2*tblSales[[#This Row],[ProductAvgPrice]]),"PRICE_VARIANCE","OK")</f>
        <v>OK</v>
      </c>
      <c r="L19" t="str">
        <f>IF(tblSales[[#This Row],[MasterExists]]="MISSING","REVIEW","AUTO")</f>
        <v>AUTO</v>
      </c>
      <c r="M19" t="str">
        <f>_xlfn.XLOOKUP(tblSales[[#This Row],[VendorCategory]], tblCategoryMap[VendorCategory], tblCategoryMap[Comp_Category], "REVIEW")</f>
        <v>Beverages</v>
      </c>
    </row>
    <row r="20" spans="1:13" x14ac:dyDescent="0.3">
      <c r="A20" t="s">
        <v>158</v>
      </c>
      <c r="B20" t="s">
        <v>136</v>
      </c>
      <c r="C20" t="s">
        <v>93</v>
      </c>
      <c r="D20" t="str">
        <f>_xlfn.XLOOKUP(tblSales[[#This Row],[Barcode]], tblProducts[Barcode], tblProducts[ProductName], "NOT_FOUND")</f>
        <v>BrandE Crisps Item 35</v>
      </c>
      <c r="E20" t="str">
        <f>_xlfn.XLOOKUP(tblSales[[#This Row],[Barcode]], tblProducts[Barcode], tblProducts[Category], "NOT_FOUND")</f>
        <v>Crisps</v>
      </c>
      <c r="F20">
        <v>9</v>
      </c>
      <c r="G20">
        <v>2.56</v>
      </c>
      <c r="H20">
        <v>23.04</v>
      </c>
      <c r="I20" t="str">
        <f>IF(COUNTIFS(tblProducts[Barcode],tblSales[[#This Row],[Barcode]])&gt;0,"OK","MISSING")</f>
        <v>OK</v>
      </c>
      <c r="J20">
        <f>AVERAGEIFS(tblSales[UnitPrice],tblSales[Barcode],tblSales[[#This Row],[Barcode]])</f>
        <v>4.4359999999999999</v>
      </c>
      <c r="K20" t="str">
        <f>IF(OR(tblSales[[#This Row],[UnitPrice]]&lt;0.5*tblSales[[#This Row],[ProductAvgPrice]],tblSales[[#This Row],[UnitPrice]]&gt;2*tblSales[[#This Row],[ProductAvgPrice]]),"PRICE_VARIANCE","OK")</f>
        <v>OK</v>
      </c>
      <c r="L20" t="str">
        <f>IF(tblSales[[#This Row],[MasterExists]]="MISSING","REVIEW","AUTO")</f>
        <v>AUTO</v>
      </c>
      <c r="M20" t="str">
        <f>_xlfn.XLOOKUP(tblSales[[#This Row],[VendorCategory]], tblCategoryMap[VendorCategory], tblCategoryMap[Comp_Category], "REVIEW")</f>
        <v>Snacks</v>
      </c>
    </row>
    <row r="21" spans="1:13" x14ac:dyDescent="0.3">
      <c r="A21" t="s">
        <v>159</v>
      </c>
      <c r="B21" t="s">
        <v>132</v>
      </c>
      <c r="C21" t="s">
        <v>124</v>
      </c>
      <c r="D21" t="str">
        <f>_xlfn.XLOOKUP(tblSales[[#This Row],[Barcode]], tblProducts[Barcode], tblProducts[ProductName], "NOT_FOUND")</f>
        <v>BrandC Carbonated Beverages Item 50</v>
      </c>
      <c r="E21" t="str">
        <f>_xlfn.XLOOKUP(tblSales[[#This Row],[Barcode]], tblProducts[Barcode], tblProducts[Category], "NOT_FOUND")</f>
        <v>Carbonated Beverages</v>
      </c>
      <c r="F21">
        <v>11</v>
      </c>
      <c r="G21">
        <v>4.1399999999999997</v>
      </c>
      <c r="H21">
        <v>45.54</v>
      </c>
      <c r="I21" t="str">
        <f>IF(COUNTIFS(tblProducts[Barcode],tblSales[[#This Row],[Barcode]])&gt;0,"OK","MISSING")</f>
        <v>OK</v>
      </c>
      <c r="J21">
        <f>AVERAGEIFS(tblSales[UnitPrice],tblSales[Barcode],tblSales[[#This Row],[Barcode]])</f>
        <v>3.0149999999999997</v>
      </c>
      <c r="K21" t="str">
        <f>IF(OR(tblSales[[#This Row],[UnitPrice]]&lt;0.5*tblSales[[#This Row],[ProductAvgPrice]],tblSales[[#This Row],[UnitPrice]]&gt;2*tblSales[[#This Row],[ProductAvgPrice]]),"PRICE_VARIANCE","OK")</f>
        <v>OK</v>
      </c>
      <c r="L21" t="str">
        <f>IF(tblSales[[#This Row],[MasterExists]]="MISSING","REVIEW","AUTO")</f>
        <v>AUTO</v>
      </c>
      <c r="M21" t="str">
        <f>_xlfn.XLOOKUP(tblSales[[#This Row],[VendorCategory]], tblCategoryMap[VendorCategory], tblCategoryMap[Comp_Category], "REVIEW")</f>
        <v>Beverages</v>
      </c>
    </row>
    <row r="22" spans="1:13" x14ac:dyDescent="0.3">
      <c r="A22" t="s">
        <v>160</v>
      </c>
      <c r="B22" t="s">
        <v>151</v>
      </c>
      <c r="C22" t="s">
        <v>44</v>
      </c>
      <c r="D22" t="str">
        <f>_xlfn.XLOOKUP(tblSales[[#This Row],[Barcode]], tblProducts[Barcode], tblProducts[ProductName], "NOT_FOUND")</f>
        <v>BrandE Bottled Drinks Item 14</v>
      </c>
      <c r="E22" t="str">
        <f>_xlfn.XLOOKUP(tblSales[[#This Row],[Barcode]], tblProducts[Barcode], tblProducts[Category], "NOT_FOUND")</f>
        <v>Bottled Drinks</v>
      </c>
      <c r="F22">
        <v>3</v>
      </c>
      <c r="G22">
        <v>5.14</v>
      </c>
      <c r="H22">
        <v>15.42</v>
      </c>
      <c r="I22" t="str">
        <f>IF(COUNTIFS(tblProducts[Barcode],tblSales[[#This Row],[Barcode]])&gt;0,"OK","MISSING")</f>
        <v>OK</v>
      </c>
      <c r="J22">
        <f>AVERAGEIFS(tblSales[UnitPrice],tblSales[Barcode],tblSales[[#This Row],[Barcode]])</f>
        <v>3.1533333333333329</v>
      </c>
      <c r="K22" t="str">
        <f>IF(OR(tblSales[[#This Row],[UnitPrice]]&lt;0.5*tblSales[[#This Row],[ProductAvgPrice]],tblSales[[#This Row],[UnitPrice]]&gt;2*tblSales[[#This Row],[ProductAvgPrice]]),"PRICE_VARIANCE","OK")</f>
        <v>OK</v>
      </c>
      <c r="L22" t="str">
        <f>IF(tblSales[[#This Row],[MasterExists]]="MISSING","REVIEW","AUTO")</f>
        <v>AUTO</v>
      </c>
      <c r="M22" t="str">
        <f>_xlfn.XLOOKUP(tblSales[[#This Row],[VendorCategory]], tblCategoryMap[VendorCategory], tblCategoryMap[Comp_Category], "REVIEW")</f>
        <v>Beverages</v>
      </c>
    </row>
    <row r="23" spans="1:13" x14ac:dyDescent="0.3">
      <c r="A23" t="s">
        <v>161</v>
      </c>
      <c r="B23" t="s">
        <v>134</v>
      </c>
      <c r="C23" t="s">
        <v>65</v>
      </c>
      <c r="D23" t="str">
        <f>_xlfn.XLOOKUP(tblSales[[#This Row],[Barcode]], tblProducts[Barcode], tblProducts[ProductName], "NOT_FOUND")</f>
        <v>BrandE Soap Item 23</v>
      </c>
      <c r="E23" t="str">
        <f>_xlfn.XLOOKUP(tblSales[[#This Row],[Barcode]], tblProducts[Barcode], tblProducts[Category], "NOT_FOUND")</f>
        <v>Soap</v>
      </c>
      <c r="F23">
        <v>2</v>
      </c>
      <c r="G23">
        <v>18.57</v>
      </c>
      <c r="H23">
        <v>37.14</v>
      </c>
      <c r="I23" t="str">
        <f>IF(COUNTIFS(tblProducts[Barcode],tblSales[[#This Row],[Barcode]])&gt;0,"OK","MISSING")</f>
        <v>OK</v>
      </c>
      <c r="J23">
        <f>AVERAGEIFS(tblSales[UnitPrice],tblSales[Barcode],tblSales[[#This Row],[Barcode]])</f>
        <v>16.858000000000001</v>
      </c>
      <c r="K23" t="str">
        <f>IF(OR(tblSales[[#This Row],[UnitPrice]]&lt;0.5*tblSales[[#This Row],[ProductAvgPrice]],tblSales[[#This Row],[UnitPrice]]&gt;2*tblSales[[#This Row],[ProductAvgPrice]]),"PRICE_VARIANCE","OK")</f>
        <v>OK</v>
      </c>
      <c r="L23" t="str">
        <f>IF(tblSales[[#This Row],[MasterExists]]="MISSING","REVIEW","AUTO")</f>
        <v>AUTO</v>
      </c>
      <c r="M23" t="str">
        <f>_xlfn.XLOOKUP(tblSales[[#This Row],[VendorCategory]], tblCategoryMap[VendorCategory], tblCategoryMap[Comp_Category], "REVIEW")</f>
        <v>Health &amp; Beauty</v>
      </c>
    </row>
    <row r="24" spans="1:13" x14ac:dyDescent="0.3">
      <c r="A24" t="s">
        <v>162</v>
      </c>
      <c r="B24" t="s">
        <v>151</v>
      </c>
      <c r="C24" t="s">
        <v>22</v>
      </c>
      <c r="D24" t="str">
        <f>_xlfn.XLOOKUP(tblSales[[#This Row],[Barcode]], tblProducts[Barcode], tblProducts[ProductName], "NOT_FOUND")</f>
        <v>BrandE Milk Item 6</v>
      </c>
      <c r="E24" t="str">
        <f>_xlfn.XLOOKUP(tblSales[[#This Row],[Barcode]], tblProducts[Barcode], tblProducts[Category], "NOT_FOUND")</f>
        <v>Milk</v>
      </c>
      <c r="F24">
        <v>12</v>
      </c>
      <c r="G24">
        <v>3.17</v>
      </c>
      <c r="H24">
        <v>38.04</v>
      </c>
      <c r="I24" t="str">
        <f>IF(COUNTIFS(tblProducts[Barcode],tblSales[[#This Row],[Barcode]])&gt;0,"OK","MISSING")</f>
        <v>OK</v>
      </c>
      <c r="J24">
        <f>AVERAGEIFS(tblSales[UnitPrice],tblSales[Barcode],tblSales[[#This Row],[Barcode]])</f>
        <v>5.6224999999999996</v>
      </c>
      <c r="K24" t="str">
        <f>IF(OR(tblSales[[#This Row],[UnitPrice]]&lt;0.5*tblSales[[#This Row],[ProductAvgPrice]],tblSales[[#This Row],[UnitPrice]]&gt;2*tblSales[[#This Row],[ProductAvgPrice]]),"PRICE_VARIANCE","OK")</f>
        <v>OK</v>
      </c>
      <c r="L24" t="str">
        <f>IF(tblSales[[#This Row],[MasterExists]]="MISSING","REVIEW","AUTO")</f>
        <v>AUTO</v>
      </c>
      <c r="M24" t="str">
        <f>_xlfn.XLOOKUP(tblSales[[#This Row],[VendorCategory]], tblCategoryMap[VendorCategory], tblCategoryMap[Comp_Category], "REVIEW")</f>
        <v>Dairy</v>
      </c>
    </row>
    <row r="25" spans="1:13" x14ac:dyDescent="0.3">
      <c r="A25" t="s">
        <v>163</v>
      </c>
      <c r="B25" t="s">
        <v>134</v>
      </c>
      <c r="C25" t="s">
        <v>82</v>
      </c>
      <c r="D25" t="str">
        <f>_xlfn.XLOOKUP(tblSales[[#This Row],[Barcode]], tblProducts[Barcode], tblProducts[ProductName], "NOT_FOUND")</f>
        <v>BrandD Shampoo Item 30</v>
      </c>
      <c r="E25" t="str">
        <f>_xlfn.XLOOKUP(tblSales[[#This Row],[Barcode]], tblProducts[Barcode], tblProducts[Category], "NOT_FOUND")</f>
        <v>Shampoo</v>
      </c>
      <c r="F25">
        <v>14</v>
      </c>
      <c r="G25">
        <v>12.7</v>
      </c>
      <c r="H25">
        <v>177.8</v>
      </c>
      <c r="I25" t="str">
        <f>IF(COUNTIFS(tblProducts[Barcode],tblSales[[#This Row],[Barcode]])&gt;0,"OK","MISSING")</f>
        <v>OK</v>
      </c>
      <c r="J25">
        <f>AVERAGEIFS(tblSales[UnitPrice],tblSales[Barcode],tblSales[[#This Row],[Barcode]])</f>
        <v>15.475</v>
      </c>
      <c r="K25" t="str">
        <f>IF(OR(tblSales[[#This Row],[UnitPrice]]&lt;0.5*tblSales[[#This Row],[ProductAvgPrice]],tblSales[[#This Row],[UnitPrice]]&gt;2*tblSales[[#This Row],[ProductAvgPrice]]),"PRICE_VARIANCE","OK")</f>
        <v>OK</v>
      </c>
      <c r="L25" t="str">
        <f>IF(tblSales[[#This Row],[MasterExists]]="MISSING","REVIEW","AUTO")</f>
        <v>AUTO</v>
      </c>
      <c r="M25" t="str">
        <f>_xlfn.XLOOKUP(tblSales[[#This Row],[VendorCategory]], tblCategoryMap[VendorCategory], tblCategoryMap[Comp_Category], "REVIEW")</f>
        <v>Health &amp; Beauty</v>
      </c>
    </row>
    <row r="26" spans="1:13" x14ac:dyDescent="0.3">
      <c r="A26" t="s">
        <v>162</v>
      </c>
      <c r="B26" t="s">
        <v>154</v>
      </c>
      <c r="C26" t="s">
        <v>62</v>
      </c>
      <c r="D26" t="str">
        <f>_xlfn.XLOOKUP(tblSales[[#This Row],[Barcode]], tblProducts[Barcode], tblProducts[ProductName], "NOT_FOUND")</f>
        <v>BrandB Skincare Item 22</v>
      </c>
      <c r="E26" t="str">
        <f>_xlfn.XLOOKUP(tblSales[[#This Row],[Barcode]], tblProducts[Barcode], tblProducts[Category], "NOT_FOUND")</f>
        <v>Skincare</v>
      </c>
      <c r="F26">
        <v>6</v>
      </c>
      <c r="G26">
        <v>26.81</v>
      </c>
      <c r="H26">
        <v>160.86000000000001</v>
      </c>
      <c r="I26" t="str">
        <f>IF(COUNTIFS(tblProducts[Barcode],tblSales[[#This Row],[Barcode]])&gt;0,"OK","MISSING")</f>
        <v>OK</v>
      </c>
      <c r="J26">
        <f>AVERAGEIFS(tblSales[UnitPrice],tblSales[Barcode],tblSales[[#This Row],[Barcode]])</f>
        <v>15.129999999999997</v>
      </c>
      <c r="K26" t="str">
        <f>IF(OR(tblSales[[#This Row],[UnitPrice]]&lt;0.5*tblSales[[#This Row],[ProductAvgPrice]],tblSales[[#This Row],[UnitPrice]]&gt;2*tblSales[[#This Row],[ProductAvgPrice]]),"PRICE_VARIANCE","OK")</f>
        <v>OK</v>
      </c>
      <c r="L26" t="str">
        <f>IF(tblSales[[#This Row],[MasterExists]]="MISSING","REVIEW","AUTO")</f>
        <v>AUTO</v>
      </c>
      <c r="M26" t="str">
        <f>_xlfn.XLOOKUP(tblSales[[#This Row],[VendorCategory]], tblCategoryMap[VendorCategory], tblCategoryMap[Comp_Category], "REVIEW")</f>
        <v>Health &amp; Beauty</v>
      </c>
    </row>
    <row r="27" spans="1:13" x14ac:dyDescent="0.3">
      <c r="A27" t="s">
        <v>164</v>
      </c>
      <c r="B27" t="s">
        <v>138</v>
      </c>
      <c r="C27" t="s">
        <v>80</v>
      </c>
      <c r="D27" t="str">
        <f>_xlfn.XLOOKUP(tblSales[[#This Row],[Barcode]], tblProducts[Barcode], tblProducts[ProductName], "NOT_FOUND")</f>
        <v>BrandE Soda Item 29</v>
      </c>
      <c r="E27" t="str">
        <f>_xlfn.XLOOKUP(tblSales[[#This Row],[Barcode]], tblProducts[Barcode], tblProducts[Category], "NOT_FOUND")</f>
        <v>Soda</v>
      </c>
      <c r="F27">
        <v>10</v>
      </c>
      <c r="G27">
        <v>4.0199999999999996</v>
      </c>
      <c r="H27">
        <v>40.200000000000003</v>
      </c>
      <c r="I27" t="str">
        <f>IF(COUNTIFS(tblProducts[Barcode],tblSales[[#This Row],[Barcode]])&gt;0,"OK","MISSING")</f>
        <v>OK</v>
      </c>
      <c r="J27">
        <f>AVERAGEIFS(tblSales[UnitPrice],tblSales[Barcode],tblSales[[#This Row],[Barcode]])</f>
        <v>2.6050000000000004</v>
      </c>
      <c r="K27" t="str">
        <f>IF(OR(tblSales[[#This Row],[UnitPrice]]&lt;0.5*tblSales[[#This Row],[ProductAvgPrice]],tblSales[[#This Row],[UnitPrice]]&gt;2*tblSales[[#This Row],[ProductAvgPrice]]),"PRICE_VARIANCE","OK")</f>
        <v>OK</v>
      </c>
      <c r="L27" t="str">
        <f>IF(tblSales[[#This Row],[MasterExists]]="MISSING","REVIEW","AUTO")</f>
        <v>AUTO</v>
      </c>
      <c r="M27" t="str">
        <f>_xlfn.XLOOKUP(tblSales[[#This Row],[VendorCategory]], tblCategoryMap[VendorCategory], tblCategoryMap[Comp_Category], "REVIEW")</f>
        <v>Beverages</v>
      </c>
    </row>
    <row r="28" spans="1:13" x14ac:dyDescent="0.3">
      <c r="A28" t="s">
        <v>165</v>
      </c>
      <c r="B28" t="s">
        <v>154</v>
      </c>
      <c r="C28" t="s">
        <v>112</v>
      </c>
      <c r="D28" t="str">
        <f>_xlfn.XLOOKUP(tblSales[[#This Row],[Barcode]], tblProducts[Barcode], tblProducts[ProductName], "NOT_FOUND")</f>
        <v>BrandB Personal Care Item 44</v>
      </c>
      <c r="E28" t="str">
        <f>_xlfn.XLOOKUP(tblSales[[#This Row],[Barcode]], tblProducts[Barcode], tblProducts[Category], "NOT_FOUND")</f>
        <v>Personal Care</v>
      </c>
      <c r="F28">
        <v>12</v>
      </c>
      <c r="G28">
        <v>21.09</v>
      </c>
      <c r="H28">
        <v>253.08</v>
      </c>
      <c r="I28" t="str">
        <f>IF(COUNTIFS(tblProducts[Barcode],tblSales[[#This Row],[Barcode]])&gt;0,"OK","MISSING")</f>
        <v>OK</v>
      </c>
      <c r="J28">
        <f>AVERAGEIFS(tblSales[UnitPrice],tblSales[Barcode],tblSales[[#This Row],[Barcode]])</f>
        <v>14.206666666666665</v>
      </c>
      <c r="K28" t="str">
        <f>IF(OR(tblSales[[#This Row],[UnitPrice]]&lt;0.5*tblSales[[#This Row],[ProductAvgPrice]],tblSales[[#This Row],[UnitPrice]]&gt;2*tblSales[[#This Row],[ProductAvgPrice]]),"PRICE_VARIANCE","OK")</f>
        <v>OK</v>
      </c>
      <c r="L28" t="str">
        <f>IF(tblSales[[#This Row],[MasterExists]]="MISSING","REVIEW","AUTO")</f>
        <v>AUTO</v>
      </c>
      <c r="M28" t="str">
        <f>_xlfn.XLOOKUP(tblSales[[#This Row],[VendorCategory]], tblCategoryMap[VendorCategory], tblCategoryMap[Comp_Category], "REVIEW")</f>
        <v>Health &amp; Beauty</v>
      </c>
    </row>
    <row r="29" spans="1:13" x14ac:dyDescent="0.3">
      <c r="A29" t="s">
        <v>166</v>
      </c>
      <c r="B29" t="s">
        <v>134</v>
      </c>
      <c r="C29" t="s">
        <v>67</v>
      </c>
      <c r="D29" t="str">
        <f>_xlfn.XLOOKUP(tblSales[[#This Row],[Barcode]], tblProducts[Barcode], tblProducts[ProductName], "NOT_FOUND")</f>
        <v>BrandB Crisps Item 24</v>
      </c>
      <c r="E29" t="str">
        <f>_xlfn.XLOOKUP(tblSales[[#This Row],[Barcode]], tblProducts[Barcode], tblProducts[Category], "NOT_FOUND")</f>
        <v>Crisps</v>
      </c>
      <c r="F29">
        <v>19</v>
      </c>
      <c r="G29">
        <v>2.09</v>
      </c>
      <c r="H29">
        <v>39.71</v>
      </c>
      <c r="I29" t="str">
        <f>IF(COUNTIFS(tblProducts[Barcode],tblSales[[#This Row],[Barcode]])&gt;0,"OK","MISSING")</f>
        <v>OK</v>
      </c>
      <c r="J29">
        <f>AVERAGEIFS(tblSales[UnitPrice],tblSales[Barcode],tblSales[[#This Row],[Barcode]])</f>
        <v>4.2133333333333338</v>
      </c>
      <c r="K29" t="str">
        <f>IF(OR(tblSales[[#This Row],[UnitPrice]]&lt;0.5*tblSales[[#This Row],[ProductAvgPrice]],tblSales[[#This Row],[UnitPrice]]&gt;2*tblSales[[#This Row],[ProductAvgPrice]]),"PRICE_VARIANCE","OK")</f>
        <v>PRICE_VARIANCE</v>
      </c>
      <c r="L29" t="str">
        <f>IF(tblSales[[#This Row],[MasterExists]]="MISSING","REVIEW","AUTO")</f>
        <v>AUTO</v>
      </c>
      <c r="M29" t="str">
        <f>_xlfn.XLOOKUP(tblSales[[#This Row],[VendorCategory]], tblCategoryMap[VendorCategory], tblCategoryMap[Comp_Category], "REVIEW")</f>
        <v>Snacks</v>
      </c>
    </row>
    <row r="30" spans="1:13" x14ac:dyDescent="0.3">
      <c r="A30" t="s">
        <v>167</v>
      </c>
      <c r="B30" t="s">
        <v>146</v>
      </c>
      <c r="C30" t="s">
        <v>33</v>
      </c>
      <c r="D30" t="str">
        <f>_xlfn.XLOOKUP(tblSales[[#This Row],[Barcode]], tblProducts[Barcode], tblProducts[ProductName], "NOT_FOUND")</f>
        <v>BrandB Shampoo Item 10</v>
      </c>
      <c r="E30" t="str">
        <f>_xlfn.XLOOKUP(tblSales[[#This Row],[Barcode]], tblProducts[Barcode], tblProducts[Category], "NOT_FOUND")</f>
        <v>Shampoo</v>
      </c>
      <c r="F30">
        <v>4</v>
      </c>
      <c r="G30">
        <v>10.86</v>
      </c>
      <c r="H30">
        <v>43.44</v>
      </c>
      <c r="I30" t="str">
        <f>IF(COUNTIFS(tblProducts[Barcode],tblSales[[#This Row],[Barcode]])&gt;0,"OK","MISSING")</f>
        <v>OK</v>
      </c>
      <c r="J30">
        <f>AVERAGEIFS(tblSales[UnitPrice],tblSales[Barcode],tblSales[[#This Row],[Barcode]])</f>
        <v>19.087500000000002</v>
      </c>
      <c r="K30" t="str">
        <f>IF(OR(tblSales[[#This Row],[UnitPrice]]&lt;0.5*tblSales[[#This Row],[ProductAvgPrice]],tblSales[[#This Row],[UnitPrice]]&gt;2*tblSales[[#This Row],[ProductAvgPrice]]),"PRICE_VARIANCE","OK")</f>
        <v>OK</v>
      </c>
      <c r="L30" t="str">
        <f>IF(tblSales[[#This Row],[MasterExists]]="MISSING","REVIEW","AUTO")</f>
        <v>AUTO</v>
      </c>
      <c r="M30" t="str">
        <f>_xlfn.XLOOKUP(tblSales[[#This Row],[VendorCategory]], tblCategoryMap[VendorCategory], tblCategoryMap[Comp_Category], "REVIEW")</f>
        <v>Health &amp; Beauty</v>
      </c>
    </row>
    <row r="31" spans="1:13" x14ac:dyDescent="0.3">
      <c r="A31" t="s">
        <v>168</v>
      </c>
      <c r="B31" t="s">
        <v>136</v>
      </c>
      <c r="C31" t="s">
        <v>69</v>
      </c>
      <c r="D31" t="str">
        <f>_xlfn.XLOOKUP(tblSales[[#This Row],[Barcode]], tblProducts[Barcode], tblProducts[ProductName], "NOT_FOUND")</f>
        <v>BrandC Surface Cleaner Item 25</v>
      </c>
      <c r="E31" t="str">
        <f>_xlfn.XLOOKUP(tblSales[[#This Row],[Barcode]], tblProducts[Barcode], tblProducts[Category], "NOT_FOUND")</f>
        <v>Surface Cleaner</v>
      </c>
      <c r="F31">
        <v>12</v>
      </c>
      <c r="G31">
        <v>11.4</v>
      </c>
      <c r="H31">
        <v>136.80000000000001</v>
      </c>
      <c r="I31" t="str">
        <f>IF(COUNTIFS(tblProducts[Barcode],tblSales[[#This Row],[Barcode]])&gt;0,"OK","MISSING")</f>
        <v>OK</v>
      </c>
      <c r="J31">
        <f>AVERAGEIFS(tblSales[UnitPrice],tblSales[Barcode],tblSales[[#This Row],[Barcode]])</f>
        <v>12.654</v>
      </c>
      <c r="K31" t="str">
        <f>IF(OR(tblSales[[#This Row],[UnitPrice]]&lt;0.5*tblSales[[#This Row],[ProductAvgPrice]],tblSales[[#This Row],[UnitPrice]]&gt;2*tblSales[[#This Row],[ProductAvgPrice]]),"PRICE_VARIANCE","OK")</f>
        <v>OK</v>
      </c>
      <c r="L31" t="str">
        <f>IF(tblSales[[#This Row],[MasterExists]]="MISSING","REVIEW","AUTO")</f>
        <v>AUTO</v>
      </c>
      <c r="M31" t="str">
        <f>_xlfn.XLOOKUP(tblSales[[#This Row],[VendorCategory]], tblCategoryMap[VendorCategory], tblCategoryMap[Comp_Category], "REVIEW")</f>
        <v>Household</v>
      </c>
    </row>
    <row r="32" spans="1:13" x14ac:dyDescent="0.3">
      <c r="A32" t="s">
        <v>169</v>
      </c>
      <c r="B32" t="s">
        <v>146</v>
      </c>
      <c r="C32" t="s">
        <v>52</v>
      </c>
      <c r="D32" t="str">
        <f>_xlfn.XLOOKUP(tblSales[[#This Row],[Barcode]], tblProducts[Barcode], tblProducts[ProductName], "NOT_FOUND")</f>
        <v>BrandB Personal Care Item 17</v>
      </c>
      <c r="E32" t="str">
        <f>_xlfn.XLOOKUP(tblSales[[#This Row],[Barcode]], tblProducts[Barcode], tblProducts[Category], "NOT_FOUND")</f>
        <v>Personal Care</v>
      </c>
      <c r="F32">
        <v>10</v>
      </c>
      <c r="G32">
        <v>20.77</v>
      </c>
      <c r="H32">
        <v>207.7</v>
      </c>
      <c r="I32" t="str">
        <f>IF(COUNTIFS(tblProducts[Barcode],tblSales[[#This Row],[Barcode]])&gt;0,"OK","MISSING")</f>
        <v>OK</v>
      </c>
      <c r="J32">
        <f>AVERAGEIFS(tblSales[UnitPrice],tblSales[Barcode],tblSales[[#This Row],[Barcode]])</f>
        <v>14.436666666666666</v>
      </c>
      <c r="K32" t="str">
        <f>IF(OR(tblSales[[#This Row],[UnitPrice]]&lt;0.5*tblSales[[#This Row],[ProductAvgPrice]],tblSales[[#This Row],[UnitPrice]]&gt;2*tblSales[[#This Row],[ProductAvgPrice]]),"PRICE_VARIANCE","OK")</f>
        <v>OK</v>
      </c>
      <c r="L32" t="str">
        <f>IF(tblSales[[#This Row],[MasterExists]]="MISSING","REVIEW","AUTO")</f>
        <v>AUTO</v>
      </c>
      <c r="M32" t="str">
        <f>_xlfn.XLOOKUP(tblSales[[#This Row],[VendorCategory]], tblCategoryMap[VendorCategory], tblCategoryMap[Comp_Category], "REVIEW")</f>
        <v>Health &amp; Beauty</v>
      </c>
    </row>
    <row r="33" spans="1:13" x14ac:dyDescent="0.3">
      <c r="A33" t="s">
        <v>170</v>
      </c>
      <c r="B33" t="s">
        <v>134</v>
      </c>
      <c r="C33" t="s">
        <v>118</v>
      </c>
      <c r="D33" t="str">
        <f>_xlfn.XLOOKUP(tblSales[[#This Row],[Barcode]], tblProducts[Barcode], tblProducts[ProductName], "NOT_FOUND")</f>
        <v>BrandE Shampoo Item 47</v>
      </c>
      <c r="E33" t="str">
        <f>_xlfn.XLOOKUP(tblSales[[#This Row],[Barcode]], tblProducts[Barcode], tblProducts[Category], "NOT_FOUND")</f>
        <v>Shampoo</v>
      </c>
      <c r="F33">
        <v>20</v>
      </c>
      <c r="G33">
        <v>25.46</v>
      </c>
      <c r="H33">
        <v>509.2</v>
      </c>
      <c r="I33" t="str">
        <f>IF(COUNTIFS(tblProducts[Barcode],tblSales[[#This Row],[Barcode]])&gt;0,"OK","MISSING")</f>
        <v>OK</v>
      </c>
      <c r="J33">
        <f>AVERAGEIFS(tblSales[UnitPrice],tblSales[Barcode],tblSales[[#This Row],[Barcode]])</f>
        <v>15.54</v>
      </c>
      <c r="K33" t="str">
        <f>IF(OR(tblSales[[#This Row],[UnitPrice]]&lt;0.5*tblSales[[#This Row],[ProductAvgPrice]],tblSales[[#This Row],[UnitPrice]]&gt;2*tblSales[[#This Row],[ProductAvgPrice]]),"PRICE_VARIANCE","OK")</f>
        <v>OK</v>
      </c>
      <c r="L33" t="str">
        <f>IF(tblSales[[#This Row],[MasterExists]]="MISSING","REVIEW","AUTO")</f>
        <v>AUTO</v>
      </c>
      <c r="M33" t="str">
        <f>_xlfn.XLOOKUP(tblSales[[#This Row],[VendorCategory]], tblCategoryMap[VendorCategory], tblCategoryMap[Comp_Category], "REVIEW")</f>
        <v>Health &amp; Beauty</v>
      </c>
    </row>
    <row r="34" spans="1:13" x14ac:dyDescent="0.3">
      <c r="A34" t="s">
        <v>167</v>
      </c>
      <c r="B34" t="s">
        <v>138</v>
      </c>
      <c r="C34" t="s">
        <v>22</v>
      </c>
      <c r="D34" t="str">
        <f>_xlfn.XLOOKUP(tblSales[[#This Row],[Barcode]], tblProducts[Barcode], tblProducts[ProductName], "NOT_FOUND")</f>
        <v>BrandE Milk Item 6</v>
      </c>
      <c r="E34" t="str">
        <f>_xlfn.XLOOKUP(tblSales[[#This Row],[Barcode]], tblProducts[Barcode], tblProducts[Category], "NOT_FOUND")</f>
        <v>Milk</v>
      </c>
      <c r="F34">
        <v>15</v>
      </c>
      <c r="G34">
        <v>9.0399999999999991</v>
      </c>
      <c r="H34">
        <v>135.6</v>
      </c>
      <c r="I34" t="str">
        <f>IF(COUNTIFS(tblProducts[Barcode],tblSales[[#This Row],[Barcode]])&gt;0,"OK","MISSING")</f>
        <v>OK</v>
      </c>
      <c r="J34">
        <f>AVERAGEIFS(tblSales[UnitPrice],tblSales[Barcode],tblSales[[#This Row],[Barcode]])</f>
        <v>5.6224999999999996</v>
      </c>
      <c r="K34" t="str">
        <f>IF(OR(tblSales[[#This Row],[UnitPrice]]&lt;0.5*tblSales[[#This Row],[ProductAvgPrice]],tblSales[[#This Row],[UnitPrice]]&gt;2*tblSales[[#This Row],[ProductAvgPrice]]),"PRICE_VARIANCE","OK")</f>
        <v>OK</v>
      </c>
      <c r="L34" t="str">
        <f>IF(tblSales[[#This Row],[MasterExists]]="MISSING","REVIEW","AUTO")</f>
        <v>AUTO</v>
      </c>
      <c r="M34" t="str">
        <f>_xlfn.XLOOKUP(tblSales[[#This Row],[VendorCategory]], tblCategoryMap[VendorCategory], tblCategoryMap[Comp_Category], "REVIEW")</f>
        <v>Dairy</v>
      </c>
    </row>
    <row r="35" spans="1:13" x14ac:dyDescent="0.3">
      <c r="A35" t="s">
        <v>152</v>
      </c>
      <c r="B35" t="s">
        <v>151</v>
      </c>
      <c r="C35" t="s">
        <v>62</v>
      </c>
      <c r="D35" t="str">
        <f>_xlfn.XLOOKUP(tblSales[[#This Row],[Barcode]], tblProducts[Barcode], tblProducts[ProductName], "NOT_FOUND")</f>
        <v>BrandB Skincare Item 22</v>
      </c>
      <c r="E35" t="str">
        <f>_xlfn.XLOOKUP(tblSales[[#This Row],[Barcode]], tblProducts[Barcode], tblProducts[Category], "NOT_FOUND")</f>
        <v>Skincare</v>
      </c>
      <c r="F35">
        <v>10</v>
      </c>
      <c r="G35">
        <v>11.79</v>
      </c>
      <c r="H35">
        <v>117.9</v>
      </c>
      <c r="I35" t="str">
        <f>IF(COUNTIFS(tblProducts[Barcode],tblSales[[#This Row],[Barcode]])&gt;0,"OK","MISSING")</f>
        <v>OK</v>
      </c>
      <c r="J35">
        <f>AVERAGEIFS(tblSales[UnitPrice],tblSales[Barcode],tblSales[[#This Row],[Barcode]])</f>
        <v>15.129999999999997</v>
      </c>
      <c r="K35" t="str">
        <f>IF(OR(tblSales[[#This Row],[UnitPrice]]&lt;0.5*tblSales[[#This Row],[ProductAvgPrice]],tblSales[[#This Row],[UnitPrice]]&gt;2*tblSales[[#This Row],[ProductAvgPrice]]),"PRICE_VARIANCE","OK")</f>
        <v>OK</v>
      </c>
      <c r="L35" t="str">
        <f>IF(tblSales[[#This Row],[MasterExists]]="MISSING","REVIEW","AUTO")</f>
        <v>AUTO</v>
      </c>
      <c r="M35" t="str">
        <f>_xlfn.XLOOKUP(tblSales[[#This Row],[VendorCategory]], tblCategoryMap[VendorCategory], tblCategoryMap[Comp_Category], "REVIEW")</f>
        <v>Health &amp; Beauty</v>
      </c>
    </row>
    <row r="36" spans="1:13" x14ac:dyDescent="0.3">
      <c r="A36" t="s">
        <v>171</v>
      </c>
      <c r="B36" t="s">
        <v>136</v>
      </c>
      <c r="C36" t="s">
        <v>56</v>
      </c>
      <c r="D36" t="str">
        <f>_xlfn.XLOOKUP(tblSales[[#This Row],[Barcode]], tblProducts[Barcode], tblProducts[ProductName], "NOT_FOUND")</f>
        <v>BrandB Soap Item 19</v>
      </c>
      <c r="E36" t="str">
        <f>_xlfn.XLOOKUP(tblSales[[#This Row],[Barcode]], tblProducts[Barcode], tblProducts[Category], "NOT_FOUND")</f>
        <v>Soap</v>
      </c>
      <c r="F36">
        <v>5</v>
      </c>
      <c r="G36">
        <v>13.55</v>
      </c>
      <c r="H36">
        <v>67.75</v>
      </c>
      <c r="I36" t="str">
        <f>IF(COUNTIFS(tblProducts[Barcode],tblSales[[#This Row],[Barcode]])&gt;0,"OK","MISSING")</f>
        <v>OK</v>
      </c>
      <c r="J36">
        <f>AVERAGEIFS(tblSales[UnitPrice],tblSales[Barcode],tblSales[[#This Row],[Barcode]])</f>
        <v>14.138571428571426</v>
      </c>
      <c r="K36" t="str">
        <f>IF(OR(tblSales[[#This Row],[UnitPrice]]&lt;0.5*tblSales[[#This Row],[ProductAvgPrice]],tblSales[[#This Row],[UnitPrice]]&gt;2*tblSales[[#This Row],[ProductAvgPrice]]),"PRICE_VARIANCE","OK")</f>
        <v>OK</v>
      </c>
      <c r="L36" t="str">
        <f>IF(tblSales[[#This Row],[MasterExists]]="MISSING","REVIEW","AUTO")</f>
        <v>AUTO</v>
      </c>
      <c r="M36" t="str">
        <f>_xlfn.XLOOKUP(tblSales[[#This Row],[VendorCategory]], tblCategoryMap[VendorCategory], tblCategoryMap[Comp_Category], "REVIEW")</f>
        <v>Health &amp; Beauty</v>
      </c>
    </row>
    <row r="37" spans="1:13" x14ac:dyDescent="0.3">
      <c r="A37" t="s">
        <v>172</v>
      </c>
      <c r="B37" t="s">
        <v>149</v>
      </c>
      <c r="C37" t="s">
        <v>122</v>
      </c>
      <c r="D37" t="str">
        <f>_xlfn.XLOOKUP(tblSales[[#This Row],[Barcode]], tblProducts[Barcode], tblProducts[ProductName], "NOT_FOUND")</f>
        <v>BrandA Toothpaste Item 49</v>
      </c>
      <c r="E37" t="str">
        <f>_xlfn.XLOOKUP(tblSales[[#This Row],[Barcode]], tblProducts[Barcode], tblProducts[Category], "NOT_FOUND")</f>
        <v>Toothpaste</v>
      </c>
      <c r="F37">
        <v>7</v>
      </c>
      <c r="G37">
        <v>14.7</v>
      </c>
      <c r="H37">
        <v>102.9</v>
      </c>
      <c r="I37" t="str">
        <f>IF(COUNTIFS(tblProducts[Barcode],tblSales[[#This Row],[Barcode]])&gt;0,"OK","MISSING")</f>
        <v>OK</v>
      </c>
      <c r="J37">
        <f>AVERAGEIFS(tblSales[UnitPrice],tblSales[Barcode],tblSales[[#This Row],[Barcode]])</f>
        <v>11.281666666666666</v>
      </c>
      <c r="K37" t="str">
        <f>IF(OR(tblSales[[#This Row],[UnitPrice]]&lt;0.5*tblSales[[#This Row],[ProductAvgPrice]],tblSales[[#This Row],[UnitPrice]]&gt;2*tblSales[[#This Row],[ProductAvgPrice]]),"PRICE_VARIANCE","OK")</f>
        <v>OK</v>
      </c>
      <c r="L37" t="str">
        <f>IF(tblSales[[#This Row],[MasterExists]]="MISSING","REVIEW","AUTO")</f>
        <v>AUTO</v>
      </c>
      <c r="M37" t="str">
        <f>_xlfn.XLOOKUP(tblSales[[#This Row],[VendorCategory]], tblCategoryMap[VendorCategory], tblCategoryMap[Comp_Category], "REVIEW")</f>
        <v>Health &amp; Beauty</v>
      </c>
    </row>
    <row r="38" spans="1:13" x14ac:dyDescent="0.3">
      <c r="A38" t="s">
        <v>173</v>
      </c>
      <c r="B38" t="s">
        <v>144</v>
      </c>
      <c r="C38" t="s">
        <v>112</v>
      </c>
      <c r="D38" t="str">
        <f>_xlfn.XLOOKUP(tblSales[[#This Row],[Barcode]], tblProducts[Barcode], tblProducts[ProductName], "NOT_FOUND")</f>
        <v>BrandB Personal Care Item 44</v>
      </c>
      <c r="E38" t="str">
        <f>_xlfn.XLOOKUP(tblSales[[#This Row],[Barcode]], tblProducts[Barcode], tblProducts[Category], "NOT_FOUND")</f>
        <v>Personal Care</v>
      </c>
      <c r="F38">
        <v>8</v>
      </c>
      <c r="G38">
        <v>17.62</v>
      </c>
      <c r="H38">
        <v>140.96</v>
      </c>
      <c r="I38" t="str">
        <f>IF(COUNTIFS(tblProducts[Barcode],tblSales[[#This Row],[Barcode]])&gt;0,"OK","MISSING")</f>
        <v>OK</v>
      </c>
      <c r="J38">
        <f>AVERAGEIFS(tblSales[UnitPrice],tblSales[Barcode],tblSales[[#This Row],[Barcode]])</f>
        <v>14.206666666666665</v>
      </c>
      <c r="K38" t="str">
        <f>IF(OR(tblSales[[#This Row],[UnitPrice]]&lt;0.5*tblSales[[#This Row],[ProductAvgPrice]],tblSales[[#This Row],[UnitPrice]]&gt;2*tblSales[[#This Row],[ProductAvgPrice]]),"PRICE_VARIANCE","OK")</f>
        <v>OK</v>
      </c>
      <c r="L38" t="str">
        <f>IF(tblSales[[#This Row],[MasterExists]]="MISSING","REVIEW","AUTO")</f>
        <v>AUTO</v>
      </c>
      <c r="M38" t="str">
        <f>_xlfn.XLOOKUP(tblSales[[#This Row],[VendorCategory]], tblCategoryMap[VendorCategory], tblCategoryMap[Comp_Category], "REVIEW")</f>
        <v>Health &amp; Beauty</v>
      </c>
    </row>
    <row r="39" spans="1:13" x14ac:dyDescent="0.3">
      <c r="A39" t="s">
        <v>174</v>
      </c>
      <c r="B39" t="s">
        <v>134</v>
      </c>
      <c r="C39" t="s">
        <v>31</v>
      </c>
      <c r="D39" t="str">
        <f>_xlfn.XLOOKUP(tblSales[[#This Row],[Barcode]], tblProducts[Barcode], tblProducts[ProductName], "NOT_FOUND")</f>
        <v>BrandC Packaged Snacks Item 9</v>
      </c>
      <c r="E39" t="str">
        <f>_xlfn.XLOOKUP(tblSales[[#This Row],[Barcode]], tblProducts[Barcode], tblProducts[Category], "NOT_FOUND")</f>
        <v>Packaged Snacks</v>
      </c>
      <c r="F39">
        <v>15</v>
      </c>
      <c r="G39">
        <v>6.57</v>
      </c>
      <c r="H39">
        <v>98.55</v>
      </c>
      <c r="I39" t="str">
        <f>IF(COUNTIFS(tblProducts[Barcode],tblSales[[#This Row],[Barcode]])&gt;0,"OK","MISSING")</f>
        <v>OK</v>
      </c>
      <c r="J39">
        <f>AVERAGEIFS(tblSales[UnitPrice],tblSales[Barcode],tblSales[[#This Row],[Barcode]])</f>
        <v>3.8900000000000006</v>
      </c>
      <c r="K39" t="str">
        <f>IF(OR(tblSales[[#This Row],[UnitPrice]]&lt;0.5*tblSales[[#This Row],[ProductAvgPrice]],tblSales[[#This Row],[UnitPrice]]&gt;2*tblSales[[#This Row],[ProductAvgPrice]]),"PRICE_VARIANCE","OK")</f>
        <v>OK</v>
      </c>
      <c r="L39" t="str">
        <f>IF(tblSales[[#This Row],[MasterExists]]="MISSING","REVIEW","AUTO")</f>
        <v>AUTO</v>
      </c>
      <c r="M39" t="str">
        <f>_xlfn.XLOOKUP(tblSales[[#This Row],[VendorCategory]], tblCategoryMap[VendorCategory], tblCategoryMap[Comp_Category], "REVIEW")</f>
        <v>Snacks</v>
      </c>
    </row>
    <row r="40" spans="1:13" x14ac:dyDescent="0.3">
      <c r="A40" t="s">
        <v>175</v>
      </c>
      <c r="B40" t="s">
        <v>144</v>
      </c>
      <c r="C40" t="s">
        <v>114</v>
      </c>
      <c r="D40" t="str">
        <f>_xlfn.XLOOKUP(tblSales[[#This Row],[Barcode]], tblProducts[Barcode], tblProducts[ProductName], "NOT_FOUND")</f>
        <v>BrandC Milk Item 45</v>
      </c>
      <c r="E40" t="str">
        <f>_xlfn.XLOOKUP(tblSales[[#This Row],[Barcode]], tblProducts[Barcode], tblProducts[Category], "NOT_FOUND")</f>
        <v>Milk</v>
      </c>
      <c r="F40">
        <v>18</v>
      </c>
      <c r="G40">
        <v>7.79</v>
      </c>
      <c r="H40">
        <v>140.22</v>
      </c>
      <c r="I40" t="str">
        <f>IF(COUNTIFS(tblProducts[Barcode],tblSales[[#This Row],[Barcode]])&gt;0,"OK","MISSING")</f>
        <v>OK</v>
      </c>
      <c r="J40">
        <f>AVERAGEIFS(tblSales[UnitPrice],tblSales[Barcode],tblSales[[#This Row],[Barcode]])</f>
        <v>5.3342857142857145</v>
      </c>
      <c r="K40" t="str">
        <f>IF(OR(tblSales[[#This Row],[UnitPrice]]&lt;0.5*tblSales[[#This Row],[ProductAvgPrice]],tblSales[[#This Row],[UnitPrice]]&gt;2*tblSales[[#This Row],[ProductAvgPrice]]),"PRICE_VARIANCE","OK")</f>
        <v>OK</v>
      </c>
      <c r="L40" t="str">
        <f>IF(tblSales[[#This Row],[MasterExists]]="MISSING","REVIEW","AUTO")</f>
        <v>AUTO</v>
      </c>
      <c r="M40" t="str">
        <f>_xlfn.XLOOKUP(tblSales[[#This Row],[VendorCategory]], tblCategoryMap[VendorCategory], tblCategoryMap[Comp_Category], "REVIEW")</f>
        <v>Dairy</v>
      </c>
    </row>
    <row r="41" spans="1:13" x14ac:dyDescent="0.3">
      <c r="A41" t="s">
        <v>176</v>
      </c>
      <c r="B41" t="s">
        <v>146</v>
      </c>
      <c r="C41" t="s">
        <v>22</v>
      </c>
      <c r="D41" t="str">
        <f>_xlfn.XLOOKUP(tblSales[[#This Row],[Barcode]], tblProducts[Barcode], tblProducts[ProductName], "NOT_FOUND")</f>
        <v>BrandE Milk Item 6</v>
      </c>
      <c r="E41" t="str">
        <f>_xlfn.XLOOKUP(tblSales[[#This Row],[Barcode]], tblProducts[Barcode], tblProducts[Category], "NOT_FOUND")</f>
        <v>Milk</v>
      </c>
      <c r="F41">
        <v>16</v>
      </c>
      <c r="G41">
        <v>3.14</v>
      </c>
      <c r="H41">
        <v>50.24</v>
      </c>
      <c r="I41" t="str">
        <f>IF(COUNTIFS(tblProducts[Barcode],tblSales[[#This Row],[Barcode]])&gt;0,"OK","MISSING")</f>
        <v>OK</v>
      </c>
      <c r="J41">
        <f>AVERAGEIFS(tblSales[UnitPrice],tblSales[Barcode],tblSales[[#This Row],[Barcode]])</f>
        <v>5.6224999999999996</v>
      </c>
      <c r="K41" t="str">
        <f>IF(OR(tblSales[[#This Row],[UnitPrice]]&lt;0.5*tblSales[[#This Row],[ProductAvgPrice]],tblSales[[#This Row],[UnitPrice]]&gt;2*tblSales[[#This Row],[ProductAvgPrice]]),"PRICE_VARIANCE","OK")</f>
        <v>OK</v>
      </c>
      <c r="L41" t="str">
        <f>IF(tblSales[[#This Row],[MasterExists]]="MISSING","REVIEW","AUTO")</f>
        <v>AUTO</v>
      </c>
      <c r="M41" t="str">
        <f>_xlfn.XLOOKUP(tblSales[[#This Row],[VendorCategory]], tblCategoryMap[VendorCategory], tblCategoryMap[Comp_Category], "REVIEW")</f>
        <v>Dairy</v>
      </c>
    </row>
    <row r="42" spans="1:13" x14ac:dyDescent="0.3">
      <c r="A42" t="s">
        <v>177</v>
      </c>
      <c r="B42" t="s">
        <v>151</v>
      </c>
      <c r="C42" t="s">
        <v>75</v>
      </c>
      <c r="D42" t="str">
        <f>_xlfn.XLOOKUP(tblSales[[#This Row],[Barcode]], tblProducts[Barcode], tblProducts[ProductName], "NOT_FOUND")</f>
        <v>BrandA Soda Item 27</v>
      </c>
      <c r="E42" t="str">
        <f>_xlfn.XLOOKUP(tblSales[[#This Row],[Barcode]], tblProducts[Barcode], tblProducts[Category], "NOT_FOUND")</f>
        <v>Soda</v>
      </c>
      <c r="F42">
        <v>5</v>
      </c>
      <c r="G42">
        <v>1.55</v>
      </c>
      <c r="H42">
        <v>7.75</v>
      </c>
      <c r="I42" t="str">
        <f>IF(COUNTIFS(tblProducts[Barcode],tblSales[[#This Row],[Barcode]])&gt;0,"OK","MISSING")</f>
        <v>OK</v>
      </c>
      <c r="J42">
        <f>AVERAGEIFS(tblSales[UnitPrice],tblSales[Barcode],tblSales[[#This Row],[Barcode]])</f>
        <v>2.6925000000000003</v>
      </c>
      <c r="K42" t="str">
        <f>IF(OR(tblSales[[#This Row],[UnitPrice]]&lt;0.5*tblSales[[#This Row],[ProductAvgPrice]],tblSales[[#This Row],[UnitPrice]]&gt;2*tblSales[[#This Row],[ProductAvgPrice]]),"PRICE_VARIANCE","OK")</f>
        <v>OK</v>
      </c>
      <c r="L42" t="str">
        <f>IF(tblSales[[#This Row],[MasterExists]]="MISSING","REVIEW","AUTO")</f>
        <v>AUTO</v>
      </c>
      <c r="M42" t="str">
        <f>_xlfn.XLOOKUP(tblSales[[#This Row],[VendorCategory]], tblCategoryMap[VendorCategory], tblCategoryMap[Comp_Category], "REVIEW")</f>
        <v>Beverages</v>
      </c>
    </row>
    <row r="43" spans="1:13" x14ac:dyDescent="0.3">
      <c r="A43" t="s">
        <v>142</v>
      </c>
      <c r="B43" t="s">
        <v>144</v>
      </c>
      <c r="C43" t="s">
        <v>39</v>
      </c>
      <c r="D43" t="str">
        <f>_xlfn.XLOOKUP(tblSales[[#This Row],[Barcode]], tblProducts[Barcode], tblProducts[ProductName], "NOT_FOUND")</f>
        <v>BrandC Detergent Item 12</v>
      </c>
      <c r="E43" t="str">
        <f>_xlfn.XLOOKUP(tblSales[[#This Row],[Barcode]], tblProducts[Barcode], tblProducts[Category], "NOT_FOUND")</f>
        <v>Detergent</v>
      </c>
      <c r="F43">
        <v>2</v>
      </c>
      <c r="G43">
        <v>15.37</v>
      </c>
      <c r="H43">
        <v>30.74</v>
      </c>
      <c r="I43" t="str">
        <f>IF(COUNTIFS(tblProducts[Barcode],tblSales[[#This Row],[Barcode]])&gt;0,"OK","MISSING")</f>
        <v>OK</v>
      </c>
      <c r="J43">
        <f>AVERAGEIFS(tblSales[UnitPrice],tblSales[Barcode],tblSales[[#This Row],[Barcode]])</f>
        <v>16.899999999999999</v>
      </c>
      <c r="K43" t="str">
        <f>IF(OR(tblSales[[#This Row],[UnitPrice]]&lt;0.5*tblSales[[#This Row],[ProductAvgPrice]],tblSales[[#This Row],[UnitPrice]]&gt;2*tblSales[[#This Row],[ProductAvgPrice]]),"PRICE_VARIANCE","OK")</f>
        <v>OK</v>
      </c>
      <c r="L43" t="str">
        <f>IF(tblSales[[#This Row],[MasterExists]]="MISSING","REVIEW","AUTO")</f>
        <v>AUTO</v>
      </c>
      <c r="M43" t="str">
        <f>_xlfn.XLOOKUP(tblSales[[#This Row],[VendorCategory]], tblCategoryMap[VendorCategory], tblCategoryMap[Comp_Category], "REVIEW")</f>
        <v>Household</v>
      </c>
    </row>
    <row r="44" spans="1:13" x14ac:dyDescent="0.3">
      <c r="A44" t="s">
        <v>140</v>
      </c>
      <c r="B44" t="s">
        <v>144</v>
      </c>
      <c r="C44" t="s">
        <v>122</v>
      </c>
      <c r="D44" t="str">
        <f>_xlfn.XLOOKUP(tblSales[[#This Row],[Barcode]], tblProducts[Barcode], tblProducts[ProductName], "NOT_FOUND")</f>
        <v>BrandA Toothpaste Item 49</v>
      </c>
      <c r="E44" t="str">
        <f>_xlfn.XLOOKUP(tblSales[[#This Row],[Barcode]], tblProducts[Barcode], tblProducts[Category], "NOT_FOUND")</f>
        <v>Toothpaste</v>
      </c>
      <c r="F44">
        <v>16</v>
      </c>
      <c r="G44">
        <v>19.760000000000002</v>
      </c>
      <c r="H44">
        <v>316.16000000000003</v>
      </c>
      <c r="I44" t="str">
        <f>IF(COUNTIFS(tblProducts[Barcode],tblSales[[#This Row],[Barcode]])&gt;0,"OK","MISSING")</f>
        <v>OK</v>
      </c>
      <c r="J44">
        <f>AVERAGEIFS(tblSales[UnitPrice],tblSales[Barcode],tblSales[[#This Row],[Barcode]])</f>
        <v>11.281666666666666</v>
      </c>
      <c r="K44" t="str">
        <f>IF(OR(tblSales[[#This Row],[UnitPrice]]&lt;0.5*tblSales[[#This Row],[ProductAvgPrice]],tblSales[[#This Row],[UnitPrice]]&gt;2*tblSales[[#This Row],[ProductAvgPrice]]),"PRICE_VARIANCE","OK")</f>
        <v>OK</v>
      </c>
      <c r="L44" t="str">
        <f>IF(tblSales[[#This Row],[MasterExists]]="MISSING","REVIEW","AUTO")</f>
        <v>AUTO</v>
      </c>
      <c r="M44" t="str">
        <f>_xlfn.XLOOKUP(tblSales[[#This Row],[VendorCategory]], tblCategoryMap[VendorCategory], tblCategoryMap[Comp_Category], "REVIEW")</f>
        <v>Health &amp; Beauty</v>
      </c>
    </row>
    <row r="45" spans="1:13" x14ac:dyDescent="0.3">
      <c r="A45" t="s">
        <v>178</v>
      </c>
      <c r="B45" t="s">
        <v>149</v>
      </c>
      <c r="C45" t="s">
        <v>15</v>
      </c>
      <c r="D45" t="str">
        <f>_xlfn.XLOOKUP(tblSales[[#This Row],[Barcode]], tblProducts[Barcode], tblProducts[ProductName], "NOT_FOUND")</f>
        <v>BrandA Detergent Item 4</v>
      </c>
      <c r="E45" t="str">
        <f>_xlfn.XLOOKUP(tblSales[[#This Row],[Barcode]], tblProducts[Barcode], tblProducts[Category], "NOT_FOUND")</f>
        <v>Detergent</v>
      </c>
      <c r="F45">
        <v>8</v>
      </c>
      <c r="G45">
        <v>10.79</v>
      </c>
      <c r="H45">
        <v>86.32</v>
      </c>
      <c r="I45" t="str">
        <f>IF(COUNTIFS(tblProducts[Barcode],tblSales[[#This Row],[Barcode]])&gt;0,"OK","MISSING")</f>
        <v>OK</v>
      </c>
      <c r="J45">
        <f>AVERAGEIFS(tblSales[UnitPrice],tblSales[Barcode],tblSales[[#This Row],[Barcode]])</f>
        <v>5.59</v>
      </c>
      <c r="K45" t="str">
        <f>IF(OR(tblSales[[#This Row],[UnitPrice]]&lt;0.5*tblSales[[#This Row],[ProductAvgPrice]],tblSales[[#This Row],[UnitPrice]]&gt;2*tblSales[[#This Row],[ProductAvgPrice]]),"PRICE_VARIANCE","OK")</f>
        <v>OK</v>
      </c>
      <c r="L45" t="str">
        <f>IF(tblSales[[#This Row],[MasterExists]]="MISSING","REVIEW","AUTO")</f>
        <v>AUTO</v>
      </c>
      <c r="M45" t="str">
        <f>_xlfn.XLOOKUP(tblSales[[#This Row],[VendorCategory]], tblCategoryMap[VendorCategory], tblCategoryMap[Comp_Category], "REVIEW")</f>
        <v>Household</v>
      </c>
    </row>
    <row r="46" spans="1:13" x14ac:dyDescent="0.3">
      <c r="A46" t="s">
        <v>179</v>
      </c>
      <c r="B46" t="s">
        <v>141</v>
      </c>
      <c r="C46" t="s">
        <v>85</v>
      </c>
      <c r="D46" t="str">
        <f>_xlfn.XLOOKUP(tblSales[[#This Row],[Barcode]], tblProducts[Barcode], tblProducts[ProductName], "NOT_FOUND")</f>
        <v>BrandB Surface Cleaner Item 31</v>
      </c>
      <c r="E46" t="str">
        <f>_xlfn.XLOOKUP(tblSales[[#This Row],[Barcode]], tblProducts[Barcode], tblProducts[Category], "NOT_FOUND")</f>
        <v>Surface Cleaner</v>
      </c>
      <c r="F46">
        <v>5</v>
      </c>
      <c r="G46">
        <v>10.65</v>
      </c>
      <c r="H46">
        <v>53.25</v>
      </c>
      <c r="I46" t="str">
        <f>IF(COUNTIFS(tblProducts[Barcode],tblSales[[#This Row],[Barcode]])&gt;0,"OK","MISSING")</f>
        <v>OK</v>
      </c>
      <c r="J46">
        <f>AVERAGEIFS(tblSales[UnitPrice],tblSales[Barcode],tblSales[[#This Row],[Barcode]])</f>
        <v>7.59</v>
      </c>
      <c r="K46" t="str">
        <f>IF(OR(tblSales[[#This Row],[UnitPrice]]&lt;0.5*tblSales[[#This Row],[ProductAvgPrice]],tblSales[[#This Row],[UnitPrice]]&gt;2*tblSales[[#This Row],[ProductAvgPrice]]),"PRICE_VARIANCE","OK")</f>
        <v>OK</v>
      </c>
      <c r="L46" t="str">
        <f>IF(tblSales[[#This Row],[MasterExists]]="MISSING","REVIEW","AUTO")</f>
        <v>AUTO</v>
      </c>
      <c r="M46" t="str">
        <f>_xlfn.XLOOKUP(tblSales[[#This Row],[VendorCategory]], tblCategoryMap[VendorCategory], tblCategoryMap[Comp_Category], "REVIEW")</f>
        <v>Household</v>
      </c>
    </row>
    <row r="47" spans="1:13" x14ac:dyDescent="0.3">
      <c r="A47" t="s">
        <v>180</v>
      </c>
      <c r="B47" t="s">
        <v>134</v>
      </c>
      <c r="C47" t="s">
        <v>52</v>
      </c>
      <c r="D47" t="str">
        <f>_xlfn.XLOOKUP(tblSales[[#This Row],[Barcode]], tblProducts[Barcode], tblProducts[ProductName], "NOT_FOUND")</f>
        <v>BrandB Personal Care Item 17</v>
      </c>
      <c r="E47" t="str">
        <f>_xlfn.XLOOKUP(tblSales[[#This Row],[Barcode]], tblProducts[Barcode], tblProducts[Category], "NOT_FOUND")</f>
        <v>Personal Care</v>
      </c>
      <c r="F47">
        <v>15</v>
      </c>
      <c r="G47">
        <v>12.65</v>
      </c>
      <c r="H47">
        <v>189.75</v>
      </c>
      <c r="I47" t="str">
        <f>IF(COUNTIFS(tblProducts[Barcode],tblSales[[#This Row],[Barcode]])&gt;0,"OK","MISSING")</f>
        <v>OK</v>
      </c>
      <c r="J47">
        <f>AVERAGEIFS(tblSales[UnitPrice],tblSales[Barcode],tblSales[[#This Row],[Barcode]])</f>
        <v>14.436666666666666</v>
      </c>
      <c r="K47" t="str">
        <f>IF(OR(tblSales[[#This Row],[UnitPrice]]&lt;0.5*tblSales[[#This Row],[ProductAvgPrice]],tblSales[[#This Row],[UnitPrice]]&gt;2*tblSales[[#This Row],[ProductAvgPrice]]),"PRICE_VARIANCE","OK")</f>
        <v>OK</v>
      </c>
      <c r="L47" t="str">
        <f>IF(tblSales[[#This Row],[MasterExists]]="MISSING","REVIEW","AUTO")</f>
        <v>AUTO</v>
      </c>
      <c r="M47" t="str">
        <f>_xlfn.XLOOKUP(tblSales[[#This Row],[VendorCategory]], tblCategoryMap[VendorCategory], tblCategoryMap[Comp_Category], "REVIEW")</f>
        <v>Health &amp; Beauty</v>
      </c>
    </row>
    <row r="48" spans="1:13" x14ac:dyDescent="0.3">
      <c r="A48" t="s">
        <v>181</v>
      </c>
      <c r="B48" t="s">
        <v>144</v>
      </c>
      <c r="C48" t="s">
        <v>65</v>
      </c>
      <c r="D48" t="str">
        <f>_xlfn.XLOOKUP(tblSales[[#This Row],[Barcode]], tblProducts[Barcode], tblProducts[ProductName], "NOT_FOUND")</f>
        <v>BrandE Soap Item 23</v>
      </c>
      <c r="E48" t="str">
        <f>_xlfn.XLOOKUP(tblSales[[#This Row],[Barcode]], tblProducts[Barcode], tblProducts[Category], "NOT_FOUND")</f>
        <v>Soap</v>
      </c>
      <c r="F48">
        <v>9</v>
      </c>
      <c r="G48">
        <v>17.77</v>
      </c>
      <c r="H48">
        <v>159.93</v>
      </c>
      <c r="I48" t="str">
        <f>IF(COUNTIFS(tblProducts[Barcode],tblSales[[#This Row],[Barcode]])&gt;0,"OK","MISSING")</f>
        <v>OK</v>
      </c>
      <c r="J48">
        <f>AVERAGEIFS(tblSales[UnitPrice],tblSales[Barcode],tblSales[[#This Row],[Barcode]])</f>
        <v>16.858000000000001</v>
      </c>
      <c r="K48" t="str">
        <f>IF(OR(tblSales[[#This Row],[UnitPrice]]&lt;0.5*tblSales[[#This Row],[ProductAvgPrice]],tblSales[[#This Row],[UnitPrice]]&gt;2*tblSales[[#This Row],[ProductAvgPrice]]),"PRICE_VARIANCE","OK")</f>
        <v>OK</v>
      </c>
      <c r="L48" t="str">
        <f>IF(tblSales[[#This Row],[MasterExists]]="MISSING","REVIEW","AUTO")</f>
        <v>AUTO</v>
      </c>
      <c r="M48" t="str">
        <f>_xlfn.XLOOKUP(tblSales[[#This Row],[VendorCategory]], tblCategoryMap[VendorCategory], tblCategoryMap[Comp_Category], "REVIEW")</f>
        <v>Health &amp; Beauty</v>
      </c>
    </row>
    <row r="49" spans="1:13" x14ac:dyDescent="0.3">
      <c r="A49" t="s">
        <v>165</v>
      </c>
      <c r="B49" t="s">
        <v>132</v>
      </c>
      <c r="C49" t="s">
        <v>122</v>
      </c>
      <c r="D49" t="str">
        <f>_xlfn.XLOOKUP(tblSales[[#This Row],[Barcode]], tblProducts[Barcode], tblProducts[ProductName], "NOT_FOUND")</f>
        <v>BrandA Toothpaste Item 49</v>
      </c>
      <c r="E49" t="str">
        <f>_xlfn.XLOOKUP(tblSales[[#This Row],[Barcode]], tblProducts[Barcode], tblProducts[Category], "NOT_FOUND")</f>
        <v>Toothpaste</v>
      </c>
      <c r="F49">
        <v>1</v>
      </c>
      <c r="G49">
        <v>3.91</v>
      </c>
      <c r="H49">
        <v>3.91</v>
      </c>
      <c r="I49" t="str">
        <f>IF(COUNTIFS(tblProducts[Barcode],tblSales[[#This Row],[Barcode]])&gt;0,"OK","MISSING")</f>
        <v>OK</v>
      </c>
      <c r="J49">
        <f>AVERAGEIFS(tblSales[UnitPrice],tblSales[Barcode],tblSales[[#This Row],[Barcode]])</f>
        <v>11.281666666666666</v>
      </c>
      <c r="K49" t="str">
        <f>IF(OR(tblSales[[#This Row],[UnitPrice]]&lt;0.5*tblSales[[#This Row],[ProductAvgPrice]],tblSales[[#This Row],[UnitPrice]]&gt;2*tblSales[[#This Row],[ProductAvgPrice]]),"PRICE_VARIANCE","OK")</f>
        <v>PRICE_VARIANCE</v>
      </c>
      <c r="L49" t="str">
        <f>IF(tblSales[[#This Row],[MasterExists]]="MISSING","REVIEW","AUTO")</f>
        <v>AUTO</v>
      </c>
      <c r="M49" t="str">
        <f>_xlfn.XLOOKUP(tblSales[[#This Row],[VendorCategory]], tblCategoryMap[VendorCategory], tblCategoryMap[Comp_Category], "REVIEW")</f>
        <v>Health &amp; Beauty</v>
      </c>
    </row>
    <row r="50" spans="1:13" x14ac:dyDescent="0.3">
      <c r="A50" t="s">
        <v>182</v>
      </c>
      <c r="B50" t="s">
        <v>136</v>
      </c>
      <c r="C50" t="s">
        <v>67</v>
      </c>
      <c r="D50" t="str">
        <f>_xlfn.XLOOKUP(tblSales[[#This Row],[Barcode]], tblProducts[Barcode], tblProducts[ProductName], "NOT_FOUND")</f>
        <v>BrandB Crisps Item 24</v>
      </c>
      <c r="E50" t="str">
        <f>_xlfn.XLOOKUP(tblSales[[#This Row],[Barcode]], tblProducts[Barcode], tblProducts[Category], "NOT_FOUND")</f>
        <v>Crisps</v>
      </c>
      <c r="F50">
        <v>15</v>
      </c>
      <c r="G50">
        <v>4.0999999999999996</v>
      </c>
      <c r="H50">
        <v>61.5</v>
      </c>
      <c r="I50" t="str">
        <f>IF(COUNTIFS(tblProducts[Barcode],tblSales[[#This Row],[Barcode]])&gt;0,"OK","MISSING")</f>
        <v>OK</v>
      </c>
      <c r="J50">
        <f>AVERAGEIFS(tblSales[UnitPrice],tblSales[Barcode],tblSales[[#This Row],[Barcode]])</f>
        <v>4.2133333333333338</v>
      </c>
      <c r="K50" t="str">
        <f>IF(OR(tblSales[[#This Row],[UnitPrice]]&lt;0.5*tblSales[[#This Row],[ProductAvgPrice]],tblSales[[#This Row],[UnitPrice]]&gt;2*tblSales[[#This Row],[ProductAvgPrice]]),"PRICE_VARIANCE","OK")</f>
        <v>OK</v>
      </c>
      <c r="L50" t="str">
        <f>IF(tblSales[[#This Row],[MasterExists]]="MISSING","REVIEW","AUTO")</f>
        <v>AUTO</v>
      </c>
      <c r="M50" t="str">
        <f>_xlfn.XLOOKUP(tblSales[[#This Row],[VendorCategory]], tblCategoryMap[VendorCategory], tblCategoryMap[Comp_Category], "REVIEW")</f>
        <v>Snacks</v>
      </c>
    </row>
    <row r="51" spans="1:13" x14ac:dyDescent="0.3">
      <c r="A51" t="s">
        <v>163</v>
      </c>
      <c r="B51" t="s">
        <v>154</v>
      </c>
      <c r="C51" t="s">
        <v>69</v>
      </c>
      <c r="D51" t="str">
        <f>_xlfn.XLOOKUP(tblSales[[#This Row],[Barcode]], tblProducts[Barcode], tblProducts[ProductName], "NOT_FOUND")</f>
        <v>BrandC Surface Cleaner Item 25</v>
      </c>
      <c r="E51" t="str">
        <f>_xlfn.XLOOKUP(tblSales[[#This Row],[Barcode]], tblProducts[Barcode], tblProducts[Category], "NOT_FOUND")</f>
        <v>Surface Cleaner</v>
      </c>
      <c r="F51">
        <v>4</v>
      </c>
      <c r="G51">
        <v>23.31</v>
      </c>
      <c r="H51">
        <v>93.24</v>
      </c>
      <c r="I51" t="str">
        <f>IF(COUNTIFS(tblProducts[Barcode],tblSales[[#This Row],[Barcode]])&gt;0,"OK","MISSING")</f>
        <v>OK</v>
      </c>
      <c r="J51">
        <f>AVERAGEIFS(tblSales[UnitPrice],tblSales[Barcode],tblSales[[#This Row],[Barcode]])</f>
        <v>12.654</v>
      </c>
      <c r="K51" t="str">
        <f>IF(OR(tblSales[[#This Row],[UnitPrice]]&lt;0.5*tblSales[[#This Row],[ProductAvgPrice]],tblSales[[#This Row],[UnitPrice]]&gt;2*tblSales[[#This Row],[ProductAvgPrice]]),"PRICE_VARIANCE","OK")</f>
        <v>OK</v>
      </c>
      <c r="L51" t="str">
        <f>IF(tblSales[[#This Row],[MasterExists]]="MISSING","REVIEW","AUTO")</f>
        <v>AUTO</v>
      </c>
      <c r="M51" t="str">
        <f>_xlfn.XLOOKUP(tblSales[[#This Row],[VendorCategory]], tblCategoryMap[VendorCategory], tblCategoryMap[Comp_Category], "REVIEW")</f>
        <v>Household</v>
      </c>
    </row>
    <row r="52" spans="1:13" x14ac:dyDescent="0.3">
      <c r="A52" t="s">
        <v>183</v>
      </c>
      <c r="B52" t="s">
        <v>151</v>
      </c>
      <c r="C52" t="s">
        <v>52</v>
      </c>
      <c r="D52" t="str">
        <f>_xlfn.XLOOKUP(tblSales[[#This Row],[Barcode]], tblProducts[Barcode], tblProducts[ProductName], "NOT_FOUND")</f>
        <v>BrandB Personal Care Item 17</v>
      </c>
      <c r="E52" t="str">
        <f>_xlfn.XLOOKUP(tblSales[[#This Row],[Barcode]], tblProducts[Barcode], tblProducts[Category], "NOT_FOUND")</f>
        <v>Personal Care</v>
      </c>
      <c r="F52">
        <v>19</v>
      </c>
      <c r="G52">
        <v>5.77</v>
      </c>
      <c r="H52">
        <v>109.63</v>
      </c>
      <c r="I52" t="str">
        <f>IF(COUNTIFS(tblProducts[Barcode],tblSales[[#This Row],[Barcode]])&gt;0,"OK","MISSING")</f>
        <v>OK</v>
      </c>
      <c r="J52">
        <f>AVERAGEIFS(tblSales[UnitPrice],tblSales[Barcode],tblSales[[#This Row],[Barcode]])</f>
        <v>14.436666666666666</v>
      </c>
      <c r="K52" t="str">
        <f>IF(OR(tblSales[[#This Row],[UnitPrice]]&lt;0.5*tblSales[[#This Row],[ProductAvgPrice]],tblSales[[#This Row],[UnitPrice]]&gt;2*tblSales[[#This Row],[ProductAvgPrice]]),"PRICE_VARIANCE","OK")</f>
        <v>PRICE_VARIANCE</v>
      </c>
      <c r="L52" t="str">
        <f>IF(tblSales[[#This Row],[MasterExists]]="MISSING","REVIEW","AUTO")</f>
        <v>AUTO</v>
      </c>
      <c r="M52" t="str">
        <f>_xlfn.XLOOKUP(tblSales[[#This Row],[VendorCategory]], tblCategoryMap[VendorCategory], tblCategoryMap[Comp_Category], "REVIEW")</f>
        <v>Health &amp; Beauty</v>
      </c>
    </row>
    <row r="53" spans="1:13" x14ac:dyDescent="0.3">
      <c r="A53" t="s">
        <v>184</v>
      </c>
      <c r="B53" t="s">
        <v>149</v>
      </c>
      <c r="C53" t="s">
        <v>4</v>
      </c>
      <c r="D53" t="str">
        <f>_xlfn.XLOOKUP(tblSales[[#This Row],[Barcode]], tblProducts[Barcode], tblProducts[ProductName], "NOT_FOUND")</f>
        <v>BrandC Soft Drinks Item 1</v>
      </c>
      <c r="E53" t="str">
        <f>_xlfn.XLOOKUP(tblSales[[#This Row],[Barcode]], tblProducts[Barcode], tblProducts[Category], "NOT_FOUND")</f>
        <v>Soft Drinks</v>
      </c>
      <c r="F53">
        <v>2</v>
      </c>
      <c r="G53">
        <v>2.93</v>
      </c>
      <c r="H53">
        <v>5.86</v>
      </c>
      <c r="I53" t="str">
        <f>IF(COUNTIFS(tblProducts[Barcode],tblSales[[#This Row],[Barcode]])&gt;0,"OK","MISSING")</f>
        <v>OK</v>
      </c>
      <c r="J53">
        <f>AVERAGEIFS(tblSales[UnitPrice],tblSales[Barcode],tblSales[[#This Row],[Barcode]])</f>
        <v>2.8579999999999997</v>
      </c>
      <c r="K53" t="str">
        <f>IF(OR(tblSales[[#This Row],[UnitPrice]]&lt;0.5*tblSales[[#This Row],[ProductAvgPrice]],tblSales[[#This Row],[UnitPrice]]&gt;2*tblSales[[#This Row],[ProductAvgPrice]]),"PRICE_VARIANCE","OK")</f>
        <v>OK</v>
      </c>
      <c r="L53" t="str">
        <f>IF(tblSales[[#This Row],[MasterExists]]="MISSING","REVIEW","AUTO")</f>
        <v>AUTO</v>
      </c>
      <c r="M53" t="str">
        <f>_xlfn.XLOOKUP(tblSales[[#This Row],[VendorCategory]], tblCategoryMap[VendorCategory], tblCategoryMap[Comp_Category], "REVIEW")</f>
        <v>Beverages</v>
      </c>
    </row>
    <row r="54" spans="1:13" x14ac:dyDescent="0.3">
      <c r="A54" t="s">
        <v>185</v>
      </c>
      <c r="B54" t="s">
        <v>151</v>
      </c>
      <c r="C54" t="s">
        <v>89</v>
      </c>
      <c r="D54" t="str">
        <f>_xlfn.XLOOKUP(tblSales[[#This Row],[Barcode]], tblProducts[Barcode], tblProducts[ProductName], "NOT_FOUND")</f>
        <v>BrandE Yogurt Item 33</v>
      </c>
      <c r="E54" t="str">
        <f>_xlfn.XLOOKUP(tblSales[[#This Row],[Barcode]], tblProducts[Barcode], tblProducts[Category], "NOT_FOUND")</f>
        <v>Yogurt</v>
      </c>
      <c r="F54">
        <v>14</v>
      </c>
      <c r="G54">
        <v>5.05</v>
      </c>
      <c r="H54">
        <v>70.7</v>
      </c>
      <c r="I54" t="str">
        <f>IF(COUNTIFS(tblProducts[Barcode],tblSales[[#This Row],[Barcode]])&gt;0,"OK","MISSING")</f>
        <v>OK</v>
      </c>
      <c r="J54">
        <f>AVERAGEIFS(tblSales[UnitPrice],tblSales[Barcode],tblSales[[#This Row],[Barcode]])</f>
        <v>4.1983333333333333</v>
      </c>
      <c r="K54" t="str">
        <f>IF(OR(tblSales[[#This Row],[UnitPrice]]&lt;0.5*tblSales[[#This Row],[ProductAvgPrice]],tblSales[[#This Row],[UnitPrice]]&gt;2*tblSales[[#This Row],[ProductAvgPrice]]),"PRICE_VARIANCE","OK")</f>
        <v>OK</v>
      </c>
      <c r="L54" t="str">
        <f>IF(tblSales[[#This Row],[MasterExists]]="MISSING","REVIEW","AUTO")</f>
        <v>AUTO</v>
      </c>
      <c r="M54" t="str">
        <f>_xlfn.XLOOKUP(tblSales[[#This Row],[VendorCategory]], tblCategoryMap[VendorCategory], tblCategoryMap[Comp_Category], "REVIEW")</f>
        <v>Dairy</v>
      </c>
    </row>
    <row r="55" spans="1:13" x14ac:dyDescent="0.3">
      <c r="A55" t="s">
        <v>186</v>
      </c>
      <c r="B55" t="s">
        <v>154</v>
      </c>
      <c r="C55" t="s">
        <v>97</v>
      </c>
      <c r="D55" t="str">
        <f>_xlfn.XLOOKUP(tblSales[[#This Row],[Barcode]], tblProducts[Barcode], tblProducts[ProductName], "NOT_FOUND")</f>
        <v>BrandB Soda Item 37</v>
      </c>
      <c r="E55" t="str">
        <f>_xlfn.XLOOKUP(tblSales[[#This Row],[Barcode]], tblProducts[Barcode], tblProducts[Category], "NOT_FOUND")</f>
        <v>Soda</v>
      </c>
      <c r="F55">
        <v>20</v>
      </c>
      <c r="G55">
        <v>3.95</v>
      </c>
      <c r="H55">
        <v>79</v>
      </c>
      <c r="I55" t="str">
        <f>IF(COUNTIFS(tblProducts[Barcode],tblSales[[#This Row],[Barcode]])&gt;0,"OK","MISSING")</f>
        <v>OK</v>
      </c>
      <c r="J55">
        <f>AVERAGEIFS(tblSales[UnitPrice],tblSales[Barcode],tblSales[[#This Row],[Barcode]])</f>
        <v>3.3299999999999996</v>
      </c>
      <c r="K55" t="str">
        <f>IF(OR(tblSales[[#This Row],[UnitPrice]]&lt;0.5*tblSales[[#This Row],[ProductAvgPrice]],tblSales[[#This Row],[UnitPrice]]&gt;2*tblSales[[#This Row],[ProductAvgPrice]]),"PRICE_VARIANCE","OK")</f>
        <v>OK</v>
      </c>
      <c r="L55" t="str">
        <f>IF(tblSales[[#This Row],[MasterExists]]="MISSING","REVIEW","AUTO")</f>
        <v>AUTO</v>
      </c>
      <c r="M55" t="str">
        <f>_xlfn.XLOOKUP(tblSales[[#This Row],[VendorCategory]], tblCategoryMap[VendorCategory], tblCategoryMap[Comp_Category], "REVIEW")</f>
        <v>Beverages</v>
      </c>
    </row>
    <row r="56" spans="1:13" x14ac:dyDescent="0.3">
      <c r="A56" t="s">
        <v>187</v>
      </c>
      <c r="B56" t="s">
        <v>151</v>
      </c>
      <c r="C56" t="s">
        <v>44</v>
      </c>
      <c r="D56" t="str">
        <f>_xlfn.XLOOKUP(tblSales[[#This Row],[Barcode]], tblProducts[Barcode], tblProducts[ProductName], "NOT_FOUND")</f>
        <v>BrandE Bottled Drinks Item 14</v>
      </c>
      <c r="E56" t="str">
        <f>_xlfn.XLOOKUP(tblSales[[#This Row],[Barcode]], tblProducts[Barcode], tblProducts[Category], "NOT_FOUND")</f>
        <v>Bottled Drinks</v>
      </c>
      <c r="F56">
        <v>9</v>
      </c>
      <c r="G56">
        <v>3.69</v>
      </c>
      <c r="H56">
        <v>33.21</v>
      </c>
      <c r="I56" t="str">
        <f>IF(COUNTIFS(tblProducts[Barcode],tblSales[[#This Row],[Barcode]])&gt;0,"OK","MISSING")</f>
        <v>OK</v>
      </c>
      <c r="J56">
        <f>AVERAGEIFS(tblSales[UnitPrice],tblSales[Barcode],tblSales[[#This Row],[Barcode]])</f>
        <v>3.1533333333333329</v>
      </c>
      <c r="K56" t="str">
        <f>IF(OR(tblSales[[#This Row],[UnitPrice]]&lt;0.5*tblSales[[#This Row],[ProductAvgPrice]],tblSales[[#This Row],[UnitPrice]]&gt;2*tblSales[[#This Row],[ProductAvgPrice]]),"PRICE_VARIANCE","OK")</f>
        <v>OK</v>
      </c>
      <c r="L56" t="str">
        <f>IF(tblSales[[#This Row],[MasterExists]]="MISSING","REVIEW","AUTO")</f>
        <v>AUTO</v>
      </c>
      <c r="M56" t="str">
        <f>_xlfn.XLOOKUP(tblSales[[#This Row],[VendorCategory]], tblCategoryMap[VendorCategory], tblCategoryMap[Comp_Category], "REVIEW")</f>
        <v>Beverages</v>
      </c>
    </row>
    <row r="57" spans="1:13" x14ac:dyDescent="0.3">
      <c r="A57" t="s">
        <v>188</v>
      </c>
      <c r="B57" t="s">
        <v>134</v>
      </c>
      <c r="C57" t="s">
        <v>72</v>
      </c>
      <c r="D57" t="str">
        <f>_xlfn.XLOOKUP(tblSales[[#This Row],[Barcode]], tblProducts[Barcode], tblProducts[ProductName], "NOT_FOUND")</f>
        <v>BrandC Cheese Item 26</v>
      </c>
      <c r="E57" t="str">
        <f>_xlfn.XLOOKUP(tblSales[[#This Row],[Barcode]], tblProducts[Barcode], tblProducts[Category], "NOT_FOUND")</f>
        <v>Cheese</v>
      </c>
      <c r="F57">
        <v>16</v>
      </c>
      <c r="G57">
        <v>5.68</v>
      </c>
      <c r="H57">
        <v>90.88</v>
      </c>
      <c r="I57" t="str">
        <f>IF(COUNTIFS(tblProducts[Barcode],tblSales[[#This Row],[Barcode]])&gt;0,"OK","MISSING")</f>
        <v>OK</v>
      </c>
      <c r="J57">
        <f>AVERAGEIFS(tblSales[UnitPrice],tblSales[Barcode],tblSales[[#This Row],[Barcode]])</f>
        <v>5.7733333333333334</v>
      </c>
      <c r="K57" t="str">
        <f>IF(OR(tblSales[[#This Row],[UnitPrice]]&lt;0.5*tblSales[[#This Row],[ProductAvgPrice]],tblSales[[#This Row],[UnitPrice]]&gt;2*tblSales[[#This Row],[ProductAvgPrice]]),"PRICE_VARIANCE","OK")</f>
        <v>OK</v>
      </c>
      <c r="L57" t="str">
        <f>IF(tblSales[[#This Row],[MasterExists]]="MISSING","REVIEW","AUTO")</f>
        <v>AUTO</v>
      </c>
      <c r="M57" t="str">
        <f>_xlfn.XLOOKUP(tblSales[[#This Row],[VendorCategory]], tblCategoryMap[VendorCategory], tblCategoryMap[Comp_Category], "REVIEW")</f>
        <v>Dairy</v>
      </c>
    </row>
    <row r="58" spans="1:13" x14ac:dyDescent="0.3">
      <c r="A58" t="s">
        <v>160</v>
      </c>
      <c r="B58" t="s">
        <v>146</v>
      </c>
      <c r="C58" t="s">
        <v>97</v>
      </c>
      <c r="D58" t="str">
        <f>_xlfn.XLOOKUP(tblSales[[#This Row],[Barcode]], tblProducts[Barcode], tblProducts[ProductName], "NOT_FOUND")</f>
        <v>BrandB Soda Item 37</v>
      </c>
      <c r="E58" t="str">
        <f>_xlfn.XLOOKUP(tblSales[[#This Row],[Barcode]], tblProducts[Barcode], tblProducts[Category], "NOT_FOUND")</f>
        <v>Soda</v>
      </c>
      <c r="F58">
        <v>7</v>
      </c>
      <c r="G58">
        <v>1.51</v>
      </c>
      <c r="H58">
        <v>10.57</v>
      </c>
      <c r="I58" t="str">
        <f>IF(COUNTIFS(tblProducts[Barcode],tblSales[[#This Row],[Barcode]])&gt;0,"OK","MISSING")</f>
        <v>OK</v>
      </c>
      <c r="J58">
        <f>AVERAGEIFS(tblSales[UnitPrice],tblSales[Barcode],tblSales[[#This Row],[Barcode]])</f>
        <v>3.3299999999999996</v>
      </c>
      <c r="K58" t="str">
        <f>IF(OR(tblSales[[#This Row],[UnitPrice]]&lt;0.5*tblSales[[#This Row],[ProductAvgPrice]],tblSales[[#This Row],[UnitPrice]]&gt;2*tblSales[[#This Row],[ProductAvgPrice]]),"PRICE_VARIANCE","OK")</f>
        <v>PRICE_VARIANCE</v>
      </c>
      <c r="L58" t="str">
        <f>IF(tblSales[[#This Row],[MasterExists]]="MISSING","REVIEW","AUTO")</f>
        <v>AUTO</v>
      </c>
      <c r="M58" t="str">
        <f>_xlfn.XLOOKUP(tblSales[[#This Row],[VendorCategory]], tblCategoryMap[VendorCategory], tblCategoryMap[Comp_Category], "REVIEW")</f>
        <v>Beverages</v>
      </c>
    </row>
    <row r="59" spans="1:13" x14ac:dyDescent="0.3">
      <c r="A59" t="s">
        <v>185</v>
      </c>
      <c r="B59" t="s">
        <v>141</v>
      </c>
      <c r="C59" t="s">
        <v>65</v>
      </c>
      <c r="D59" t="str">
        <f>_xlfn.XLOOKUP(tblSales[[#This Row],[Barcode]], tblProducts[Barcode], tblProducts[ProductName], "NOT_FOUND")</f>
        <v>BrandE Soap Item 23</v>
      </c>
      <c r="E59" t="str">
        <f>_xlfn.XLOOKUP(tblSales[[#This Row],[Barcode]], tblProducts[Barcode], tblProducts[Category], "NOT_FOUND")</f>
        <v>Soap</v>
      </c>
      <c r="F59">
        <v>1</v>
      </c>
      <c r="G59">
        <v>18.89</v>
      </c>
      <c r="H59">
        <v>18.89</v>
      </c>
      <c r="I59" t="str">
        <f>IF(COUNTIFS(tblProducts[Barcode],tblSales[[#This Row],[Barcode]])&gt;0,"OK","MISSING")</f>
        <v>OK</v>
      </c>
      <c r="J59">
        <f>AVERAGEIFS(tblSales[UnitPrice],tblSales[Barcode],tblSales[[#This Row],[Barcode]])</f>
        <v>16.858000000000001</v>
      </c>
      <c r="K59" t="str">
        <f>IF(OR(tblSales[[#This Row],[UnitPrice]]&lt;0.5*tblSales[[#This Row],[ProductAvgPrice]],tblSales[[#This Row],[UnitPrice]]&gt;2*tblSales[[#This Row],[ProductAvgPrice]]),"PRICE_VARIANCE","OK")</f>
        <v>OK</v>
      </c>
      <c r="L59" t="str">
        <f>IF(tblSales[[#This Row],[MasterExists]]="MISSING","REVIEW","AUTO")</f>
        <v>AUTO</v>
      </c>
      <c r="M59" t="str">
        <f>_xlfn.XLOOKUP(tblSales[[#This Row],[VendorCategory]], tblCategoryMap[VendorCategory], tblCategoryMap[Comp_Category], "REVIEW")</f>
        <v>Health &amp; Beauty</v>
      </c>
    </row>
    <row r="60" spans="1:13" x14ac:dyDescent="0.3">
      <c r="A60" t="s">
        <v>189</v>
      </c>
      <c r="B60" t="s">
        <v>138</v>
      </c>
      <c r="C60" t="s">
        <v>54</v>
      </c>
      <c r="D60" t="str">
        <f>_xlfn.XLOOKUP(tblSales[[#This Row],[Barcode]], tblProducts[Barcode], tblProducts[ProductName], "NOT_FOUND")</f>
        <v>BrandB Soft Drinks Item 18</v>
      </c>
      <c r="E60" t="str">
        <f>_xlfn.XLOOKUP(tblSales[[#This Row],[Barcode]], tblProducts[Barcode], tblProducts[Category], "NOT_FOUND")</f>
        <v>Soft Drinks</v>
      </c>
      <c r="F60">
        <v>14</v>
      </c>
      <c r="G60">
        <v>4.5599999999999996</v>
      </c>
      <c r="H60">
        <v>63.84</v>
      </c>
      <c r="I60" t="str">
        <f>IF(COUNTIFS(tblProducts[Barcode],tblSales[[#This Row],[Barcode]])&gt;0,"OK","MISSING")</f>
        <v>OK</v>
      </c>
      <c r="J60">
        <f>AVERAGEIFS(tblSales[UnitPrice],tblSales[Barcode],tblSales[[#This Row],[Barcode]])</f>
        <v>4.33</v>
      </c>
      <c r="K60" t="str">
        <f>IF(OR(tblSales[[#This Row],[UnitPrice]]&lt;0.5*tblSales[[#This Row],[ProductAvgPrice]],tblSales[[#This Row],[UnitPrice]]&gt;2*tblSales[[#This Row],[ProductAvgPrice]]),"PRICE_VARIANCE","OK")</f>
        <v>OK</v>
      </c>
      <c r="L60" t="str">
        <f>IF(tblSales[[#This Row],[MasterExists]]="MISSING","REVIEW","AUTO")</f>
        <v>AUTO</v>
      </c>
      <c r="M60" t="str">
        <f>_xlfn.XLOOKUP(tblSales[[#This Row],[VendorCategory]], tblCategoryMap[VendorCategory], tblCategoryMap[Comp_Category], "REVIEW")</f>
        <v>Beverages</v>
      </c>
    </row>
    <row r="61" spans="1:13" x14ac:dyDescent="0.3">
      <c r="A61" t="s">
        <v>190</v>
      </c>
      <c r="B61" t="s">
        <v>138</v>
      </c>
      <c r="C61" t="s">
        <v>97</v>
      </c>
      <c r="D61" t="str">
        <f>_xlfn.XLOOKUP(tblSales[[#This Row],[Barcode]], tblProducts[Barcode], tblProducts[ProductName], "NOT_FOUND")</f>
        <v>BrandB Soda Item 37</v>
      </c>
      <c r="E61" t="str">
        <f>_xlfn.XLOOKUP(tblSales[[#This Row],[Barcode]], tblProducts[Barcode], tblProducts[Category], "NOT_FOUND")</f>
        <v>Soda</v>
      </c>
      <c r="F61">
        <v>4</v>
      </c>
      <c r="G61">
        <v>3.73</v>
      </c>
      <c r="H61">
        <v>14.92</v>
      </c>
      <c r="I61" t="str">
        <f>IF(COUNTIFS(tblProducts[Barcode],tblSales[[#This Row],[Barcode]])&gt;0,"OK","MISSING")</f>
        <v>OK</v>
      </c>
      <c r="J61">
        <f>AVERAGEIFS(tblSales[UnitPrice],tblSales[Barcode],tblSales[[#This Row],[Barcode]])</f>
        <v>3.3299999999999996</v>
      </c>
      <c r="K61" t="str">
        <f>IF(OR(tblSales[[#This Row],[UnitPrice]]&lt;0.5*tblSales[[#This Row],[ProductAvgPrice]],tblSales[[#This Row],[UnitPrice]]&gt;2*tblSales[[#This Row],[ProductAvgPrice]]),"PRICE_VARIANCE","OK")</f>
        <v>OK</v>
      </c>
      <c r="L61" t="str">
        <f>IF(tblSales[[#This Row],[MasterExists]]="MISSING","REVIEW","AUTO")</f>
        <v>AUTO</v>
      </c>
      <c r="M61" t="str">
        <f>_xlfn.XLOOKUP(tblSales[[#This Row],[VendorCategory]], tblCategoryMap[VendorCategory], tblCategoryMap[Comp_Category], "REVIEW")</f>
        <v>Beverages</v>
      </c>
    </row>
    <row r="62" spans="1:13" x14ac:dyDescent="0.3">
      <c r="A62" t="s">
        <v>191</v>
      </c>
      <c r="B62" t="s">
        <v>146</v>
      </c>
      <c r="C62" t="s">
        <v>80</v>
      </c>
      <c r="D62" t="str">
        <f>_xlfn.XLOOKUP(tblSales[[#This Row],[Barcode]], tblProducts[Barcode], tblProducts[ProductName], "NOT_FOUND")</f>
        <v>BrandE Soda Item 29</v>
      </c>
      <c r="E62" t="str">
        <f>_xlfn.XLOOKUP(tblSales[[#This Row],[Barcode]], tblProducts[Barcode], tblProducts[Category], "NOT_FOUND")</f>
        <v>Soda</v>
      </c>
      <c r="F62">
        <v>20</v>
      </c>
      <c r="G62">
        <v>1.72</v>
      </c>
      <c r="H62">
        <v>34.4</v>
      </c>
      <c r="I62" t="str">
        <f>IF(COUNTIFS(tblProducts[Barcode],tblSales[[#This Row],[Barcode]])&gt;0,"OK","MISSING")</f>
        <v>OK</v>
      </c>
      <c r="J62">
        <f>AVERAGEIFS(tblSales[UnitPrice],tblSales[Barcode],tblSales[[#This Row],[Barcode]])</f>
        <v>2.6050000000000004</v>
      </c>
      <c r="K62" t="str">
        <f>IF(OR(tblSales[[#This Row],[UnitPrice]]&lt;0.5*tblSales[[#This Row],[ProductAvgPrice]],tblSales[[#This Row],[UnitPrice]]&gt;2*tblSales[[#This Row],[ProductAvgPrice]]),"PRICE_VARIANCE","OK")</f>
        <v>OK</v>
      </c>
      <c r="L62" t="str">
        <f>IF(tblSales[[#This Row],[MasterExists]]="MISSING","REVIEW","AUTO")</f>
        <v>AUTO</v>
      </c>
      <c r="M62" t="str">
        <f>_xlfn.XLOOKUP(tblSales[[#This Row],[VendorCategory]], tblCategoryMap[VendorCategory], tblCategoryMap[Comp_Category], "REVIEW")</f>
        <v>Beverages</v>
      </c>
    </row>
    <row r="63" spans="1:13" x14ac:dyDescent="0.3">
      <c r="A63" t="s">
        <v>192</v>
      </c>
      <c r="B63" t="s">
        <v>134</v>
      </c>
      <c r="C63" t="s">
        <v>93</v>
      </c>
      <c r="D63" t="str">
        <f>_xlfn.XLOOKUP(tblSales[[#This Row],[Barcode]], tblProducts[Barcode], tblProducts[ProductName], "NOT_FOUND")</f>
        <v>BrandE Crisps Item 35</v>
      </c>
      <c r="E63" t="str">
        <f>_xlfn.XLOOKUP(tblSales[[#This Row],[Barcode]], tblProducts[Barcode], tblProducts[Category], "NOT_FOUND")</f>
        <v>Crisps</v>
      </c>
      <c r="F63">
        <v>9</v>
      </c>
      <c r="G63">
        <v>1.27</v>
      </c>
      <c r="H63">
        <v>11.43</v>
      </c>
      <c r="I63" t="str">
        <f>IF(COUNTIFS(tblProducts[Barcode],tblSales[[#This Row],[Barcode]])&gt;0,"OK","MISSING")</f>
        <v>OK</v>
      </c>
      <c r="J63">
        <f>AVERAGEIFS(tblSales[UnitPrice],tblSales[Barcode],tblSales[[#This Row],[Barcode]])</f>
        <v>4.4359999999999999</v>
      </c>
      <c r="K63" t="str">
        <f>IF(OR(tblSales[[#This Row],[UnitPrice]]&lt;0.5*tblSales[[#This Row],[ProductAvgPrice]],tblSales[[#This Row],[UnitPrice]]&gt;2*tblSales[[#This Row],[ProductAvgPrice]]),"PRICE_VARIANCE","OK")</f>
        <v>PRICE_VARIANCE</v>
      </c>
      <c r="L63" t="str">
        <f>IF(tblSales[[#This Row],[MasterExists]]="MISSING","REVIEW","AUTO")</f>
        <v>AUTO</v>
      </c>
      <c r="M63" t="str">
        <f>_xlfn.XLOOKUP(tblSales[[#This Row],[VendorCategory]], tblCategoryMap[VendorCategory], tblCategoryMap[Comp_Category], "REVIEW")</f>
        <v>Snacks</v>
      </c>
    </row>
    <row r="64" spans="1:13" x14ac:dyDescent="0.3">
      <c r="A64" t="s">
        <v>193</v>
      </c>
      <c r="B64" t="s">
        <v>132</v>
      </c>
      <c r="C64" t="s">
        <v>116</v>
      </c>
      <c r="D64" t="str">
        <f>_xlfn.XLOOKUP(tblSales[[#This Row],[Barcode]], tblProducts[Barcode], tblProducts[ProductName], "NOT_FOUND")</f>
        <v>BrandB Cheese Item 46</v>
      </c>
      <c r="E64" t="str">
        <f>_xlfn.XLOOKUP(tblSales[[#This Row],[Barcode]], tblProducts[Barcode], tblProducts[Category], "NOT_FOUND")</f>
        <v>Cheese</v>
      </c>
      <c r="F64">
        <v>19</v>
      </c>
      <c r="G64">
        <v>3.87</v>
      </c>
      <c r="H64">
        <v>73.53</v>
      </c>
      <c r="I64" t="str">
        <f>IF(COUNTIFS(tblProducts[Barcode],tblSales[[#This Row],[Barcode]])&gt;0,"OK","MISSING")</f>
        <v>OK</v>
      </c>
      <c r="J64">
        <f>AVERAGEIFS(tblSales[UnitPrice],tblSales[Barcode],tblSales[[#This Row],[Barcode]])</f>
        <v>5.8825000000000003</v>
      </c>
      <c r="K64" t="str">
        <f>IF(OR(tblSales[[#This Row],[UnitPrice]]&lt;0.5*tblSales[[#This Row],[ProductAvgPrice]],tblSales[[#This Row],[UnitPrice]]&gt;2*tblSales[[#This Row],[ProductAvgPrice]]),"PRICE_VARIANCE","OK")</f>
        <v>OK</v>
      </c>
      <c r="L64" t="str">
        <f>IF(tblSales[[#This Row],[MasterExists]]="MISSING","REVIEW","AUTO")</f>
        <v>AUTO</v>
      </c>
      <c r="M64" t="str">
        <f>_xlfn.XLOOKUP(tblSales[[#This Row],[VendorCategory]], tblCategoryMap[VendorCategory], tblCategoryMap[Comp_Category], "REVIEW")</f>
        <v>Dairy</v>
      </c>
    </row>
    <row r="65" spans="1:13" x14ac:dyDescent="0.3">
      <c r="A65" t="s">
        <v>194</v>
      </c>
      <c r="B65" t="s">
        <v>151</v>
      </c>
      <c r="C65" t="s">
        <v>116</v>
      </c>
      <c r="D65" t="str">
        <f>_xlfn.XLOOKUP(tblSales[[#This Row],[Barcode]], tblProducts[Barcode], tblProducts[ProductName], "NOT_FOUND")</f>
        <v>BrandB Cheese Item 46</v>
      </c>
      <c r="E65" t="str">
        <f>_xlfn.XLOOKUP(tblSales[[#This Row],[Barcode]], tblProducts[Barcode], tblProducts[Category], "NOT_FOUND")</f>
        <v>Cheese</v>
      </c>
      <c r="F65">
        <v>13</v>
      </c>
      <c r="G65">
        <v>8.6300000000000008</v>
      </c>
      <c r="H65">
        <v>112.19</v>
      </c>
      <c r="I65" t="str">
        <f>IF(COUNTIFS(tblProducts[Barcode],tblSales[[#This Row],[Barcode]])&gt;0,"OK","MISSING")</f>
        <v>OK</v>
      </c>
      <c r="J65">
        <f>AVERAGEIFS(tblSales[UnitPrice],tblSales[Barcode],tblSales[[#This Row],[Barcode]])</f>
        <v>5.8825000000000003</v>
      </c>
      <c r="K65" t="str">
        <f>IF(OR(tblSales[[#This Row],[UnitPrice]]&lt;0.5*tblSales[[#This Row],[ProductAvgPrice]],tblSales[[#This Row],[UnitPrice]]&gt;2*tblSales[[#This Row],[ProductAvgPrice]]),"PRICE_VARIANCE","OK")</f>
        <v>OK</v>
      </c>
      <c r="L65" t="str">
        <f>IF(tblSales[[#This Row],[MasterExists]]="MISSING","REVIEW","AUTO")</f>
        <v>AUTO</v>
      </c>
      <c r="M65" t="str">
        <f>_xlfn.XLOOKUP(tblSales[[#This Row],[VendorCategory]], tblCategoryMap[VendorCategory], tblCategoryMap[Comp_Category], "REVIEW")</f>
        <v>Dairy</v>
      </c>
    </row>
    <row r="66" spans="1:13" x14ac:dyDescent="0.3">
      <c r="A66" t="s">
        <v>195</v>
      </c>
      <c r="B66" t="s">
        <v>136</v>
      </c>
      <c r="C66" t="s">
        <v>75</v>
      </c>
      <c r="D66" t="str">
        <f>_xlfn.XLOOKUP(tblSales[[#This Row],[Barcode]], tblProducts[Barcode], tblProducts[ProductName], "NOT_FOUND")</f>
        <v>BrandA Soda Item 27</v>
      </c>
      <c r="E66" t="str">
        <f>_xlfn.XLOOKUP(tblSales[[#This Row],[Barcode]], tblProducts[Barcode], tblProducts[Category], "NOT_FOUND")</f>
        <v>Soda</v>
      </c>
      <c r="F66">
        <v>4</v>
      </c>
      <c r="G66">
        <v>3.2</v>
      </c>
      <c r="H66">
        <v>12.8</v>
      </c>
      <c r="I66" t="str">
        <f>IF(COUNTIFS(tblProducts[Barcode],tblSales[[#This Row],[Barcode]])&gt;0,"OK","MISSING")</f>
        <v>OK</v>
      </c>
      <c r="J66">
        <f>AVERAGEIFS(tblSales[UnitPrice],tblSales[Barcode],tblSales[[#This Row],[Barcode]])</f>
        <v>2.6925000000000003</v>
      </c>
      <c r="K66" t="str">
        <f>IF(OR(tblSales[[#This Row],[UnitPrice]]&lt;0.5*tblSales[[#This Row],[ProductAvgPrice]],tblSales[[#This Row],[UnitPrice]]&gt;2*tblSales[[#This Row],[ProductAvgPrice]]),"PRICE_VARIANCE","OK")</f>
        <v>OK</v>
      </c>
      <c r="L66" t="str">
        <f>IF(tblSales[[#This Row],[MasterExists]]="MISSING","REVIEW","AUTO")</f>
        <v>AUTO</v>
      </c>
      <c r="M66" t="str">
        <f>_xlfn.XLOOKUP(tblSales[[#This Row],[VendorCategory]], tblCategoryMap[VendorCategory], tblCategoryMap[Comp_Category], "REVIEW")</f>
        <v>Beverages</v>
      </c>
    </row>
    <row r="67" spans="1:13" x14ac:dyDescent="0.3">
      <c r="A67" t="s">
        <v>196</v>
      </c>
      <c r="B67" t="s">
        <v>154</v>
      </c>
      <c r="C67" t="s">
        <v>103</v>
      </c>
      <c r="D67" t="str">
        <f>_xlfn.XLOOKUP(tblSales[[#This Row],[Barcode]], tblProducts[Barcode], tblProducts[ProductName], "NOT_FOUND")</f>
        <v>BrandA Personal Care Item 40</v>
      </c>
      <c r="E67" t="str">
        <f>_xlfn.XLOOKUP(tblSales[[#This Row],[Barcode]], tblProducts[Barcode], tblProducts[Category], "NOT_FOUND")</f>
        <v>Personal Care</v>
      </c>
      <c r="F67">
        <v>19</v>
      </c>
      <c r="G67">
        <v>21.22</v>
      </c>
      <c r="H67">
        <v>403.18</v>
      </c>
      <c r="I67" t="str">
        <f>IF(COUNTIFS(tblProducts[Barcode],tblSales[[#This Row],[Barcode]])&gt;0,"OK","MISSING")</f>
        <v>OK</v>
      </c>
      <c r="J67">
        <f>AVERAGEIFS(tblSales[UnitPrice],tblSales[Barcode],tblSales[[#This Row],[Barcode]])</f>
        <v>15.393333333333333</v>
      </c>
      <c r="K67" t="str">
        <f>IF(OR(tblSales[[#This Row],[UnitPrice]]&lt;0.5*tblSales[[#This Row],[ProductAvgPrice]],tblSales[[#This Row],[UnitPrice]]&gt;2*tblSales[[#This Row],[ProductAvgPrice]]),"PRICE_VARIANCE","OK")</f>
        <v>OK</v>
      </c>
      <c r="L67" t="str">
        <f>IF(tblSales[[#This Row],[MasterExists]]="MISSING","REVIEW","AUTO")</f>
        <v>AUTO</v>
      </c>
      <c r="M67" t="str">
        <f>_xlfn.XLOOKUP(tblSales[[#This Row],[VendorCategory]], tblCategoryMap[VendorCategory], tblCategoryMap[Comp_Category], "REVIEW")</f>
        <v>Health &amp; Beauty</v>
      </c>
    </row>
    <row r="68" spans="1:13" x14ac:dyDescent="0.3">
      <c r="A68" t="s">
        <v>197</v>
      </c>
      <c r="B68" t="s">
        <v>136</v>
      </c>
      <c r="C68" t="s">
        <v>69</v>
      </c>
      <c r="D68" t="str">
        <f>_xlfn.XLOOKUP(tblSales[[#This Row],[Barcode]], tblProducts[Barcode], tblProducts[ProductName], "NOT_FOUND")</f>
        <v>BrandC Surface Cleaner Item 25</v>
      </c>
      <c r="E68" t="str">
        <f>_xlfn.XLOOKUP(tblSales[[#This Row],[Barcode]], tblProducts[Barcode], tblProducts[Category], "NOT_FOUND")</f>
        <v>Surface Cleaner</v>
      </c>
      <c r="F68">
        <v>9</v>
      </c>
      <c r="G68">
        <v>3.44</v>
      </c>
      <c r="H68">
        <v>30.96</v>
      </c>
      <c r="I68" t="str">
        <f>IF(COUNTIFS(tblProducts[Barcode],tblSales[[#This Row],[Barcode]])&gt;0,"OK","MISSING")</f>
        <v>OK</v>
      </c>
      <c r="J68">
        <f>AVERAGEIFS(tblSales[UnitPrice],tblSales[Barcode],tblSales[[#This Row],[Barcode]])</f>
        <v>12.654</v>
      </c>
      <c r="K68" t="str">
        <f>IF(OR(tblSales[[#This Row],[UnitPrice]]&lt;0.5*tblSales[[#This Row],[ProductAvgPrice]],tblSales[[#This Row],[UnitPrice]]&gt;2*tblSales[[#This Row],[ProductAvgPrice]]),"PRICE_VARIANCE","OK")</f>
        <v>PRICE_VARIANCE</v>
      </c>
      <c r="L68" t="str">
        <f>IF(tblSales[[#This Row],[MasterExists]]="MISSING","REVIEW","AUTO")</f>
        <v>AUTO</v>
      </c>
      <c r="M68" t="str">
        <f>_xlfn.XLOOKUP(tblSales[[#This Row],[VendorCategory]], tblCategoryMap[VendorCategory], tblCategoryMap[Comp_Category], "REVIEW")</f>
        <v>Household</v>
      </c>
    </row>
    <row r="69" spans="1:13" x14ac:dyDescent="0.3">
      <c r="A69" t="s">
        <v>150</v>
      </c>
      <c r="B69" t="s">
        <v>141</v>
      </c>
      <c r="C69" t="s">
        <v>65</v>
      </c>
      <c r="D69" t="str">
        <f>_xlfn.XLOOKUP(tblSales[[#This Row],[Barcode]], tblProducts[Barcode], tblProducts[ProductName], "NOT_FOUND")</f>
        <v>BrandE Soap Item 23</v>
      </c>
      <c r="E69" t="str">
        <f>_xlfn.XLOOKUP(tblSales[[#This Row],[Barcode]], tblProducts[Barcode], tblProducts[Category], "NOT_FOUND")</f>
        <v>Soap</v>
      </c>
      <c r="F69">
        <v>10</v>
      </c>
      <c r="G69">
        <v>8.4499999999999993</v>
      </c>
      <c r="H69">
        <v>84.5</v>
      </c>
      <c r="I69" t="str">
        <f>IF(COUNTIFS(tblProducts[Barcode],tblSales[[#This Row],[Barcode]])&gt;0,"OK","MISSING")</f>
        <v>OK</v>
      </c>
      <c r="J69">
        <f>AVERAGEIFS(tblSales[UnitPrice],tblSales[Barcode],tblSales[[#This Row],[Barcode]])</f>
        <v>16.858000000000001</v>
      </c>
      <c r="K69" t="str">
        <f>IF(OR(tblSales[[#This Row],[UnitPrice]]&lt;0.5*tblSales[[#This Row],[ProductAvgPrice]],tblSales[[#This Row],[UnitPrice]]&gt;2*tblSales[[#This Row],[ProductAvgPrice]]),"PRICE_VARIANCE","OK")</f>
        <v>OK</v>
      </c>
      <c r="L69" t="str">
        <f>IF(tblSales[[#This Row],[MasterExists]]="MISSING","REVIEW","AUTO")</f>
        <v>AUTO</v>
      </c>
      <c r="M69" t="str">
        <f>_xlfn.XLOOKUP(tblSales[[#This Row],[VendorCategory]], tblCategoryMap[VendorCategory], tblCategoryMap[Comp_Category], "REVIEW")</f>
        <v>Health &amp; Beauty</v>
      </c>
    </row>
    <row r="70" spans="1:13" x14ac:dyDescent="0.3">
      <c r="A70" t="s">
        <v>198</v>
      </c>
      <c r="B70" t="s">
        <v>149</v>
      </c>
      <c r="C70" t="s">
        <v>95</v>
      </c>
      <c r="D70" t="str">
        <f>_xlfn.XLOOKUP(tblSales[[#This Row],[Barcode]], tblProducts[Barcode], tblProducts[ProductName], "NOT_FOUND")</f>
        <v>BrandA Detergent Item 36</v>
      </c>
      <c r="E70" t="str">
        <f>_xlfn.XLOOKUP(tblSales[[#This Row],[Barcode]], tblProducts[Barcode], tblProducts[Category], "NOT_FOUND")</f>
        <v>Detergent</v>
      </c>
      <c r="F70">
        <v>7</v>
      </c>
      <c r="G70">
        <v>15.34</v>
      </c>
      <c r="H70">
        <v>107.38</v>
      </c>
      <c r="I70" t="str">
        <f>IF(COUNTIFS(tblProducts[Barcode],tblSales[[#This Row],[Barcode]])&gt;0,"OK","MISSING")</f>
        <v>OK</v>
      </c>
      <c r="J70">
        <f>AVERAGEIFS(tblSales[UnitPrice],tblSales[Barcode],tblSales[[#This Row],[Barcode]])</f>
        <v>15.215</v>
      </c>
      <c r="K70" t="str">
        <f>IF(OR(tblSales[[#This Row],[UnitPrice]]&lt;0.5*tblSales[[#This Row],[ProductAvgPrice]],tblSales[[#This Row],[UnitPrice]]&gt;2*tblSales[[#This Row],[ProductAvgPrice]]),"PRICE_VARIANCE","OK")</f>
        <v>OK</v>
      </c>
      <c r="L70" t="str">
        <f>IF(tblSales[[#This Row],[MasterExists]]="MISSING","REVIEW","AUTO")</f>
        <v>AUTO</v>
      </c>
      <c r="M70" t="str">
        <f>_xlfn.XLOOKUP(tblSales[[#This Row],[VendorCategory]], tblCategoryMap[VendorCategory], tblCategoryMap[Comp_Category], "REVIEW")</f>
        <v>Household</v>
      </c>
    </row>
    <row r="71" spans="1:13" x14ac:dyDescent="0.3">
      <c r="A71" t="s">
        <v>179</v>
      </c>
      <c r="B71" t="s">
        <v>154</v>
      </c>
      <c r="C71" t="s">
        <v>103</v>
      </c>
      <c r="D71" t="str">
        <f>_xlfn.XLOOKUP(tblSales[[#This Row],[Barcode]], tblProducts[Barcode], tblProducts[ProductName], "NOT_FOUND")</f>
        <v>BrandA Personal Care Item 40</v>
      </c>
      <c r="E71" t="str">
        <f>_xlfn.XLOOKUP(tblSales[[#This Row],[Barcode]], tblProducts[Barcode], tblProducts[Category], "NOT_FOUND")</f>
        <v>Personal Care</v>
      </c>
      <c r="F71">
        <v>20</v>
      </c>
      <c r="G71">
        <v>10.75</v>
      </c>
      <c r="H71">
        <v>215</v>
      </c>
      <c r="I71" t="str">
        <f>IF(COUNTIFS(tblProducts[Barcode],tblSales[[#This Row],[Barcode]])&gt;0,"OK","MISSING")</f>
        <v>OK</v>
      </c>
      <c r="J71">
        <f>AVERAGEIFS(tblSales[UnitPrice],tblSales[Barcode],tblSales[[#This Row],[Barcode]])</f>
        <v>15.393333333333333</v>
      </c>
      <c r="K71" t="str">
        <f>IF(OR(tblSales[[#This Row],[UnitPrice]]&lt;0.5*tblSales[[#This Row],[ProductAvgPrice]],tblSales[[#This Row],[UnitPrice]]&gt;2*tblSales[[#This Row],[ProductAvgPrice]]),"PRICE_VARIANCE","OK")</f>
        <v>OK</v>
      </c>
      <c r="L71" t="str">
        <f>IF(tblSales[[#This Row],[MasterExists]]="MISSING","REVIEW","AUTO")</f>
        <v>AUTO</v>
      </c>
      <c r="M71" t="str">
        <f>_xlfn.XLOOKUP(tblSales[[#This Row],[VendorCategory]], tblCategoryMap[VendorCategory], tblCategoryMap[Comp_Category], "REVIEW")</f>
        <v>Health &amp; Beauty</v>
      </c>
    </row>
    <row r="72" spans="1:13" x14ac:dyDescent="0.3">
      <c r="A72" t="s">
        <v>199</v>
      </c>
      <c r="B72" t="s">
        <v>146</v>
      </c>
      <c r="C72" t="s">
        <v>31</v>
      </c>
      <c r="D72" t="str">
        <f>_xlfn.XLOOKUP(tblSales[[#This Row],[Barcode]], tblProducts[Barcode], tblProducts[ProductName], "NOT_FOUND")</f>
        <v>BrandC Packaged Snacks Item 9</v>
      </c>
      <c r="E72" t="str">
        <f>_xlfn.XLOOKUP(tblSales[[#This Row],[Barcode]], tblProducts[Barcode], tblProducts[Category], "NOT_FOUND")</f>
        <v>Packaged Snacks</v>
      </c>
      <c r="F72">
        <v>18</v>
      </c>
      <c r="G72">
        <v>1.1299999999999999</v>
      </c>
      <c r="H72">
        <v>20.34</v>
      </c>
      <c r="I72" t="str">
        <f>IF(COUNTIFS(tblProducts[Barcode],tblSales[[#This Row],[Barcode]])&gt;0,"OK","MISSING")</f>
        <v>OK</v>
      </c>
      <c r="J72">
        <f>AVERAGEIFS(tblSales[UnitPrice],tblSales[Barcode],tblSales[[#This Row],[Barcode]])</f>
        <v>3.8900000000000006</v>
      </c>
      <c r="K72" t="str">
        <f>IF(OR(tblSales[[#This Row],[UnitPrice]]&lt;0.5*tblSales[[#This Row],[ProductAvgPrice]],tblSales[[#This Row],[UnitPrice]]&gt;2*tblSales[[#This Row],[ProductAvgPrice]]),"PRICE_VARIANCE","OK")</f>
        <v>PRICE_VARIANCE</v>
      </c>
      <c r="L72" t="str">
        <f>IF(tblSales[[#This Row],[MasterExists]]="MISSING","REVIEW","AUTO")</f>
        <v>AUTO</v>
      </c>
      <c r="M72" t="str">
        <f>_xlfn.XLOOKUP(tblSales[[#This Row],[VendorCategory]], tblCategoryMap[VendorCategory], tblCategoryMap[Comp_Category], "REVIEW")</f>
        <v>Snacks</v>
      </c>
    </row>
    <row r="73" spans="1:13" x14ac:dyDescent="0.3">
      <c r="A73" t="s">
        <v>200</v>
      </c>
      <c r="B73" t="s">
        <v>136</v>
      </c>
      <c r="C73" t="s">
        <v>56</v>
      </c>
      <c r="D73" t="str">
        <f>_xlfn.XLOOKUP(tblSales[[#This Row],[Barcode]], tblProducts[Barcode], tblProducts[ProductName], "NOT_FOUND")</f>
        <v>BrandB Soap Item 19</v>
      </c>
      <c r="E73" t="str">
        <f>_xlfn.XLOOKUP(tblSales[[#This Row],[Barcode]], tblProducts[Barcode], tblProducts[Category], "NOT_FOUND")</f>
        <v>Soap</v>
      </c>
      <c r="F73">
        <v>19</v>
      </c>
      <c r="G73">
        <v>23.42</v>
      </c>
      <c r="H73">
        <v>444.98</v>
      </c>
      <c r="I73" t="str">
        <f>IF(COUNTIFS(tblProducts[Barcode],tblSales[[#This Row],[Barcode]])&gt;0,"OK","MISSING")</f>
        <v>OK</v>
      </c>
      <c r="J73">
        <f>AVERAGEIFS(tblSales[UnitPrice],tblSales[Barcode],tblSales[[#This Row],[Barcode]])</f>
        <v>14.138571428571426</v>
      </c>
      <c r="K73" t="str">
        <f>IF(OR(tblSales[[#This Row],[UnitPrice]]&lt;0.5*tblSales[[#This Row],[ProductAvgPrice]],tblSales[[#This Row],[UnitPrice]]&gt;2*tblSales[[#This Row],[ProductAvgPrice]]),"PRICE_VARIANCE","OK")</f>
        <v>OK</v>
      </c>
      <c r="L73" t="str">
        <f>IF(tblSales[[#This Row],[MasterExists]]="MISSING","REVIEW","AUTO")</f>
        <v>AUTO</v>
      </c>
      <c r="M73" t="str">
        <f>_xlfn.XLOOKUP(tblSales[[#This Row],[VendorCategory]], tblCategoryMap[VendorCategory], tblCategoryMap[Comp_Category], "REVIEW")</f>
        <v>Health &amp; Beauty</v>
      </c>
    </row>
    <row r="74" spans="1:13" x14ac:dyDescent="0.3">
      <c r="A74" t="s">
        <v>201</v>
      </c>
      <c r="B74" t="s">
        <v>141</v>
      </c>
      <c r="C74" t="s">
        <v>44</v>
      </c>
      <c r="D74" t="str">
        <f>_xlfn.XLOOKUP(tblSales[[#This Row],[Barcode]], tblProducts[Barcode], tblProducts[ProductName], "NOT_FOUND")</f>
        <v>BrandE Bottled Drinks Item 14</v>
      </c>
      <c r="E74" t="str">
        <f>_xlfn.XLOOKUP(tblSales[[#This Row],[Barcode]], tblProducts[Barcode], tblProducts[Category], "NOT_FOUND")</f>
        <v>Bottled Drinks</v>
      </c>
      <c r="F74">
        <v>17</v>
      </c>
      <c r="G74">
        <v>3.77</v>
      </c>
      <c r="H74">
        <v>64.09</v>
      </c>
      <c r="I74" t="str">
        <f>IF(COUNTIFS(tblProducts[Barcode],tblSales[[#This Row],[Barcode]])&gt;0,"OK","MISSING")</f>
        <v>OK</v>
      </c>
      <c r="J74">
        <f>AVERAGEIFS(tblSales[UnitPrice],tblSales[Barcode],tblSales[[#This Row],[Barcode]])</f>
        <v>3.1533333333333329</v>
      </c>
      <c r="K74" t="str">
        <f>IF(OR(tblSales[[#This Row],[UnitPrice]]&lt;0.5*tblSales[[#This Row],[ProductAvgPrice]],tblSales[[#This Row],[UnitPrice]]&gt;2*tblSales[[#This Row],[ProductAvgPrice]]),"PRICE_VARIANCE","OK")</f>
        <v>OK</v>
      </c>
      <c r="L74" t="str">
        <f>IF(tblSales[[#This Row],[MasterExists]]="MISSING","REVIEW","AUTO")</f>
        <v>AUTO</v>
      </c>
      <c r="M74" t="str">
        <f>_xlfn.XLOOKUP(tblSales[[#This Row],[VendorCategory]], tblCategoryMap[VendorCategory], tblCategoryMap[Comp_Category], "REVIEW")</f>
        <v>Beverages</v>
      </c>
    </row>
    <row r="75" spans="1:13" x14ac:dyDescent="0.3">
      <c r="A75" t="s">
        <v>200</v>
      </c>
      <c r="B75" t="s">
        <v>141</v>
      </c>
      <c r="C75" t="s">
        <v>114</v>
      </c>
      <c r="D75" t="str">
        <f>_xlfn.XLOOKUP(tblSales[[#This Row],[Barcode]], tblProducts[Barcode], tblProducts[ProductName], "NOT_FOUND")</f>
        <v>BrandC Milk Item 45</v>
      </c>
      <c r="E75" t="str">
        <f>_xlfn.XLOOKUP(tblSales[[#This Row],[Barcode]], tblProducts[Barcode], tblProducts[Category], "NOT_FOUND")</f>
        <v>Milk</v>
      </c>
      <c r="F75">
        <v>12</v>
      </c>
      <c r="G75">
        <v>4.38</v>
      </c>
      <c r="H75">
        <v>52.56</v>
      </c>
      <c r="I75" t="str">
        <f>IF(COUNTIFS(tblProducts[Barcode],tblSales[[#This Row],[Barcode]])&gt;0,"OK","MISSING")</f>
        <v>OK</v>
      </c>
      <c r="J75">
        <f>AVERAGEIFS(tblSales[UnitPrice],tblSales[Barcode],tblSales[[#This Row],[Barcode]])</f>
        <v>5.3342857142857145</v>
      </c>
      <c r="K75" t="str">
        <f>IF(OR(tblSales[[#This Row],[UnitPrice]]&lt;0.5*tblSales[[#This Row],[ProductAvgPrice]],tblSales[[#This Row],[UnitPrice]]&gt;2*tblSales[[#This Row],[ProductAvgPrice]]),"PRICE_VARIANCE","OK")</f>
        <v>OK</v>
      </c>
      <c r="L75" t="str">
        <f>IF(tblSales[[#This Row],[MasterExists]]="MISSING","REVIEW","AUTO")</f>
        <v>AUTO</v>
      </c>
      <c r="M75" t="str">
        <f>_xlfn.XLOOKUP(tblSales[[#This Row],[VendorCategory]], tblCategoryMap[VendorCategory], tblCategoryMap[Comp_Category], "REVIEW")</f>
        <v>Dairy</v>
      </c>
    </row>
    <row r="76" spans="1:13" x14ac:dyDescent="0.3">
      <c r="A76" t="s">
        <v>157</v>
      </c>
      <c r="B76" t="s">
        <v>144</v>
      </c>
      <c r="C76" t="s">
        <v>87</v>
      </c>
      <c r="D76" t="str">
        <f>_xlfn.XLOOKUP(tblSales[[#This Row],[Barcode]], tblProducts[Barcode], tblProducts[ProductName], "NOT_FOUND")</f>
        <v>BrandB Shampoo Item 32</v>
      </c>
      <c r="E76" t="str">
        <f>_xlfn.XLOOKUP(tblSales[[#This Row],[Barcode]], tblProducts[Barcode], tblProducts[Category], "NOT_FOUND")</f>
        <v>Shampoo</v>
      </c>
      <c r="F76">
        <v>18</v>
      </c>
      <c r="G76">
        <v>10.54</v>
      </c>
      <c r="H76">
        <v>189.72</v>
      </c>
      <c r="I76" t="str">
        <f>IF(COUNTIFS(tblProducts[Barcode],tblSales[[#This Row],[Barcode]])&gt;0,"OK","MISSING")</f>
        <v>OK</v>
      </c>
      <c r="J76">
        <f>AVERAGEIFS(tblSales[UnitPrice],tblSales[Barcode],tblSales[[#This Row],[Barcode]])</f>
        <v>19.058333333333334</v>
      </c>
      <c r="K76" t="str">
        <f>IF(OR(tblSales[[#This Row],[UnitPrice]]&lt;0.5*tblSales[[#This Row],[ProductAvgPrice]],tblSales[[#This Row],[UnitPrice]]&gt;2*tblSales[[#This Row],[ProductAvgPrice]]),"PRICE_VARIANCE","OK")</f>
        <v>OK</v>
      </c>
      <c r="L76" t="str">
        <f>IF(tblSales[[#This Row],[MasterExists]]="MISSING","REVIEW","AUTO")</f>
        <v>AUTO</v>
      </c>
      <c r="M76" t="str">
        <f>_xlfn.XLOOKUP(tblSales[[#This Row],[VendorCategory]], tblCategoryMap[VendorCategory], tblCategoryMap[Comp_Category], "REVIEW")</f>
        <v>Health &amp; Beauty</v>
      </c>
    </row>
    <row r="77" spans="1:13" x14ac:dyDescent="0.3">
      <c r="A77" t="s">
        <v>202</v>
      </c>
      <c r="B77" t="s">
        <v>146</v>
      </c>
      <c r="C77" t="s">
        <v>39</v>
      </c>
      <c r="D77" t="str">
        <f>_xlfn.XLOOKUP(tblSales[[#This Row],[Barcode]], tblProducts[Barcode], tblProducts[ProductName], "NOT_FOUND")</f>
        <v>BrandC Detergent Item 12</v>
      </c>
      <c r="E77" t="str">
        <f>_xlfn.XLOOKUP(tblSales[[#This Row],[Barcode]], tblProducts[Barcode], tblProducts[Category], "NOT_FOUND")</f>
        <v>Detergent</v>
      </c>
      <c r="F77">
        <v>15</v>
      </c>
      <c r="G77">
        <v>18.43</v>
      </c>
      <c r="H77">
        <v>276.45</v>
      </c>
      <c r="I77" t="str">
        <f>IF(COUNTIFS(tblProducts[Barcode],tblSales[[#This Row],[Barcode]])&gt;0,"OK","MISSING")</f>
        <v>OK</v>
      </c>
      <c r="J77">
        <f>AVERAGEIFS(tblSales[UnitPrice],tblSales[Barcode],tblSales[[#This Row],[Barcode]])</f>
        <v>16.899999999999999</v>
      </c>
      <c r="K77" t="str">
        <f>IF(OR(tblSales[[#This Row],[UnitPrice]]&lt;0.5*tblSales[[#This Row],[ProductAvgPrice]],tblSales[[#This Row],[UnitPrice]]&gt;2*tblSales[[#This Row],[ProductAvgPrice]]),"PRICE_VARIANCE","OK")</f>
        <v>OK</v>
      </c>
      <c r="L77" t="str">
        <f>IF(tblSales[[#This Row],[MasterExists]]="MISSING","REVIEW","AUTO")</f>
        <v>AUTO</v>
      </c>
      <c r="M77" t="str">
        <f>_xlfn.XLOOKUP(tblSales[[#This Row],[VendorCategory]], tblCategoryMap[VendorCategory], tblCategoryMap[Comp_Category], "REVIEW")</f>
        <v>Household</v>
      </c>
    </row>
    <row r="78" spans="1:13" x14ac:dyDescent="0.3">
      <c r="A78" t="s">
        <v>203</v>
      </c>
      <c r="B78" t="s">
        <v>154</v>
      </c>
      <c r="C78" t="s">
        <v>89</v>
      </c>
      <c r="D78" t="str">
        <f>_xlfn.XLOOKUP(tblSales[[#This Row],[Barcode]], tblProducts[Barcode], tblProducts[ProductName], "NOT_FOUND")</f>
        <v>BrandE Yogurt Item 33</v>
      </c>
      <c r="E78" t="str">
        <f>_xlfn.XLOOKUP(tblSales[[#This Row],[Barcode]], tblProducts[Barcode], tblProducts[Category], "NOT_FOUND")</f>
        <v>Yogurt</v>
      </c>
      <c r="F78">
        <v>18</v>
      </c>
      <c r="G78">
        <v>1.88</v>
      </c>
      <c r="H78">
        <v>33.840000000000003</v>
      </c>
      <c r="I78" t="str">
        <f>IF(COUNTIFS(tblProducts[Barcode],tblSales[[#This Row],[Barcode]])&gt;0,"OK","MISSING")</f>
        <v>OK</v>
      </c>
      <c r="J78">
        <f>AVERAGEIFS(tblSales[UnitPrice],tblSales[Barcode],tblSales[[#This Row],[Barcode]])</f>
        <v>4.1983333333333333</v>
      </c>
      <c r="K78" t="str">
        <f>IF(OR(tblSales[[#This Row],[UnitPrice]]&lt;0.5*tblSales[[#This Row],[ProductAvgPrice]],tblSales[[#This Row],[UnitPrice]]&gt;2*tblSales[[#This Row],[ProductAvgPrice]]),"PRICE_VARIANCE","OK")</f>
        <v>PRICE_VARIANCE</v>
      </c>
      <c r="L78" t="str">
        <f>IF(tblSales[[#This Row],[MasterExists]]="MISSING","REVIEW","AUTO")</f>
        <v>AUTO</v>
      </c>
      <c r="M78" t="str">
        <f>_xlfn.XLOOKUP(tblSales[[#This Row],[VendorCategory]], tblCategoryMap[VendorCategory], tblCategoryMap[Comp_Category], "REVIEW")</f>
        <v>Dairy</v>
      </c>
    </row>
    <row r="79" spans="1:13" x14ac:dyDescent="0.3">
      <c r="A79" t="s">
        <v>131</v>
      </c>
      <c r="B79" t="s">
        <v>134</v>
      </c>
      <c r="C79" t="s">
        <v>116</v>
      </c>
      <c r="D79" t="str">
        <f>_xlfn.XLOOKUP(tblSales[[#This Row],[Barcode]], tblProducts[Barcode], tblProducts[ProductName], "NOT_FOUND")</f>
        <v>BrandB Cheese Item 46</v>
      </c>
      <c r="E79" t="str">
        <f>_xlfn.XLOOKUP(tblSales[[#This Row],[Barcode]], tblProducts[Barcode], tblProducts[Category], "NOT_FOUND")</f>
        <v>Cheese</v>
      </c>
      <c r="F79">
        <v>10</v>
      </c>
      <c r="G79">
        <v>7.66</v>
      </c>
      <c r="H79">
        <v>76.599999999999994</v>
      </c>
      <c r="I79" t="str">
        <f>IF(COUNTIFS(tblProducts[Barcode],tblSales[[#This Row],[Barcode]])&gt;0,"OK","MISSING")</f>
        <v>OK</v>
      </c>
      <c r="J79">
        <f>AVERAGEIFS(tblSales[UnitPrice],tblSales[Barcode],tblSales[[#This Row],[Barcode]])</f>
        <v>5.8825000000000003</v>
      </c>
      <c r="K79" t="str">
        <f>IF(OR(tblSales[[#This Row],[UnitPrice]]&lt;0.5*tblSales[[#This Row],[ProductAvgPrice]],tblSales[[#This Row],[UnitPrice]]&gt;2*tblSales[[#This Row],[ProductAvgPrice]]),"PRICE_VARIANCE","OK")</f>
        <v>OK</v>
      </c>
      <c r="L79" t="str">
        <f>IF(tblSales[[#This Row],[MasterExists]]="MISSING","REVIEW","AUTO")</f>
        <v>AUTO</v>
      </c>
      <c r="M79" t="str">
        <f>_xlfn.XLOOKUP(tblSales[[#This Row],[VendorCategory]], tblCategoryMap[VendorCategory], tblCategoryMap[Comp_Category], "REVIEW")</f>
        <v>Dairy</v>
      </c>
    </row>
    <row r="80" spans="1:13" x14ac:dyDescent="0.3">
      <c r="A80" t="s">
        <v>184</v>
      </c>
      <c r="B80" t="s">
        <v>134</v>
      </c>
      <c r="C80" t="s">
        <v>69</v>
      </c>
      <c r="D80" t="str">
        <f>_xlfn.XLOOKUP(tblSales[[#This Row],[Barcode]], tblProducts[Barcode], tblProducts[ProductName], "NOT_FOUND")</f>
        <v>BrandC Surface Cleaner Item 25</v>
      </c>
      <c r="E80" t="str">
        <f>_xlfn.XLOOKUP(tblSales[[#This Row],[Barcode]], tblProducts[Barcode], tblProducts[Category], "NOT_FOUND")</f>
        <v>Surface Cleaner</v>
      </c>
      <c r="F80">
        <v>16</v>
      </c>
      <c r="G80">
        <v>9.82</v>
      </c>
      <c r="H80">
        <v>157.12</v>
      </c>
      <c r="I80" t="str">
        <f>IF(COUNTIFS(tblProducts[Barcode],tblSales[[#This Row],[Barcode]])&gt;0,"OK","MISSING")</f>
        <v>OK</v>
      </c>
      <c r="J80">
        <f>AVERAGEIFS(tblSales[UnitPrice],tblSales[Barcode],tblSales[[#This Row],[Barcode]])</f>
        <v>12.654</v>
      </c>
      <c r="K80" t="str">
        <f>IF(OR(tblSales[[#This Row],[UnitPrice]]&lt;0.5*tblSales[[#This Row],[ProductAvgPrice]],tblSales[[#This Row],[UnitPrice]]&gt;2*tblSales[[#This Row],[ProductAvgPrice]]),"PRICE_VARIANCE","OK")</f>
        <v>OK</v>
      </c>
      <c r="L80" t="str">
        <f>IF(tblSales[[#This Row],[MasterExists]]="MISSING","REVIEW","AUTO")</f>
        <v>AUTO</v>
      </c>
      <c r="M80" t="str">
        <f>_xlfn.XLOOKUP(tblSales[[#This Row],[VendorCategory]], tblCategoryMap[VendorCategory], tblCategoryMap[Comp_Category], "REVIEW")</f>
        <v>Household</v>
      </c>
    </row>
    <row r="81" spans="1:13" x14ac:dyDescent="0.3">
      <c r="A81" t="s">
        <v>174</v>
      </c>
      <c r="B81" t="s">
        <v>146</v>
      </c>
      <c r="C81" t="s">
        <v>93</v>
      </c>
      <c r="D81" t="str">
        <f>_xlfn.XLOOKUP(tblSales[[#This Row],[Barcode]], tblProducts[Barcode], tblProducts[ProductName], "NOT_FOUND")</f>
        <v>BrandE Crisps Item 35</v>
      </c>
      <c r="E81" t="str">
        <f>_xlfn.XLOOKUP(tblSales[[#This Row],[Barcode]], tblProducts[Barcode], tblProducts[Category], "NOT_FOUND")</f>
        <v>Crisps</v>
      </c>
      <c r="F81">
        <v>5</v>
      </c>
      <c r="G81">
        <v>5.25</v>
      </c>
      <c r="H81">
        <v>26.25</v>
      </c>
      <c r="I81" t="str">
        <f>IF(COUNTIFS(tblProducts[Barcode],tblSales[[#This Row],[Barcode]])&gt;0,"OK","MISSING")</f>
        <v>OK</v>
      </c>
      <c r="J81">
        <f>AVERAGEIFS(tblSales[UnitPrice],tblSales[Barcode],tblSales[[#This Row],[Barcode]])</f>
        <v>4.4359999999999999</v>
      </c>
      <c r="K81" t="str">
        <f>IF(OR(tblSales[[#This Row],[UnitPrice]]&lt;0.5*tblSales[[#This Row],[ProductAvgPrice]],tblSales[[#This Row],[UnitPrice]]&gt;2*tblSales[[#This Row],[ProductAvgPrice]]),"PRICE_VARIANCE","OK")</f>
        <v>OK</v>
      </c>
      <c r="L81" t="str">
        <f>IF(tblSales[[#This Row],[MasterExists]]="MISSING","REVIEW","AUTO")</f>
        <v>AUTO</v>
      </c>
      <c r="M81" t="str">
        <f>_xlfn.XLOOKUP(tblSales[[#This Row],[VendorCategory]], tblCategoryMap[VendorCategory], tblCategoryMap[Comp_Category], "REVIEW")</f>
        <v>Snacks</v>
      </c>
    </row>
    <row r="82" spans="1:13" x14ac:dyDescent="0.3">
      <c r="A82" t="s">
        <v>204</v>
      </c>
      <c r="B82" t="s">
        <v>138</v>
      </c>
      <c r="C82" t="s">
        <v>72</v>
      </c>
      <c r="D82" t="str">
        <f>_xlfn.XLOOKUP(tblSales[[#This Row],[Barcode]], tblProducts[Barcode], tblProducts[ProductName], "NOT_FOUND")</f>
        <v>BrandC Cheese Item 26</v>
      </c>
      <c r="E82" t="str">
        <f>_xlfn.XLOOKUP(tblSales[[#This Row],[Barcode]], tblProducts[Barcode], tblProducts[Category], "NOT_FOUND")</f>
        <v>Cheese</v>
      </c>
      <c r="F82">
        <v>17</v>
      </c>
      <c r="G82">
        <v>5.95</v>
      </c>
      <c r="H82">
        <v>101.15</v>
      </c>
      <c r="I82" t="str">
        <f>IF(COUNTIFS(tblProducts[Barcode],tblSales[[#This Row],[Barcode]])&gt;0,"OK","MISSING")</f>
        <v>OK</v>
      </c>
      <c r="J82">
        <f>AVERAGEIFS(tblSales[UnitPrice],tblSales[Barcode],tblSales[[#This Row],[Barcode]])</f>
        <v>5.7733333333333334</v>
      </c>
      <c r="K82" t="str">
        <f>IF(OR(tblSales[[#This Row],[UnitPrice]]&lt;0.5*tblSales[[#This Row],[ProductAvgPrice]],tblSales[[#This Row],[UnitPrice]]&gt;2*tblSales[[#This Row],[ProductAvgPrice]]),"PRICE_VARIANCE","OK")</f>
        <v>OK</v>
      </c>
      <c r="L82" t="str">
        <f>IF(tblSales[[#This Row],[MasterExists]]="MISSING","REVIEW","AUTO")</f>
        <v>AUTO</v>
      </c>
      <c r="M82" t="str">
        <f>_xlfn.XLOOKUP(tblSales[[#This Row],[VendorCategory]], tblCategoryMap[VendorCategory], tblCategoryMap[Comp_Category], "REVIEW")</f>
        <v>Dairy</v>
      </c>
    </row>
    <row r="83" spans="1:13" x14ac:dyDescent="0.3">
      <c r="A83" t="s">
        <v>205</v>
      </c>
      <c r="B83" t="s">
        <v>141</v>
      </c>
      <c r="C83" t="s">
        <v>87</v>
      </c>
      <c r="D83" t="str">
        <f>_xlfn.XLOOKUP(tblSales[[#This Row],[Barcode]], tblProducts[Barcode], tblProducts[ProductName], "NOT_FOUND")</f>
        <v>BrandB Shampoo Item 32</v>
      </c>
      <c r="E83" t="str">
        <f>_xlfn.XLOOKUP(tblSales[[#This Row],[Barcode]], tblProducts[Barcode], tblProducts[Category], "NOT_FOUND")</f>
        <v>Shampoo</v>
      </c>
      <c r="F83">
        <v>18</v>
      </c>
      <c r="G83">
        <v>24.43</v>
      </c>
      <c r="H83">
        <v>439.74</v>
      </c>
      <c r="I83" t="str">
        <f>IF(COUNTIFS(tblProducts[Barcode],tblSales[[#This Row],[Barcode]])&gt;0,"OK","MISSING")</f>
        <v>OK</v>
      </c>
      <c r="J83">
        <f>AVERAGEIFS(tblSales[UnitPrice],tblSales[Barcode],tblSales[[#This Row],[Barcode]])</f>
        <v>19.058333333333334</v>
      </c>
      <c r="K83" t="str">
        <f>IF(OR(tblSales[[#This Row],[UnitPrice]]&lt;0.5*tblSales[[#This Row],[ProductAvgPrice]],tblSales[[#This Row],[UnitPrice]]&gt;2*tblSales[[#This Row],[ProductAvgPrice]]),"PRICE_VARIANCE","OK")</f>
        <v>OK</v>
      </c>
      <c r="L83" t="str">
        <f>IF(tblSales[[#This Row],[MasterExists]]="MISSING","REVIEW","AUTO")</f>
        <v>AUTO</v>
      </c>
      <c r="M83" t="str">
        <f>_xlfn.XLOOKUP(tblSales[[#This Row],[VendorCategory]], tblCategoryMap[VendorCategory], tblCategoryMap[Comp_Category], "REVIEW")</f>
        <v>Health &amp; Beauty</v>
      </c>
    </row>
    <row r="84" spans="1:13" x14ac:dyDescent="0.3">
      <c r="A84" t="s">
        <v>206</v>
      </c>
      <c r="B84" t="s">
        <v>136</v>
      </c>
      <c r="C84" t="s">
        <v>114</v>
      </c>
      <c r="D84" t="str">
        <f>_xlfn.XLOOKUP(tblSales[[#This Row],[Barcode]], tblProducts[Barcode], tblProducts[ProductName], "NOT_FOUND")</f>
        <v>BrandC Milk Item 45</v>
      </c>
      <c r="E84" t="str">
        <f>_xlfn.XLOOKUP(tblSales[[#This Row],[Barcode]], tblProducts[Barcode], tblProducts[Category], "NOT_FOUND")</f>
        <v>Milk</v>
      </c>
      <c r="F84">
        <v>19</v>
      </c>
      <c r="G84">
        <v>5.75</v>
      </c>
      <c r="H84">
        <v>109.25</v>
      </c>
      <c r="I84" t="str">
        <f>IF(COUNTIFS(tblProducts[Barcode],tblSales[[#This Row],[Barcode]])&gt;0,"OK","MISSING")</f>
        <v>OK</v>
      </c>
      <c r="J84">
        <f>AVERAGEIFS(tblSales[UnitPrice],tblSales[Barcode],tblSales[[#This Row],[Barcode]])</f>
        <v>5.3342857142857145</v>
      </c>
      <c r="K84" t="str">
        <f>IF(OR(tblSales[[#This Row],[UnitPrice]]&lt;0.5*tblSales[[#This Row],[ProductAvgPrice]],tblSales[[#This Row],[UnitPrice]]&gt;2*tblSales[[#This Row],[ProductAvgPrice]]),"PRICE_VARIANCE","OK")</f>
        <v>OK</v>
      </c>
      <c r="L84" t="str">
        <f>IF(tblSales[[#This Row],[MasterExists]]="MISSING","REVIEW","AUTO")</f>
        <v>AUTO</v>
      </c>
      <c r="M84" t="str">
        <f>_xlfn.XLOOKUP(tblSales[[#This Row],[VendorCategory]], tblCategoryMap[VendorCategory], tblCategoryMap[Comp_Category], "REVIEW")</f>
        <v>Dairy</v>
      </c>
    </row>
    <row r="85" spans="1:13" x14ac:dyDescent="0.3">
      <c r="A85" t="s">
        <v>170</v>
      </c>
      <c r="B85" t="s">
        <v>144</v>
      </c>
      <c r="C85" t="s">
        <v>4</v>
      </c>
      <c r="D85" t="str">
        <f>_xlfn.XLOOKUP(tblSales[[#This Row],[Barcode]], tblProducts[Barcode], tblProducts[ProductName], "NOT_FOUND")</f>
        <v>BrandC Soft Drinks Item 1</v>
      </c>
      <c r="E85" t="str">
        <f>_xlfn.XLOOKUP(tblSales[[#This Row],[Barcode]], tblProducts[Barcode], tblProducts[Category], "NOT_FOUND")</f>
        <v>Soft Drinks</v>
      </c>
      <c r="F85">
        <v>5</v>
      </c>
      <c r="G85">
        <v>3.69</v>
      </c>
      <c r="H85">
        <v>18.45</v>
      </c>
      <c r="I85" t="str">
        <f>IF(COUNTIFS(tblProducts[Barcode],tblSales[[#This Row],[Barcode]])&gt;0,"OK","MISSING")</f>
        <v>OK</v>
      </c>
      <c r="J85">
        <f>AVERAGEIFS(tblSales[UnitPrice],tblSales[Barcode],tblSales[[#This Row],[Barcode]])</f>
        <v>2.8579999999999997</v>
      </c>
      <c r="K85" t="str">
        <f>IF(OR(tblSales[[#This Row],[UnitPrice]]&lt;0.5*tblSales[[#This Row],[ProductAvgPrice]],tblSales[[#This Row],[UnitPrice]]&gt;2*tblSales[[#This Row],[ProductAvgPrice]]),"PRICE_VARIANCE","OK")</f>
        <v>OK</v>
      </c>
      <c r="L85" t="str">
        <f>IF(tblSales[[#This Row],[MasterExists]]="MISSING","REVIEW","AUTO")</f>
        <v>AUTO</v>
      </c>
      <c r="M85" t="str">
        <f>_xlfn.XLOOKUP(tblSales[[#This Row],[VendorCategory]], tblCategoryMap[VendorCategory], tblCategoryMap[Comp_Category], "REVIEW")</f>
        <v>Beverages</v>
      </c>
    </row>
    <row r="86" spans="1:13" x14ac:dyDescent="0.3">
      <c r="A86" t="s">
        <v>156</v>
      </c>
      <c r="B86" t="s">
        <v>151</v>
      </c>
      <c r="C86" t="s">
        <v>56</v>
      </c>
      <c r="D86" t="str">
        <f>_xlfn.XLOOKUP(tblSales[[#This Row],[Barcode]], tblProducts[Barcode], tblProducts[ProductName], "NOT_FOUND")</f>
        <v>BrandB Soap Item 19</v>
      </c>
      <c r="E86" t="str">
        <f>_xlfn.XLOOKUP(tblSales[[#This Row],[Barcode]], tblProducts[Barcode], tblProducts[Category], "NOT_FOUND")</f>
        <v>Soap</v>
      </c>
      <c r="F86">
        <v>17</v>
      </c>
      <c r="G86">
        <v>5.17</v>
      </c>
      <c r="H86">
        <v>87.89</v>
      </c>
      <c r="I86" t="str">
        <f>IF(COUNTIFS(tblProducts[Barcode],tblSales[[#This Row],[Barcode]])&gt;0,"OK","MISSING")</f>
        <v>OK</v>
      </c>
      <c r="J86">
        <f>AVERAGEIFS(tblSales[UnitPrice],tblSales[Barcode],tblSales[[#This Row],[Barcode]])</f>
        <v>14.138571428571426</v>
      </c>
      <c r="K86" t="str">
        <f>IF(OR(tblSales[[#This Row],[UnitPrice]]&lt;0.5*tblSales[[#This Row],[ProductAvgPrice]],tblSales[[#This Row],[UnitPrice]]&gt;2*tblSales[[#This Row],[ProductAvgPrice]]),"PRICE_VARIANCE","OK")</f>
        <v>PRICE_VARIANCE</v>
      </c>
      <c r="L86" t="str">
        <f>IF(tblSales[[#This Row],[MasterExists]]="MISSING","REVIEW","AUTO")</f>
        <v>AUTO</v>
      </c>
      <c r="M86" t="str">
        <f>_xlfn.XLOOKUP(tblSales[[#This Row],[VendorCategory]], tblCategoryMap[VendorCategory], tblCategoryMap[Comp_Category], "REVIEW")</f>
        <v>Health &amp; Beauty</v>
      </c>
    </row>
    <row r="87" spans="1:13" x14ac:dyDescent="0.3">
      <c r="A87" t="s">
        <v>198</v>
      </c>
      <c r="B87" t="s">
        <v>138</v>
      </c>
      <c r="C87" t="s">
        <v>52</v>
      </c>
      <c r="D87" t="str">
        <f>_xlfn.XLOOKUP(tblSales[[#This Row],[Barcode]], tblProducts[Barcode], tblProducts[ProductName], "NOT_FOUND")</f>
        <v>BrandB Personal Care Item 17</v>
      </c>
      <c r="E87" t="str">
        <f>_xlfn.XLOOKUP(tblSales[[#This Row],[Barcode]], tblProducts[Barcode], tblProducts[Category], "NOT_FOUND")</f>
        <v>Personal Care</v>
      </c>
      <c r="F87">
        <v>20</v>
      </c>
      <c r="G87">
        <v>21.52</v>
      </c>
      <c r="H87">
        <v>430.4</v>
      </c>
      <c r="I87" t="str">
        <f>IF(COUNTIFS(tblProducts[Barcode],tblSales[[#This Row],[Barcode]])&gt;0,"OK","MISSING")</f>
        <v>OK</v>
      </c>
      <c r="J87">
        <f>AVERAGEIFS(tblSales[UnitPrice],tblSales[Barcode],tblSales[[#This Row],[Barcode]])</f>
        <v>14.436666666666666</v>
      </c>
      <c r="K87" t="str">
        <f>IF(OR(tblSales[[#This Row],[UnitPrice]]&lt;0.5*tblSales[[#This Row],[ProductAvgPrice]],tblSales[[#This Row],[UnitPrice]]&gt;2*tblSales[[#This Row],[ProductAvgPrice]]),"PRICE_VARIANCE","OK")</f>
        <v>OK</v>
      </c>
      <c r="L87" t="str">
        <f>IF(tblSales[[#This Row],[MasterExists]]="MISSING","REVIEW","AUTO")</f>
        <v>AUTO</v>
      </c>
      <c r="M87" t="str">
        <f>_xlfn.XLOOKUP(tblSales[[#This Row],[VendorCategory]], tblCategoryMap[VendorCategory], tblCategoryMap[Comp_Category], "REVIEW")</f>
        <v>Health &amp; Beauty</v>
      </c>
    </row>
    <row r="88" spans="1:13" x14ac:dyDescent="0.3">
      <c r="A88" t="s">
        <v>207</v>
      </c>
      <c r="B88" t="s">
        <v>141</v>
      </c>
      <c r="C88" t="s">
        <v>80</v>
      </c>
      <c r="D88" t="str">
        <f>_xlfn.XLOOKUP(tblSales[[#This Row],[Barcode]], tblProducts[Barcode], tblProducts[ProductName], "NOT_FOUND")</f>
        <v>BrandE Soda Item 29</v>
      </c>
      <c r="E88" t="str">
        <f>_xlfn.XLOOKUP(tblSales[[#This Row],[Barcode]], tblProducts[Barcode], tblProducts[Category], "NOT_FOUND")</f>
        <v>Soda</v>
      </c>
      <c r="F88">
        <v>18</v>
      </c>
      <c r="G88">
        <v>1.34</v>
      </c>
      <c r="H88">
        <v>24.12</v>
      </c>
      <c r="I88" t="str">
        <f>IF(COUNTIFS(tblProducts[Barcode],tblSales[[#This Row],[Barcode]])&gt;0,"OK","MISSING")</f>
        <v>OK</v>
      </c>
      <c r="J88">
        <f>AVERAGEIFS(tblSales[UnitPrice],tblSales[Barcode],tblSales[[#This Row],[Barcode]])</f>
        <v>2.6050000000000004</v>
      </c>
      <c r="K88" t="str">
        <f>IF(OR(tblSales[[#This Row],[UnitPrice]]&lt;0.5*tblSales[[#This Row],[ProductAvgPrice]],tblSales[[#This Row],[UnitPrice]]&gt;2*tblSales[[#This Row],[ProductAvgPrice]]),"PRICE_VARIANCE","OK")</f>
        <v>OK</v>
      </c>
      <c r="L88" t="str">
        <f>IF(tblSales[[#This Row],[MasterExists]]="MISSING","REVIEW","AUTO")</f>
        <v>AUTO</v>
      </c>
      <c r="M88" t="str">
        <f>_xlfn.XLOOKUP(tblSales[[#This Row],[VendorCategory]], tblCategoryMap[VendorCategory], tblCategoryMap[Comp_Category], "REVIEW")</f>
        <v>Beverages</v>
      </c>
    </row>
    <row r="89" spans="1:13" x14ac:dyDescent="0.3">
      <c r="A89" t="s">
        <v>208</v>
      </c>
      <c r="B89" t="s">
        <v>151</v>
      </c>
      <c r="C89" t="s">
        <v>28</v>
      </c>
      <c r="D89" t="str">
        <f>_xlfn.XLOOKUP(tblSales[[#This Row],[Barcode]], tblProducts[Barcode], tblProducts[ProductName], "NOT_FOUND")</f>
        <v>BrandA Household Care Item 8</v>
      </c>
      <c r="E89" t="str">
        <f>_xlfn.XLOOKUP(tblSales[[#This Row],[Barcode]], tblProducts[Barcode], tblProducts[Category], "NOT_FOUND")</f>
        <v>Household Care</v>
      </c>
      <c r="F89">
        <v>4</v>
      </c>
      <c r="G89">
        <v>2.68</v>
      </c>
      <c r="H89">
        <v>10.72</v>
      </c>
      <c r="I89" t="str">
        <f>IF(COUNTIFS(tblProducts[Barcode],tblSales[[#This Row],[Barcode]])&gt;0,"OK","MISSING")</f>
        <v>OK</v>
      </c>
      <c r="J89">
        <f>AVERAGEIFS(tblSales[UnitPrice],tblSales[Barcode],tblSales[[#This Row],[Barcode]])</f>
        <v>12.305</v>
      </c>
      <c r="K89" t="str">
        <f>IF(OR(tblSales[[#This Row],[UnitPrice]]&lt;0.5*tblSales[[#This Row],[ProductAvgPrice]],tblSales[[#This Row],[UnitPrice]]&gt;2*tblSales[[#This Row],[ProductAvgPrice]]),"PRICE_VARIANCE","OK")</f>
        <v>PRICE_VARIANCE</v>
      </c>
      <c r="L89" t="str">
        <f>IF(tblSales[[#This Row],[MasterExists]]="MISSING","REVIEW","AUTO")</f>
        <v>AUTO</v>
      </c>
      <c r="M89" t="str">
        <f>_xlfn.XLOOKUP(tblSales[[#This Row],[VendorCategory]], tblCategoryMap[VendorCategory], tblCategoryMap[Comp_Category], "REVIEW")</f>
        <v>Household</v>
      </c>
    </row>
    <row r="90" spans="1:13" x14ac:dyDescent="0.3">
      <c r="A90" t="s">
        <v>209</v>
      </c>
      <c r="B90" t="s">
        <v>144</v>
      </c>
      <c r="C90" t="s">
        <v>87</v>
      </c>
      <c r="D90" t="str">
        <f>_xlfn.XLOOKUP(tblSales[[#This Row],[Barcode]], tblProducts[Barcode], tblProducts[ProductName], "NOT_FOUND")</f>
        <v>BrandB Shampoo Item 32</v>
      </c>
      <c r="E90" t="str">
        <f>_xlfn.XLOOKUP(tblSales[[#This Row],[Barcode]], tblProducts[Barcode], tblProducts[Category], "NOT_FOUND")</f>
        <v>Shampoo</v>
      </c>
      <c r="F90">
        <v>5</v>
      </c>
      <c r="G90">
        <v>19.88</v>
      </c>
      <c r="H90">
        <v>99.4</v>
      </c>
      <c r="I90" t="str">
        <f>IF(COUNTIFS(tblProducts[Barcode],tblSales[[#This Row],[Barcode]])&gt;0,"OK","MISSING")</f>
        <v>OK</v>
      </c>
      <c r="J90">
        <f>AVERAGEIFS(tblSales[UnitPrice],tblSales[Barcode],tblSales[[#This Row],[Barcode]])</f>
        <v>19.058333333333334</v>
      </c>
      <c r="K90" t="str">
        <f>IF(OR(tblSales[[#This Row],[UnitPrice]]&lt;0.5*tblSales[[#This Row],[ProductAvgPrice]],tblSales[[#This Row],[UnitPrice]]&gt;2*tblSales[[#This Row],[ProductAvgPrice]]),"PRICE_VARIANCE","OK")</f>
        <v>OK</v>
      </c>
      <c r="L90" t="str">
        <f>IF(tblSales[[#This Row],[MasterExists]]="MISSING","REVIEW","AUTO")</f>
        <v>AUTO</v>
      </c>
      <c r="M90" t="str">
        <f>_xlfn.XLOOKUP(tblSales[[#This Row],[VendorCategory]], tblCategoryMap[VendorCategory], tblCategoryMap[Comp_Category], "REVIEW")</f>
        <v>Health &amp; Beauty</v>
      </c>
    </row>
    <row r="91" spans="1:13" x14ac:dyDescent="0.3">
      <c r="A91" t="s">
        <v>170</v>
      </c>
      <c r="B91" t="s">
        <v>149</v>
      </c>
      <c r="C91" t="s">
        <v>114</v>
      </c>
      <c r="D91" t="str">
        <f>_xlfn.XLOOKUP(tblSales[[#This Row],[Barcode]], tblProducts[Barcode], tblProducts[ProductName], "NOT_FOUND")</f>
        <v>BrandC Milk Item 45</v>
      </c>
      <c r="E91" t="str">
        <f>_xlfn.XLOOKUP(tblSales[[#This Row],[Barcode]], tblProducts[Barcode], tblProducts[Category], "NOT_FOUND")</f>
        <v>Milk</v>
      </c>
      <c r="F91">
        <v>8</v>
      </c>
      <c r="G91">
        <v>5.09</v>
      </c>
      <c r="H91">
        <v>40.72</v>
      </c>
      <c r="I91" t="str">
        <f>IF(COUNTIFS(tblProducts[Barcode],tblSales[[#This Row],[Barcode]])&gt;0,"OK","MISSING")</f>
        <v>OK</v>
      </c>
      <c r="J91">
        <f>AVERAGEIFS(tblSales[UnitPrice],tblSales[Barcode],tblSales[[#This Row],[Barcode]])</f>
        <v>5.3342857142857145</v>
      </c>
      <c r="K91" t="str">
        <f>IF(OR(tblSales[[#This Row],[UnitPrice]]&lt;0.5*tblSales[[#This Row],[ProductAvgPrice]],tblSales[[#This Row],[UnitPrice]]&gt;2*tblSales[[#This Row],[ProductAvgPrice]]),"PRICE_VARIANCE","OK")</f>
        <v>OK</v>
      </c>
      <c r="L91" t="str">
        <f>IF(tblSales[[#This Row],[MasterExists]]="MISSING","REVIEW","AUTO")</f>
        <v>AUTO</v>
      </c>
      <c r="M91" t="str">
        <f>_xlfn.XLOOKUP(tblSales[[#This Row],[VendorCategory]], tblCategoryMap[VendorCategory], tblCategoryMap[Comp_Category], "REVIEW")</f>
        <v>Dairy</v>
      </c>
    </row>
    <row r="92" spans="1:13" x14ac:dyDescent="0.3">
      <c r="A92" t="s">
        <v>142</v>
      </c>
      <c r="B92" t="s">
        <v>154</v>
      </c>
      <c r="C92" t="s">
        <v>110</v>
      </c>
      <c r="D92" t="str">
        <f>_xlfn.XLOOKUP(tblSales[[#This Row],[Barcode]], tblProducts[Barcode], tblProducts[ProductName], "NOT_FOUND")</f>
        <v>BrandA Packaged Snacks Item 43</v>
      </c>
      <c r="E92" t="str">
        <f>_xlfn.XLOOKUP(tblSales[[#This Row],[Barcode]], tblProducts[Barcode], tblProducts[Category], "NOT_FOUND")</f>
        <v>Packaged Snacks</v>
      </c>
      <c r="F92">
        <v>18</v>
      </c>
      <c r="G92">
        <v>3.13</v>
      </c>
      <c r="H92">
        <v>56.34</v>
      </c>
      <c r="I92" t="str">
        <f>IF(COUNTIFS(tblProducts[Barcode],tblSales[[#This Row],[Barcode]])&gt;0,"OK","MISSING")</f>
        <v>OK</v>
      </c>
      <c r="J92">
        <f>AVERAGEIFS(tblSales[UnitPrice],tblSales[Barcode],tblSales[[#This Row],[Barcode]])</f>
        <v>4.9375</v>
      </c>
      <c r="K92" t="str">
        <f>IF(OR(tblSales[[#This Row],[UnitPrice]]&lt;0.5*tblSales[[#This Row],[ProductAvgPrice]],tblSales[[#This Row],[UnitPrice]]&gt;2*tblSales[[#This Row],[ProductAvgPrice]]),"PRICE_VARIANCE","OK")</f>
        <v>OK</v>
      </c>
      <c r="L92" t="str">
        <f>IF(tblSales[[#This Row],[MasterExists]]="MISSING","REVIEW","AUTO")</f>
        <v>AUTO</v>
      </c>
      <c r="M92" t="str">
        <f>_xlfn.XLOOKUP(tblSales[[#This Row],[VendorCategory]], tblCategoryMap[VendorCategory], tblCategoryMap[Comp_Category], "REVIEW")</f>
        <v>Snacks</v>
      </c>
    </row>
    <row r="93" spans="1:13" x14ac:dyDescent="0.3">
      <c r="A93" t="s">
        <v>210</v>
      </c>
      <c r="B93" t="s">
        <v>141</v>
      </c>
      <c r="C93" t="s">
        <v>58</v>
      </c>
      <c r="D93" t="str">
        <f>_xlfn.XLOOKUP(tblSales[[#This Row],[Barcode]], tblProducts[Barcode], tblProducts[ProductName], "NOT_FOUND")</f>
        <v>BrandC Bottled Drinks Item 20</v>
      </c>
      <c r="E93" t="str">
        <f>_xlfn.XLOOKUP(tblSales[[#This Row],[Barcode]], tblProducts[Barcode], tblProducts[Category], "NOT_FOUND")</f>
        <v>Bottled Drinks</v>
      </c>
      <c r="F93">
        <v>10</v>
      </c>
      <c r="G93">
        <v>1.95</v>
      </c>
      <c r="H93">
        <v>19.5</v>
      </c>
      <c r="I93" t="str">
        <f>IF(COUNTIFS(tblProducts[Barcode],tblSales[[#This Row],[Barcode]])&gt;0,"OK","MISSING")</f>
        <v>OK</v>
      </c>
      <c r="J93">
        <f>AVERAGEIFS(tblSales[UnitPrice],tblSales[Barcode],tblSales[[#This Row],[Barcode]])</f>
        <v>2.234</v>
      </c>
      <c r="K93" t="str">
        <f>IF(OR(tblSales[[#This Row],[UnitPrice]]&lt;0.5*tblSales[[#This Row],[ProductAvgPrice]],tblSales[[#This Row],[UnitPrice]]&gt;2*tblSales[[#This Row],[ProductAvgPrice]]),"PRICE_VARIANCE","OK")</f>
        <v>OK</v>
      </c>
      <c r="L93" t="str">
        <f>IF(tblSales[[#This Row],[MasterExists]]="MISSING","REVIEW","AUTO")</f>
        <v>AUTO</v>
      </c>
      <c r="M93" t="str">
        <f>_xlfn.XLOOKUP(tblSales[[#This Row],[VendorCategory]], tblCategoryMap[VendorCategory], tblCategoryMap[Comp_Category], "REVIEW")</f>
        <v>Beverages</v>
      </c>
    </row>
    <row r="94" spans="1:13" x14ac:dyDescent="0.3">
      <c r="A94" t="s">
        <v>211</v>
      </c>
      <c r="B94" t="s">
        <v>154</v>
      </c>
      <c r="C94" t="s">
        <v>36</v>
      </c>
      <c r="D94" t="str">
        <f>_xlfn.XLOOKUP(tblSales[[#This Row],[Barcode]], tblProducts[Barcode], tblProducts[ProductName], "NOT_FOUND")</f>
        <v>BrandA Soap Item 11</v>
      </c>
      <c r="E94" t="str">
        <f>_xlfn.XLOOKUP(tblSales[[#This Row],[Barcode]], tblProducts[Barcode], tblProducts[Category], "NOT_FOUND")</f>
        <v>Soap</v>
      </c>
      <c r="F94">
        <v>1</v>
      </c>
      <c r="G94">
        <v>10.6</v>
      </c>
      <c r="H94">
        <v>10.6</v>
      </c>
      <c r="I94" t="str">
        <f>IF(COUNTIFS(tblProducts[Barcode],tblSales[[#This Row],[Barcode]])&gt;0,"OK","MISSING")</f>
        <v>OK</v>
      </c>
      <c r="J94">
        <f>AVERAGEIFS(tblSales[UnitPrice],tblSales[Barcode],tblSales[[#This Row],[Barcode]])</f>
        <v>20.544999999999998</v>
      </c>
      <c r="K94" t="str">
        <f>IF(OR(tblSales[[#This Row],[UnitPrice]]&lt;0.5*tblSales[[#This Row],[ProductAvgPrice]],tblSales[[#This Row],[UnitPrice]]&gt;2*tblSales[[#This Row],[ProductAvgPrice]]),"PRICE_VARIANCE","OK")</f>
        <v>OK</v>
      </c>
      <c r="L94" t="str">
        <f>IF(tblSales[[#This Row],[MasterExists]]="MISSING","REVIEW","AUTO")</f>
        <v>AUTO</v>
      </c>
      <c r="M94" t="str">
        <f>_xlfn.XLOOKUP(tblSales[[#This Row],[VendorCategory]], tblCategoryMap[VendorCategory], tblCategoryMap[Comp_Category], "REVIEW")</f>
        <v>Health &amp; Beauty</v>
      </c>
    </row>
    <row r="95" spans="1:13" x14ac:dyDescent="0.3">
      <c r="A95" t="s">
        <v>145</v>
      </c>
      <c r="B95" t="s">
        <v>149</v>
      </c>
      <c r="C95" t="s">
        <v>82</v>
      </c>
      <c r="D95" t="str">
        <f>_xlfn.XLOOKUP(tblSales[[#This Row],[Barcode]], tblProducts[Barcode], tblProducts[ProductName], "NOT_FOUND")</f>
        <v>BrandD Shampoo Item 30</v>
      </c>
      <c r="E95" t="str">
        <f>_xlfn.XLOOKUP(tblSales[[#This Row],[Barcode]], tblProducts[Barcode], tblProducts[Category], "NOT_FOUND")</f>
        <v>Shampoo</v>
      </c>
      <c r="F95">
        <v>16</v>
      </c>
      <c r="G95">
        <v>18.25</v>
      </c>
      <c r="H95">
        <v>292</v>
      </c>
      <c r="I95" t="str">
        <f>IF(COUNTIFS(tblProducts[Barcode],tblSales[[#This Row],[Barcode]])&gt;0,"OK","MISSING")</f>
        <v>OK</v>
      </c>
      <c r="J95">
        <f>AVERAGEIFS(tblSales[UnitPrice],tblSales[Barcode],tblSales[[#This Row],[Barcode]])</f>
        <v>15.475</v>
      </c>
      <c r="K95" t="str">
        <f>IF(OR(tblSales[[#This Row],[UnitPrice]]&lt;0.5*tblSales[[#This Row],[ProductAvgPrice]],tblSales[[#This Row],[UnitPrice]]&gt;2*tblSales[[#This Row],[ProductAvgPrice]]),"PRICE_VARIANCE","OK")</f>
        <v>OK</v>
      </c>
      <c r="L95" t="str">
        <f>IF(tblSales[[#This Row],[MasterExists]]="MISSING","REVIEW","AUTO")</f>
        <v>AUTO</v>
      </c>
      <c r="M95" t="str">
        <f>_xlfn.XLOOKUP(tblSales[[#This Row],[VendorCategory]], tblCategoryMap[VendorCategory], tblCategoryMap[Comp_Category], "REVIEW")</f>
        <v>Health &amp; Beauty</v>
      </c>
    </row>
    <row r="96" spans="1:13" x14ac:dyDescent="0.3">
      <c r="A96" t="s">
        <v>212</v>
      </c>
      <c r="B96" t="s">
        <v>149</v>
      </c>
      <c r="C96" t="s">
        <v>87</v>
      </c>
      <c r="D96" t="str">
        <f>_xlfn.XLOOKUP(tblSales[[#This Row],[Barcode]], tblProducts[Barcode], tblProducts[ProductName], "NOT_FOUND")</f>
        <v>BrandB Shampoo Item 32</v>
      </c>
      <c r="E96" t="str">
        <f>_xlfn.XLOOKUP(tblSales[[#This Row],[Barcode]], tblProducts[Barcode], tblProducts[Category], "NOT_FOUND")</f>
        <v>Shampoo</v>
      </c>
      <c r="F96">
        <v>9</v>
      </c>
      <c r="G96">
        <v>21.91</v>
      </c>
      <c r="H96">
        <v>197.19</v>
      </c>
      <c r="I96" t="str">
        <f>IF(COUNTIFS(tblProducts[Barcode],tblSales[[#This Row],[Barcode]])&gt;0,"OK","MISSING")</f>
        <v>OK</v>
      </c>
      <c r="J96">
        <f>AVERAGEIFS(tblSales[UnitPrice],tblSales[Barcode],tblSales[[#This Row],[Barcode]])</f>
        <v>19.058333333333334</v>
      </c>
      <c r="K96" t="str">
        <f>IF(OR(tblSales[[#This Row],[UnitPrice]]&lt;0.5*tblSales[[#This Row],[ProductAvgPrice]],tblSales[[#This Row],[UnitPrice]]&gt;2*tblSales[[#This Row],[ProductAvgPrice]]),"PRICE_VARIANCE","OK")</f>
        <v>OK</v>
      </c>
      <c r="L96" t="str">
        <f>IF(tblSales[[#This Row],[MasterExists]]="MISSING","REVIEW","AUTO")</f>
        <v>AUTO</v>
      </c>
      <c r="M96" t="str">
        <f>_xlfn.XLOOKUP(tblSales[[#This Row],[VendorCategory]], tblCategoryMap[VendorCategory], tblCategoryMap[Comp_Category], "REVIEW")</f>
        <v>Health &amp; Beauty</v>
      </c>
    </row>
    <row r="97" spans="1:13" x14ac:dyDescent="0.3">
      <c r="A97" t="s">
        <v>213</v>
      </c>
      <c r="B97" t="s">
        <v>132</v>
      </c>
      <c r="C97" t="s">
        <v>22</v>
      </c>
      <c r="D97" t="str">
        <f>_xlfn.XLOOKUP(tblSales[[#This Row],[Barcode]], tblProducts[Barcode], tblProducts[ProductName], "NOT_FOUND")</f>
        <v>BrandE Milk Item 6</v>
      </c>
      <c r="E97" t="str">
        <f>_xlfn.XLOOKUP(tblSales[[#This Row],[Barcode]], tblProducts[Barcode], tblProducts[Category], "NOT_FOUND")</f>
        <v>Milk</v>
      </c>
      <c r="F97">
        <v>10</v>
      </c>
      <c r="G97">
        <v>7.14</v>
      </c>
      <c r="H97">
        <v>71.400000000000006</v>
      </c>
      <c r="I97" t="str">
        <f>IF(COUNTIFS(tblProducts[Barcode],tblSales[[#This Row],[Barcode]])&gt;0,"OK","MISSING")</f>
        <v>OK</v>
      </c>
      <c r="J97">
        <f>AVERAGEIFS(tblSales[UnitPrice],tblSales[Barcode],tblSales[[#This Row],[Barcode]])</f>
        <v>5.6224999999999996</v>
      </c>
      <c r="K97" t="str">
        <f>IF(OR(tblSales[[#This Row],[UnitPrice]]&lt;0.5*tblSales[[#This Row],[ProductAvgPrice]],tblSales[[#This Row],[UnitPrice]]&gt;2*tblSales[[#This Row],[ProductAvgPrice]]),"PRICE_VARIANCE","OK")</f>
        <v>OK</v>
      </c>
      <c r="L97" t="str">
        <f>IF(tblSales[[#This Row],[MasterExists]]="MISSING","REVIEW","AUTO")</f>
        <v>AUTO</v>
      </c>
      <c r="M97" t="str">
        <f>_xlfn.XLOOKUP(tblSales[[#This Row],[VendorCategory]], tblCategoryMap[VendorCategory], tblCategoryMap[Comp_Category], "REVIEW")</f>
        <v>Dairy</v>
      </c>
    </row>
    <row r="98" spans="1:13" x14ac:dyDescent="0.3">
      <c r="A98" t="s">
        <v>204</v>
      </c>
      <c r="B98" t="s">
        <v>134</v>
      </c>
      <c r="C98" t="s">
        <v>33</v>
      </c>
      <c r="D98" t="str">
        <f>_xlfn.XLOOKUP(tblSales[[#This Row],[Barcode]], tblProducts[Barcode], tblProducts[ProductName], "NOT_FOUND")</f>
        <v>BrandB Shampoo Item 10</v>
      </c>
      <c r="E98" t="str">
        <f>_xlfn.XLOOKUP(tblSales[[#This Row],[Barcode]], tblProducts[Barcode], tblProducts[Category], "NOT_FOUND")</f>
        <v>Shampoo</v>
      </c>
      <c r="F98">
        <v>7</v>
      </c>
      <c r="G98">
        <v>29.62</v>
      </c>
      <c r="H98">
        <v>207.34</v>
      </c>
      <c r="I98" t="str">
        <f>IF(COUNTIFS(tblProducts[Barcode],tblSales[[#This Row],[Barcode]])&gt;0,"OK","MISSING")</f>
        <v>OK</v>
      </c>
      <c r="J98">
        <f>AVERAGEIFS(tblSales[UnitPrice],tblSales[Barcode],tblSales[[#This Row],[Barcode]])</f>
        <v>19.087500000000002</v>
      </c>
      <c r="K98" t="str">
        <f>IF(OR(tblSales[[#This Row],[UnitPrice]]&lt;0.5*tblSales[[#This Row],[ProductAvgPrice]],tblSales[[#This Row],[UnitPrice]]&gt;2*tblSales[[#This Row],[ProductAvgPrice]]),"PRICE_VARIANCE","OK")</f>
        <v>OK</v>
      </c>
      <c r="L98" t="str">
        <f>IF(tblSales[[#This Row],[MasterExists]]="MISSING","REVIEW","AUTO")</f>
        <v>AUTO</v>
      </c>
      <c r="M98" t="str">
        <f>_xlfn.XLOOKUP(tblSales[[#This Row],[VendorCategory]], tblCategoryMap[VendorCategory], tblCategoryMap[Comp_Category], "REVIEW")</f>
        <v>Health &amp; Beauty</v>
      </c>
    </row>
    <row r="99" spans="1:13" x14ac:dyDescent="0.3">
      <c r="A99" t="s">
        <v>214</v>
      </c>
      <c r="B99" t="s">
        <v>141</v>
      </c>
      <c r="C99" t="s">
        <v>103</v>
      </c>
      <c r="D99" t="str">
        <f>_xlfn.XLOOKUP(tblSales[[#This Row],[Barcode]], tblProducts[Barcode], tblProducts[ProductName], "NOT_FOUND")</f>
        <v>BrandA Personal Care Item 40</v>
      </c>
      <c r="E99" t="str">
        <f>_xlfn.XLOOKUP(tblSales[[#This Row],[Barcode]], tblProducts[Barcode], tblProducts[Category], "NOT_FOUND")</f>
        <v>Personal Care</v>
      </c>
      <c r="F99">
        <v>10</v>
      </c>
      <c r="G99">
        <v>7.1</v>
      </c>
      <c r="H99">
        <v>71</v>
      </c>
      <c r="I99" t="str">
        <f>IF(COUNTIFS(tblProducts[Barcode],tblSales[[#This Row],[Barcode]])&gt;0,"OK","MISSING")</f>
        <v>OK</v>
      </c>
      <c r="J99">
        <f>AVERAGEIFS(tblSales[UnitPrice],tblSales[Barcode],tblSales[[#This Row],[Barcode]])</f>
        <v>15.393333333333333</v>
      </c>
      <c r="K99" t="str">
        <f>IF(OR(tblSales[[#This Row],[UnitPrice]]&lt;0.5*tblSales[[#This Row],[ProductAvgPrice]],tblSales[[#This Row],[UnitPrice]]&gt;2*tblSales[[#This Row],[ProductAvgPrice]]),"PRICE_VARIANCE","OK")</f>
        <v>PRICE_VARIANCE</v>
      </c>
      <c r="L99" t="str">
        <f>IF(tblSales[[#This Row],[MasterExists]]="MISSING","REVIEW","AUTO")</f>
        <v>AUTO</v>
      </c>
      <c r="M99" t="str">
        <f>_xlfn.XLOOKUP(tblSales[[#This Row],[VendorCategory]], tblCategoryMap[VendorCategory], tblCategoryMap[Comp_Category], "REVIEW")</f>
        <v>Health &amp; Beauty</v>
      </c>
    </row>
    <row r="100" spans="1:13" x14ac:dyDescent="0.3">
      <c r="A100" t="s">
        <v>215</v>
      </c>
      <c r="B100" t="s">
        <v>144</v>
      </c>
      <c r="C100" t="s">
        <v>12</v>
      </c>
      <c r="D100" t="str">
        <f>_xlfn.XLOOKUP(tblSales[[#This Row],[Barcode]], tblProducts[Barcode], tblProducts[ProductName], "NOT_FOUND")</f>
        <v>BrandE Soft Drinks Item 3</v>
      </c>
      <c r="E100" t="str">
        <f>_xlfn.XLOOKUP(tblSales[[#This Row],[Barcode]], tblProducts[Barcode], tblProducts[Category], "NOT_FOUND")</f>
        <v>Soft Drinks</v>
      </c>
      <c r="F100">
        <v>18</v>
      </c>
      <c r="G100">
        <v>2.8</v>
      </c>
      <c r="H100">
        <v>50.4</v>
      </c>
      <c r="I100" t="str">
        <f>IF(COUNTIFS(tblProducts[Barcode],tblSales[[#This Row],[Barcode]])&gt;0,"OK","MISSING")</f>
        <v>OK</v>
      </c>
      <c r="J100">
        <f>AVERAGEIFS(tblSales[UnitPrice],tblSales[Barcode],tblSales[[#This Row],[Barcode]])</f>
        <v>3.028</v>
      </c>
      <c r="K100" t="str">
        <f>IF(OR(tblSales[[#This Row],[UnitPrice]]&lt;0.5*tblSales[[#This Row],[ProductAvgPrice]],tblSales[[#This Row],[UnitPrice]]&gt;2*tblSales[[#This Row],[ProductAvgPrice]]),"PRICE_VARIANCE","OK")</f>
        <v>OK</v>
      </c>
      <c r="L100" t="str">
        <f>IF(tblSales[[#This Row],[MasterExists]]="MISSING","REVIEW","AUTO")</f>
        <v>AUTO</v>
      </c>
      <c r="M100" t="str">
        <f>_xlfn.XLOOKUP(tblSales[[#This Row],[VendorCategory]], tblCategoryMap[VendorCategory], tblCategoryMap[Comp_Category], "REVIEW")</f>
        <v>Beverages</v>
      </c>
    </row>
    <row r="101" spans="1:13" x14ac:dyDescent="0.3">
      <c r="A101" t="s">
        <v>216</v>
      </c>
      <c r="B101" t="s">
        <v>154</v>
      </c>
      <c r="C101" t="s">
        <v>8</v>
      </c>
      <c r="D101" t="str">
        <f>_xlfn.XLOOKUP(tblSales[[#This Row],[Barcode]], tblProducts[Barcode], tblProducts[ProductName], "NOT_FOUND")</f>
        <v>BrandB Crisps Item 2</v>
      </c>
      <c r="E101" t="str">
        <f>_xlfn.XLOOKUP(tblSales[[#This Row],[Barcode]], tblProducts[Barcode], tblProducts[Category], "NOT_FOUND")</f>
        <v>Crisps</v>
      </c>
      <c r="F101">
        <v>19</v>
      </c>
      <c r="G101">
        <v>4.57</v>
      </c>
      <c r="H101">
        <v>86.83</v>
      </c>
      <c r="I101" t="str">
        <f>IF(COUNTIFS(tblProducts[Barcode],tblSales[[#This Row],[Barcode]])&gt;0,"OK","MISSING")</f>
        <v>OK</v>
      </c>
      <c r="J101">
        <f>AVERAGEIFS(tblSales[UnitPrice],tblSales[Barcode],tblSales[[#This Row],[Barcode]])</f>
        <v>4.2160000000000002</v>
      </c>
      <c r="K101" t="str">
        <f>IF(OR(tblSales[[#This Row],[UnitPrice]]&lt;0.5*tblSales[[#This Row],[ProductAvgPrice]],tblSales[[#This Row],[UnitPrice]]&gt;2*tblSales[[#This Row],[ProductAvgPrice]]),"PRICE_VARIANCE","OK")</f>
        <v>OK</v>
      </c>
      <c r="L101" t="str">
        <f>IF(tblSales[[#This Row],[MasterExists]]="MISSING","REVIEW","AUTO")</f>
        <v>AUTO</v>
      </c>
      <c r="M101" t="str">
        <f>_xlfn.XLOOKUP(tblSales[[#This Row],[VendorCategory]], tblCategoryMap[VendorCategory], tblCategoryMap[Comp_Category], "REVIEW")</f>
        <v>Snacks</v>
      </c>
    </row>
    <row r="102" spans="1:13" x14ac:dyDescent="0.3">
      <c r="A102" t="s">
        <v>217</v>
      </c>
      <c r="B102" t="s">
        <v>138</v>
      </c>
      <c r="C102" t="s">
        <v>58</v>
      </c>
      <c r="D102" t="str">
        <f>_xlfn.XLOOKUP(tblSales[[#This Row],[Barcode]], tblProducts[Barcode], tblProducts[ProductName], "NOT_FOUND")</f>
        <v>BrandC Bottled Drinks Item 20</v>
      </c>
      <c r="E102" t="str">
        <f>_xlfn.XLOOKUP(tblSales[[#This Row],[Barcode]], tblProducts[Barcode], tblProducts[Category], "NOT_FOUND")</f>
        <v>Bottled Drinks</v>
      </c>
      <c r="F102">
        <v>20</v>
      </c>
      <c r="G102">
        <v>1.89</v>
      </c>
      <c r="H102">
        <v>37.799999999999997</v>
      </c>
      <c r="I102" t="str">
        <f>IF(COUNTIFS(tblProducts[Barcode],tblSales[[#This Row],[Barcode]])&gt;0,"OK","MISSING")</f>
        <v>OK</v>
      </c>
      <c r="J102">
        <f>AVERAGEIFS(tblSales[UnitPrice],tblSales[Barcode],tblSales[[#This Row],[Barcode]])</f>
        <v>2.234</v>
      </c>
      <c r="K102" t="str">
        <f>IF(OR(tblSales[[#This Row],[UnitPrice]]&lt;0.5*tblSales[[#This Row],[ProductAvgPrice]],tblSales[[#This Row],[UnitPrice]]&gt;2*tblSales[[#This Row],[ProductAvgPrice]]),"PRICE_VARIANCE","OK")</f>
        <v>OK</v>
      </c>
      <c r="L102" t="str">
        <f>IF(tblSales[[#This Row],[MasterExists]]="MISSING","REVIEW","AUTO")</f>
        <v>AUTO</v>
      </c>
      <c r="M102" t="str">
        <f>_xlfn.XLOOKUP(tblSales[[#This Row],[VendorCategory]], tblCategoryMap[VendorCategory], tblCategoryMap[Comp_Category], "REVIEW")</f>
        <v>Beverages</v>
      </c>
    </row>
    <row r="103" spans="1:13" x14ac:dyDescent="0.3">
      <c r="A103" t="s">
        <v>143</v>
      </c>
      <c r="B103" t="s">
        <v>132</v>
      </c>
      <c r="C103" t="s">
        <v>75</v>
      </c>
      <c r="D103" t="str">
        <f>_xlfn.XLOOKUP(tblSales[[#This Row],[Barcode]], tblProducts[Barcode], tblProducts[ProductName], "NOT_FOUND")</f>
        <v>BrandA Soda Item 27</v>
      </c>
      <c r="E103" t="str">
        <f>_xlfn.XLOOKUP(tblSales[[#This Row],[Barcode]], tblProducts[Barcode], tblProducts[Category], "NOT_FOUND")</f>
        <v>Soda</v>
      </c>
      <c r="F103">
        <v>2</v>
      </c>
      <c r="G103">
        <v>2.2799999999999998</v>
      </c>
      <c r="H103">
        <v>4.5599999999999996</v>
      </c>
      <c r="I103" t="str">
        <f>IF(COUNTIFS(tblProducts[Barcode],tblSales[[#This Row],[Barcode]])&gt;0,"OK","MISSING")</f>
        <v>OK</v>
      </c>
      <c r="J103">
        <f>AVERAGEIFS(tblSales[UnitPrice],tblSales[Barcode],tblSales[[#This Row],[Barcode]])</f>
        <v>2.6925000000000003</v>
      </c>
      <c r="K103" t="str">
        <f>IF(OR(tblSales[[#This Row],[UnitPrice]]&lt;0.5*tblSales[[#This Row],[ProductAvgPrice]],tblSales[[#This Row],[UnitPrice]]&gt;2*tblSales[[#This Row],[ProductAvgPrice]]),"PRICE_VARIANCE","OK")</f>
        <v>OK</v>
      </c>
      <c r="L103" t="str">
        <f>IF(tblSales[[#This Row],[MasterExists]]="MISSING","REVIEW","AUTO")</f>
        <v>AUTO</v>
      </c>
      <c r="M103" t="str">
        <f>_xlfn.XLOOKUP(tblSales[[#This Row],[VendorCategory]], tblCategoryMap[VendorCategory], tblCategoryMap[Comp_Category], "REVIEW")</f>
        <v>Beverages</v>
      </c>
    </row>
    <row r="104" spans="1:13" x14ac:dyDescent="0.3">
      <c r="A104" t="s">
        <v>153</v>
      </c>
      <c r="B104" t="s">
        <v>146</v>
      </c>
      <c r="C104" t="s">
        <v>44</v>
      </c>
      <c r="D104" t="str">
        <f>_xlfn.XLOOKUP(tblSales[[#This Row],[Barcode]], tblProducts[Barcode], tblProducts[ProductName], "NOT_FOUND")</f>
        <v>BrandE Bottled Drinks Item 14</v>
      </c>
      <c r="E104" t="str">
        <f>_xlfn.XLOOKUP(tblSales[[#This Row],[Barcode]], tblProducts[Barcode], tblProducts[Category], "NOT_FOUND")</f>
        <v>Bottled Drinks</v>
      </c>
      <c r="F104">
        <v>14</v>
      </c>
      <c r="G104">
        <v>3.71</v>
      </c>
      <c r="H104">
        <v>51.94</v>
      </c>
      <c r="I104" t="str">
        <f>IF(COUNTIFS(tblProducts[Barcode],tblSales[[#This Row],[Barcode]])&gt;0,"OK","MISSING")</f>
        <v>OK</v>
      </c>
      <c r="J104">
        <f>AVERAGEIFS(tblSales[UnitPrice],tblSales[Barcode],tblSales[[#This Row],[Barcode]])</f>
        <v>3.1533333333333329</v>
      </c>
      <c r="K104" t="str">
        <f>IF(OR(tblSales[[#This Row],[UnitPrice]]&lt;0.5*tblSales[[#This Row],[ProductAvgPrice]],tblSales[[#This Row],[UnitPrice]]&gt;2*tblSales[[#This Row],[ProductAvgPrice]]),"PRICE_VARIANCE","OK")</f>
        <v>OK</v>
      </c>
      <c r="L104" t="str">
        <f>IF(tblSales[[#This Row],[MasterExists]]="MISSING","REVIEW","AUTO")</f>
        <v>AUTO</v>
      </c>
      <c r="M104" t="str">
        <f>_xlfn.XLOOKUP(tblSales[[#This Row],[VendorCategory]], tblCategoryMap[VendorCategory], tblCategoryMap[Comp_Category], "REVIEW")</f>
        <v>Beverages</v>
      </c>
    </row>
    <row r="105" spans="1:13" x14ac:dyDescent="0.3">
      <c r="A105" t="s">
        <v>181</v>
      </c>
      <c r="B105" t="s">
        <v>132</v>
      </c>
      <c r="C105" t="s">
        <v>101</v>
      </c>
      <c r="D105" t="str">
        <f>_xlfn.XLOOKUP(tblSales[[#This Row],[Barcode]], tblProducts[Barcode], tblProducts[ProductName], "NOT_FOUND")</f>
        <v>BrandE Surface Cleaner Item 39</v>
      </c>
      <c r="E105" t="str">
        <f>_xlfn.XLOOKUP(tblSales[[#This Row],[Barcode]], tblProducts[Barcode], tblProducts[Category], "NOT_FOUND")</f>
        <v>Surface Cleaner</v>
      </c>
      <c r="F105">
        <v>12</v>
      </c>
      <c r="G105">
        <v>8.39</v>
      </c>
      <c r="H105">
        <v>100.68</v>
      </c>
      <c r="I105" t="str">
        <f>IF(COUNTIFS(tblProducts[Barcode],tblSales[[#This Row],[Barcode]])&gt;0,"OK","MISSING")</f>
        <v>OK</v>
      </c>
      <c r="J105">
        <f>AVERAGEIFS(tblSales[UnitPrice],tblSales[Barcode],tblSales[[#This Row],[Barcode]])</f>
        <v>6.3550000000000004</v>
      </c>
      <c r="K105" t="str">
        <f>IF(OR(tblSales[[#This Row],[UnitPrice]]&lt;0.5*tblSales[[#This Row],[ProductAvgPrice]],tblSales[[#This Row],[UnitPrice]]&gt;2*tblSales[[#This Row],[ProductAvgPrice]]),"PRICE_VARIANCE","OK")</f>
        <v>OK</v>
      </c>
      <c r="L105" t="str">
        <f>IF(tblSales[[#This Row],[MasterExists]]="MISSING","REVIEW","AUTO")</f>
        <v>AUTO</v>
      </c>
      <c r="M105" t="str">
        <f>_xlfn.XLOOKUP(tblSales[[#This Row],[VendorCategory]], tblCategoryMap[VendorCategory], tblCategoryMap[Comp_Category], "REVIEW")</f>
        <v>Household</v>
      </c>
    </row>
    <row r="106" spans="1:13" x14ac:dyDescent="0.3">
      <c r="A106" t="s">
        <v>213</v>
      </c>
      <c r="B106" t="s">
        <v>138</v>
      </c>
      <c r="C106" t="s">
        <v>56</v>
      </c>
      <c r="D106" t="str">
        <f>_xlfn.XLOOKUP(tblSales[[#This Row],[Barcode]], tblProducts[Barcode], tblProducts[ProductName], "NOT_FOUND")</f>
        <v>BrandB Soap Item 19</v>
      </c>
      <c r="E106" t="str">
        <f>_xlfn.XLOOKUP(tblSales[[#This Row],[Barcode]], tblProducts[Barcode], tblProducts[Category], "NOT_FOUND")</f>
        <v>Soap</v>
      </c>
      <c r="F106">
        <v>2</v>
      </c>
      <c r="G106">
        <v>6.43</v>
      </c>
      <c r="H106">
        <v>12.86</v>
      </c>
      <c r="I106" t="str">
        <f>IF(COUNTIFS(tblProducts[Barcode],tblSales[[#This Row],[Barcode]])&gt;0,"OK","MISSING")</f>
        <v>OK</v>
      </c>
      <c r="J106">
        <f>AVERAGEIFS(tblSales[UnitPrice],tblSales[Barcode],tblSales[[#This Row],[Barcode]])</f>
        <v>14.138571428571426</v>
      </c>
      <c r="K106" t="str">
        <f>IF(OR(tblSales[[#This Row],[UnitPrice]]&lt;0.5*tblSales[[#This Row],[ProductAvgPrice]],tblSales[[#This Row],[UnitPrice]]&gt;2*tblSales[[#This Row],[ProductAvgPrice]]),"PRICE_VARIANCE","OK")</f>
        <v>PRICE_VARIANCE</v>
      </c>
      <c r="L106" t="str">
        <f>IF(tblSales[[#This Row],[MasterExists]]="MISSING","REVIEW","AUTO")</f>
        <v>AUTO</v>
      </c>
      <c r="M106" t="str">
        <f>_xlfn.XLOOKUP(tblSales[[#This Row],[VendorCategory]], tblCategoryMap[VendorCategory], tblCategoryMap[Comp_Category], "REVIEW")</f>
        <v>Health &amp; Beauty</v>
      </c>
    </row>
    <row r="107" spans="1:13" x14ac:dyDescent="0.3">
      <c r="A107" t="s">
        <v>218</v>
      </c>
      <c r="B107" t="s">
        <v>149</v>
      </c>
      <c r="C107" t="s">
        <v>114</v>
      </c>
      <c r="D107" t="str">
        <f>_xlfn.XLOOKUP(tblSales[[#This Row],[Barcode]], tblProducts[Barcode], tblProducts[ProductName], "NOT_FOUND")</f>
        <v>BrandC Milk Item 45</v>
      </c>
      <c r="E107" t="str">
        <f>_xlfn.XLOOKUP(tblSales[[#This Row],[Barcode]], tblProducts[Barcode], tblProducts[Category], "NOT_FOUND")</f>
        <v>Milk</v>
      </c>
      <c r="F107">
        <v>1</v>
      </c>
      <c r="G107">
        <v>3.44</v>
      </c>
      <c r="H107">
        <v>3.44</v>
      </c>
      <c r="I107" t="str">
        <f>IF(COUNTIFS(tblProducts[Barcode],tblSales[[#This Row],[Barcode]])&gt;0,"OK","MISSING")</f>
        <v>OK</v>
      </c>
      <c r="J107">
        <f>AVERAGEIFS(tblSales[UnitPrice],tblSales[Barcode],tblSales[[#This Row],[Barcode]])</f>
        <v>5.3342857142857145</v>
      </c>
      <c r="K107" t="str">
        <f>IF(OR(tblSales[[#This Row],[UnitPrice]]&lt;0.5*tblSales[[#This Row],[ProductAvgPrice]],tblSales[[#This Row],[UnitPrice]]&gt;2*tblSales[[#This Row],[ProductAvgPrice]]),"PRICE_VARIANCE","OK")</f>
        <v>OK</v>
      </c>
      <c r="L107" t="str">
        <f>IF(tblSales[[#This Row],[MasterExists]]="MISSING","REVIEW","AUTO")</f>
        <v>AUTO</v>
      </c>
      <c r="M107" t="str">
        <f>_xlfn.XLOOKUP(tblSales[[#This Row],[VendorCategory]], tblCategoryMap[VendorCategory], tblCategoryMap[Comp_Category], "REVIEW")</f>
        <v>Dairy</v>
      </c>
    </row>
    <row r="108" spans="1:13" x14ac:dyDescent="0.3">
      <c r="A108" t="s">
        <v>219</v>
      </c>
      <c r="B108" t="s">
        <v>136</v>
      </c>
      <c r="C108" t="s">
        <v>4</v>
      </c>
      <c r="D108" t="str">
        <f>_xlfn.XLOOKUP(tblSales[[#This Row],[Barcode]], tblProducts[Barcode], tblProducts[ProductName], "NOT_FOUND")</f>
        <v>BrandC Soft Drinks Item 1</v>
      </c>
      <c r="E108" t="str">
        <f>_xlfn.XLOOKUP(tblSales[[#This Row],[Barcode]], tblProducts[Barcode], tblProducts[Category], "NOT_FOUND")</f>
        <v>Soft Drinks</v>
      </c>
      <c r="F108">
        <v>19</v>
      </c>
      <c r="G108">
        <v>1.49</v>
      </c>
      <c r="H108">
        <v>28.31</v>
      </c>
      <c r="I108" t="str">
        <f>IF(COUNTIFS(tblProducts[Barcode],tblSales[[#This Row],[Barcode]])&gt;0,"OK","MISSING")</f>
        <v>OK</v>
      </c>
      <c r="J108">
        <f>AVERAGEIFS(tblSales[UnitPrice],tblSales[Barcode],tblSales[[#This Row],[Barcode]])</f>
        <v>2.8579999999999997</v>
      </c>
      <c r="K108" t="str">
        <f>IF(OR(tblSales[[#This Row],[UnitPrice]]&lt;0.5*tblSales[[#This Row],[ProductAvgPrice]],tblSales[[#This Row],[UnitPrice]]&gt;2*tblSales[[#This Row],[ProductAvgPrice]]),"PRICE_VARIANCE","OK")</f>
        <v>OK</v>
      </c>
      <c r="L108" t="str">
        <f>IF(tblSales[[#This Row],[MasterExists]]="MISSING","REVIEW","AUTO")</f>
        <v>AUTO</v>
      </c>
      <c r="M108" t="str">
        <f>_xlfn.XLOOKUP(tblSales[[#This Row],[VendorCategory]], tblCategoryMap[VendorCategory], tblCategoryMap[Comp_Category], "REVIEW")</f>
        <v>Beverages</v>
      </c>
    </row>
    <row r="109" spans="1:13" x14ac:dyDescent="0.3">
      <c r="A109" t="s">
        <v>220</v>
      </c>
      <c r="B109" t="s">
        <v>134</v>
      </c>
      <c r="C109" t="s">
        <v>103</v>
      </c>
      <c r="D109" t="str">
        <f>_xlfn.XLOOKUP(tblSales[[#This Row],[Barcode]], tblProducts[Barcode], tblProducts[ProductName], "NOT_FOUND")</f>
        <v>BrandA Personal Care Item 40</v>
      </c>
      <c r="E109" t="str">
        <f>_xlfn.XLOOKUP(tblSales[[#This Row],[Barcode]], tblProducts[Barcode], tblProducts[Category], "NOT_FOUND")</f>
        <v>Personal Care</v>
      </c>
      <c r="F109">
        <v>18</v>
      </c>
      <c r="G109">
        <v>20.96</v>
      </c>
      <c r="H109">
        <v>377.28</v>
      </c>
      <c r="I109" t="str">
        <f>IF(COUNTIFS(tblProducts[Barcode],tblSales[[#This Row],[Barcode]])&gt;0,"OK","MISSING")</f>
        <v>OK</v>
      </c>
      <c r="J109">
        <f>AVERAGEIFS(tblSales[UnitPrice],tblSales[Barcode],tblSales[[#This Row],[Barcode]])</f>
        <v>15.393333333333333</v>
      </c>
      <c r="K109" t="str">
        <f>IF(OR(tblSales[[#This Row],[UnitPrice]]&lt;0.5*tblSales[[#This Row],[ProductAvgPrice]],tblSales[[#This Row],[UnitPrice]]&gt;2*tblSales[[#This Row],[ProductAvgPrice]]),"PRICE_VARIANCE","OK")</f>
        <v>OK</v>
      </c>
      <c r="L109" t="str">
        <f>IF(tblSales[[#This Row],[MasterExists]]="MISSING","REVIEW","AUTO")</f>
        <v>AUTO</v>
      </c>
      <c r="M109" t="str">
        <f>_xlfn.XLOOKUP(tblSales[[#This Row],[VendorCategory]], tblCategoryMap[VendorCategory], tblCategoryMap[Comp_Category], "REVIEW")</f>
        <v>Health &amp; Beauty</v>
      </c>
    </row>
    <row r="110" spans="1:13" x14ac:dyDescent="0.3">
      <c r="A110" t="s">
        <v>221</v>
      </c>
      <c r="B110" t="s">
        <v>149</v>
      </c>
      <c r="C110" t="s">
        <v>44</v>
      </c>
      <c r="D110" t="str">
        <f>_xlfn.XLOOKUP(tblSales[[#This Row],[Barcode]], tblProducts[Barcode], tblProducts[ProductName], "NOT_FOUND")</f>
        <v>BrandE Bottled Drinks Item 14</v>
      </c>
      <c r="E110" t="str">
        <f>_xlfn.XLOOKUP(tblSales[[#This Row],[Barcode]], tblProducts[Barcode], tblProducts[Category], "NOT_FOUND")</f>
        <v>Bottled Drinks</v>
      </c>
      <c r="F110">
        <v>11</v>
      </c>
      <c r="G110">
        <v>0.88</v>
      </c>
      <c r="H110">
        <v>9.68</v>
      </c>
      <c r="I110" t="str">
        <f>IF(COUNTIFS(tblProducts[Barcode],tblSales[[#This Row],[Barcode]])&gt;0,"OK","MISSING")</f>
        <v>OK</v>
      </c>
      <c r="J110">
        <f>AVERAGEIFS(tblSales[UnitPrice],tblSales[Barcode],tblSales[[#This Row],[Barcode]])</f>
        <v>3.1533333333333329</v>
      </c>
      <c r="K110" t="str">
        <f>IF(OR(tblSales[[#This Row],[UnitPrice]]&lt;0.5*tblSales[[#This Row],[ProductAvgPrice]],tblSales[[#This Row],[UnitPrice]]&gt;2*tblSales[[#This Row],[ProductAvgPrice]]),"PRICE_VARIANCE","OK")</f>
        <v>PRICE_VARIANCE</v>
      </c>
      <c r="L110" t="str">
        <f>IF(tblSales[[#This Row],[MasterExists]]="MISSING","REVIEW","AUTO")</f>
        <v>AUTO</v>
      </c>
      <c r="M110" t="str">
        <f>_xlfn.XLOOKUP(tblSales[[#This Row],[VendorCategory]], tblCategoryMap[VendorCategory], tblCategoryMap[Comp_Category], "REVIEW")</f>
        <v>Beverages</v>
      </c>
    </row>
    <row r="111" spans="1:13" x14ac:dyDescent="0.3">
      <c r="A111" t="s">
        <v>222</v>
      </c>
      <c r="B111" t="s">
        <v>138</v>
      </c>
      <c r="C111" t="s">
        <v>103</v>
      </c>
      <c r="D111" t="str">
        <f>_xlfn.XLOOKUP(tblSales[[#This Row],[Barcode]], tblProducts[Barcode], tblProducts[ProductName], "NOT_FOUND")</f>
        <v>BrandA Personal Care Item 40</v>
      </c>
      <c r="E111" t="str">
        <f>_xlfn.XLOOKUP(tblSales[[#This Row],[Barcode]], tblProducts[Barcode], tblProducts[Category], "NOT_FOUND")</f>
        <v>Personal Care</v>
      </c>
      <c r="F111">
        <v>17</v>
      </c>
      <c r="G111">
        <v>9.8800000000000008</v>
      </c>
      <c r="H111">
        <v>167.96</v>
      </c>
      <c r="I111" t="str">
        <f>IF(COUNTIFS(tblProducts[Barcode],tblSales[[#This Row],[Barcode]])&gt;0,"OK","MISSING")</f>
        <v>OK</v>
      </c>
      <c r="J111">
        <f>AVERAGEIFS(tblSales[UnitPrice],tblSales[Barcode],tblSales[[#This Row],[Barcode]])</f>
        <v>15.393333333333333</v>
      </c>
      <c r="K111" t="str">
        <f>IF(OR(tblSales[[#This Row],[UnitPrice]]&lt;0.5*tblSales[[#This Row],[ProductAvgPrice]],tblSales[[#This Row],[UnitPrice]]&gt;2*tblSales[[#This Row],[ProductAvgPrice]]),"PRICE_VARIANCE","OK")</f>
        <v>OK</v>
      </c>
      <c r="L111" t="str">
        <f>IF(tblSales[[#This Row],[MasterExists]]="MISSING","REVIEW","AUTO")</f>
        <v>AUTO</v>
      </c>
      <c r="M111" t="str">
        <f>_xlfn.XLOOKUP(tblSales[[#This Row],[VendorCategory]], tblCategoryMap[VendorCategory], tblCategoryMap[Comp_Category], "REVIEW")</f>
        <v>Health &amp; Beauty</v>
      </c>
    </row>
    <row r="112" spans="1:13" x14ac:dyDescent="0.3">
      <c r="A112" t="s">
        <v>152</v>
      </c>
      <c r="B112" t="s">
        <v>146</v>
      </c>
      <c r="C112" t="s">
        <v>47</v>
      </c>
      <c r="D112" t="str">
        <f>_xlfn.XLOOKUP(tblSales[[#This Row],[Barcode]], tblProducts[Barcode], tblProducts[ProductName], "NOT_FOUND")</f>
        <v>BrandA Bottled Drinks Item 15</v>
      </c>
      <c r="E112" t="str">
        <f>_xlfn.XLOOKUP(tblSales[[#This Row],[Barcode]], tblProducts[Barcode], tblProducts[Category], "NOT_FOUND")</f>
        <v>Bottled Drinks</v>
      </c>
      <c r="F112">
        <v>10</v>
      </c>
      <c r="G112">
        <v>3.24</v>
      </c>
      <c r="H112">
        <v>32.4</v>
      </c>
      <c r="I112" t="str">
        <f>IF(COUNTIFS(tblProducts[Barcode],tblSales[[#This Row],[Barcode]])&gt;0,"OK","MISSING")</f>
        <v>OK</v>
      </c>
      <c r="J112">
        <f>AVERAGEIFS(tblSales[UnitPrice],tblSales[Barcode],tblSales[[#This Row],[Barcode]])</f>
        <v>3.24</v>
      </c>
      <c r="K112" t="str">
        <f>IF(OR(tblSales[[#This Row],[UnitPrice]]&lt;0.5*tblSales[[#This Row],[ProductAvgPrice]],tblSales[[#This Row],[UnitPrice]]&gt;2*tblSales[[#This Row],[ProductAvgPrice]]),"PRICE_VARIANCE","OK")</f>
        <v>OK</v>
      </c>
      <c r="L112" t="str">
        <f>IF(tblSales[[#This Row],[MasterExists]]="MISSING","REVIEW","AUTO")</f>
        <v>AUTO</v>
      </c>
      <c r="M112" t="str">
        <f>_xlfn.XLOOKUP(tblSales[[#This Row],[VendorCategory]], tblCategoryMap[VendorCategory], tblCategoryMap[Comp_Category], "REVIEW")</f>
        <v>Beverages</v>
      </c>
    </row>
    <row r="113" spans="1:13" x14ac:dyDescent="0.3">
      <c r="A113" t="s">
        <v>185</v>
      </c>
      <c r="B113" t="s">
        <v>141</v>
      </c>
      <c r="C113" t="s">
        <v>118</v>
      </c>
      <c r="D113" t="str">
        <f>_xlfn.XLOOKUP(tblSales[[#This Row],[Barcode]], tblProducts[Barcode], tblProducts[ProductName], "NOT_FOUND")</f>
        <v>BrandE Shampoo Item 47</v>
      </c>
      <c r="E113" t="str">
        <f>_xlfn.XLOOKUP(tblSales[[#This Row],[Barcode]], tblProducts[Barcode], tblProducts[Category], "NOT_FOUND")</f>
        <v>Shampoo</v>
      </c>
      <c r="F113">
        <v>3</v>
      </c>
      <c r="G113">
        <v>6.84</v>
      </c>
      <c r="H113">
        <v>20.52</v>
      </c>
      <c r="I113" t="str">
        <f>IF(COUNTIFS(tblProducts[Barcode],tblSales[[#This Row],[Barcode]])&gt;0,"OK","MISSING")</f>
        <v>OK</v>
      </c>
      <c r="J113">
        <f>AVERAGEIFS(tblSales[UnitPrice],tblSales[Barcode],tblSales[[#This Row],[Barcode]])</f>
        <v>15.54</v>
      </c>
      <c r="K113" t="str">
        <f>IF(OR(tblSales[[#This Row],[UnitPrice]]&lt;0.5*tblSales[[#This Row],[ProductAvgPrice]],tblSales[[#This Row],[UnitPrice]]&gt;2*tblSales[[#This Row],[ProductAvgPrice]]),"PRICE_VARIANCE","OK")</f>
        <v>PRICE_VARIANCE</v>
      </c>
      <c r="L113" t="str">
        <f>IF(tblSales[[#This Row],[MasterExists]]="MISSING","REVIEW","AUTO")</f>
        <v>AUTO</v>
      </c>
      <c r="M113" t="str">
        <f>_xlfn.XLOOKUP(tblSales[[#This Row],[VendorCategory]], tblCategoryMap[VendorCategory], tblCategoryMap[Comp_Category], "REVIEW")</f>
        <v>Health &amp; Beauty</v>
      </c>
    </row>
    <row r="114" spans="1:13" x14ac:dyDescent="0.3">
      <c r="A114" t="s">
        <v>188</v>
      </c>
      <c r="B114" t="s">
        <v>144</v>
      </c>
      <c r="C114" t="s">
        <v>12</v>
      </c>
      <c r="D114" t="str">
        <f>_xlfn.XLOOKUP(tblSales[[#This Row],[Barcode]], tblProducts[Barcode], tblProducts[ProductName], "NOT_FOUND")</f>
        <v>BrandE Soft Drinks Item 3</v>
      </c>
      <c r="E114" t="str">
        <f>_xlfn.XLOOKUP(tblSales[[#This Row],[Barcode]], tblProducts[Barcode], tblProducts[Category], "NOT_FOUND")</f>
        <v>Soft Drinks</v>
      </c>
      <c r="F114">
        <v>20</v>
      </c>
      <c r="G114">
        <v>3.83</v>
      </c>
      <c r="H114">
        <v>76.599999999999994</v>
      </c>
      <c r="I114" t="str">
        <f>IF(COUNTIFS(tblProducts[Barcode],tblSales[[#This Row],[Barcode]])&gt;0,"OK","MISSING")</f>
        <v>OK</v>
      </c>
      <c r="J114">
        <f>AVERAGEIFS(tblSales[UnitPrice],tblSales[Barcode],tblSales[[#This Row],[Barcode]])</f>
        <v>3.028</v>
      </c>
      <c r="K114" t="str">
        <f>IF(OR(tblSales[[#This Row],[UnitPrice]]&lt;0.5*tblSales[[#This Row],[ProductAvgPrice]],tblSales[[#This Row],[UnitPrice]]&gt;2*tblSales[[#This Row],[ProductAvgPrice]]),"PRICE_VARIANCE","OK")</f>
        <v>OK</v>
      </c>
      <c r="L114" t="str">
        <f>IF(tblSales[[#This Row],[MasterExists]]="MISSING","REVIEW","AUTO")</f>
        <v>AUTO</v>
      </c>
      <c r="M114" t="str">
        <f>_xlfn.XLOOKUP(tblSales[[#This Row],[VendorCategory]], tblCategoryMap[VendorCategory], tblCategoryMap[Comp_Category], "REVIEW")</f>
        <v>Beverages</v>
      </c>
    </row>
    <row r="115" spans="1:13" x14ac:dyDescent="0.3">
      <c r="A115" t="s">
        <v>186</v>
      </c>
      <c r="B115" t="s">
        <v>146</v>
      </c>
      <c r="C115" t="s">
        <v>52</v>
      </c>
      <c r="D115" t="str">
        <f>_xlfn.XLOOKUP(tblSales[[#This Row],[Barcode]], tblProducts[Barcode], tblProducts[ProductName], "NOT_FOUND")</f>
        <v>BrandB Personal Care Item 17</v>
      </c>
      <c r="E115" t="str">
        <f>_xlfn.XLOOKUP(tblSales[[#This Row],[Barcode]], tblProducts[Barcode], tblProducts[Category], "NOT_FOUND")</f>
        <v>Personal Care</v>
      </c>
      <c r="F115">
        <v>7</v>
      </c>
      <c r="G115">
        <v>14.1</v>
      </c>
      <c r="H115">
        <v>98.7</v>
      </c>
      <c r="I115" t="str">
        <f>IF(COUNTIFS(tblProducts[Barcode],tblSales[[#This Row],[Barcode]])&gt;0,"OK","MISSING")</f>
        <v>OK</v>
      </c>
      <c r="J115">
        <f>AVERAGEIFS(tblSales[UnitPrice],tblSales[Barcode],tblSales[[#This Row],[Barcode]])</f>
        <v>14.436666666666666</v>
      </c>
      <c r="K115" t="str">
        <f>IF(OR(tblSales[[#This Row],[UnitPrice]]&lt;0.5*tblSales[[#This Row],[ProductAvgPrice]],tblSales[[#This Row],[UnitPrice]]&gt;2*tblSales[[#This Row],[ProductAvgPrice]]),"PRICE_VARIANCE","OK")</f>
        <v>OK</v>
      </c>
      <c r="L115" t="str">
        <f>IF(tblSales[[#This Row],[MasterExists]]="MISSING","REVIEW","AUTO")</f>
        <v>AUTO</v>
      </c>
      <c r="M115" t="str">
        <f>_xlfn.XLOOKUP(tblSales[[#This Row],[VendorCategory]], tblCategoryMap[VendorCategory], tblCategoryMap[Comp_Category], "REVIEW")</f>
        <v>Health &amp; Beauty</v>
      </c>
    </row>
    <row r="116" spans="1:13" x14ac:dyDescent="0.3">
      <c r="A116" t="s">
        <v>223</v>
      </c>
      <c r="B116" t="s">
        <v>144</v>
      </c>
      <c r="C116" t="s">
        <v>72</v>
      </c>
      <c r="D116" t="str">
        <f>_xlfn.XLOOKUP(tblSales[[#This Row],[Barcode]], tblProducts[Barcode], tblProducts[ProductName], "NOT_FOUND")</f>
        <v>BrandC Cheese Item 26</v>
      </c>
      <c r="E116" t="str">
        <f>_xlfn.XLOOKUP(tblSales[[#This Row],[Barcode]], tblProducts[Barcode], tblProducts[Category], "NOT_FOUND")</f>
        <v>Cheese</v>
      </c>
      <c r="F116">
        <v>11</v>
      </c>
      <c r="G116">
        <v>2.35</v>
      </c>
      <c r="H116">
        <v>25.85</v>
      </c>
      <c r="I116" t="str">
        <f>IF(COUNTIFS(tblProducts[Barcode],tblSales[[#This Row],[Barcode]])&gt;0,"OK","MISSING")</f>
        <v>OK</v>
      </c>
      <c r="J116">
        <f>AVERAGEIFS(tblSales[UnitPrice],tblSales[Barcode],tblSales[[#This Row],[Barcode]])</f>
        <v>5.7733333333333334</v>
      </c>
      <c r="K116" t="str">
        <f>IF(OR(tblSales[[#This Row],[UnitPrice]]&lt;0.5*tblSales[[#This Row],[ProductAvgPrice]],tblSales[[#This Row],[UnitPrice]]&gt;2*tblSales[[#This Row],[ProductAvgPrice]]),"PRICE_VARIANCE","OK")</f>
        <v>PRICE_VARIANCE</v>
      </c>
      <c r="L116" t="str">
        <f>IF(tblSales[[#This Row],[MasterExists]]="MISSING","REVIEW","AUTO")</f>
        <v>AUTO</v>
      </c>
      <c r="M116" t="str">
        <f>_xlfn.XLOOKUP(tblSales[[#This Row],[VendorCategory]], tblCategoryMap[VendorCategory], tblCategoryMap[Comp_Category], "REVIEW")</f>
        <v>Dairy</v>
      </c>
    </row>
    <row r="117" spans="1:13" x14ac:dyDescent="0.3">
      <c r="A117" t="s">
        <v>200</v>
      </c>
      <c r="B117" t="s">
        <v>144</v>
      </c>
      <c r="C117" t="s">
        <v>97</v>
      </c>
      <c r="D117" t="str">
        <f>_xlfn.XLOOKUP(tblSales[[#This Row],[Barcode]], tblProducts[Barcode], tblProducts[ProductName], "NOT_FOUND")</f>
        <v>BrandB Soda Item 37</v>
      </c>
      <c r="E117" t="str">
        <f>_xlfn.XLOOKUP(tblSales[[#This Row],[Barcode]], tblProducts[Barcode], tblProducts[Category], "NOT_FOUND")</f>
        <v>Soda</v>
      </c>
      <c r="F117">
        <v>4</v>
      </c>
      <c r="G117">
        <v>4.3</v>
      </c>
      <c r="H117">
        <v>17.2</v>
      </c>
      <c r="I117" t="str">
        <f>IF(COUNTIFS(tblProducts[Barcode],tblSales[[#This Row],[Barcode]])&gt;0,"OK","MISSING")</f>
        <v>OK</v>
      </c>
      <c r="J117">
        <f>AVERAGEIFS(tblSales[UnitPrice],tblSales[Barcode],tblSales[[#This Row],[Barcode]])</f>
        <v>3.3299999999999996</v>
      </c>
      <c r="K117" t="str">
        <f>IF(OR(tblSales[[#This Row],[UnitPrice]]&lt;0.5*tblSales[[#This Row],[ProductAvgPrice]],tblSales[[#This Row],[UnitPrice]]&gt;2*tblSales[[#This Row],[ProductAvgPrice]]),"PRICE_VARIANCE","OK")</f>
        <v>OK</v>
      </c>
      <c r="L117" t="str">
        <f>IF(tblSales[[#This Row],[MasterExists]]="MISSING","REVIEW","AUTO")</f>
        <v>AUTO</v>
      </c>
      <c r="M117" t="str">
        <f>_xlfn.XLOOKUP(tblSales[[#This Row],[VendorCategory]], tblCategoryMap[VendorCategory], tblCategoryMap[Comp_Category], "REVIEW")</f>
        <v>Beverages</v>
      </c>
    </row>
    <row r="118" spans="1:13" x14ac:dyDescent="0.3">
      <c r="A118" t="s">
        <v>153</v>
      </c>
      <c r="B118" t="s">
        <v>151</v>
      </c>
      <c r="C118" t="s">
        <v>77</v>
      </c>
      <c r="D118" t="str">
        <f>_xlfn.XLOOKUP(tblSales[[#This Row],[Barcode]], tblProducts[Barcode], tblProducts[ProductName], "NOT_FOUND")</f>
        <v>BrandC Toothpaste Item 28</v>
      </c>
      <c r="E118" t="str">
        <f>_xlfn.XLOOKUP(tblSales[[#This Row],[Barcode]], tblProducts[Barcode], tblProducts[Category], "NOT_FOUND")</f>
        <v>Toothpaste</v>
      </c>
      <c r="F118">
        <v>14</v>
      </c>
      <c r="G118">
        <v>25.05</v>
      </c>
      <c r="H118">
        <v>350.7</v>
      </c>
      <c r="I118" t="str">
        <f>IF(COUNTIFS(tblProducts[Barcode],tblSales[[#This Row],[Barcode]])&gt;0,"OK","MISSING")</f>
        <v>OK</v>
      </c>
      <c r="J118">
        <f>AVERAGEIFS(tblSales[UnitPrice],tblSales[Barcode],tblSales[[#This Row],[Barcode]])</f>
        <v>14.76</v>
      </c>
      <c r="K118" t="str">
        <f>IF(OR(tblSales[[#This Row],[UnitPrice]]&lt;0.5*tblSales[[#This Row],[ProductAvgPrice]],tblSales[[#This Row],[UnitPrice]]&gt;2*tblSales[[#This Row],[ProductAvgPrice]]),"PRICE_VARIANCE","OK")</f>
        <v>OK</v>
      </c>
      <c r="L118" t="str">
        <f>IF(tblSales[[#This Row],[MasterExists]]="MISSING","REVIEW","AUTO")</f>
        <v>AUTO</v>
      </c>
      <c r="M118" t="str">
        <f>_xlfn.XLOOKUP(tblSales[[#This Row],[VendorCategory]], tblCategoryMap[VendorCategory], tblCategoryMap[Comp_Category], "REVIEW")</f>
        <v>Health &amp; Beauty</v>
      </c>
    </row>
    <row r="119" spans="1:13" x14ac:dyDescent="0.3">
      <c r="A119" t="s">
        <v>224</v>
      </c>
      <c r="B119" t="s">
        <v>154</v>
      </c>
      <c r="C119" t="s">
        <v>105</v>
      </c>
      <c r="D119" t="str">
        <f>_xlfn.XLOOKUP(tblSales[[#This Row],[Barcode]], tblProducts[Barcode], tblProducts[ProductName], "NOT_FOUND")</f>
        <v>BrandC Carbonated Beverages Item 41</v>
      </c>
      <c r="E119" t="str">
        <f>_xlfn.XLOOKUP(tblSales[[#This Row],[Barcode]], tblProducts[Barcode], tblProducts[Category], "NOT_FOUND")</f>
        <v>Carbonated Beverages</v>
      </c>
      <c r="F119">
        <v>12</v>
      </c>
      <c r="G119">
        <v>1.38</v>
      </c>
      <c r="H119">
        <v>16.559999999999999</v>
      </c>
      <c r="I119" t="str">
        <f>IF(COUNTIFS(tblProducts[Barcode],tblSales[[#This Row],[Barcode]])&gt;0,"OK","MISSING")</f>
        <v>OK</v>
      </c>
      <c r="J119">
        <f>AVERAGEIFS(tblSales[UnitPrice],tblSales[Barcode],tblSales[[#This Row],[Barcode]])</f>
        <v>1.39</v>
      </c>
      <c r="K119" t="str">
        <f>IF(OR(tblSales[[#This Row],[UnitPrice]]&lt;0.5*tblSales[[#This Row],[ProductAvgPrice]],tblSales[[#This Row],[UnitPrice]]&gt;2*tblSales[[#This Row],[ProductAvgPrice]]),"PRICE_VARIANCE","OK")</f>
        <v>OK</v>
      </c>
      <c r="L119" t="str">
        <f>IF(tblSales[[#This Row],[MasterExists]]="MISSING","REVIEW","AUTO")</f>
        <v>AUTO</v>
      </c>
      <c r="M119" t="str">
        <f>_xlfn.XLOOKUP(tblSales[[#This Row],[VendorCategory]], tblCategoryMap[VendorCategory], tblCategoryMap[Comp_Category], "REVIEW")</f>
        <v>Beverages</v>
      </c>
    </row>
    <row r="120" spans="1:13" x14ac:dyDescent="0.3">
      <c r="A120" t="s">
        <v>148</v>
      </c>
      <c r="B120" t="s">
        <v>138</v>
      </c>
      <c r="C120" t="s">
        <v>58</v>
      </c>
      <c r="D120" t="str">
        <f>_xlfn.XLOOKUP(tblSales[[#This Row],[Barcode]], tblProducts[Barcode], tblProducts[ProductName], "NOT_FOUND")</f>
        <v>BrandC Bottled Drinks Item 20</v>
      </c>
      <c r="E120" t="str">
        <f>_xlfn.XLOOKUP(tblSales[[#This Row],[Barcode]], tblProducts[Barcode], tblProducts[Category], "NOT_FOUND")</f>
        <v>Bottled Drinks</v>
      </c>
      <c r="F120">
        <v>4</v>
      </c>
      <c r="G120">
        <v>4.9000000000000004</v>
      </c>
      <c r="H120">
        <v>19.600000000000001</v>
      </c>
      <c r="I120" t="str">
        <f>IF(COUNTIFS(tblProducts[Barcode],tblSales[[#This Row],[Barcode]])&gt;0,"OK","MISSING")</f>
        <v>OK</v>
      </c>
      <c r="J120">
        <f>AVERAGEIFS(tblSales[UnitPrice],tblSales[Barcode],tblSales[[#This Row],[Barcode]])</f>
        <v>2.234</v>
      </c>
      <c r="K120" t="str">
        <f>IF(OR(tblSales[[#This Row],[UnitPrice]]&lt;0.5*tblSales[[#This Row],[ProductAvgPrice]],tblSales[[#This Row],[UnitPrice]]&gt;2*tblSales[[#This Row],[ProductAvgPrice]]),"PRICE_VARIANCE","OK")</f>
        <v>PRICE_VARIANCE</v>
      </c>
      <c r="L120" t="str">
        <f>IF(tblSales[[#This Row],[MasterExists]]="MISSING","REVIEW","AUTO")</f>
        <v>AUTO</v>
      </c>
      <c r="M120" t="str">
        <f>_xlfn.XLOOKUP(tblSales[[#This Row],[VendorCategory]], tblCategoryMap[VendorCategory], tblCategoryMap[Comp_Category], "REVIEW")</f>
        <v>Beverages</v>
      </c>
    </row>
    <row r="121" spans="1:13" x14ac:dyDescent="0.3">
      <c r="A121" t="s">
        <v>225</v>
      </c>
      <c r="B121" t="s">
        <v>146</v>
      </c>
      <c r="C121" t="s">
        <v>15</v>
      </c>
      <c r="D121" t="str">
        <f>_xlfn.XLOOKUP(tblSales[[#This Row],[Barcode]], tblProducts[Barcode], tblProducts[ProductName], "NOT_FOUND")</f>
        <v>BrandA Detergent Item 4</v>
      </c>
      <c r="E121" t="str">
        <f>_xlfn.XLOOKUP(tblSales[[#This Row],[Barcode]], tblProducts[Barcode], tblProducts[Category], "NOT_FOUND")</f>
        <v>Detergent</v>
      </c>
      <c r="F121">
        <v>1</v>
      </c>
      <c r="G121">
        <v>2.98</v>
      </c>
      <c r="H121">
        <v>2.98</v>
      </c>
      <c r="I121" t="str">
        <f>IF(COUNTIFS(tblProducts[Barcode],tblSales[[#This Row],[Barcode]])&gt;0,"OK","MISSING")</f>
        <v>OK</v>
      </c>
      <c r="J121">
        <f>AVERAGEIFS(tblSales[UnitPrice],tblSales[Barcode],tblSales[[#This Row],[Barcode]])</f>
        <v>5.59</v>
      </c>
      <c r="K121" t="str">
        <f>IF(OR(tblSales[[#This Row],[UnitPrice]]&lt;0.5*tblSales[[#This Row],[ProductAvgPrice]],tblSales[[#This Row],[UnitPrice]]&gt;2*tblSales[[#This Row],[ProductAvgPrice]]),"PRICE_VARIANCE","OK")</f>
        <v>OK</v>
      </c>
      <c r="L121" t="str">
        <f>IF(tblSales[[#This Row],[MasterExists]]="MISSING","REVIEW","AUTO")</f>
        <v>AUTO</v>
      </c>
      <c r="M121" t="str">
        <f>_xlfn.XLOOKUP(tblSales[[#This Row],[VendorCategory]], tblCategoryMap[VendorCategory], tblCategoryMap[Comp_Category], "REVIEW")</f>
        <v>Household</v>
      </c>
    </row>
    <row r="122" spans="1:13" x14ac:dyDescent="0.3">
      <c r="A122" t="s">
        <v>226</v>
      </c>
      <c r="B122" t="s">
        <v>138</v>
      </c>
      <c r="C122" t="s">
        <v>103</v>
      </c>
      <c r="D122" t="str">
        <f>_xlfn.XLOOKUP(tblSales[[#This Row],[Barcode]], tblProducts[Barcode], tblProducts[ProductName], "NOT_FOUND")</f>
        <v>BrandA Personal Care Item 40</v>
      </c>
      <c r="E122" t="str">
        <f>_xlfn.XLOOKUP(tblSales[[#This Row],[Barcode]], tblProducts[Barcode], tblProducts[Category], "NOT_FOUND")</f>
        <v>Personal Care</v>
      </c>
      <c r="F122">
        <v>1</v>
      </c>
      <c r="G122">
        <v>22.45</v>
      </c>
      <c r="H122">
        <v>22.45</v>
      </c>
      <c r="I122" t="str">
        <f>IF(COUNTIFS(tblProducts[Barcode],tblSales[[#This Row],[Barcode]])&gt;0,"OK","MISSING")</f>
        <v>OK</v>
      </c>
      <c r="J122">
        <f>AVERAGEIFS(tblSales[UnitPrice],tblSales[Barcode],tblSales[[#This Row],[Barcode]])</f>
        <v>15.393333333333333</v>
      </c>
      <c r="K122" t="str">
        <f>IF(OR(tblSales[[#This Row],[UnitPrice]]&lt;0.5*tblSales[[#This Row],[ProductAvgPrice]],tblSales[[#This Row],[UnitPrice]]&gt;2*tblSales[[#This Row],[ProductAvgPrice]]),"PRICE_VARIANCE","OK")</f>
        <v>OK</v>
      </c>
      <c r="L122" t="str">
        <f>IF(tblSales[[#This Row],[MasterExists]]="MISSING","REVIEW","AUTO")</f>
        <v>AUTO</v>
      </c>
      <c r="M122" t="str">
        <f>_xlfn.XLOOKUP(tblSales[[#This Row],[VendorCategory]], tblCategoryMap[VendorCategory], tblCategoryMap[Comp_Category], "REVIEW")</f>
        <v>Health &amp; Beauty</v>
      </c>
    </row>
    <row r="123" spans="1:13" x14ac:dyDescent="0.3">
      <c r="A123" t="s">
        <v>200</v>
      </c>
      <c r="B123" t="s">
        <v>146</v>
      </c>
      <c r="C123" t="s">
        <v>120</v>
      </c>
      <c r="D123" t="str">
        <f>_xlfn.XLOOKUP(tblSales[[#This Row],[Barcode]], tblProducts[Barcode], tblProducts[ProductName], "NOT_FOUND")</f>
        <v>BrandE Milk Item 48</v>
      </c>
      <c r="E123" t="str">
        <f>_xlfn.XLOOKUP(tblSales[[#This Row],[Barcode]], tblProducts[Barcode], tblProducts[Category], "NOT_FOUND")</f>
        <v>Milk</v>
      </c>
      <c r="F123">
        <v>7</v>
      </c>
      <c r="G123">
        <v>4.59</v>
      </c>
      <c r="H123">
        <v>32.130000000000003</v>
      </c>
      <c r="I123" t="str">
        <f>IF(COUNTIFS(tblProducts[Barcode],tblSales[[#This Row],[Barcode]])&gt;0,"OK","MISSING")</f>
        <v>OK</v>
      </c>
      <c r="J123">
        <f>AVERAGEIFS(tblSales[UnitPrice],tblSales[Barcode],tblSales[[#This Row],[Barcode]])</f>
        <v>5.1966666666666663</v>
      </c>
      <c r="K123" t="str">
        <f>IF(OR(tblSales[[#This Row],[UnitPrice]]&lt;0.5*tblSales[[#This Row],[ProductAvgPrice]],tblSales[[#This Row],[UnitPrice]]&gt;2*tblSales[[#This Row],[ProductAvgPrice]]),"PRICE_VARIANCE","OK")</f>
        <v>OK</v>
      </c>
      <c r="L123" t="str">
        <f>IF(tblSales[[#This Row],[MasterExists]]="MISSING","REVIEW","AUTO")</f>
        <v>AUTO</v>
      </c>
      <c r="M123" t="str">
        <f>_xlfn.XLOOKUP(tblSales[[#This Row],[VendorCategory]], tblCategoryMap[VendorCategory], tblCategoryMap[Comp_Category], "REVIEW")</f>
        <v>Dairy</v>
      </c>
    </row>
    <row r="124" spans="1:13" x14ac:dyDescent="0.3">
      <c r="A124" t="s">
        <v>150</v>
      </c>
      <c r="B124" t="s">
        <v>151</v>
      </c>
      <c r="C124" t="s">
        <v>114</v>
      </c>
      <c r="D124" t="str">
        <f>_xlfn.XLOOKUP(tblSales[[#This Row],[Barcode]], tblProducts[Barcode], tblProducts[ProductName], "NOT_FOUND")</f>
        <v>BrandC Milk Item 45</v>
      </c>
      <c r="E124" t="str">
        <f>_xlfn.XLOOKUP(tblSales[[#This Row],[Barcode]], tblProducts[Barcode], tblProducts[Category], "NOT_FOUND")</f>
        <v>Milk</v>
      </c>
      <c r="F124">
        <v>2</v>
      </c>
      <c r="G124">
        <v>4.43</v>
      </c>
      <c r="H124">
        <v>8.86</v>
      </c>
      <c r="I124" t="str">
        <f>IF(COUNTIFS(tblProducts[Barcode],tblSales[[#This Row],[Barcode]])&gt;0,"OK","MISSING")</f>
        <v>OK</v>
      </c>
      <c r="J124">
        <f>AVERAGEIFS(tblSales[UnitPrice],tblSales[Barcode],tblSales[[#This Row],[Barcode]])</f>
        <v>5.3342857142857145</v>
      </c>
      <c r="K124" t="str">
        <f>IF(OR(tblSales[[#This Row],[UnitPrice]]&lt;0.5*tblSales[[#This Row],[ProductAvgPrice]],tblSales[[#This Row],[UnitPrice]]&gt;2*tblSales[[#This Row],[ProductAvgPrice]]),"PRICE_VARIANCE","OK")</f>
        <v>OK</v>
      </c>
      <c r="L124" t="str">
        <f>IF(tblSales[[#This Row],[MasterExists]]="MISSING","REVIEW","AUTO")</f>
        <v>AUTO</v>
      </c>
      <c r="M124" t="str">
        <f>_xlfn.XLOOKUP(tblSales[[#This Row],[VendorCategory]], tblCategoryMap[VendorCategory], tblCategoryMap[Comp_Category], "REVIEW")</f>
        <v>Dairy</v>
      </c>
    </row>
    <row r="125" spans="1:13" x14ac:dyDescent="0.3">
      <c r="A125" t="s">
        <v>167</v>
      </c>
      <c r="B125" t="s">
        <v>141</v>
      </c>
      <c r="C125" t="s">
        <v>75</v>
      </c>
      <c r="D125" t="str">
        <f>_xlfn.XLOOKUP(tblSales[[#This Row],[Barcode]], tblProducts[Barcode], tblProducts[ProductName], "NOT_FOUND")</f>
        <v>BrandA Soda Item 27</v>
      </c>
      <c r="E125" t="str">
        <f>_xlfn.XLOOKUP(tblSales[[#This Row],[Barcode]], tblProducts[Barcode], tblProducts[Category], "NOT_FOUND")</f>
        <v>Soda</v>
      </c>
      <c r="F125">
        <v>14</v>
      </c>
      <c r="G125">
        <v>2.38</v>
      </c>
      <c r="H125">
        <v>33.32</v>
      </c>
      <c r="I125" t="str">
        <f>IF(COUNTIFS(tblProducts[Barcode],tblSales[[#This Row],[Barcode]])&gt;0,"OK","MISSING")</f>
        <v>OK</v>
      </c>
      <c r="J125">
        <f>AVERAGEIFS(tblSales[UnitPrice],tblSales[Barcode],tblSales[[#This Row],[Barcode]])</f>
        <v>2.6925000000000003</v>
      </c>
      <c r="K125" t="str">
        <f>IF(OR(tblSales[[#This Row],[UnitPrice]]&lt;0.5*tblSales[[#This Row],[ProductAvgPrice]],tblSales[[#This Row],[UnitPrice]]&gt;2*tblSales[[#This Row],[ProductAvgPrice]]),"PRICE_VARIANCE","OK")</f>
        <v>OK</v>
      </c>
      <c r="L125" t="str">
        <f>IF(tblSales[[#This Row],[MasterExists]]="MISSING","REVIEW","AUTO")</f>
        <v>AUTO</v>
      </c>
      <c r="M125" t="str">
        <f>_xlfn.XLOOKUP(tblSales[[#This Row],[VendorCategory]], tblCategoryMap[VendorCategory], tblCategoryMap[Comp_Category], "REVIEW")</f>
        <v>Beverages</v>
      </c>
    </row>
    <row r="126" spans="1:13" x14ac:dyDescent="0.3">
      <c r="A126" t="s">
        <v>227</v>
      </c>
      <c r="B126" t="s">
        <v>146</v>
      </c>
      <c r="C126" t="s">
        <v>108</v>
      </c>
      <c r="D126" t="str">
        <f>_xlfn.XLOOKUP(tblSales[[#This Row],[Barcode]], tblProducts[Barcode], tblProducts[ProductName], "NOT_FOUND")</f>
        <v>BrandD Carbonated Beverages Item 42</v>
      </c>
      <c r="E126" t="str">
        <f>_xlfn.XLOOKUP(tblSales[[#This Row],[Barcode]], tblProducts[Barcode], tblProducts[Category], "NOT_FOUND")</f>
        <v>Carbonated Beverages</v>
      </c>
      <c r="F126">
        <v>10</v>
      </c>
      <c r="G126">
        <v>1.07</v>
      </c>
      <c r="H126">
        <v>10.7</v>
      </c>
      <c r="I126" t="str">
        <f>IF(COUNTIFS(tblProducts[Barcode],tblSales[[#This Row],[Barcode]])&gt;0,"OK","MISSING")</f>
        <v>OK</v>
      </c>
      <c r="J126">
        <f>AVERAGEIFS(tblSales[UnitPrice],tblSales[Barcode],tblSales[[#This Row],[Barcode]])</f>
        <v>1.1000000000000001</v>
      </c>
      <c r="K126" t="str">
        <f>IF(OR(tblSales[[#This Row],[UnitPrice]]&lt;0.5*tblSales[[#This Row],[ProductAvgPrice]],tblSales[[#This Row],[UnitPrice]]&gt;2*tblSales[[#This Row],[ProductAvgPrice]]),"PRICE_VARIANCE","OK")</f>
        <v>OK</v>
      </c>
      <c r="L126" t="str">
        <f>IF(tblSales[[#This Row],[MasterExists]]="MISSING","REVIEW","AUTO")</f>
        <v>AUTO</v>
      </c>
      <c r="M126" t="str">
        <f>_xlfn.XLOOKUP(tblSales[[#This Row],[VendorCategory]], tblCategoryMap[VendorCategory], tblCategoryMap[Comp_Category], "REVIEW")</f>
        <v>Beverages</v>
      </c>
    </row>
    <row r="127" spans="1:13" x14ac:dyDescent="0.3">
      <c r="A127" t="s">
        <v>143</v>
      </c>
      <c r="B127" t="s">
        <v>154</v>
      </c>
      <c r="C127" t="s">
        <v>77</v>
      </c>
      <c r="D127" t="str">
        <f>_xlfn.XLOOKUP(tblSales[[#This Row],[Barcode]], tblProducts[Barcode], tblProducts[ProductName], "NOT_FOUND")</f>
        <v>BrandC Toothpaste Item 28</v>
      </c>
      <c r="E127" t="str">
        <f>_xlfn.XLOOKUP(tblSales[[#This Row],[Barcode]], tblProducts[Barcode], tblProducts[Category], "NOT_FOUND")</f>
        <v>Toothpaste</v>
      </c>
      <c r="F127">
        <v>10</v>
      </c>
      <c r="G127">
        <v>22.39</v>
      </c>
      <c r="H127">
        <v>223.9</v>
      </c>
      <c r="I127" t="str">
        <f>IF(COUNTIFS(tblProducts[Barcode],tblSales[[#This Row],[Barcode]])&gt;0,"OK","MISSING")</f>
        <v>OK</v>
      </c>
      <c r="J127">
        <f>AVERAGEIFS(tblSales[UnitPrice],tblSales[Barcode],tblSales[[#This Row],[Barcode]])</f>
        <v>14.76</v>
      </c>
      <c r="K127" t="str">
        <f>IF(OR(tblSales[[#This Row],[UnitPrice]]&lt;0.5*tblSales[[#This Row],[ProductAvgPrice]],tblSales[[#This Row],[UnitPrice]]&gt;2*tblSales[[#This Row],[ProductAvgPrice]]),"PRICE_VARIANCE","OK")</f>
        <v>OK</v>
      </c>
      <c r="L127" t="str">
        <f>IF(tblSales[[#This Row],[MasterExists]]="MISSING","REVIEW","AUTO")</f>
        <v>AUTO</v>
      </c>
      <c r="M127" t="str">
        <f>_xlfn.XLOOKUP(tblSales[[#This Row],[VendorCategory]], tblCategoryMap[VendorCategory], tblCategoryMap[Comp_Category], "REVIEW")</f>
        <v>Health &amp; Beauty</v>
      </c>
    </row>
    <row r="128" spans="1:13" x14ac:dyDescent="0.3">
      <c r="A128" t="s">
        <v>228</v>
      </c>
      <c r="B128" t="s">
        <v>146</v>
      </c>
      <c r="C128" t="s">
        <v>112</v>
      </c>
      <c r="D128" t="str">
        <f>_xlfn.XLOOKUP(tblSales[[#This Row],[Barcode]], tblProducts[Barcode], tblProducts[ProductName], "NOT_FOUND")</f>
        <v>BrandB Personal Care Item 44</v>
      </c>
      <c r="E128" t="str">
        <f>_xlfn.XLOOKUP(tblSales[[#This Row],[Barcode]], tblProducts[Barcode], tblProducts[Category], "NOT_FOUND")</f>
        <v>Personal Care</v>
      </c>
      <c r="F128">
        <v>12</v>
      </c>
      <c r="G128">
        <v>4.84</v>
      </c>
      <c r="H128">
        <v>58.08</v>
      </c>
      <c r="I128" t="str">
        <f>IF(COUNTIFS(tblProducts[Barcode],tblSales[[#This Row],[Barcode]])&gt;0,"OK","MISSING")</f>
        <v>OK</v>
      </c>
      <c r="J128">
        <f>AVERAGEIFS(tblSales[UnitPrice],tblSales[Barcode],tblSales[[#This Row],[Barcode]])</f>
        <v>14.206666666666665</v>
      </c>
      <c r="K128" t="str">
        <f>IF(OR(tblSales[[#This Row],[UnitPrice]]&lt;0.5*tblSales[[#This Row],[ProductAvgPrice]],tblSales[[#This Row],[UnitPrice]]&gt;2*tblSales[[#This Row],[ProductAvgPrice]]),"PRICE_VARIANCE","OK")</f>
        <v>PRICE_VARIANCE</v>
      </c>
      <c r="L128" t="str">
        <f>IF(tblSales[[#This Row],[MasterExists]]="MISSING","REVIEW","AUTO")</f>
        <v>AUTO</v>
      </c>
      <c r="M128" t="str">
        <f>_xlfn.XLOOKUP(tblSales[[#This Row],[VendorCategory]], tblCategoryMap[VendorCategory], tblCategoryMap[Comp_Category], "REVIEW")</f>
        <v>Health &amp; Beauty</v>
      </c>
    </row>
    <row r="129" spans="1:13" x14ac:dyDescent="0.3">
      <c r="A129" t="s">
        <v>140</v>
      </c>
      <c r="B129" t="s">
        <v>144</v>
      </c>
      <c r="C129" t="s">
        <v>4</v>
      </c>
      <c r="D129" t="str">
        <f>_xlfn.XLOOKUP(tblSales[[#This Row],[Barcode]], tblProducts[Barcode], tblProducts[ProductName], "NOT_FOUND")</f>
        <v>BrandC Soft Drinks Item 1</v>
      </c>
      <c r="E129" t="str">
        <f>_xlfn.XLOOKUP(tblSales[[#This Row],[Barcode]], tblProducts[Barcode], tblProducts[Category], "NOT_FOUND")</f>
        <v>Soft Drinks</v>
      </c>
      <c r="F129">
        <v>19</v>
      </c>
      <c r="G129">
        <v>2.3199999999999998</v>
      </c>
      <c r="H129">
        <v>44.08</v>
      </c>
      <c r="I129" t="str">
        <f>IF(COUNTIFS(tblProducts[Barcode],tblSales[[#This Row],[Barcode]])&gt;0,"OK","MISSING")</f>
        <v>OK</v>
      </c>
      <c r="J129">
        <f>AVERAGEIFS(tblSales[UnitPrice],tblSales[Barcode],tblSales[[#This Row],[Barcode]])</f>
        <v>2.8579999999999997</v>
      </c>
      <c r="K129" t="str">
        <f>IF(OR(tblSales[[#This Row],[UnitPrice]]&lt;0.5*tblSales[[#This Row],[ProductAvgPrice]],tblSales[[#This Row],[UnitPrice]]&gt;2*tblSales[[#This Row],[ProductAvgPrice]]),"PRICE_VARIANCE","OK")</f>
        <v>OK</v>
      </c>
      <c r="L129" t="str">
        <f>IF(tblSales[[#This Row],[MasterExists]]="MISSING","REVIEW","AUTO")</f>
        <v>AUTO</v>
      </c>
      <c r="M129" t="str">
        <f>_xlfn.XLOOKUP(tblSales[[#This Row],[VendorCategory]], tblCategoryMap[VendorCategory], tblCategoryMap[Comp_Category], "REVIEW")</f>
        <v>Beverages</v>
      </c>
    </row>
    <row r="130" spans="1:13" x14ac:dyDescent="0.3">
      <c r="A130" t="s">
        <v>229</v>
      </c>
      <c r="B130" t="s">
        <v>141</v>
      </c>
      <c r="C130" t="s">
        <v>77</v>
      </c>
      <c r="D130" t="str">
        <f>_xlfn.XLOOKUP(tblSales[[#This Row],[Barcode]], tblProducts[Barcode], tblProducts[ProductName], "NOT_FOUND")</f>
        <v>BrandC Toothpaste Item 28</v>
      </c>
      <c r="E130" t="str">
        <f>_xlfn.XLOOKUP(tblSales[[#This Row],[Barcode]], tblProducts[Barcode], tblProducts[Category], "NOT_FOUND")</f>
        <v>Toothpaste</v>
      </c>
      <c r="F130">
        <v>12</v>
      </c>
      <c r="G130">
        <v>8.34</v>
      </c>
      <c r="H130">
        <v>100.08</v>
      </c>
      <c r="I130" t="str">
        <f>IF(COUNTIFS(tblProducts[Barcode],tblSales[[#This Row],[Barcode]])&gt;0,"OK","MISSING")</f>
        <v>OK</v>
      </c>
      <c r="J130">
        <f>AVERAGEIFS(tblSales[UnitPrice],tblSales[Barcode],tblSales[[#This Row],[Barcode]])</f>
        <v>14.76</v>
      </c>
      <c r="K130" t="str">
        <f>IF(OR(tblSales[[#This Row],[UnitPrice]]&lt;0.5*tblSales[[#This Row],[ProductAvgPrice]],tblSales[[#This Row],[UnitPrice]]&gt;2*tblSales[[#This Row],[ProductAvgPrice]]),"PRICE_VARIANCE","OK")</f>
        <v>OK</v>
      </c>
      <c r="L130" t="str">
        <f>IF(tblSales[[#This Row],[MasterExists]]="MISSING","REVIEW","AUTO")</f>
        <v>AUTO</v>
      </c>
      <c r="M130" t="str">
        <f>_xlfn.XLOOKUP(tblSales[[#This Row],[VendorCategory]], tblCategoryMap[VendorCategory], tblCategoryMap[Comp_Category], "REVIEW")</f>
        <v>Health &amp; Beauty</v>
      </c>
    </row>
    <row r="131" spans="1:13" x14ac:dyDescent="0.3">
      <c r="A131" t="s">
        <v>230</v>
      </c>
      <c r="B131" t="s">
        <v>138</v>
      </c>
      <c r="C131" t="s">
        <v>75</v>
      </c>
      <c r="D131" t="str">
        <f>_xlfn.XLOOKUP(tblSales[[#This Row],[Barcode]], tblProducts[Barcode], tblProducts[ProductName], "NOT_FOUND")</f>
        <v>BrandA Soda Item 27</v>
      </c>
      <c r="E131" t="str">
        <f>_xlfn.XLOOKUP(tblSales[[#This Row],[Barcode]], tblProducts[Barcode], tblProducts[Category], "NOT_FOUND")</f>
        <v>Soda</v>
      </c>
      <c r="F131">
        <v>8</v>
      </c>
      <c r="G131">
        <v>2.92</v>
      </c>
      <c r="H131">
        <v>23.36</v>
      </c>
      <c r="I131" t="str">
        <f>IF(COUNTIFS(tblProducts[Barcode],tblSales[[#This Row],[Barcode]])&gt;0,"OK","MISSING")</f>
        <v>OK</v>
      </c>
      <c r="J131">
        <f>AVERAGEIFS(tblSales[UnitPrice],tblSales[Barcode],tblSales[[#This Row],[Barcode]])</f>
        <v>2.6925000000000003</v>
      </c>
      <c r="K131" t="str">
        <f>IF(OR(tblSales[[#This Row],[UnitPrice]]&lt;0.5*tblSales[[#This Row],[ProductAvgPrice]],tblSales[[#This Row],[UnitPrice]]&gt;2*tblSales[[#This Row],[ProductAvgPrice]]),"PRICE_VARIANCE","OK")</f>
        <v>OK</v>
      </c>
      <c r="L131" t="str">
        <f>IF(tblSales[[#This Row],[MasterExists]]="MISSING","REVIEW","AUTO")</f>
        <v>AUTO</v>
      </c>
      <c r="M131" t="str">
        <f>_xlfn.XLOOKUP(tblSales[[#This Row],[VendorCategory]], tblCategoryMap[VendorCategory], tblCategoryMap[Comp_Category], "REVIEW")</f>
        <v>Beverages</v>
      </c>
    </row>
    <row r="132" spans="1:13" x14ac:dyDescent="0.3">
      <c r="A132" t="s">
        <v>231</v>
      </c>
      <c r="B132" t="s">
        <v>138</v>
      </c>
      <c r="C132" t="s">
        <v>12</v>
      </c>
      <c r="D132" t="str">
        <f>_xlfn.XLOOKUP(tblSales[[#This Row],[Barcode]], tblProducts[Barcode], tblProducts[ProductName], "NOT_FOUND")</f>
        <v>BrandE Soft Drinks Item 3</v>
      </c>
      <c r="E132" t="str">
        <f>_xlfn.XLOOKUP(tblSales[[#This Row],[Barcode]], tblProducts[Barcode], tblProducts[Category], "NOT_FOUND")</f>
        <v>Soft Drinks</v>
      </c>
      <c r="F132">
        <v>5</v>
      </c>
      <c r="G132">
        <v>2.19</v>
      </c>
      <c r="H132">
        <v>10.95</v>
      </c>
      <c r="I132" t="str">
        <f>IF(COUNTIFS(tblProducts[Barcode],tblSales[[#This Row],[Barcode]])&gt;0,"OK","MISSING")</f>
        <v>OK</v>
      </c>
      <c r="J132">
        <f>AVERAGEIFS(tblSales[UnitPrice],tblSales[Barcode],tblSales[[#This Row],[Barcode]])</f>
        <v>3.028</v>
      </c>
      <c r="K132" t="str">
        <f>IF(OR(tblSales[[#This Row],[UnitPrice]]&lt;0.5*tblSales[[#This Row],[ProductAvgPrice]],tblSales[[#This Row],[UnitPrice]]&gt;2*tblSales[[#This Row],[ProductAvgPrice]]),"PRICE_VARIANCE","OK")</f>
        <v>OK</v>
      </c>
      <c r="L132" t="str">
        <f>IF(tblSales[[#This Row],[MasterExists]]="MISSING","REVIEW","AUTO")</f>
        <v>AUTO</v>
      </c>
      <c r="M132" t="str">
        <f>_xlfn.XLOOKUP(tblSales[[#This Row],[VendorCategory]], tblCategoryMap[VendorCategory], tblCategoryMap[Comp_Category], "REVIEW")</f>
        <v>Beverages</v>
      </c>
    </row>
    <row r="133" spans="1:13" x14ac:dyDescent="0.3">
      <c r="A133" t="s">
        <v>232</v>
      </c>
      <c r="B133" t="s">
        <v>141</v>
      </c>
      <c r="C133" t="s">
        <v>72</v>
      </c>
      <c r="D133" t="str">
        <f>_xlfn.XLOOKUP(tblSales[[#This Row],[Barcode]], tblProducts[Barcode], tblProducts[ProductName], "NOT_FOUND")</f>
        <v>BrandC Cheese Item 26</v>
      </c>
      <c r="E133" t="str">
        <f>_xlfn.XLOOKUP(tblSales[[#This Row],[Barcode]], tblProducts[Barcode], tblProducts[Category], "NOT_FOUND")</f>
        <v>Cheese</v>
      </c>
      <c r="F133">
        <v>15</v>
      </c>
      <c r="G133">
        <v>5.78</v>
      </c>
      <c r="H133">
        <v>86.7</v>
      </c>
      <c r="I133" t="str">
        <f>IF(COUNTIFS(tblProducts[Barcode],tblSales[[#This Row],[Barcode]])&gt;0,"OK","MISSING")</f>
        <v>OK</v>
      </c>
      <c r="J133">
        <f>AVERAGEIFS(tblSales[UnitPrice],tblSales[Barcode],tblSales[[#This Row],[Barcode]])</f>
        <v>5.7733333333333334</v>
      </c>
      <c r="K133" t="str">
        <f>IF(OR(tblSales[[#This Row],[UnitPrice]]&lt;0.5*tblSales[[#This Row],[ProductAvgPrice]],tblSales[[#This Row],[UnitPrice]]&gt;2*tblSales[[#This Row],[ProductAvgPrice]]),"PRICE_VARIANCE","OK")</f>
        <v>OK</v>
      </c>
      <c r="L133" t="str">
        <f>IF(tblSales[[#This Row],[MasterExists]]="MISSING","REVIEW","AUTO")</f>
        <v>AUTO</v>
      </c>
      <c r="M133" t="str">
        <f>_xlfn.XLOOKUP(tblSales[[#This Row],[VendorCategory]], tblCategoryMap[VendorCategory], tblCategoryMap[Comp_Category], "REVIEW")</f>
        <v>Dairy</v>
      </c>
    </row>
    <row r="134" spans="1:13" x14ac:dyDescent="0.3">
      <c r="A134" t="s">
        <v>233</v>
      </c>
      <c r="B134" t="s">
        <v>138</v>
      </c>
      <c r="C134" t="s">
        <v>99</v>
      </c>
      <c r="D134" t="str">
        <f>_xlfn.XLOOKUP(tblSales[[#This Row],[Barcode]], tblProducts[Barcode], tblProducts[ProductName], "NOT_FOUND")</f>
        <v>BrandD Detergent Item 38</v>
      </c>
      <c r="E134" t="str">
        <f>_xlfn.XLOOKUP(tblSales[[#This Row],[Barcode]], tblProducts[Barcode], tblProducts[Category], "NOT_FOUND")</f>
        <v>Detergent</v>
      </c>
      <c r="F134">
        <v>11</v>
      </c>
      <c r="G134">
        <v>6.17</v>
      </c>
      <c r="H134">
        <v>67.87</v>
      </c>
      <c r="I134" t="str">
        <f>IF(COUNTIFS(tblProducts[Barcode],tblSales[[#This Row],[Barcode]])&gt;0,"OK","MISSING")</f>
        <v>OK</v>
      </c>
      <c r="J134">
        <f>AVERAGEIFS(tblSales[UnitPrice],tblSales[Barcode],tblSales[[#This Row],[Barcode]])</f>
        <v>6.6349999999999998</v>
      </c>
      <c r="K134" t="str">
        <f>IF(OR(tblSales[[#This Row],[UnitPrice]]&lt;0.5*tblSales[[#This Row],[ProductAvgPrice]],tblSales[[#This Row],[UnitPrice]]&gt;2*tblSales[[#This Row],[ProductAvgPrice]]),"PRICE_VARIANCE","OK")</f>
        <v>OK</v>
      </c>
      <c r="L134" t="str">
        <f>IF(tblSales[[#This Row],[MasterExists]]="MISSING","REVIEW","AUTO")</f>
        <v>AUTO</v>
      </c>
      <c r="M134" t="str">
        <f>_xlfn.XLOOKUP(tblSales[[#This Row],[VendorCategory]], tblCategoryMap[VendorCategory], tblCategoryMap[Comp_Category], "REVIEW")</f>
        <v>Household</v>
      </c>
    </row>
    <row r="135" spans="1:13" x14ac:dyDescent="0.3">
      <c r="A135" t="s">
        <v>175</v>
      </c>
      <c r="B135" t="s">
        <v>151</v>
      </c>
      <c r="C135" t="s">
        <v>118</v>
      </c>
      <c r="D135" t="str">
        <f>_xlfn.XLOOKUP(tblSales[[#This Row],[Barcode]], tblProducts[Barcode], tblProducts[ProductName], "NOT_FOUND")</f>
        <v>BrandE Shampoo Item 47</v>
      </c>
      <c r="E135" t="str">
        <f>_xlfn.XLOOKUP(tblSales[[#This Row],[Barcode]], tblProducts[Barcode], tblProducts[Category], "NOT_FOUND")</f>
        <v>Shampoo</v>
      </c>
      <c r="F135">
        <v>10</v>
      </c>
      <c r="G135">
        <v>14.32</v>
      </c>
      <c r="H135">
        <v>143.19999999999999</v>
      </c>
      <c r="I135" t="str">
        <f>IF(COUNTIFS(tblProducts[Barcode],tblSales[[#This Row],[Barcode]])&gt;0,"OK","MISSING")</f>
        <v>OK</v>
      </c>
      <c r="J135">
        <f>AVERAGEIFS(tblSales[UnitPrice],tblSales[Barcode],tblSales[[#This Row],[Barcode]])</f>
        <v>15.54</v>
      </c>
      <c r="K135" t="str">
        <f>IF(OR(tblSales[[#This Row],[UnitPrice]]&lt;0.5*tblSales[[#This Row],[ProductAvgPrice]],tblSales[[#This Row],[UnitPrice]]&gt;2*tblSales[[#This Row],[ProductAvgPrice]]),"PRICE_VARIANCE","OK")</f>
        <v>OK</v>
      </c>
      <c r="L135" t="str">
        <f>IF(tblSales[[#This Row],[MasterExists]]="MISSING","REVIEW","AUTO")</f>
        <v>AUTO</v>
      </c>
      <c r="M135" t="str">
        <f>_xlfn.XLOOKUP(tblSales[[#This Row],[VendorCategory]], tblCategoryMap[VendorCategory], tblCategoryMap[Comp_Category], "REVIEW")</f>
        <v>Health &amp; Beauty</v>
      </c>
    </row>
    <row r="136" spans="1:13" x14ac:dyDescent="0.3">
      <c r="A136" t="s">
        <v>200</v>
      </c>
      <c r="B136" t="s">
        <v>149</v>
      </c>
      <c r="C136" t="s">
        <v>87</v>
      </c>
      <c r="D136" t="str">
        <f>_xlfn.XLOOKUP(tblSales[[#This Row],[Barcode]], tblProducts[Barcode], tblProducts[ProductName], "NOT_FOUND")</f>
        <v>BrandB Shampoo Item 32</v>
      </c>
      <c r="E136" t="str">
        <f>_xlfn.XLOOKUP(tblSales[[#This Row],[Barcode]], tblProducts[Barcode], tblProducts[Category], "NOT_FOUND")</f>
        <v>Shampoo</v>
      </c>
      <c r="F136">
        <v>20</v>
      </c>
      <c r="G136">
        <v>15.57</v>
      </c>
      <c r="H136">
        <v>311.39999999999998</v>
      </c>
      <c r="I136" t="str">
        <f>IF(COUNTIFS(tblProducts[Barcode],tblSales[[#This Row],[Barcode]])&gt;0,"OK","MISSING")</f>
        <v>OK</v>
      </c>
      <c r="J136">
        <f>AVERAGEIFS(tblSales[UnitPrice],tblSales[Barcode],tblSales[[#This Row],[Barcode]])</f>
        <v>19.058333333333334</v>
      </c>
      <c r="K136" t="str">
        <f>IF(OR(tblSales[[#This Row],[UnitPrice]]&lt;0.5*tblSales[[#This Row],[ProductAvgPrice]],tblSales[[#This Row],[UnitPrice]]&gt;2*tblSales[[#This Row],[ProductAvgPrice]]),"PRICE_VARIANCE","OK")</f>
        <v>OK</v>
      </c>
      <c r="L136" t="str">
        <f>IF(tblSales[[#This Row],[MasterExists]]="MISSING","REVIEW","AUTO")</f>
        <v>AUTO</v>
      </c>
      <c r="M136" t="str">
        <f>_xlfn.XLOOKUP(tblSales[[#This Row],[VendorCategory]], tblCategoryMap[VendorCategory], tblCategoryMap[Comp_Category], "REVIEW")</f>
        <v>Health &amp; Beauty</v>
      </c>
    </row>
    <row r="137" spans="1:13" x14ac:dyDescent="0.3">
      <c r="A137" t="s">
        <v>234</v>
      </c>
      <c r="B137" t="s">
        <v>136</v>
      </c>
      <c r="C137" t="s">
        <v>60</v>
      </c>
      <c r="D137" t="str">
        <f>_xlfn.XLOOKUP(tblSales[[#This Row],[Barcode]], tblProducts[Barcode], tblProducts[ProductName], "NOT_FOUND")</f>
        <v>BrandB Household Care Item 21</v>
      </c>
      <c r="E137" t="str">
        <f>_xlfn.XLOOKUP(tblSales[[#This Row],[Barcode]], tblProducts[Barcode], tblProducts[Category], "NOT_FOUND")</f>
        <v>Household Care</v>
      </c>
      <c r="F137">
        <v>11</v>
      </c>
      <c r="G137">
        <v>12.32</v>
      </c>
      <c r="H137">
        <v>135.52000000000001</v>
      </c>
      <c r="I137" t="str">
        <f>IF(COUNTIFS(tblProducts[Barcode],tblSales[[#This Row],[Barcode]])&gt;0,"OK","MISSING")</f>
        <v>OK</v>
      </c>
      <c r="J137">
        <f>AVERAGEIFS(tblSales[UnitPrice],tblSales[Barcode],tblSales[[#This Row],[Barcode]])</f>
        <v>12.32</v>
      </c>
      <c r="K137" t="str">
        <f>IF(OR(tblSales[[#This Row],[UnitPrice]]&lt;0.5*tblSales[[#This Row],[ProductAvgPrice]],tblSales[[#This Row],[UnitPrice]]&gt;2*tblSales[[#This Row],[ProductAvgPrice]]),"PRICE_VARIANCE","OK")</f>
        <v>OK</v>
      </c>
      <c r="L137" t="str">
        <f>IF(tblSales[[#This Row],[MasterExists]]="MISSING","REVIEW","AUTO")</f>
        <v>AUTO</v>
      </c>
      <c r="M137" t="str">
        <f>_xlfn.XLOOKUP(tblSales[[#This Row],[VendorCategory]], tblCategoryMap[VendorCategory], tblCategoryMap[Comp_Category], "REVIEW")</f>
        <v>Household</v>
      </c>
    </row>
    <row r="138" spans="1:13" x14ac:dyDescent="0.3">
      <c r="A138" t="s">
        <v>195</v>
      </c>
      <c r="B138" t="s">
        <v>146</v>
      </c>
      <c r="C138" t="s">
        <v>33</v>
      </c>
      <c r="D138" t="str">
        <f>_xlfn.XLOOKUP(tblSales[[#This Row],[Barcode]], tblProducts[Barcode], tblProducts[ProductName], "NOT_FOUND")</f>
        <v>BrandB Shampoo Item 10</v>
      </c>
      <c r="E138" t="str">
        <f>_xlfn.XLOOKUP(tblSales[[#This Row],[Barcode]], tblProducts[Barcode], tblProducts[Category], "NOT_FOUND")</f>
        <v>Shampoo</v>
      </c>
      <c r="F138">
        <v>6</v>
      </c>
      <c r="G138">
        <v>24.35</v>
      </c>
      <c r="H138">
        <v>146.1</v>
      </c>
      <c r="I138" t="str">
        <f>IF(COUNTIFS(tblProducts[Barcode],tblSales[[#This Row],[Barcode]])&gt;0,"OK","MISSING")</f>
        <v>OK</v>
      </c>
      <c r="J138">
        <f>AVERAGEIFS(tblSales[UnitPrice],tblSales[Barcode],tblSales[[#This Row],[Barcode]])</f>
        <v>19.087500000000002</v>
      </c>
      <c r="K138" t="str">
        <f>IF(OR(tblSales[[#This Row],[UnitPrice]]&lt;0.5*tblSales[[#This Row],[ProductAvgPrice]],tblSales[[#This Row],[UnitPrice]]&gt;2*tblSales[[#This Row],[ProductAvgPrice]]),"PRICE_VARIANCE","OK")</f>
        <v>OK</v>
      </c>
      <c r="L138" t="str">
        <f>IF(tblSales[[#This Row],[MasterExists]]="MISSING","REVIEW","AUTO")</f>
        <v>AUTO</v>
      </c>
      <c r="M138" t="str">
        <f>_xlfn.XLOOKUP(tblSales[[#This Row],[VendorCategory]], tblCategoryMap[VendorCategory], tblCategoryMap[Comp_Category], "REVIEW")</f>
        <v>Health &amp; Beauty</v>
      </c>
    </row>
    <row r="139" spans="1:13" x14ac:dyDescent="0.3">
      <c r="A139" t="s">
        <v>235</v>
      </c>
      <c r="B139" t="s">
        <v>144</v>
      </c>
      <c r="C139" t="s">
        <v>75</v>
      </c>
      <c r="D139" t="str">
        <f>_xlfn.XLOOKUP(tblSales[[#This Row],[Barcode]], tblProducts[Barcode], tblProducts[ProductName], "NOT_FOUND")</f>
        <v>BrandA Soda Item 27</v>
      </c>
      <c r="E139" t="str">
        <f>_xlfn.XLOOKUP(tblSales[[#This Row],[Barcode]], tblProducts[Barcode], tblProducts[Category], "NOT_FOUND")</f>
        <v>Soda</v>
      </c>
      <c r="F139">
        <v>14</v>
      </c>
      <c r="G139">
        <v>3.95</v>
      </c>
      <c r="H139">
        <v>55.3</v>
      </c>
      <c r="I139" t="str">
        <f>IF(COUNTIFS(tblProducts[Barcode],tblSales[[#This Row],[Barcode]])&gt;0,"OK","MISSING")</f>
        <v>OK</v>
      </c>
      <c r="J139">
        <f>AVERAGEIFS(tblSales[UnitPrice],tblSales[Barcode],tblSales[[#This Row],[Barcode]])</f>
        <v>2.6925000000000003</v>
      </c>
      <c r="K139" t="str">
        <f>IF(OR(tblSales[[#This Row],[UnitPrice]]&lt;0.5*tblSales[[#This Row],[ProductAvgPrice]],tblSales[[#This Row],[UnitPrice]]&gt;2*tblSales[[#This Row],[ProductAvgPrice]]),"PRICE_VARIANCE","OK")</f>
        <v>OK</v>
      </c>
      <c r="L139" t="str">
        <f>IF(tblSales[[#This Row],[MasterExists]]="MISSING","REVIEW","AUTO")</f>
        <v>AUTO</v>
      </c>
      <c r="M139" t="str">
        <f>_xlfn.XLOOKUP(tblSales[[#This Row],[VendorCategory]], tblCategoryMap[VendorCategory], tblCategoryMap[Comp_Category], "REVIEW")</f>
        <v>Beverages</v>
      </c>
    </row>
    <row r="140" spans="1:13" x14ac:dyDescent="0.3">
      <c r="A140" t="s">
        <v>148</v>
      </c>
      <c r="B140" t="s">
        <v>144</v>
      </c>
      <c r="C140" t="s">
        <v>8</v>
      </c>
      <c r="D140" t="str">
        <f>_xlfn.XLOOKUP(tblSales[[#This Row],[Barcode]], tblProducts[Barcode], tblProducts[ProductName], "NOT_FOUND")</f>
        <v>BrandB Crisps Item 2</v>
      </c>
      <c r="E140" t="str">
        <f>_xlfn.XLOOKUP(tblSales[[#This Row],[Barcode]], tblProducts[Barcode], tblProducts[Category], "NOT_FOUND")</f>
        <v>Crisps</v>
      </c>
      <c r="F140">
        <v>10</v>
      </c>
      <c r="G140">
        <v>4.4000000000000004</v>
      </c>
      <c r="H140">
        <v>44</v>
      </c>
      <c r="I140" t="str">
        <f>IF(COUNTIFS(tblProducts[Barcode],tblSales[[#This Row],[Barcode]])&gt;0,"OK","MISSING")</f>
        <v>OK</v>
      </c>
      <c r="J140">
        <f>AVERAGEIFS(tblSales[UnitPrice],tblSales[Barcode],tblSales[[#This Row],[Barcode]])</f>
        <v>4.2160000000000002</v>
      </c>
      <c r="K140" t="str">
        <f>IF(OR(tblSales[[#This Row],[UnitPrice]]&lt;0.5*tblSales[[#This Row],[ProductAvgPrice]],tblSales[[#This Row],[UnitPrice]]&gt;2*tblSales[[#This Row],[ProductAvgPrice]]),"PRICE_VARIANCE","OK")</f>
        <v>OK</v>
      </c>
      <c r="L140" t="str">
        <f>IF(tblSales[[#This Row],[MasterExists]]="MISSING","REVIEW","AUTO")</f>
        <v>AUTO</v>
      </c>
      <c r="M140" t="str">
        <f>_xlfn.XLOOKUP(tblSales[[#This Row],[VendorCategory]], tblCategoryMap[VendorCategory], tblCategoryMap[Comp_Category], "REVIEW")</f>
        <v>Snacks</v>
      </c>
    </row>
    <row r="141" spans="1:13" x14ac:dyDescent="0.3">
      <c r="A141" t="s">
        <v>157</v>
      </c>
      <c r="B141" t="s">
        <v>134</v>
      </c>
      <c r="C141" t="s">
        <v>124</v>
      </c>
      <c r="D141" t="str">
        <f>_xlfn.XLOOKUP(tblSales[[#This Row],[Barcode]], tblProducts[Barcode], tblProducts[ProductName], "NOT_FOUND")</f>
        <v>BrandC Carbonated Beverages Item 50</v>
      </c>
      <c r="E141" t="str">
        <f>_xlfn.XLOOKUP(tblSales[[#This Row],[Barcode]], tblProducts[Barcode], tblProducts[Category], "NOT_FOUND")</f>
        <v>Carbonated Beverages</v>
      </c>
      <c r="F141">
        <v>12</v>
      </c>
      <c r="G141">
        <v>1.89</v>
      </c>
      <c r="H141">
        <v>22.68</v>
      </c>
      <c r="I141" t="str">
        <f>IF(COUNTIFS(tblProducts[Barcode],tblSales[[#This Row],[Barcode]])&gt;0,"OK","MISSING")</f>
        <v>OK</v>
      </c>
      <c r="J141">
        <f>AVERAGEIFS(tblSales[UnitPrice],tblSales[Barcode],tblSales[[#This Row],[Barcode]])</f>
        <v>3.0149999999999997</v>
      </c>
      <c r="K141" t="str">
        <f>IF(OR(tblSales[[#This Row],[UnitPrice]]&lt;0.5*tblSales[[#This Row],[ProductAvgPrice]],tblSales[[#This Row],[UnitPrice]]&gt;2*tblSales[[#This Row],[ProductAvgPrice]]),"PRICE_VARIANCE","OK")</f>
        <v>OK</v>
      </c>
      <c r="L141" t="str">
        <f>IF(tblSales[[#This Row],[MasterExists]]="MISSING","REVIEW","AUTO")</f>
        <v>AUTO</v>
      </c>
      <c r="M141" t="str">
        <f>_xlfn.XLOOKUP(tblSales[[#This Row],[VendorCategory]], tblCategoryMap[VendorCategory], tblCategoryMap[Comp_Category], "REVIEW")</f>
        <v>Beverages</v>
      </c>
    </row>
    <row r="142" spans="1:13" x14ac:dyDescent="0.3">
      <c r="A142" t="s">
        <v>217</v>
      </c>
      <c r="B142" t="s">
        <v>144</v>
      </c>
      <c r="C142" t="s">
        <v>62</v>
      </c>
      <c r="D142" t="str">
        <f>_xlfn.XLOOKUP(tblSales[[#This Row],[Barcode]], tblProducts[Barcode], tblProducts[ProductName], "NOT_FOUND")</f>
        <v>BrandB Skincare Item 22</v>
      </c>
      <c r="E142" t="str">
        <f>_xlfn.XLOOKUP(tblSales[[#This Row],[Barcode]], tblProducts[Barcode], tblProducts[Category], "NOT_FOUND")</f>
        <v>Skincare</v>
      </c>
      <c r="F142">
        <v>11</v>
      </c>
      <c r="G142">
        <v>22.58</v>
      </c>
      <c r="H142">
        <v>248.38</v>
      </c>
      <c r="I142" t="str">
        <f>IF(COUNTIFS(tblProducts[Barcode],tblSales[[#This Row],[Barcode]])&gt;0,"OK","MISSING")</f>
        <v>OK</v>
      </c>
      <c r="J142">
        <f>AVERAGEIFS(tblSales[UnitPrice],tblSales[Barcode],tblSales[[#This Row],[Barcode]])</f>
        <v>15.129999999999997</v>
      </c>
      <c r="K142" t="str">
        <f>IF(OR(tblSales[[#This Row],[UnitPrice]]&lt;0.5*tblSales[[#This Row],[ProductAvgPrice]],tblSales[[#This Row],[UnitPrice]]&gt;2*tblSales[[#This Row],[ProductAvgPrice]]),"PRICE_VARIANCE","OK")</f>
        <v>OK</v>
      </c>
      <c r="L142" t="str">
        <f>IF(tblSales[[#This Row],[MasterExists]]="MISSING","REVIEW","AUTO")</f>
        <v>AUTO</v>
      </c>
      <c r="M142" t="str">
        <f>_xlfn.XLOOKUP(tblSales[[#This Row],[VendorCategory]], tblCategoryMap[VendorCategory], tblCategoryMap[Comp_Category], "REVIEW")</f>
        <v>Health &amp; Beauty</v>
      </c>
    </row>
    <row r="143" spans="1:13" x14ac:dyDescent="0.3">
      <c r="A143" t="s">
        <v>213</v>
      </c>
      <c r="B143" t="s">
        <v>144</v>
      </c>
      <c r="C143" t="s">
        <v>75</v>
      </c>
      <c r="D143" t="str">
        <f>_xlfn.XLOOKUP(tblSales[[#This Row],[Barcode]], tblProducts[Barcode], tblProducts[ProductName], "NOT_FOUND")</f>
        <v>BrandA Soda Item 27</v>
      </c>
      <c r="E143" t="str">
        <f>_xlfn.XLOOKUP(tblSales[[#This Row],[Barcode]], tblProducts[Barcode], tblProducts[Category], "NOT_FOUND")</f>
        <v>Soda</v>
      </c>
      <c r="F143">
        <v>17</v>
      </c>
      <c r="G143">
        <v>2.5499999999999998</v>
      </c>
      <c r="H143">
        <v>43.35</v>
      </c>
      <c r="I143" t="str">
        <f>IF(COUNTIFS(tblProducts[Barcode],tblSales[[#This Row],[Barcode]])&gt;0,"OK","MISSING")</f>
        <v>OK</v>
      </c>
      <c r="J143">
        <f>AVERAGEIFS(tblSales[UnitPrice],tblSales[Barcode],tblSales[[#This Row],[Barcode]])</f>
        <v>2.6925000000000003</v>
      </c>
      <c r="K143" t="str">
        <f>IF(OR(tblSales[[#This Row],[UnitPrice]]&lt;0.5*tblSales[[#This Row],[ProductAvgPrice]],tblSales[[#This Row],[UnitPrice]]&gt;2*tblSales[[#This Row],[ProductAvgPrice]]),"PRICE_VARIANCE","OK")</f>
        <v>OK</v>
      </c>
      <c r="L143" t="str">
        <f>IF(tblSales[[#This Row],[MasterExists]]="MISSING","REVIEW","AUTO")</f>
        <v>AUTO</v>
      </c>
      <c r="M143" t="str">
        <f>_xlfn.XLOOKUP(tblSales[[#This Row],[VendorCategory]], tblCategoryMap[VendorCategory], tblCategoryMap[Comp_Category], "REVIEW")</f>
        <v>Beverages</v>
      </c>
    </row>
    <row r="144" spans="1:13" x14ac:dyDescent="0.3">
      <c r="A144" t="s">
        <v>171</v>
      </c>
      <c r="B144" t="s">
        <v>134</v>
      </c>
      <c r="C144" t="s">
        <v>67</v>
      </c>
      <c r="D144" t="str">
        <f>_xlfn.XLOOKUP(tblSales[[#This Row],[Barcode]], tblProducts[Barcode], tblProducts[ProductName], "NOT_FOUND")</f>
        <v>BrandB Crisps Item 24</v>
      </c>
      <c r="E144" t="str">
        <f>_xlfn.XLOOKUP(tblSales[[#This Row],[Barcode]], tblProducts[Barcode], tblProducts[Category], "NOT_FOUND")</f>
        <v>Crisps</v>
      </c>
      <c r="F144">
        <v>5</v>
      </c>
      <c r="G144">
        <v>6.45</v>
      </c>
      <c r="H144">
        <v>32.25</v>
      </c>
      <c r="I144" t="str">
        <f>IF(COUNTIFS(tblProducts[Barcode],tblSales[[#This Row],[Barcode]])&gt;0,"OK","MISSING")</f>
        <v>OK</v>
      </c>
      <c r="J144">
        <f>AVERAGEIFS(tblSales[UnitPrice],tblSales[Barcode],tblSales[[#This Row],[Barcode]])</f>
        <v>4.2133333333333338</v>
      </c>
      <c r="K144" t="str">
        <f>IF(OR(tblSales[[#This Row],[UnitPrice]]&lt;0.5*tblSales[[#This Row],[ProductAvgPrice]],tblSales[[#This Row],[UnitPrice]]&gt;2*tblSales[[#This Row],[ProductAvgPrice]]),"PRICE_VARIANCE","OK")</f>
        <v>OK</v>
      </c>
      <c r="L144" t="str">
        <f>IF(tblSales[[#This Row],[MasterExists]]="MISSING","REVIEW","AUTO")</f>
        <v>AUTO</v>
      </c>
      <c r="M144" t="str">
        <f>_xlfn.XLOOKUP(tblSales[[#This Row],[VendorCategory]], tblCategoryMap[VendorCategory], tblCategoryMap[Comp_Category], "REVIEW")</f>
        <v>Snacks</v>
      </c>
    </row>
    <row r="145" spans="1:13" x14ac:dyDescent="0.3">
      <c r="A145" t="s">
        <v>236</v>
      </c>
      <c r="B145" t="s">
        <v>138</v>
      </c>
      <c r="C145" t="s">
        <v>120</v>
      </c>
      <c r="D145" t="str">
        <f>_xlfn.XLOOKUP(tblSales[[#This Row],[Barcode]], tblProducts[Barcode], tblProducts[ProductName], "NOT_FOUND")</f>
        <v>BrandE Milk Item 48</v>
      </c>
      <c r="E145" t="str">
        <f>_xlfn.XLOOKUP(tblSales[[#This Row],[Barcode]], tblProducts[Barcode], tblProducts[Category], "NOT_FOUND")</f>
        <v>Milk</v>
      </c>
      <c r="F145">
        <v>20</v>
      </c>
      <c r="G145">
        <v>7.84</v>
      </c>
      <c r="H145">
        <v>156.80000000000001</v>
      </c>
      <c r="I145" t="str">
        <f>IF(COUNTIFS(tblProducts[Barcode],tblSales[[#This Row],[Barcode]])&gt;0,"OK","MISSING")</f>
        <v>OK</v>
      </c>
      <c r="J145">
        <f>AVERAGEIFS(tblSales[UnitPrice],tblSales[Barcode],tblSales[[#This Row],[Barcode]])</f>
        <v>5.1966666666666663</v>
      </c>
      <c r="K145" t="str">
        <f>IF(OR(tblSales[[#This Row],[UnitPrice]]&lt;0.5*tblSales[[#This Row],[ProductAvgPrice]],tblSales[[#This Row],[UnitPrice]]&gt;2*tblSales[[#This Row],[ProductAvgPrice]]),"PRICE_VARIANCE","OK")</f>
        <v>OK</v>
      </c>
      <c r="L145" t="str">
        <f>IF(tblSales[[#This Row],[MasterExists]]="MISSING","REVIEW","AUTO")</f>
        <v>AUTO</v>
      </c>
      <c r="M145" t="str">
        <f>_xlfn.XLOOKUP(tblSales[[#This Row],[VendorCategory]], tblCategoryMap[VendorCategory], tblCategoryMap[Comp_Category], "REVIEW")</f>
        <v>Dairy</v>
      </c>
    </row>
    <row r="146" spans="1:13" x14ac:dyDescent="0.3">
      <c r="A146" t="s">
        <v>179</v>
      </c>
      <c r="B146" t="s">
        <v>141</v>
      </c>
      <c r="C146" t="s">
        <v>77</v>
      </c>
      <c r="D146" t="str">
        <f>_xlfn.XLOOKUP(tblSales[[#This Row],[Barcode]], tblProducts[Barcode], tblProducts[ProductName], "NOT_FOUND")</f>
        <v>BrandC Toothpaste Item 28</v>
      </c>
      <c r="E146" t="str">
        <f>_xlfn.XLOOKUP(tblSales[[#This Row],[Barcode]], tblProducts[Barcode], tblProducts[Category], "NOT_FOUND")</f>
        <v>Toothpaste</v>
      </c>
      <c r="F146">
        <v>2</v>
      </c>
      <c r="G146">
        <v>9.66</v>
      </c>
      <c r="H146">
        <v>19.32</v>
      </c>
      <c r="I146" t="str">
        <f>IF(COUNTIFS(tblProducts[Barcode],tblSales[[#This Row],[Barcode]])&gt;0,"OK","MISSING")</f>
        <v>OK</v>
      </c>
      <c r="J146">
        <f>AVERAGEIFS(tblSales[UnitPrice],tblSales[Barcode],tblSales[[#This Row],[Barcode]])</f>
        <v>14.76</v>
      </c>
      <c r="K146" t="str">
        <f>IF(OR(tblSales[[#This Row],[UnitPrice]]&lt;0.5*tblSales[[#This Row],[ProductAvgPrice]],tblSales[[#This Row],[UnitPrice]]&gt;2*tblSales[[#This Row],[ProductAvgPrice]]),"PRICE_VARIANCE","OK")</f>
        <v>OK</v>
      </c>
      <c r="L146" t="str">
        <f>IF(tblSales[[#This Row],[MasterExists]]="MISSING","REVIEW","AUTO")</f>
        <v>AUTO</v>
      </c>
      <c r="M146" t="str">
        <f>_xlfn.XLOOKUP(tblSales[[#This Row],[VendorCategory]], tblCategoryMap[VendorCategory], tblCategoryMap[Comp_Category], "REVIEW")</f>
        <v>Health &amp; Beauty</v>
      </c>
    </row>
    <row r="147" spans="1:13" x14ac:dyDescent="0.3">
      <c r="A147" t="s">
        <v>222</v>
      </c>
      <c r="B147" t="s">
        <v>136</v>
      </c>
      <c r="C147" t="s">
        <v>49</v>
      </c>
      <c r="D147" t="str">
        <f>_xlfn.XLOOKUP(tblSales[[#This Row],[Barcode]], tblProducts[Barcode], tblProducts[ProductName], "NOT_FOUND")</f>
        <v>BrandE Yogurt Item 16</v>
      </c>
      <c r="E147" t="str">
        <f>_xlfn.XLOOKUP(tblSales[[#This Row],[Barcode]], tblProducts[Barcode], tblProducts[Category], "NOT_FOUND")</f>
        <v>Yogurt</v>
      </c>
      <c r="F147">
        <v>18</v>
      </c>
      <c r="G147">
        <v>3.15</v>
      </c>
      <c r="H147">
        <v>56.7</v>
      </c>
      <c r="I147" t="str">
        <f>IF(COUNTIFS(tblProducts[Barcode],tblSales[[#This Row],[Barcode]])&gt;0,"OK","MISSING")</f>
        <v>OK</v>
      </c>
      <c r="J147">
        <f>AVERAGEIFS(tblSales[UnitPrice],tblSales[Barcode],tblSales[[#This Row],[Barcode]])</f>
        <v>5.806</v>
      </c>
      <c r="K147" t="str">
        <f>IF(OR(tblSales[[#This Row],[UnitPrice]]&lt;0.5*tblSales[[#This Row],[ProductAvgPrice]],tblSales[[#This Row],[UnitPrice]]&gt;2*tblSales[[#This Row],[ProductAvgPrice]]),"PRICE_VARIANCE","OK")</f>
        <v>OK</v>
      </c>
      <c r="L147" t="str">
        <f>IF(tblSales[[#This Row],[MasterExists]]="MISSING","REVIEW","AUTO")</f>
        <v>AUTO</v>
      </c>
      <c r="M147" t="str">
        <f>_xlfn.XLOOKUP(tblSales[[#This Row],[VendorCategory]], tblCategoryMap[VendorCategory], tblCategoryMap[Comp_Category], "REVIEW")</f>
        <v>Dairy</v>
      </c>
    </row>
    <row r="148" spans="1:13" x14ac:dyDescent="0.3">
      <c r="A148" t="s">
        <v>234</v>
      </c>
      <c r="B148" t="s">
        <v>141</v>
      </c>
      <c r="C148" t="s">
        <v>28</v>
      </c>
      <c r="D148" t="str">
        <f>_xlfn.XLOOKUP(tblSales[[#This Row],[Barcode]], tblProducts[Barcode], tblProducts[ProductName], "NOT_FOUND")</f>
        <v>BrandA Household Care Item 8</v>
      </c>
      <c r="E148" t="str">
        <f>_xlfn.XLOOKUP(tblSales[[#This Row],[Barcode]], tblProducts[Barcode], tblProducts[Category], "NOT_FOUND")</f>
        <v>Household Care</v>
      </c>
      <c r="F148">
        <v>15</v>
      </c>
      <c r="G148">
        <v>8.58</v>
      </c>
      <c r="H148">
        <v>128.69999999999999</v>
      </c>
      <c r="I148" t="str">
        <f>IF(COUNTIFS(tblProducts[Barcode],tblSales[[#This Row],[Barcode]])&gt;0,"OK","MISSING")</f>
        <v>OK</v>
      </c>
      <c r="J148">
        <f>AVERAGEIFS(tblSales[UnitPrice],tblSales[Barcode],tblSales[[#This Row],[Barcode]])</f>
        <v>12.305</v>
      </c>
      <c r="K148" t="str">
        <f>IF(OR(tblSales[[#This Row],[UnitPrice]]&lt;0.5*tblSales[[#This Row],[ProductAvgPrice]],tblSales[[#This Row],[UnitPrice]]&gt;2*tblSales[[#This Row],[ProductAvgPrice]]),"PRICE_VARIANCE","OK")</f>
        <v>OK</v>
      </c>
      <c r="L148" t="str">
        <f>IF(tblSales[[#This Row],[MasterExists]]="MISSING","REVIEW","AUTO")</f>
        <v>AUTO</v>
      </c>
      <c r="M148" t="str">
        <f>_xlfn.XLOOKUP(tblSales[[#This Row],[VendorCategory]], tblCategoryMap[VendorCategory], tblCategoryMap[Comp_Category], "REVIEW")</f>
        <v>Household</v>
      </c>
    </row>
    <row r="149" spans="1:13" x14ac:dyDescent="0.3">
      <c r="A149" t="s">
        <v>237</v>
      </c>
      <c r="B149" t="s">
        <v>134</v>
      </c>
      <c r="C149" t="s">
        <v>52</v>
      </c>
      <c r="D149" t="str">
        <f>_xlfn.XLOOKUP(tblSales[[#This Row],[Barcode]], tblProducts[Barcode], tblProducts[ProductName], "NOT_FOUND")</f>
        <v>BrandB Personal Care Item 17</v>
      </c>
      <c r="E149" t="str">
        <f>_xlfn.XLOOKUP(tblSales[[#This Row],[Barcode]], tblProducts[Barcode], tblProducts[Category], "NOT_FOUND")</f>
        <v>Personal Care</v>
      </c>
      <c r="F149">
        <v>9</v>
      </c>
      <c r="G149">
        <v>11.81</v>
      </c>
      <c r="H149">
        <v>106.29</v>
      </c>
      <c r="I149" t="str">
        <f>IF(COUNTIFS(tblProducts[Barcode],tblSales[[#This Row],[Barcode]])&gt;0,"OK","MISSING")</f>
        <v>OK</v>
      </c>
      <c r="J149">
        <f>AVERAGEIFS(tblSales[UnitPrice],tblSales[Barcode],tblSales[[#This Row],[Barcode]])</f>
        <v>14.436666666666666</v>
      </c>
      <c r="K149" t="str">
        <f>IF(OR(tblSales[[#This Row],[UnitPrice]]&lt;0.5*tblSales[[#This Row],[ProductAvgPrice]],tblSales[[#This Row],[UnitPrice]]&gt;2*tblSales[[#This Row],[ProductAvgPrice]]),"PRICE_VARIANCE","OK")</f>
        <v>OK</v>
      </c>
      <c r="L149" t="str">
        <f>IF(tblSales[[#This Row],[MasterExists]]="MISSING","REVIEW","AUTO")</f>
        <v>AUTO</v>
      </c>
      <c r="M149" t="str">
        <f>_xlfn.XLOOKUP(tblSales[[#This Row],[VendorCategory]], tblCategoryMap[VendorCategory], tblCategoryMap[Comp_Category], "REVIEW")</f>
        <v>Health &amp; Beauty</v>
      </c>
    </row>
    <row r="150" spans="1:13" x14ac:dyDescent="0.3">
      <c r="A150" t="s">
        <v>238</v>
      </c>
      <c r="B150" t="s">
        <v>154</v>
      </c>
      <c r="C150" t="s">
        <v>97</v>
      </c>
      <c r="D150" t="str">
        <f>_xlfn.XLOOKUP(tblSales[[#This Row],[Barcode]], tblProducts[Barcode], tblProducts[ProductName], "NOT_FOUND")</f>
        <v>BrandB Soda Item 37</v>
      </c>
      <c r="E150" t="str">
        <f>_xlfn.XLOOKUP(tblSales[[#This Row],[Barcode]], tblProducts[Barcode], tblProducts[Category], "NOT_FOUND")</f>
        <v>Soda</v>
      </c>
      <c r="F150">
        <v>3</v>
      </c>
      <c r="G150">
        <v>5.16</v>
      </c>
      <c r="H150">
        <v>15.48</v>
      </c>
      <c r="I150" t="str">
        <f>IF(COUNTIFS(tblProducts[Barcode],tblSales[[#This Row],[Barcode]])&gt;0,"OK","MISSING")</f>
        <v>OK</v>
      </c>
      <c r="J150">
        <f>AVERAGEIFS(tblSales[UnitPrice],tblSales[Barcode],tblSales[[#This Row],[Barcode]])</f>
        <v>3.3299999999999996</v>
      </c>
      <c r="K150" t="str">
        <f>IF(OR(tblSales[[#This Row],[UnitPrice]]&lt;0.5*tblSales[[#This Row],[ProductAvgPrice]],tblSales[[#This Row],[UnitPrice]]&gt;2*tblSales[[#This Row],[ProductAvgPrice]]),"PRICE_VARIANCE","OK")</f>
        <v>OK</v>
      </c>
      <c r="L150" t="str">
        <f>IF(tblSales[[#This Row],[MasterExists]]="MISSING","REVIEW","AUTO")</f>
        <v>AUTO</v>
      </c>
      <c r="M150" t="str">
        <f>_xlfn.XLOOKUP(tblSales[[#This Row],[VendorCategory]], tblCategoryMap[VendorCategory], tblCategoryMap[Comp_Category], "REVIEW")</f>
        <v>Beverages</v>
      </c>
    </row>
    <row r="151" spans="1:13" x14ac:dyDescent="0.3">
      <c r="A151" t="s">
        <v>239</v>
      </c>
      <c r="B151" t="s">
        <v>141</v>
      </c>
      <c r="C151" t="s">
        <v>116</v>
      </c>
      <c r="D151" t="str">
        <f>_xlfn.XLOOKUP(tblSales[[#This Row],[Barcode]], tblProducts[Barcode], tblProducts[ProductName], "NOT_FOUND")</f>
        <v>BrandB Cheese Item 46</v>
      </c>
      <c r="E151" t="str">
        <f>_xlfn.XLOOKUP(tblSales[[#This Row],[Barcode]], tblProducts[Barcode], tblProducts[Category], "NOT_FOUND")</f>
        <v>Cheese</v>
      </c>
      <c r="F151">
        <v>12</v>
      </c>
      <c r="G151">
        <v>3.37</v>
      </c>
      <c r="H151">
        <v>40.44</v>
      </c>
      <c r="I151" t="str">
        <f>IF(COUNTIFS(tblProducts[Barcode],tblSales[[#This Row],[Barcode]])&gt;0,"OK","MISSING")</f>
        <v>OK</v>
      </c>
      <c r="J151">
        <f>AVERAGEIFS(tblSales[UnitPrice],tblSales[Barcode],tblSales[[#This Row],[Barcode]])</f>
        <v>5.8825000000000003</v>
      </c>
      <c r="K151" t="str">
        <f>IF(OR(tblSales[[#This Row],[UnitPrice]]&lt;0.5*tblSales[[#This Row],[ProductAvgPrice]],tblSales[[#This Row],[UnitPrice]]&gt;2*tblSales[[#This Row],[ProductAvgPrice]]),"PRICE_VARIANCE","OK")</f>
        <v>OK</v>
      </c>
      <c r="L151" t="str">
        <f>IF(tblSales[[#This Row],[MasterExists]]="MISSING","REVIEW","AUTO")</f>
        <v>AUTO</v>
      </c>
      <c r="M151" t="str">
        <f>_xlfn.XLOOKUP(tblSales[[#This Row],[VendorCategory]], tblCategoryMap[VendorCategory], tblCategoryMap[Comp_Category], "REVIEW")</f>
        <v>Dairy</v>
      </c>
    </row>
    <row r="152" spans="1:13" x14ac:dyDescent="0.3">
      <c r="A152" t="s">
        <v>171</v>
      </c>
      <c r="B152" t="s">
        <v>132</v>
      </c>
      <c r="C152" t="s">
        <v>12</v>
      </c>
      <c r="D152" t="str">
        <f>_xlfn.XLOOKUP(tblSales[[#This Row],[Barcode]], tblProducts[Barcode], tblProducts[ProductName], "NOT_FOUND")</f>
        <v>BrandE Soft Drinks Item 3</v>
      </c>
      <c r="E152" t="str">
        <f>_xlfn.XLOOKUP(tblSales[[#This Row],[Barcode]], tblProducts[Barcode], tblProducts[Category], "NOT_FOUND")</f>
        <v>Soft Drinks</v>
      </c>
      <c r="F152">
        <v>11</v>
      </c>
      <c r="G152">
        <v>4.46</v>
      </c>
      <c r="H152">
        <v>49.06</v>
      </c>
      <c r="I152" t="str">
        <f>IF(COUNTIFS(tblProducts[Barcode],tblSales[[#This Row],[Barcode]])&gt;0,"OK","MISSING")</f>
        <v>OK</v>
      </c>
      <c r="J152">
        <f>AVERAGEIFS(tblSales[UnitPrice],tblSales[Barcode],tblSales[[#This Row],[Barcode]])</f>
        <v>3.028</v>
      </c>
      <c r="K152" t="str">
        <f>IF(OR(tblSales[[#This Row],[UnitPrice]]&lt;0.5*tblSales[[#This Row],[ProductAvgPrice]],tblSales[[#This Row],[UnitPrice]]&gt;2*tblSales[[#This Row],[ProductAvgPrice]]),"PRICE_VARIANCE","OK")</f>
        <v>OK</v>
      </c>
      <c r="L152" t="str">
        <f>IF(tblSales[[#This Row],[MasterExists]]="MISSING","REVIEW","AUTO")</f>
        <v>AUTO</v>
      </c>
      <c r="M152" t="str">
        <f>_xlfn.XLOOKUP(tblSales[[#This Row],[VendorCategory]], tblCategoryMap[VendorCategory], tblCategoryMap[Comp_Category], "REVIEW")</f>
        <v>Beverages</v>
      </c>
    </row>
    <row r="153" spans="1:13" x14ac:dyDescent="0.3">
      <c r="A153" t="s">
        <v>240</v>
      </c>
      <c r="B153" t="s">
        <v>134</v>
      </c>
      <c r="C153" t="s">
        <v>99</v>
      </c>
      <c r="D153" t="str">
        <f>_xlfn.XLOOKUP(tblSales[[#This Row],[Barcode]], tblProducts[Barcode], tblProducts[ProductName], "NOT_FOUND")</f>
        <v>BrandD Detergent Item 38</v>
      </c>
      <c r="E153" t="str">
        <f>_xlfn.XLOOKUP(tblSales[[#This Row],[Barcode]], tblProducts[Barcode], tblProducts[Category], "NOT_FOUND")</f>
        <v>Detergent</v>
      </c>
      <c r="F153">
        <v>16</v>
      </c>
      <c r="G153">
        <v>7.1</v>
      </c>
      <c r="H153">
        <v>113.6</v>
      </c>
      <c r="I153" t="str">
        <f>IF(COUNTIFS(tblProducts[Barcode],tblSales[[#This Row],[Barcode]])&gt;0,"OK","MISSING")</f>
        <v>OK</v>
      </c>
      <c r="J153">
        <f>AVERAGEIFS(tblSales[UnitPrice],tblSales[Barcode],tblSales[[#This Row],[Barcode]])</f>
        <v>6.6349999999999998</v>
      </c>
      <c r="K153" t="str">
        <f>IF(OR(tblSales[[#This Row],[UnitPrice]]&lt;0.5*tblSales[[#This Row],[ProductAvgPrice]],tblSales[[#This Row],[UnitPrice]]&gt;2*tblSales[[#This Row],[ProductAvgPrice]]),"PRICE_VARIANCE","OK")</f>
        <v>OK</v>
      </c>
      <c r="L153" t="str">
        <f>IF(tblSales[[#This Row],[MasterExists]]="MISSING","REVIEW","AUTO")</f>
        <v>AUTO</v>
      </c>
      <c r="M153" t="str">
        <f>_xlfn.XLOOKUP(tblSales[[#This Row],[VendorCategory]], tblCategoryMap[VendorCategory], tblCategoryMap[Comp_Category], "REVIEW")</f>
        <v>Household</v>
      </c>
    </row>
    <row r="154" spans="1:13" x14ac:dyDescent="0.3">
      <c r="A154" t="s">
        <v>167</v>
      </c>
      <c r="B154" t="s">
        <v>146</v>
      </c>
      <c r="C154" t="s">
        <v>44</v>
      </c>
      <c r="D154" t="str">
        <f>_xlfn.XLOOKUP(tblSales[[#This Row],[Barcode]], tblProducts[Barcode], tblProducts[ProductName], "NOT_FOUND")</f>
        <v>BrandE Bottled Drinks Item 14</v>
      </c>
      <c r="E154" t="str">
        <f>_xlfn.XLOOKUP(tblSales[[#This Row],[Barcode]], tblProducts[Barcode], tblProducts[Category], "NOT_FOUND")</f>
        <v>Bottled Drinks</v>
      </c>
      <c r="F154">
        <v>14</v>
      </c>
      <c r="G154">
        <v>1.73</v>
      </c>
      <c r="H154">
        <v>24.22</v>
      </c>
      <c r="I154" t="str">
        <f>IF(COUNTIFS(tblProducts[Barcode],tblSales[[#This Row],[Barcode]])&gt;0,"OK","MISSING")</f>
        <v>OK</v>
      </c>
      <c r="J154">
        <f>AVERAGEIFS(tblSales[UnitPrice],tblSales[Barcode],tblSales[[#This Row],[Barcode]])</f>
        <v>3.1533333333333329</v>
      </c>
      <c r="K154" t="str">
        <f>IF(OR(tblSales[[#This Row],[UnitPrice]]&lt;0.5*tblSales[[#This Row],[ProductAvgPrice]],tblSales[[#This Row],[UnitPrice]]&gt;2*tblSales[[#This Row],[ProductAvgPrice]]),"PRICE_VARIANCE","OK")</f>
        <v>OK</v>
      </c>
      <c r="L154" t="str">
        <f>IF(tblSales[[#This Row],[MasterExists]]="MISSING","REVIEW","AUTO")</f>
        <v>AUTO</v>
      </c>
      <c r="M154" t="str">
        <f>_xlfn.XLOOKUP(tblSales[[#This Row],[VendorCategory]], tblCategoryMap[VendorCategory], tblCategoryMap[Comp_Category], "REVIEW")</f>
        <v>Beverages</v>
      </c>
    </row>
    <row r="155" spans="1:13" x14ac:dyDescent="0.3">
      <c r="A155" t="s">
        <v>164</v>
      </c>
      <c r="B155" t="s">
        <v>151</v>
      </c>
      <c r="C155" t="s">
        <v>89</v>
      </c>
      <c r="D155" t="str">
        <f>_xlfn.XLOOKUP(tblSales[[#This Row],[Barcode]], tblProducts[Barcode], tblProducts[ProductName], "NOT_FOUND")</f>
        <v>BrandE Yogurt Item 33</v>
      </c>
      <c r="E155" t="str">
        <f>_xlfn.XLOOKUP(tblSales[[#This Row],[Barcode]], tblProducts[Barcode], tblProducts[Category], "NOT_FOUND")</f>
        <v>Yogurt</v>
      </c>
      <c r="F155">
        <v>4</v>
      </c>
      <c r="G155">
        <v>6.07</v>
      </c>
      <c r="H155">
        <v>24.28</v>
      </c>
      <c r="I155" t="str">
        <f>IF(COUNTIFS(tblProducts[Barcode],tblSales[[#This Row],[Barcode]])&gt;0,"OK","MISSING")</f>
        <v>OK</v>
      </c>
      <c r="J155">
        <f>AVERAGEIFS(tblSales[UnitPrice],tblSales[Barcode],tblSales[[#This Row],[Barcode]])</f>
        <v>4.1983333333333333</v>
      </c>
      <c r="K155" t="str">
        <f>IF(OR(tblSales[[#This Row],[UnitPrice]]&lt;0.5*tblSales[[#This Row],[ProductAvgPrice]],tblSales[[#This Row],[UnitPrice]]&gt;2*tblSales[[#This Row],[ProductAvgPrice]]),"PRICE_VARIANCE","OK")</f>
        <v>OK</v>
      </c>
      <c r="L155" t="str">
        <f>IF(tblSales[[#This Row],[MasterExists]]="MISSING","REVIEW","AUTO")</f>
        <v>AUTO</v>
      </c>
      <c r="M155" t="str">
        <f>_xlfn.XLOOKUP(tblSales[[#This Row],[VendorCategory]], tblCategoryMap[VendorCategory], tblCategoryMap[Comp_Category], "REVIEW")</f>
        <v>Dairy</v>
      </c>
    </row>
    <row r="156" spans="1:13" x14ac:dyDescent="0.3">
      <c r="A156" t="s">
        <v>241</v>
      </c>
      <c r="B156" t="s">
        <v>144</v>
      </c>
      <c r="C156" t="s">
        <v>28</v>
      </c>
      <c r="D156" t="str">
        <f>_xlfn.XLOOKUP(tblSales[[#This Row],[Barcode]], tblProducts[Barcode], tblProducts[ProductName], "NOT_FOUND")</f>
        <v>BrandA Household Care Item 8</v>
      </c>
      <c r="E156" t="str">
        <f>_xlfn.XLOOKUP(tblSales[[#This Row],[Barcode]], tblProducts[Barcode], tblProducts[Category], "NOT_FOUND")</f>
        <v>Household Care</v>
      </c>
      <c r="F156">
        <v>1</v>
      </c>
      <c r="G156">
        <v>17.97</v>
      </c>
      <c r="H156">
        <v>17.97</v>
      </c>
      <c r="I156" t="str">
        <f>IF(COUNTIFS(tblProducts[Barcode],tblSales[[#This Row],[Barcode]])&gt;0,"OK","MISSING")</f>
        <v>OK</v>
      </c>
      <c r="J156">
        <f>AVERAGEIFS(tblSales[UnitPrice],tblSales[Barcode],tblSales[[#This Row],[Barcode]])</f>
        <v>12.305</v>
      </c>
      <c r="K156" t="str">
        <f>IF(OR(tblSales[[#This Row],[UnitPrice]]&lt;0.5*tblSales[[#This Row],[ProductAvgPrice]],tblSales[[#This Row],[UnitPrice]]&gt;2*tblSales[[#This Row],[ProductAvgPrice]]),"PRICE_VARIANCE","OK")</f>
        <v>OK</v>
      </c>
      <c r="L156" t="str">
        <f>IF(tblSales[[#This Row],[MasterExists]]="MISSING","REVIEW","AUTO")</f>
        <v>AUTO</v>
      </c>
      <c r="M156" t="str">
        <f>_xlfn.XLOOKUP(tblSales[[#This Row],[VendorCategory]], tblCategoryMap[VendorCategory], tblCategoryMap[Comp_Category], "REVIEW")</f>
        <v>Household</v>
      </c>
    </row>
    <row r="157" spans="1:13" x14ac:dyDescent="0.3">
      <c r="A157" t="s">
        <v>165</v>
      </c>
      <c r="B157" t="s">
        <v>146</v>
      </c>
      <c r="C157" t="s">
        <v>49</v>
      </c>
      <c r="D157" t="str">
        <f>_xlfn.XLOOKUP(tblSales[[#This Row],[Barcode]], tblProducts[Barcode], tblProducts[ProductName], "NOT_FOUND")</f>
        <v>BrandE Yogurt Item 16</v>
      </c>
      <c r="E157" t="str">
        <f>_xlfn.XLOOKUP(tblSales[[#This Row],[Barcode]], tblProducts[Barcode], tblProducts[Category], "NOT_FOUND")</f>
        <v>Yogurt</v>
      </c>
      <c r="F157">
        <v>18</v>
      </c>
      <c r="G157">
        <v>5.09</v>
      </c>
      <c r="H157">
        <v>91.62</v>
      </c>
      <c r="I157" t="str">
        <f>IF(COUNTIFS(tblProducts[Barcode],tblSales[[#This Row],[Barcode]])&gt;0,"OK","MISSING")</f>
        <v>OK</v>
      </c>
      <c r="J157">
        <f>AVERAGEIFS(tblSales[UnitPrice],tblSales[Barcode],tblSales[[#This Row],[Barcode]])</f>
        <v>5.806</v>
      </c>
      <c r="K157" t="str">
        <f>IF(OR(tblSales[[#This Row],[UnitPrice]]&lt;0.5*tblSales[[#This Row],[ProductAvgPrice]],tblSales[[#This Row],[UnitPrice]]&gt;2*tblSales[[#This Row],[ProductAvgPrice]]),"PRICE_VARIANCE","OK")</f>
        <v>OK</v>
      </c>
      <c r="L157" t="str">
        <f>IF(tblSales[[#This Row],[MasterExists]]="MISSING","REVIEW","AUTO")</f>
        <v>AUTO</v>
      </c>
      <c r="M157" t="str">
        <f>_xlfn.XLOOKUP(tblSales[[#This Row],[VendorCategory]], tblCategoryMap[VendorCategory], tblCategoryMap[Comp_Category], "REVIEW")</f>
        <v>Dairy</v>
      </c>
    </row>
    <row r="158" spans="1:13" x14ac:dyDescent="0.3">
      <c r="A158" t="s">
        <v>209</v>
      </c>
      <c r="B158" t="s">
        <v>154</v>
      </c>
      <c r="C158" t="s">
        <v>95</v>
      </c>
      <c r="D158" t="str">
        <f>_xlfn.XLOOKUP(tblSales[[#This Row],[Barcode]], tblProducts[Barcode], tblProducts[ProductName], "NOT_FOUND")</f>
        <v>BrandA Detergent Item 36</v>
      </c>
      <c r="E158" t="str">
        <f>_xlfn.XLOOKUP(tblSales[[#This Row],[Barcode]], tblProducts[Barcode], tblProducts[Category], "NOT_FOUND")</f>
        <v>Detergent</v>
      </c>
      <c r="F158">
        <v>1</v>
      </c>
      <c r="G158">
        <v>15.09</v>
      </c>
      <c r="H158">
        <v>15.09</v>
      </c>
      <c r="I158" t="str">
        <f>IF(COUNTIFS(tblProducts[Barcode],tblSales[[#This Row],[Barcode]])&gt;0,"OK","MISSING")</f>
        <v>OK</v>
      </c>
      <c r="J158">
        <f>AVERAGEIFS(tblSales[UnitPrice],tblSales[Barcode],tblSales[[#This Row],[Barcode]])</f>
        <v>15.215</v>
      </c>
      <c r="K158" t="str">
        <f>IF(OR(tblSales[[#This Row],[UnitPrice]]&lt;0.5*tblSales[[#This Row],[ProductAvgPrice]],tblSales[[#This Row],[UnitPrice]]&gt;2*tblSales[[#This Row],[ProductAvgPrice]]),"PRICE_VARIANCE","OK")</f>
        <v>OK</v>
      </c>
      <c r="L158" t="str">
        <f>IF(tblSales[[#This Row],[MasterExists]]="MISSING","REVIEW","AUTO")</f>
        <v>AUTO</v>
      </c>
      <c r="M158" t="str">
        <f>_xlfn.XLOOKUP(tblSales[[#This Row],[VendorCategory]], tblCategoryMap[VendorCategory], tblCategoryMap[Comp_Category], "REVIEW")</f>
        <v>Household</v>
      </c>
    </row>
    <row r="159" spans="1:13" x14ac:dyDescent="0.3">
      <c r="A159" t="s">
        <v>242</v>
      </c>
      <c r="B159" t="s">
        <v>134</v>
      </c>
      <c r="C159" t="s">
        <v>49</v>
      </c>
      <c r="D159" t="str">
        <f>_xlfn.XLOOKUP(tblSales[[#This Row],[Barcode]], tblProducts[Barcode], tblProducts[ProductName], "NOT_FOUND")</f>
        <v>BrandE Yogurt Item 16</v>
      </c>
      <c r="E159" t="str">
        <f>_xlfn.XLOOKUP(tblSales[[#This Row],[Barcode]], tblProducts[Barcode], tblProducts[Category], "NOT_FOUND")</f>
        <v>Yogurt</v>
      </c>
      <c r="F159">
        <v>2</v>
      </c>
      <c r="G159">
        <v>7.68</v>
      </c>
      <c r="H159">
        <v>15.36</v>
      </c>
      <c r="I159" t="str">
        <f>IF(COUNTIFS(tblProducts[Barcode],tblSales[[#This Row],[Barcode]])&gt;0,"OK","MISSING")</f>
        <v>OK</v>
      </c>
      <c r="J159">
        <f>AVERAGEIFS(tblSales[UnitPrice],tblSales[Barcode],tblSales[[#This Row],[Barcode]])</f>
        <v>5.806</v>
      </c>
      <c r="K159" t="str">
        <f>IF(OR(tblSales[[#This Row],[UnitPrice]]&lt;0.5*tblSales[[#This Row],[ProductAvgPrice]],tblSales[[#This Row],[UnitPrice]]&gt;2*tblSales[[#This Row],[ProductAvgPrice]]),"PRICE_VARIANCE","OK")</f>
        <v>OK</v>
      </c>
      <c r="L159" t="str">
        <f>IF(tblSales[[#This Row],[MasterExists]]="MISSING","REVIEW","AUTO")</f>
        <v>AUTO</v>
      </c>
      <c r="M159" t="str">
        <f>_xlfn.XLOOKUP(tblSales[[#This Row],[VendorCategory]], tblCategoryMap[VendorCategory], tblCategoryMap[Comp_Category], "REVIEW")</f>
        <v>Dairy</v>
      </c>
    </row>
    <row r="160" spans="1:13" x14ac:dyDescent="0.3">
      <c r="A160" t="s">
        <v>243</v>
      </c>
      <c r="B160" t="s">
        <v>134</v>
      </c>
      <c r="C160" t="s">
        <v>108</v>
      </c>
      <c r="D160" t="str">
        <f>_xlfn.XLOOKUP(tblSales[[#This Row],[Barcode]], tblProducts[Barcode], tblProducts[ProductName], "NOT_FOUND")</f>
        <v>BrandD Carbonated Beverages Item 42</v>
      </c>
      <c r="E160" t="str">
        <f>_xlfn.XLOOKUP(tblSales[[#This Row],[Barcode]], tblProducts[Barcode], tblProducts[Category], "NOT_FOUND")</f>
        <v>Carbonated Beverages</v>
      </c>
      <c r="F160">
        <v>5</v>
      </c>
      <c r="G160">
        <v>1.1299999999999999</v>
      </c>
      <c r="H160">
        <v>5.65</v>
      </c>
      <c r="I160" t="str">
        <f>IF(COUNTIFS(tblProducts[Barcode],tblSales[[#This Row],[Barcode]])&gt;0,"OK","MISSING")</f>
        <v>OK</v>
      </c>
      <c r="J160">
        <f>AVERAGEIFS(tblSales[UnitPrice],tblSales[Barcode],tblSales[[#This Row],[Barcode]])</f>
        <v>1.1000000000000001</v>
      </c>
      <c r="K160" t="str">
        <f>IF(OR(tblSales[[#This Row],[UnitPrice]]&lt;0.5*tblSales[[#This Row],[ProductAvgPrice]],tblSales[[#This Row],[UnitPrice]]&gt;2*tblSales[[#This Row],[ProductAvgPrice]]),"PRICE_VARIANCE","OK")</f>
        <v>OK</v>
      </c>
      <c r="L160" t="str">
        <f>IF(tblSales[[#This Row],[MasterExists]]="MISSING","REVIEW","AUTO")</f>
        <v>AUTO</v>
      </c>
      <c r="M160" t="str">
        <f>_xlfn.XLOOKUP(tblSales[[#This Row],[VendorCategory]], tblCategoryMap[VendorCategory], tblCategoryMap[Comp_Category], "REVIEW")</f>
        <v>Beverages</v>
      </c>
    </row>
    <row r="161" spans="1:13" x14ac:dyDescent="0.3">
      <c r="A161" t="s">
        <v>244</v>
      </c>
      <c r="B161" t="s">
        <v>138</v>
      </c>
      <c r="C161" t="s">
        <v>62</v>
      </c>
      <c r="D161" t="str">
        <f>_xlfn.XLOOKUP(tblSales[[#This Row],[Barcode]], tblProducts[Barcode], tblProducts[ProductName], "NOT_FOUND")</f>
        <v>BrandB Skincare Item 22</v>
      </c>
      <c r="E161" t="str">
        <f>_xlfn.XLOOKUP(tblSales[[#This Row],[Barcode]], tblProducts[Barcode], tblProducts[Category], "NOT_FOUND")</f>
        <v>Skincare</v>
      </c>
      <c r="F161">
        <v>10</v>
      </c>
      <c r="G161">
        <v>13.39</v>
      </c>
      <c r="H161">
        <v>133.9</v>
      </c>
      <c r="I161" t="str">
        <f>IF(COUNTIFS(tblProducts[Barcode],tblSales[[#This Row],[Barcode]])&gt;0,"OK","MISSING")</f>
        <v>OK</v>
      </c>
      <c r="J161">
        <f>AVERAGEIFS(tblSales[UnitPrice],tblSales[Barcode],tblSales[[#This Row],[Barcode]])</f>
        <v>15.129999999999997</v>
      </c>
      <c r="K161" t="str">
        <f>IF(OR(tblSales[[#This Row],[UnitPrice]]&lt;0.5*tblSales[[#This Row],[ProductAvgPrice]],tblSales[[#This Row],[UnitPrice]]&gt;2*tblSales[[#This Row],[ProductAvgPrice]]),"PRICE_VARIANCE","OK")</f>
        <v>OK</v>
      </c>
      <c r="L161" t="str">
        <f>IF(tblSales[[#This Row],[MasterExists]]="MISSING","REVIEW","AUTO")</f>
        <v>AUTO</v>
      </c>
      <c r="M161" t="str">
        <f>_xlfn.XLOOKUP(tblSales[[#This Row],[VendorCategory]], tblCategoryMap[VendorCategory], tblCategoryMap[Comp_Category], "REVIEW")</f>
        <v>Health &amp; Beauty</v>
      </c>
    </row>
    <row r="162" spans="1:13" x14ac:dyDescent="0.3">
      <c r="A162" t="s">
        <v>245</v>
      </c>
      <c r="B162" t="s">
        <v>132</v>
      </c>
      <c r="C162" t="s">
        <v>93</v>
      </c>
      <c r="D162" t="str">
        <f>_xlfn.XLOOKUP(tblSales[[#This Row],[Barcode]], tblProducts[Barcode], tblProducts[ProductName], "NOT_FOUND")</f>
        <v>BrandE Crisps Item 35</v>
      </c>
      <c r="E162" t="str">
        <f>_xlfn.XLOOKUP(tblSales[[#This Row],[Barcode]], tblProducts[Barcode], tblProducts[Category], "NOT_FOUND")</f>
        <v>Crisps</v>
      </c>
      <c r="F162">
        <v>11</v>
      </c>
      <c r="G162">
        <v>6.34</v>
      </c>
      <c r="H162">
        <v>69.739999999999995</v>
      </c>
      <c r="I162" t="str">
        <f>IF(COUNTIFS(tblProducts[Barcode],tblSales[[#This Row],[Barcode]])&gt;0,"OK","MISSING")</f>
        <v>OK</v>
      </c>
      <c r="J162">
        <f>AVERAGEIFS(tblSales[UnitPrice],tblSales[Barcode],tblSales[[#This Row],[Barcode]])</f>
        <v>4.4359999999999999</v>
      </c>
      <c r="K162" t="str">
        <f>IF(OR(tblSales[[#This Row],[UnitPrice]]&lt;0.5*tblSales[[#This Row],[ProductAvgPrice]],tblSales[[#This Row],[UnitPrice]]&gt;2*tblSales[[#This Row],[ProductAvgPrice]]),"PRICE_VARIANCE","OK")</f>
        <v>OK</v>
      </c>
      <c r="L162" t="str">
        <f>IF(tblSales[[#This Row],[MasterExists]]="MISSING","REVIEW","AUTO")</f>
        <v>AUTO</v>
      </c>
      <c r="M162" t="str">
        <f>_xlfn.XLOOKUP(tblSales[[#This Row],[VendorCategory]], tblCategoryMap[VendorCategory], tblCategoryMap[Comp_Category], "REVIEW")</f>
        <v>Snacks</v>
      </c>
    </row>
    <row r="163" spans="1:13" x14ac:dyDescent="0.3">
      <c r="A163" t="s">
        <v>226</v>
      </c>
      <c r="B163" t="s">
        <v>134</v>
      </c>
      <c r="C163" t="s">
        <v>56</v>
      </c>
      <c r="D163" t="str">
        <f>_xlfn.XLOOKUP(tblSales[[#This Row],[Barcode]], tblProducts[Barcode], tblProducts[ProductName], "NOT_FOUND")</f>
        <v>BrandB Soap Item 19</v>
      </c>
      <c r="E163" t="str">
        <f>_xlfn.XLOOKUP(tblSales[[#This Row],[Barcode]], tblProducts[Barcode], tblProducts[Category], "NOT_FOUND")</f>
        <v>Soap</v>
      </c>
      <c r="F163">
        <v>16</v>
      </c>
      <c r="G163">
        <v>20.79</v>
      </c>
      <c r="H163">
        <v>332.64</v>
      </c>
      <c r="I163" t="str">
        <f>IF(COUNTIFS(tblProducts[Barcode],tblSales[[#This Row],[Barcode]])&gt;0,"OK","MISSING")</f>
        <v>OK</v>
      </c>
      <c r="J163">
        <f>AVERAGEIFS(tblSales[UnitPrice],tblSales[Barcode],tblSales[[#This Row],[Barcode]])</f>
        <v>14.138571428571426</v>
      </c>
      <c r="K163" t="str">
        <f>IF(OR(tblSales[[#This Row],[UnitPrice]]&lt;0.5*tblSales[[#This Row],[ProductAvgPrice]],tblSales[[#This Row],[UnitPrice]]&gt;2*tblSales[[#This Row],[ProductAvgPrice]]),"PRICE_VARIANCE","OK")</f>
        <v>OK</v>
      </c>
      <c r="L163" t="str">
        <f>IF(tblSales[[#This Row],[MasterExists]]="MISSING","REVIEW","AUTO")</f>
        <v>AUTO</v>
      </c>
      <c r="M163" t="str">
        <f>_xlfn.XLOOKUP(tblSales[[#This Row],[VendorCategory]], tblCategoryMap[VendorCategory], tblCategoryMap[Comp_Category], "REVIEW")</f>
        <v>Health &amp; Beauty</v>
      </c>
    </row>
    <row r="164" spans="1:13" x14ac:dyDescent="0.3">
      <c r="A164" t="s">
        <v>161</v>
      </c>
      <c r="B164" t="s">
        <v>149</v>
      </c>
      <c r="C164" t="s">
        <v>69</v>
      </c>
      <c r="D164" t="str">
        <f>_xlfn.XLOOKUP(tblSales[[#This Row],[Barcode]], tblProducts[Barcode], tblProducts[ProductName], "NOT_FOUND")</f>
        <v>BrandC Surface Cleaner Item 25</v>
      </c>
      <c r="E164" t="str">
        <f>_xlfn.XLOOKUP(tblSales[[#This Row],[Barcode]], tblProducts[Barcode], tblProducts[Category], "NOT_FOUND")</f>
        <v>Surface Cleaner</v>
      </c>
      <c r="F164">
        <v>6</v>
      </c>
      <c r="G164">
        <v>15.3</v>
      </c>
      <c r="H164">
        <v>91.8</v>
      </c>
      <c r="I164" t="str">
        <f>IF(COUNTIFS(tblProducts[Barcode],tblSales[[#This Row],[Barcode]])&gt;0,"OK","MISSING")</f>
        <v>OK</v>
      </c>
      <c r="J164">
        <f>AVERAGEIFS(tblSales[UnitPrice],tblSales[Barcode],tblSales[[#This Row],[Barcode]])</f>
        <v>12.654</v>
      </c>
      <c r="K164" t="str">
        <f>IF(OR(tblSales[[#This Row],[UnitPrice]]&lt;0.5*tblSales[[#This Row],[ProductAvgPrice]],tblSales[[#This Row],[UnitPrice]]&gt;2*tblSales[[#This Row],[ProductAvgPrice]]),"PRICE_VARIANCE","OK")</f>
        <v>OK</v>
      </c>
      <c r="L164" t="str">
        <f>IF(tblSales[[#This Row],[MasterExists]]="MISSING","REVIEW","AUTO")</f>
        <v>AUTO</v>
      </c>
      <c r="M164" t="str">
        <f>_xlfn.XLOOKUP(tblSales[[#This Row],[VendorCategory]], tblCategoryMap[VendorCategory], tblCategoryMap[Comp_Category], "REVIEW")</f>
        <v>Household</v>
      </c>
    </row>
    <row r="165" spans="1:13" x14ac:dyDescent="0.3">
      <c r="A165" t="s">
        <v>180</v>
      </c>
      <c r="B165" t="s">
        <v>134</v>
      </c>
      <c r="C165" t="s">
        <v>49</v>
      </c>
      <c r="D165" t="str">
        <f>_xlfn.XLOOKUP(tblSales[[#This Row],[Barcode]], tblProducts[Barcode], tblProducts[ProductName], "NOT_FOUND")</f>
        <v>BrandE Yogurt Item 16</v>
      </c>
      <c r="E165" t="str">
        <f>_xlfn.XLOOKUP(tblSales[[#This Row],[Barcode]], tblProducts[Barcode], tblProducts[Category], "NOT_FOUND")</f>
        <v>Yogurt</v>
      </c>
      <c r="F165">
        <v>15</v>
      </c>
      <c r="G165">
        <v>7.49</v>
      </c>
      <c r="H165">
        <v>112.35</v>
      </c>
      <c r="I165" t="str">
        <f>IF(COUNTIFS(tblProducts[Barcode],tblSales[[#This Row],[Barcode]])&gt;0,"OK","MISSING")</f>
        <v>OK</v>
      </c>
      <c r="J165">
        <f>AVERAGEIFS(tblSales[UnitPrice],tblSales[Barcode],tblSales[[#This Row],[Barcode]])</f>
        <v>5.806</v>
      </c>
      <c r="K165" t="str">
        <f>IF(OR(tblSales[[#This Row],[UnitPrice]]&lt;0.5*tblSales[[#This Row],[ProductAvgPrice]],tblSales[[#This Row],[UnitPrice]]&gt;2*tblSales[[#This Row],[ProductAvgPrice]]),"PRICE_VARIANCE","OK")</f>
        <v>OK</v>
      </c>
      <c r="L165" t="str">
        <f>IF(tblSales[[#This Row],[MasterExists]]="MISSING","REVIEW","AUTO")</f>
        <v>AUTO</v>
      </c>
      <c r="M165" t="str">
        <f>_xlfn.XLOOKUP(tblSales[[#This Row],[VendorCategory]], tblCategoryMap[VendorCategory], tblCategoryMap[Comp_Category], "REVIEW")</f>
        <v>Dairy</v>
      </c>
    </row>
    <row r="166" spans="1:13" x14ac:dyDescent="0.3">
      <c r="A166" t="s">
        <v>246</v>
      </c>
      <c r="B166" t="s">
        <v>151</v>
      </c>
      <c r="C166" t="s">
        <v>75</v>
      </c>
      <c r="D166" t="str">
        <f>_xlfn.XLOOKUP(tblSales[[#This Row],[Barcode]], tblProducts[Barcode], tblProducts[ProductName], "NOT_FOUND")</f>
        <v>BrandA Soda Item 27</v>
      </c>
      <c r="E166" t="str">
        <f>_xlfn.XLOOKUP(tblSales[[#This Row],[Barcode]], tblProducts[Barcode], tblProducts[Category], "NOT_FOUND")</f>
        <v>Soda</v>
      </c>
      <c r="F166">
        <v>13</v>
      </c>
      <c r="G166">
        <v>2.71</v>
      </c>
      <c r="H166">
        <v>35.229999999999997</v>
      </c>
      <c r="I166" t="str">
        <f>IF(COUNTIFS(tblProducts[Barcode],tblSales[[#This Row],[Barcode]])&gt;0,"OK","MISSING")</f>
        <v>OK</v>
      </c>
      <c r="J166">
        <f>AVERAGEIFS(tblSales[UnitPrice],tblSales[Barcode],tblSales[[#This Row],[Barcode]])</f>
        <v>2.6925000000000003</v>
      </c>
      <c r="K166" t="str">
        <f>IF(OR(tblSales[[#This Row],[UnitPrice]]&lt;0.5*tblSales[[#This Row],[ProductAvgPrice]],tblSales[[#This Row],[UnitPrice]]&gt;2*tblSales[[#This Row],[ProductAvgPrice]]),"PRICE_VARIANCE","OK")</f>
        <v>OK</v>
      </c>
      <c r="L166" t="str">
        <f>IF(tblSales[[#This Row],[MasterExists]]="MISSING","REVIEW","AUTO")</f>
        <v>AUTO</v>
      </c>
      <c r="M166" t="str">
        <f>_xlfn.XLOOKUP(tblSales[[#This Row],[VendorCategory]], tblCategoryMap[VendorCategory], tblCategoryMap[Comp_Category], "REVIEW")</f>
        <v>Beverages</v>
      </c>
    </row>
    <row r="167" spans="1:13" x14ac:dyDescent="0.3">
      <c r="A167" t="s">
        <v>156</v>
      </c>
      <c r="B167" t="s">
        <v>132</v>
      </c>
      <c r="C167" t="s">
        <v>105</v>
      </c>
      <c r="D167" t="str">
        <f>_xlfn.XLOOKUP(tblSales[[#This Row],[Barcode]], tblProducts[Barcode], tblProducts[ProductName], "NOT_FOUND")</f>
        <v>BrandC Carbonated Beverages Item 41</v>
      </c>
      <c r="E167" t="str">
        <f>_xlfn.XLOOKUP(tblSales[[#This Row],[Barcode]], tblProducts[Barcode], tblProducts[Category], "NOT_FOUND")</f>
        <v>Carbonated Beverages</v>
      </c>
      <c r="F167">
        <v>5</v>
      </c>
      <c r="G167">
        <v>1.4</v>
      </c>
      <c r="H167">
        <v>7</v>
      </c>
      <c r="I167" t="str">
        <f>IF(COUNTIFS(tblProducts[Barcode],tblSales[[#This Row],[Barcode]])&gt;0,"OK","MISSING")</f>
        <v>OK</v>
      </c>
      <c r="J167">
        <f>AVERAGEIFS(tblSales[UnitPrice],tblSales[Barcode],tblSales[[#This Row],[Barcode]])</f>
        <v>1.39</v>
      </c>
      <c r="K167" t="str">
        <f>IF(OR(tblSales[[#This Row],[UnitPrice]]&lt;0.5*tblSales[[#This Row],[ProductAvgPrice]],tblSales[[#This Row],[UnitPrice]]&gt;2*tblSales[[#This Row],[ProductAvgPrice]]),"PRICE_VARIANCE","OK")</f>
        <v>OK</v>
      </c>
      <c r="L167" t="str">
        <f>IF(tblSales[[#This Row],[MasterExists]]="MISSING","REVIEW","AUTO")</f>
        <v>AUTO</v>
      </c>
      <c r="M167" t="str">
        <f>_xlfn.XLOOKUP(tblSales[[#This Row],[VendorCategory]], tblCategoryMap[VendorCategory], tblCategoryMap[Comp_Category], "REVIEW")</f>
        <v>Beverages</v>
      </c>
    </row>
    <row r="168" spans="1:13" x14ac:dyDescent="0.3">
      <c r="A168" t="s">
        <v>215</v>
      </c>
      <c r="B168" t="s">
        <v>141</v>
      </c>
      <c r="C168" t="s">
        <v>8</v>
      </c>
      <c r="D168" t="str">
        <f>_xlfn.XLOOKUP(tblSales[[#This Row],[Barcode]], tblProducts[Barcode], tblProducts[ProductName], "NOT_FOUND")</f>
        <v>BrandB Crisps Item 2</v>
      </c>
      <c r="E168" t="str">
        <f>_xlfn.XLOOKUP(tblSales[[#This Row],[Barcode]], tblProducts[Barcode], tblProducts[Category], "NOT_FOUND")</f>
        <v>Crisps</v>
      </c>
      <c r="F168">
        <v>12</v>
      </c>
      <c r="G168">
        <v>5.36</v>
      </c>
      <c r="H168">
        <v>64.319999999999993</v>
      </c>
      <c r="I168" t="str">
        <f>IF(COUNTIFS(tblProducts[Barcode],tblSales[[#This Row],[Barcode]])&gt;0,"OK","MISSING")</f>
        <v>OK</v>
      </c>
      <c r="J168">
        <f>AVERAGEIFS(tblSales[UnitPrice],tblSales[Barcode],tblSales[[#This Row],[Barcode]])</f>
        <v>4.2160000000000002</v>
      </c>
      <c r="K168" t="str">
        <f>IF(OR(tblSales[[#This Row],[UnitPrice]]&lt;0.5*tblSales[[#This Row],[ProductAvgPrice]],tblSales[[#This Row],[UnitPrice]]&gt;2*tblSales[[#This Row],[ProductAvgPrice]]),"PRICE_VARIANCE","OK")</f>
        <v>OK</v>
      </c>
      <c r="L168" t="str">
        <f>IF(tblSales[[#This Row],[MasterExists]]="MISSING","REVIEW","AUTO")</f>
        <v>AUTO</v>
      </c>
      <c r="M168" t="str">
        <f>_xlfn.XLOOKUP(tblSales[[#This Row],[VendorCategory]], tblCategoryMap[VendorCategory], tblCategoryMap[Comp_Category], "REVIEW")</f>
        <v>Snacks</v>
      </c>
    </row>
    <row r="169" spans="1:13" x14ac:dyDescent="0.3">
      <c r="A169" t="s">
        <v>162</v>
      </c>
      <c r="B169" t="s">
        <v>151</v>
      </c>
      <c r="C169" t="s">
        <v>80</v>
      </c>
      <c r="D169" t="str">
        <f>_xlfn.XLOOKUP(tblSales[[#This Row],[Barcode]], tblProducts[Barcode], tblProducts[ProductName], "NOT_FOUND")</f>
        <v>BrandE Soda Item 29</v>
      </c>
      <c r="E169" t="str">
        <f>_xlfn.XLOOKUP(tblSales[[#This Row],[Barcode]], tblProducts[Barcode], tblProducts[Category], "NOT_FOUND")</f>
        <v>Soda</v>
      </c>
      <c r="F169">
        <v>1</v>
      </c>
      <c r="G169">
        <v>3.67</v>
      </c>
      <c r="H169">
        <v>3.67</v>
      </c>
      <c r="I169" t="str">
        <f>IF(COUNTIFS(tblProducts[Barcode],tblSales[[#This Row],[Barcode]])&gt;0,"OK","MISSING")</f>
        <v>OK</v>
      </c>
      <c r="J169">
        <f>AVERAGEIFS(tblSales[UnitPrice],tblSales[Barcode],tblSales[[#This Row],[Barcode]])</f>
        <v>2.6050000000000004</v>
      </c>
      <c r="K169" t="str">
        <f>IF(OR(tblSales[[#This Row],[UnitPrice]]&lt;0.5*tblSales[[#This Row],[ProductAvgPrice]],tblSales[[#This Row],[UnitPrice]]&gt;2*tblSales[[#This Row],[ProductAvgPrice]]),"PRICE_VARIANCE","OK")</f>
        <v>OK</v>
      </c>
      <c r="L169" t="str">
        <f>IF(tblSales[[#This Row],[MasterExists]]="MISSING","REVIEW","AUTO")</f>
        <v>AUTO</v>
      </c>
      <c r="M169" t="str">
        <f>_xlfn.XLOOKUP(tblSales[[#This Row],[VendorCategory]], tblCategoryMap[VendorCategory], tblCategoryMap[Comp_Category], "REVIEW")</f>
        <v>Beverages</v>
      </c>
    </row>
    <row r="170" spans="1:13" x14ac:dyDescent="0.3">
      <c r="A170" t="s">
        <v>222</v>
      </c>
      <c r="B170" t="s">
        <v>136</v>
      </c>
      <c r="C170" t="s">
        <v>101</v>
      </c>
      <c r="D170" t="str">
        <f>_xlfn.XLOOKUP(tblSales[[#This Row],[Barcode]], tblProducts[Barcode], tblProducts[ProductName], "NOT_FOUND")</f>
        <v>BrandE Surface Cleaner Item 39</v>
      </c>
      <c r="E170" t="str">
        <f>_xlfn.XLOOKUP(tblSales[[#This Row],[Barcode]], tblProducts[Barcode], tblProducts[Category], "NOT_FOUND")</f>
        <v>Surface Cleaner</v>
      </c>
      <c r="F170">
        <v>20</v>
      </c>
      <c r="G170">
        <v>4.32</v>
      </c>
      <c r="H170">
        <v>86.4</v>
      </c>
      <c r="I170" t="str">
        <f>IF(COUNTIFS(tblProducts[Barcode],tblSales[[#This Row],[Barcode]])&gt;0,"OK","MISSING")</f>
        <v>OK</v>
      </c>
      <c r="J170">
        <f>AVERAGEIFS(tblSales[UnitPrice],tblSales[Barcode],tblSales[[#This Row],[Barcode]])</f>
        <v>6.3550000000000004</v>
      </c>
      <c r="K170" t="str">
        <f>IF(OR(tblSales[[#This Row],[UnitPrice]]&lt;0.5*tblSales[[#This Row],[ProductAvgPrice]],tblSales[[#This Row],[UnitPrice]]&gt;2*tblSales[[#This Row],[ProductAvgPrice]]),"PRICE_VARIANCE","OK")</f>
        <v>OK</v>
      </c>
      <c r="L170" t="str">
        <f>IF(tblSales[[#This Row],[MasterExists]]="MISSING","REVIEW","AUTO")</f>
        <v>AUTO</v>
      </c>
      <c r="M170" t="str">
        <f>_xlfn.XLOOKUP(tblSales[[#This Row],[VendorCategory]], tblCategoryMap[VendorCategory], tblCategoryMap[Comp_Category], "REVIEW")</f>
        <v>Household</v>
      </c>
    </row>
    <row r="171" spans="1:13" x14ac:dyDescent="0.3">
      <c r="A171" t="s">
        <v>196</v>
      </c>
      <c r="B171" t="s">
        <v>151</v>
      </c>
      <c r="C171" t="s">
        <v>89</v>
      </c>
      <c r="D171" t="str">
        <f>_xlfn.XLOOKUP(tblSales[[#This Row],[Barcode]], tblProducts[Barcode], tblProducts[ProductName], "NOT_FOUND")</f>
        <v>BrandE Yogurt Item 33</v>
      </c>
      <c r="E171" t="str">
        <f>_xlfn.XLOOKUP(tblSales[[#This Row],[Barcode]], tblProducts[Barcode], tblProducts[Category], "NOT_FOUND")</f>
        <v>Yogurt</v>
      </c>
      <c r="F171">
        <v>11</v>
      </c>
      <c r="G171">
        <v>3.03</v>
      </c>
      <c r="H171">
        <v>33.33</v>
      </c>
      <c r="I171" t="str">
        <f>IF(COUNTIFS(tblProducts[Barcode],tblSales[[#This Row],[Barcode]])&gt;0,"OK","MISSING")</f>
        <v>OK</v>
      </c>
      <c r="J171">
        <f>AVERAGEIFS(tblSales[UnitPrice],tblSales[Barcode],tblSales[[#This Row],[Barcode]])</f>
        <v>4.1983333333333333</v>
      </c>
      <c r="K171" t="str">
        <f>IF(OR(tblSales[[#This Row],[UnitPrice]]&lt;0.5*tblSales[[#This Row],[ProductAvgPrice]],tblSales[[#This Row],[UnitPrice]]&gt;2*tblSales[[#This Row],[ProductAvgPrice]]),"PRICE_VARIANCE","OK")</f>
        <v>OK</v>
      </c>
      <c r="L171" t="str">
        <f>IF(tblSales[[#This Row],[MasterExists]]="MISSING","REVIEW","AUTO")</f>
        <v>AUTO</v>
      </c>
      <c r="M171" t="str">
        <f>_xlfn.XLOOKUP(tblSales[[#This Row],[VendorCategory]], tblCategoryMap[VendorCategory], tblCategoryMap[Comp_Category], "REVIEW")</f>
        <v>Dairy</v>
      </c>
    </row>
    <row r="172" spans="1:13" x14ac:dyDescent="0.3">
      <c r="A172" t="s">
        <v>211</v>
      </c>
      <c r="B172" t="s">
        <v>134</v>
      </c>
      <c r="C172" t="s">
        <v>122</v>
      </c>
      <c r="D172" t="str">
        <f>_xlfn.XLOOKUP(tblSales[[#This Row],[Barcode]], tblProducts[Barcode], tblProducts[ProductName], "NOT_FOUND")</f>
        <v>BrandA Toothpaste Item 49</v>
      </c>
      <c r="E172" t="str">
        <f>_xlfn.XLOOKUP(tblSales[[#This Row],[Barcode]], tblProducts[Barcode], tblProducts[Category], "NOT_FOUND")</f>
        <v>Toothpaste</v>
      </c>
      <c r="F172">
        <v>12</v>
      </c>
      <c r="G172">
        <v>6.03</v>
      </c>
      <c r="H172">
        <v>72.36</v>
      </c>
      <c r="I172" t="str">
        <f>IF(COUNTIFS(tblProducts[Barcode],tblSales[[#This Row],[Barcode]])&gt;0,"OK","MISSING")</f>
        <v>OK</v>
      </c>
      <c r="J172">
        <f>AVERAGEIFS(tblSales[UnitPrice],tblSales[Barcode],tblSales[[#This Row],[Barcode]])</f>
        <v>11.281666666666666</v>
      </c>
      <c r="K172" t="str">
        <f>IF(OR(tblSales[[#This Row],[UnitPrice]]&lt;0.5*tblSales[[#This Row],[ProductAvgPrice]],tblSales[[#This Row],[UnitPrice]]&gt;2*tblSales[[#This Row],[ProductAvgPrice]]),"PRICE_VARIANCE","OK")</f>
        <v>OK</v>
      </c>
      <c r="L172" t="str">
        <f>IF(tblSales[[#This Row],[MasterExists]]="MISSING","REVIEW","AUTO")</f>
        <v>AUTO</v>
      </c>
      <c r="M172" t="str">
        <f>_xlfn.XLOOKUP(tblSales[[#This Row],[VendorCategory]], tblCategoryMap[VendorCategory], tblCategoryMap[Comp_Category], "REVIEW")</f>
        <v>Health &amp; Beauty</v>
      </c>
    </row>
    <row r="173" spans="1:13" x14ac:dyDescent="0.3">
      <c r="A173" t="s">
        <v>219</v>
      </c>
      <c r="B173" t="s">
        <v>149</v>
      </c>
      <c r="C173" t="s">
        <v>112</v>
      </c>
      <c r="D173" t="str">
        <f>_xlfn.XLOOKUP(tblSales[[#This Row],[Barcode]], tblProducts[Barcode], tblProducts[ProductName], "NOT_FOUND")</f>
        <v>BrandB Personal Care Item 44</v>
      </c>
      <c r="E173" t="str">
        <f>_xlfn.XLOOKUP(tblSales[[#This Row],[Barcode]], tblProducts[Barcode], tblProducts[Category], "NOT_FOUND")</f>
        <v>Personal Care</v>
      </c>
      <c r="F173">
        <v>12</v>
      </c>
      <c r="G173">
        <v>5.85</v>
      </c>
      <c r="H173">
        <v>70.2</v>
      </c>
      <c r="I173" t="str">
        <f>IF(COUNTIFS(tblProducts[Barcode],tblSales[[#This Row],[Barcode]])&gt;0,"OK","MISSING")</f>
        <v>OK</v>
      </c>
      <c r="J173">
        <f>AVERAGEIFS(tblSales[UnitPrice],tblSales[Barcode],tblSales[[#This Row],[Barcode]])</f>
        <v>14.206666666666665</v>
      </c>
      <c r="K173" t="str">
        <f>IF(OR(tblSales[[#This Row],[UnitPrice]]&lt;0.5*tblSales[[#This Row],[ProductAvgPrice]],tblSales[[#This Row],[UnitPrice]]&gt;2*tblSales[[#This Row],[ProductAvgPrice]]),"PRICE_VARIANCE","OK")</f>
        <v>PRICE_VARIANCE</v>
      </c>
      <c r="L173" t="str">
        <f>IF(tblSales[[#This Row],[MasterExists]]="MISSING","REVIEW","AUTO")</f>
        <v>AUTO</v>
      </c>
      <c r="M173" t="str">
        <f>_xlfn.XLOOKUP(tblSales[[#This Row],[VendorCategory]], tblCategoryMap[VendorCategory], tblCategoryMap[Comp_Category], "REVIEW")</f>
        <v>Health &amp; Beauty</v>
      </c>
    </row>
    <row r="174" spans="1:13" x14ac:dyDescent="0.3">
      <c r="A174" t="s">
        <v>243</v>
      </c>
      <c r="B174" t="s">
        <v>146</v>
      </c>
      <c r="C174" t="s">
        <v>28</v>
      </c>
      <c r="D174" t="str">
        <f>_xlfn.XLOOKUP(tblSales[[#This Row],[Barcode]], tblProducts[Barcode], tblProducts[ProductName], "NOT_FOUND")</f>
        <v>BrandA Household Care Item 8</v>
      </c>
      <c r="E174" t="str">
        <f>_xlfn.XLOOKUP(tblSales[[#This Row],[Barcode]], tblProducts[Barcode], tblProducts[Category], "NOT_FOUND")</f>
        <v>Household Care</v>
      </c>
      <c r="F174">
        <v>14</v>
      </c>
      <c r="G174">
        <v>19.989999999999998</v>
      </c>
      <c r="H174">
        <v>279.86</v>
      </c>
      <c r="I174" t="str">
        <f>IF(COUNTIFS(tblProducts[Barcode],tblSales[[#This Row],[Barcode]])&gt;0,"OK","MISSING")</f>
        <v>OK</v>
      </c>
      <c r="J174">
        <f>AVERAGEIFS(tblSales[UnitPrice],tblSales[Barcode],tblSales[[#This Row],[Barcode]])</f>
        <v>12.305</v>
      </c>
      <c r="K174" t="str">
        <f>IF(OR(tblSales[[#This Row],[UnitPrice]]&lt;0.5*tblSales[[#This Row],[ProductAvgPrice]],tblSales[[#This Row],[UnitPrice]]&gt;2*tblSales[[#This Row],[ProductAvgPrice]]),"PRICE_VARIANCE","OK")</f>
        <v>OK</v>
      </c>
      <c r="L174" t="str">
        <f>IF(tblSales[[#This Row],[MasterExists]]="MISSING","REVIEW","AUTO")</f>
        <v>AUTO</v>
      </c>
      <c r="M174" t="str">
        <f>_xlfn.XLOOKUP(tblSales[[#This Row],[VendorCategory]], tblCategoryMap[VendorCategory], tblCategoryMap[Comp_Category], "REVIEW")</f>
        <v>Household</v>
      </c>
    </row>
    <row r="175" spans="1:13" x14ac:dyDescent="0.3">
      <c r="A175" t="s">
        <v>247</v>
      </c>
      <c r="B175" t="s">
        <v>146</v>
      </c>
      <c r="C175" t="s">
        <v>97</v>
      </c>
      <c r="D175" t="str">
        <f>_xlfn.XLOOKUP(tblSales[[#This Row],[Barcode]], tblProducts[Barcode], tblProducts[ProductName], "NOT_FOUND")</f>
        <v>BrandB Soda Item 37</v>
      </c>
      <c r="E175" t="str">
        <f>_xlfn.XLOOKUP(tblSales[[#This Row],[Barcode]], tblProducts[Barcode], tblProducts[Category], "NOT_FOUND")</f>
        <v>Soda</v>
      </c>
      <c r="F175">
        <v>12</v>
      </c>
      <c r="G175">
        <v>1.31</v>
      </c>
      <c r="H175">
        <v>15.72</v>
      </c>
      <c r="I175" t="str">
        <f>IF(COUNTIFS(tblProducts[Barcode],tblSales[[#This Row],[Barcode]])&gt;0,"OK","MISSING")</f>
        <v>OK</v>
      </c>
      <c r="J175">
        <f>AVERAGEIFS(tblSales[UnitPrice],tblSales[Barcode],tblSales[[#This Row],[Barcode]])</f>
        <v>3.3299999999999996</v>
      </c>
      <c r="K175" t="str">
        <f>IF(OR(tblSales[[#This Row],[UnitPrice]]&lt;0.5*tblSales[[#This Row],[ProductAvgPrice]],tblSales[[#This Row],[UnitPrice]]&gt;2*tblSales[[#This Row],[ProductAvgPrice]]),"PRICE_VARIANCE","OK")</f>
        <v>PRICE_VARIANCE</v>
      </c>
      <c r="L175" t="str">
        <f>IF(tblSales[[#This Row],[MasterExists]]="MISSING","REVIEW","AUTO")</f>
        <v>AUTO</v>
      </c>
      <c r="M175" t="str">
        <f>_xlfn.XLOOKUP(tblSales[[#This Row],[VendorCategory]], tblCategoryMap[VendorCategory], tblCategoryMap[Comp_Category], "REVIEW")</f>
        <v>Beverages</v>
      </c>
    </row>
    <row r="176" spans="1:13" x14ac:dyDescent="0.3">
      <c r="A176" t="s">
        <v>228</v>
      </c>
      <c r="B176" t="s">
        <v>132</v>
      </c>
      <c r="C176" t="s">
        <v>41</v>
      </c>
      <c r="D176" t="str">
        <f>_xlfn.XLOOKUP(tblSales[[#This Row],[Barcode]], tblProducts[Barcode], tblProducts[ProductName], "NOT_FOUND")</f>
        <v>BrandC Personal Care Item 13</v>
      </c>
      <c r="E176" t="str">
        <f>_xlfn.XLOOKUP(tblSales[[#This Row],[Barcode]], tblProducts[Barcode], tblProducts[Category], "NOT_FOUND")</f>
        <v>Personal Care</v>
      </c>
      <c r="F176">
        <v>4</v>
      </c>
      <c r="G176">
        <v>8.36</v>
      </c>
      <c r="H176">
        <v>33.44</v>
      </c>
      <c r="I176" t="str">
        <f>IF(COUNTIFS(tblProducts[Barcode],tblSales[[#This Row],[Barcode]])&gt;0,"OK","MISSING")</f>
        <v>OK</v>
      </c>
      <c r="J176">
        <f>AVERAGEIFS(tblSales[UnitPrice],tblSales[Barcode],tblSales[[#This Row],[Barcode]])</f>
        <v>8.36</v>
      </c>
      <c r="K176" t="str">
        <f>IF(OR(tblSales[[#This Row],[UnitPrice]]&lt;0.5*tblSales[[#This Row],[ProductAvgPrice]],tblSales[[#This Row],[UnitPrice]]&gt;2*tblSales[[#This Row],[ProductAvgPrice]]),"PRICE_VARIANCE","OK")</f>
        <v>OK</v>
      </c>
      <c r="L176" t="str">
        <f>IF(tblSales[[#This Row],[MasterExists]]="MISSING","REVIEW","AUTO")</f>
        <v>AUTO</v>
      </c>
      <c r="M176" t="str">
        <f>_xlfn.XLOOKUP(tblSales[[#This Row],[VendorCategory]], tblCategoryMap[VendorCategory], tblCategoryMap[Comp_Category], "REVIEW")</f>
        <v>Health &amp; Beauty</v>
      </c>
    </row>
    <row r="177" spans="1:13" x14ac:dyDescent="0.3">
      <c r="A177" t="s">
        <v>248</v>
      </c>
      <c r="B177" t="s">
        <v>154</v>
      </c>
      <c r="C177" t="s">
        <v>80</v>
      </c>
      <c r="D177" t="str">
        <f>_xlfn.XLOOKUP(tblSales[[#This Row],[Barcode]], tblProducts[Barcode], tblProducts[ProductName], "NOT_FOUND")</f>
        <v>BrandE Soda Item 29</v>
      </c>
      <c r="E177" t="str">
        <f>_xlfn.XLOOKUP(tblSales[[#This Row],[Barcode]], tblProducts[Barcode], tblProducts[Category], "NOT_FOUND")</f>
        <v>Soda</v>
      </c>
      <c r="F177">
        <v>3</v>
      </c>
      <c r="G177">
        <v>2.14</v>
      </c>
      <c r="H177">
        <v>6.42</v>
      </c>
      <c r="I177" t="str">
        <f>IF(COUNTIFS(tblProducts[Barcode],tblSales[[#This Row],[Barcode]])&gt;0,"OK","MISSING")</f>
        <v>OK</v>
      </c>
      <c r="J177">
        <f>AVERAGEIFS(tblSales[UnitPrice],tblSales[Barcode],tblSales[[#This Row],[Barcode]])</f>
        <v>2.6050000000000004</v>
      </c>
      <c r="K177" t="str">
        <f>IF(OR(tblSales[[#This Row],[UnitPrice]]&lt;0.5*tblSales[[#This Row],[ProductAvgPrice]],tblSales[[#This Row],[UnitPrice]]&gt;2*tblSales[[#This Row],[ProductAvgPrice]]),"PRICE_VARIANCE","OK")</f>
        <v>OK</v>
      </c>
      <c r="L177" t="str">
        <f>IF(tblSales[[#This Row],[MasterExists]]="MISSING","REVIEW","AUTO")</f>
        <v>AUTO</v>
      </c>
      <c r="M177" t="str">
        <f>_xlfn.XLOOKUP(tblSales[[#This Row],[VendorCategory]], tblCategoryMap[VendorCategory], tblCategoryMap[Comp_Category], "REVIEW")</f>
        <v>Beverages</v>
      </c>
    </row>
    <row r="178" spans="1:13" x14ac:dyDescent="0.3">
      <c r="A178" t="s">
        <v>228</v>
      </c>
      <c r="B178" t="s">
        <v>134</v>
      </c>
      <c r="C178" t="s">
        <v>8</v>
      </c>
      <c r="D178" t="str">
        <f>_xlfn.XLOOKUP(tblSales[[#This Row],[Barcode]], tblProducts[Barcode], tblProducts[ProductName], "NOT_FOUND")</f>
        <v>BrandB Crisps Item 2</v>
      </c>
      <c r="E178" t="str">
        <f>_xlfn.XLOOKUP(tblSales[[#This Row],[Barcode]], tblProducts[Barcode], tblProducts[Category], "NOT_FOUND")</f>
        <v>Crisps</v>
      </c>
      <c r="F178">
        <v>19</v>
      </c>
      <c r="G178">
        <v>1.96</v>
      </c>
      <c r="H178">
        <v>37.24</v>
      </c>
      <c r="I178" t="str">
        <f>IF(COUNTIFS(tblProducts[Barcode],tblSales[[#This Row],[Barcode]])&gt;0,"OK","MISSING")</f>
        <v>OK</v>
      </c>
      <c r="J178">
        <f>AVERAGEIFS(tblSales[UnitPrice],tblSales[Barcode],tblSales[[#This Row],[Barcode]])</f>
        <v>4.2160000000000002</v>
      </c>
      <c r="K178" t="str">
        <f>IF(OR(tblSales[[#This Row],[UnitPrice]]&lt;0.5*tblSales[[#This Row],[ProductAvgPrice]],tblSales[[#This Row],[UnitPrice]]&gt;2*tblSales[[#This Row],[ProductAvgPrice]]),"PRICE_VARIANCE","OK")</f>
        <v>PRICE_VARIANCE</v>
      </c>
      <c r="L178" t="str">
        <f>IF(tblSales[[#This Row],[MasterExists]]="MISSING","REVIEW","AUTO")</f>
        <v>AUTO</v>
      </c>
      <c r="M178" t="str">
        <f>_xlfn.XLOOKUP(tblSales[[#This Row],[VendorCategory]], tblCategoryMap[VendorCategory], tblCategoryMap[Comp_Category], "REVIEW")</f>
        <v>Snacks</v>
      </c>
    </row>
    <row r="179" spans="1:13" x14ac:dyDescent="0.3">
      <c r="A179" t="s">
        <v>182</v>
      </c>
      <c r="B179" t="s">
        <v>132</v>
      </c>
      <c r="C179" t="s">
        <v>58</v>
      </c>
      <c r="D179" t="str">
        <f>_xlfn.XLOOKUP(tblSales[[#This Row],[Barcode]], tblProducts[Barcode], tblProducts[ProductName], "NOT_FOUND")</f>
        <v>BrandC Bottled Drinks Item 20</v>
      </c>
      <c r="E179" t="str">
        <f>_xlfn.XLOOKUP(tblSales[[#This Row],[Barcode]], tblProducts[Barcode], tblProducts[Category], "NOT_FOUND")</f>
        <v>Bottled Drinks</v>
      </c>
      <c r="F179">
        <v>1</v>
      </c>
      <c r="G179">
        <v>1.44</v>
      </c>
      <c r="H179">
        <v>1.44</v>
      </c>
      <c r="I179" t="str">
        <f>IF(COUNTIFS(tblProducts[Barcode],tblSales[[#This Row],[Barcode]])&gt;0,"OK","MISSING")</f>
        <v>OK</v>
      </c>
      <c r="J179">
        <f>AVERAGEIFS(tblSales[UnitPrice],tblSales[Barcode],tblSales[[#This Row],[Barcode]])</f>
        <v>2.234</v>
      </c>
      <c r="K179" t="str">
        <f>IF(OR(tblSales[[#This Row],[UnitPrice]]&lt;0.5*tblSales[[#This Row],[ProductAvgPrice]],tblSales[[#This Row],[UnitPrice]]&gt;2*tblSales[[#This Row],[ProductAvgPrice]]),"PRICE_VARIANCE","OK")</f>
        <v>OK</v>
      </c>
      <c r="L179" t="str">
        <f>IF(tblSales[[#This Row],[MasterExists]]="MISSING","REVIEW","AUTO")</f>
        <v>AUTO</v>
      </c>
      <c r="M179" t="str">
        <f>_xlfn.XLOOKUP(tblSales[[#This Row],[VendorCategory]], tblCategoryMap[VendorCategory], tblCategoryMap[Comp_Category], "REVIEW")</f>
        <v>Beverages</v>
      </c>
    </row>
    <row r="180" spans="1:13" x14ac:dyDescent="0.3">
      <c r="A180" t="s">
        <v>229</v>
      </c>
      <c r="B180" t="s">
        <v>132</v>
      </c>
      <c r="C180" t="s">
        <v>65</v>
      </c>
      <c r="D180" t="str">
        <f>_xlfn.XLOOKUP(tblSales[[#This Row],[Barcode]], tblProducts[Barcode], tblProducts[ProductName], "NOT_FOUND")</f>
        <v>BrandE Soap Item 23</v>
      </c>
      <c r="E180" t="str">
        <f>_xlfn.XLOOKUP(tblSales[[#This Row],[Barcode]], tblProducts[Barcode], tblProducts[Category], "NOT_FOUND")</f>
        <v>Soap</v>
      </c>
      <c r="F180">
        <v>16</v>
      </c>
      <c r="G180">
        <v>20.61</v>
      </c>
      <c r="H180">
        <v>329.76</v>
      </c>
      <c r="I180" t="str">
        <f>IF(COUNTIFS(tblProducts[Barcode],tblSales[[#This Row],[Barcode]])&gt;0,"OK","MISSING")</f>
        <v>OK</v>
      </c>
      <c r="J180">
        <f>AVERAGEIFS(tblSales[UnitPrice],tblSales[Barcode],tblSales[[#This Row],[Barcode]])</f>
        <v>16.858000000000001</v>
      </c>
      <c r="K180" t="str">
        <f>IF(OR(tblSales[[#This Row],[UnitPrice]]&lt;0.5*tblSales[[#This Row],[ProductAvgPrice]],tblSales[[#This Row],[UnitPrice]]&gt;2*tblSales[[#This Row],[ProductAvgPrice]]),"PRICE_VARIANCE","OK")</f>
        <v>OK</v>
      </c>
      <c r="L180" t="str">
        <f>IF(tblSales[[#This Row],[MasterExists]]="MISSING","REVIEW","AUTO")</f>
        <v>AUTO</v>
      </c>
      <c r="M180" t="str">
        <f>_xlfn.XLOOKUP(tblSales[[#This Row],[VendorCategory]], tblCategoryMap[VendorCategory], tblCategoryMap[Comp_Category], "REVIEW")</f>
        <v>Health &amp; Beauty</v>
      </c>
    </row>
    <row r="181" spans="1:13" x14ac:dyDescent="0.3">
      <c r="A181" t="s">
        <v>249</v>
      </c>
      <c r="B181" t="s">
        <v>154</v>
      </c>
      <c r="C181" t="s">
        <v>77</v>
      </c>
      <c r="D181" t="str">
        <f>_xlfn.XLOOKUP(tblSales[[#This Row],[Barcode]], tblProducts[Barcode], tblProducts[ProductName], "NOT_FOUND")</f>
        <v>BrandC Toothpaste Item 28</v>
      </c>
      <c r="E181" t="str">
        <f>_xlfn.XLOOKUP(tblSales[[#This Row],[Barcode]], tblProducts[Barcode], tblProducts[Category], "NOT_FOUND")</f>
        <v>Toothpaste</v>
      </c>
      <c r="F181">
        <v>15</v>
      </c>
      <c r="G181">
        <v>13.98</v>
      </c>
      <c r="H181">
        <v>209.7</v>
      </c>
      <c r="I181" t="str">
        <f>IF(COUNTIFS(tblProducts[Barcode],tblSales[[#This Row],[Barcode]])&gt;0,"OK","MISSING")</f>
        <v>OK</v>
      </c>
      <c r="J181">
        <f>AVERAGEIFS(tblSales[UnitPrice],tblSales[Barcode],tblSales[[#This Row],[Barcode]])</f>
        <v>14.76</v>
      </c>
      <c r="K181" t="str">
        <f>IF(OR(tblSales[[#This Row],[UnitPrice]]&lt;0.5*tblSales[[#This Row],[ProductAvgPrice]],tblSales[[#This Row],[UnitPrice]]&gt;2*tblSales[[#This Row],[ProductAvgPrice]]),"PRICE_VARIANCE","OK")</f>
        <v>OK</v>
      </c>
      <c r="L181" t="str">
        <f>IF(tblSales[[#This Row],[MasterExists]]="MISSING","REVIEW","AUTO")</f>
        <v>AUTO</v>
      </c>
      <c r="M181" t="str">
        <f>_xlfn.XLOOKUP(tblSales[[#This Row],[VendorCategory]], tblCategoryMap[VendorCategory], tblCategoryMap[Comp_Category], "REVIEW")</f>
        <v>Health &amp; Beauty</v>
      </c>
    </row>
    <row r="182" spans="1:13" x14ac:dyDescent="0.3">
      <c r="A182" t="s">
        <v>223</v>
      </c>
      <c r="B182" t="s">
        <v>138</v>
      </c>
      <c r="C182" t="s">
        <v>33</v>
      </c>
      <c r="D182" t="str">
        <f>_xlfn.XLOOKUP(tblSales[[#This Row],[Barcode]], tblProducts[Barcode], tblProducts[ProductName], "NOT_FOUND")</f>
        <v>BrandB Shampoo Item 10</v>
      </c>
      <c r="E182" t="str">
        <f>_xlfn.XLOOKUP(tblSales[[#This Row],[Barcode]], tblProducts[Barcode], tblProducts[Category], "NOT_FOUND")</f>
        <v>Shampoo</v>
      </c>
      <c r="F182">
        <v>12</v>
      </c>
      <c r="G182">
        <v>11.52</v>
      </c>
      <c r="H182">
        <v>138.24</v>
      </c>
      <c r="I182" t="str">
        <f>IF(COUNTIFS(tblProducts[Barcode],tblSales[[#This Row],[Barcode]])&gt;0,"OK","MISSING")</f>
        <v>OK</v>
      </c>
      <c r="J182">
        <f>AVERAGEIFS(tblSales[UnitPrice],tblSales[Barcode],tblSales[[#This Row],[Barcode]])</f>
        <v>19.087500000000002</v>
      </c>
      <c r="K182" t="str">
        <f>IF(OR(tblSales[[#This Row],[UnitPrice]]&lt;0.5*tblSales[[#This Row],[ProductAvgPrice]],tblSales[[#This Row],[UnitPrice]]&gt;2*tblSales[[#This Row],[ProductAvgPrice]]),"PRICE_VARIANCE","OK")</f>
        <v>OK</v>
      </c>
      <c r="L182" t="str">
        <f>IF(tblSales[[#This Row],[MasterExists]]="MISSING","REVIEW","AUTO")</f>
        <v>AUTO</v>
      </c>
      <c r="M182" t="str">
        <f>_xlfn.XLOOKUP(tblSales[[#This Row],[VendorCategory]], tblCategoryMap[VendorCategory], tblCategoryMap[Comp_Category], "REVIEW")</f>
        <v>Health &amp; Beauty</v>
      </c>
    </row>
    <row r="183" spans="1:13" x14ac:dyDescent="0.3">
      <c r="A183" t="s">
        <v>250</v>
      </c>
      <c r="B183" t="s">
        <v>141</v>
      </c>
      <c r="C183" t="s">
        <v>36</v>
      </c>
      <c r="D183" t="str">
        <f>_xlfn.XLOOKUP(tblSales[[#This Row],[Barcode]], tblProducts[Barcode], tblProducts[ProductName], "NOT_FOUND")</f>
        <v>BrandA Soap Item 11</v>
      </c>
      <c r="E183" t="str">
        <f>_xlfn.XLOOKUP(tblSales[[#This Row],[Barcode]], tblProducts[Barcode], tblProducts[Category], "NOT_FOUND")</f>
        <v>Soap</v>
      </c>
      <c r="F183">
        <v>8</v>
      </c>
      <c r="G183">
        <v>30.49</v>
      </c>
      <c r="H183">
        <v>243.92</v>
      </c>
      <c r="I183" t="str">
        <f>IF(COUNTIFS(tblProducts[Barcode],tblSales[[#This Row],[Barcode]])&gt;0,"OK","MISSING")</f>
        <v>OK</v>
      </c>
      <c r="J183">
        <f>AVERAGEIFS(tblSales[UnitPrice],tblSales[Barcode],tblSales[[#This Row],[Barcode]])</f>
        <v>20.544999999999998</v>
      </c>
      <c r="K183" t="str">
        <f>IF(OR(tblSales[[#This Row],[UnitPrice]]&lt;0.5*tblSales[[#This Row],[ProductAvgPrice]],tblSales[[#This Row],[UnitPrice]]&gt;2*tblSales[[#This Row],[ProductAvgPrice]]),"PRICE_VARIANCE","OK")</f>
        <v>OK</v>
      </c>
      <c r="L183" t="str">
        <f>IF(tblSales[[#This Row],[MasterExists]]="MISSING","REVIEW","AUTO")</f>
        <v>AUTO</v>
      </c>
      <c r="M183" t="str">
        <f>_xlfn.XLOOKUP(tblSales[[#This Row],[VendorCategory]], tblCategoryMap[VendorCategory], tblCategoryMap[Comp_Category], "REVIEW")</f>
        <v>Health &amp; Beauty</v>
      </c>
    </row>
    <row r="184" spans="1:13" x14ac:dyDescent="0.3">
      <c r="A184" t="s">
        <v>251</v>
      </c>
      <c r="B184" t="s">
        <v>138</v>
      </c>
      <c r="C184" t="s">
        <v>49</v>
      </c>
      <c r="D184" t="str">
        <f>_xlfn.XLOOKUP(tblSales[[#This Row],[Barcode]], tblProducts[Barcode], tblProducts[ProductName], "NOT_FOUND")</f>
        <v>BrandE Yogurt Item 16</v>
      </c>
      <c r="E184" t="str">
        <f>_xlfn.XLOOKUP(tblSales[[#This Row],[Barcode]], tblProducts[Barcode], tblProducts[Category], "NOT_FOUND")</f>
        <v>Yogurt</v>
      </c>
      <c r="F184">
        <v>19</v>
      </c>
      <c r="G184">
        <v>5.62</v>
      </c>
      <c r="H184">
        <v>106.78</v>
      </c>
      <c r="I184" t="str">
        <f>IF(COUNTIFS(tblProducts[Barcode],tblSales[[#This Row],[Barcode]])&gt;0,"OK","MISSING")</f>
        <v>OK</v>
      </c>
      <c r="J184">
        <f>AVERAGEIFS(tblSales[UnitPrice],tblSales[Barcode],tblSales[[#This Row],[Barcode]])</f>
        <v>5.806</v>
      </c>
      <c r="K184" t="str">
        <f>IF(OR(tblSales[[#This Row],[UnitPrice]]&lt;0.5*tblSales[[#This Row],[ProductAvgPrice]],tblSales[[#This Row],[UnitPrice]]&gt;2*tblSales[[#This Row],[ProductAvgPrice]]),"PRICE_VARIANCE","OK")</f>
        <v>OK</v>
      </c>
      <c r="L184" t="str">
        <f>IF(tblSales[[#This Row],[MasterExists]]="MISSING","REVIEW","AUTO")</f>
        <v>AUTO</v>
      </c>
      <c r="M184" t="str">
        <f>_xlfn.XLOOKUP(tblSales[[#This Row],[VendorCategory]], tblCategoryMap[VendorCategory], tblCategoryMap[Comp_Category], "REVIEW")</f>
        <v>Dairy</v>
      </c>
    </row>
    <row r="185" spans="1:13" x14ac:dyDescent="0.3">
      <c r="A185" t="s">
        <v>252</v>
      </c>
      <c r="B185" t="s">
        <v>132</v>
      </c>
      <c r="C185" t="s">
        <v>97</v>
      </c>
      <c r="D185" t="str">
        <f>_xlfn.XLOOKUP(tblSales[[#This Row],[Barcode]], tblProducts[Barcode], tblProducts[ProductName], "NOT_FOUND")</f>
        <v>BrandB Soda Item 37</v>
      </c>
      <c r="E185" t="str">
        <f>_xlfn.XLOOKUP(tblSales[[#This Row],[Barcode]], tblProducts[Barcode], tblProducts[Category], "NOT_FOUND")</f>
        <v>Soda</v>
      </c>
      <c r="F185">
        <v>3</v>
      </c>
      <c r="G185">
        <v>3.95</v>
      </c>
      <c r="H185">
        <v>11.85</v>
      </c>
      <c r="I185" t="str">
        <f>IF(COUNTIFS(tblProducts[Barcode],tblSales[[#This Row],[Barcode]])&gt;0,"OK","MISSING")</f>
        <v>OK</v>
      </c>
      <c r="J185">
        <f>AVERAGEIFS(tblSales[UnitPrice],tblSales[Barcode],tblSales[[#This Row],[Barcode]])</f>
        <v>3.3299999999999996</v>
      </c>
      <c r="K185" t="str">
        <f>IF(OR(tblSales[[#This Row],[UnitPrice]]&lt;0.5*tblSales[[#This Row],[ProductAvgPrice]],tblSales[[#This Row],[UnitPrice]]&gt;2*tblSales[[#This Row],[ProductAvgPrice]]),"PRICE_VARIANCE","OK")</f>
        <v>OK</v>
      </c>
      <c r="L185" t="str">
        <f>IF(tblSales[[#This Row],[MasterExists]]="MISSING","REVIEW","AUTO")</f>
        <v>AUTO</v>
      </c>
      <c r="M185" t="str">
        <f>_xlfn.XLOOKUP(tblSales[[#This Row],[VendorCategory]], tblCategoryMap[VendorCategory], tblCategoryMap[Comp_Category], "REVIEW")</f>
        <v>Beverages</v>
      </c>
    </row>
    <row r="186" spans="1:13" x14ac:dyDescent="0.3">
      <c r="A186" t="s">
        <v>253</v>
      </c>
      <c r="B186" t="s">
        <v>149</v>
      </c>
      <c r="C186" t="s">
        <v>120</v>
      </c>
      <c r="D186" t="str">
        <f>_xlfn.XLOOKUP(tblSales[[#This Row],[Barcode]], tblProducts[Barcode], tblProducts[ProductName], "NOT_FOUND")</f>
        <v>BrandE Milk Item 48</v>
      </c>
      <c r="E186" t="str">
        <f>_xlfn.XLOOKUP(tblSales[[#This Row],[Barcode]], tblProducts[Barcode], tblProducts[Category], "NOT_FOUND")</f>
        <v>Milk</v>
      </c>
      <c r="F186">
        <v>16</v>
      </c>
      <c r="G186">
        <v>3.16</v>
      </c>
      <c r="H186">
        <v>50.56</v>
      </c>
      <c r="I186" t="str">
        <f>IF(COUNTIFS(tblProducts[Barcode],tblSales[[#This Row],[Barcode]])&gt;0,"OK","MISSING")</f>
        <v>OK</v>
      </c>
      <c r="J186">
        <f>AVERAGEIFS(tblSales[UnitPrice],tblSales[Barcode],tblSales[[#This Row],[Barcode]])</f>
        <v>5.1966666666666663</v>
      </c>
      <c r="K186" t="str">
        <f>IF(OR(tblSales[[#This Row],[UnitPrice]]&lt;0.5*tblSales[[#This Row],[ProductAvgPrice]],tblSales[[#This Row],[UnitPrice]]&gt;2*tblSales[[#This Row],[ProductAvgPrice]]),"PRICE_VARIANCE","OK")</f>
        <v>OK</v>
      </c>
      <c r="L186" t="str">
        <f>IF(tblSales[[#This Row],[MasterExists]]="MISSING","REVIEW","AUTO")</f>
        <v>AUTO</v>
      </c>
      <c r="M186" t="str">
        <f>_xlfn.XLOOKUP(tblSales[[#This Row],[VendorCategory]], tblCategoryMap[VendorCategory], tblCategoryMap[Comp_Category], "REVIEW")</f>
        <v>Dairy</v>
      </c>
    </row>
    <row r="187" spans="1:13" x14ac:dyDescent="0.3">
      <c r="A187" t="s">
        <v>249</v>
      </c>
      <c r="B187" t="s">
        <v>138</v>
      </c>
      <c r="C187" t="s">
        <v>80</v>
      </c>
      <c r="D187" t="str">
        <f>_xlfn.XLOOKUP(tblSales[[#This Row],[Barcode]], tblProducts[Barcode], tblProducts[ProductName], "NOT_FOUND")</f>
        <v>BrandE Soda Item 29</v>
      </c>
      <c r="E187" t="str">
        <f>_xlfn.XLOOKUP(tblSales[[#This Row],[Barcode]], tblProducts[Barcode], tblProducts[Category], "NOT_FOUND")</f>
        <v>Soda</v>
      </c>
      <c r="F187">
        <v>2</v>
      </c>
      <c r="G187">
        <v>2.74</v>
      </c>
      <c r="H187">
        <v>5.48</v>
      </c>
      <c r="I187" t="str">
        <f>IF(COUNTIFS(tblProducts[Barcode],tblSales[[#This Row],[Barcode]])&gt;0,"OK","MISSING")</f>
        <v>OK</v>
      </c>
      <c r="J187">
        <f>AVERAGEIFS(tblSales[UnitPrice],tblSales[Barcode],tblSales[[#This Row],[Barcode]])</f>
        <v>2.6050000000000004</v>
      </c>
      <c r="K187" t="str">
        <f>IF(OR(tblSales[[#This Row],[UnitPrice]]&lt;0.5*tblSales[[#This Row],[ProductAvgPrice]],tblSales[[#This Row],[UnitPrice]]&gt;2*tblSales[[#This Row],[ProductAvgPrice]]),"PRICE_VARIANCE","OK")</f>
        <v>OK</v>
      </c>
      <c r="L187" t="str">
        <f>IF(tblSales[[#This Row],[MasterExists]]="MISSING","REVIEW","AUTO")</f>
        <v>AUTO</v>
      </c>
      <c r="M187" t="str">
        <f>_xlfn.XLOOKUP(tblSales[[#This Row],[VendorCategory]], tblCategoryMap[VendorCategory], tblCategoryMap[Comp_Category], "REVIEW")</f>
        <v>Beverages</v>
      </c>
    </row>
    <row r="188" spans="1:13" x14ac:dyDescent="0.3">
      <c r="A188" t="s">
        <v>254</v>
      </c>
      <c r="B188" t="s">
        <v>154</v>
      </c>
      <c r="C188" t="s">
        <v>114</v>
      </c>
      <c r="D188" t="str">
        <f>_xlfn.XLOOKUP(tblSales[[#This Row],[Barcode]], tblProducts[Barcode], tblProducts[ProductName], "NOT_FOUND")</f>
        <v>BrandC Milk Item 45</v>
      </c>
      <c r="E188" t="str">
        <f>_xlfn.XLOOKUP(tblSales[[#This Row],[Barcode]], tblProducts[Barcode], tblProducts[Category], "NOT_FOUND")</f>
        <v>Milk</v>
      </c>
      <c r="F188">
        <v>20</v>
      </c>
      <c r="G188">
        <v>6.46</v>
      </c>
      <c r="H188">
        <v>129.19999999999999</v>
      </c>
      <c r="I188" t="str">
        <f>IF(COUNTIFS(tblProducts[Barcode],tblSales[[#This Row],[Barcode]])&gt;0,"OK","MISSING")</f>
        <v>OK</v>
      </c>
      <c r="J188">
        <f>AVERAGEIFS(tblSales[UnitPrice],tblSales[Barcode],tblSales[[#This Row],[Barcode]])</f>
        <v>5.3342857142857145</v>
      </c>
      <c r="K188" t="str">
        <f>IF(OR(tblSales[[#This Row],[UnitPrice]]&lt;0.5*tblSales[[#This Row],[ProductAvgPrice]],tblSales[[#This Row],[UnitPrice]]&gt;2*tblSales[[#This Row],[ProductAvgPrice]]),"PRICE_VARIANCE","OK")</f>
        <v>OK</v>
      </c>
      <c r="L188" t="str">
        <f>IF(tblSales[[#This Row],[MasterExists]]="MISSING","REVIEW","AUTO")</f>
        <v>AUTO</v>
      </c>
      <c r="M188" t="str">
        <f>_xlfn.XLOOKUP(tblSales[[#This Row],[VendorCategory]], tblCategoryMap[VendorCategory], tblCategoryMap[Comp_Category], "REVIEW")</f>
        <v>Dairy</v>
      </c>
    </row>
    <row r="189" spans="1:13" x14ac:dyDescent="0.3">
      <c r="A189" t="s">
        <v>255</v>
      </c>
      <c r="B189" t="s">
        <v>134</v>
      </c>
      <c r="C189" t="s">
        <v>54</v>
      </c>
      <c r="D189" t="str">
        <f>_xlfn.XLOOKUP(tblSales[[#This Row],[Barcode]], tblProducts[Barcode], tblProducts[ProductName], "NOT_FOUND")</f>
        <v>BrandB Soft Drinks Item 18</v>
      </c>
      <c r="E189" t="str">
        <f>_xlfn.XLOOKUP(tblSales[[#This Row],[Barcode]], tblProducts[Barcode], tblProducts[Category], "NOT_FOUND")</f>
        <v>Soft Drinks</v>
      </c>
      <c r="F189">
        <v>7</v>
      </c>
      <c r="G189">
        <v>4.0999999999999996</v>
      </c>
      <c r="H189">
        <v>28.7</v>
      </c>
      <c r="I189" t="str">
        <f>IF(COUNTIFS(tblProducts[Barcode],tblSales[[#This Row],[Barcode]])&gt;0,"OK","MISSING")</f>
        <v>OK</v>
      </c>
      <c r="J189">
        <f>AVERAGEIFS(tblSales[UnitPrice],tblSales[Barcode],tblSales[[#This Row],[Barcode]])</f>
        <v>4.33</v>
      </c>
      <c r="K189" t="str">
        <f>IF(OR(tblSales[[#This Row],[UnitPrice]]&lt;0.5*tblSales[[#This Row],[ProductAvgPrice]],tblSales[[#This Row],[UnitPrice]]&gt;2*tblSales[[#This Row],[ProductAvgPrice]]),"PRICE_VARIANCE","OK")</f>
        <v>OK</v>
      </c>
      <c r="L189" t="str">
        <f>IF(tblSales[[#This Row],[MasterExists]]="MISSING","REVIEW","AUTO")</f>
        <v>AUTO</v>
      </c>
      <c r="M189" t="str">
        <f>_xlfn.XLOOKUP(tblSales[[#This Row],[VendorCategory]], tblCategoryMap[VendorCategory], tblCategoryMap[Comp_Category], "REVIEW")</f>
        <v>Beverages</v>
      </c>
    </row>
    <row r="190" spans="1:13" x14ac:dyDescent="0.3">
      <c r="A190" t="s">
        <v>248</v>
      </c>
      <c r="B190" t="s">
        <v>141</v>
      </c>
      <c r="C190" t="s">
        <v>122</v>
      </c>
      <c r="D190" t="str">
        <f>_xlfn.XLOOKUP(tblSales[[#This Row],[Barcode]], tblProducts[Barcode], tblProducts[ProductName], "NOT_FOUND")</f>
        <v>BrandA Toothpaste Item 49</v>
      </c>
      <c r="E190" t="str">
        <f>_xlfn.XLOOKUP(tblSales[[#This Row],[Barcode]], tblProducts[Barcode], tblProducts[Category], "NOT_FOUND")</f>
        <v>Toothpaste</v>
      </c>
      <c r="F190">
        <v>5</v>
      </c>
      <c r="G190">
        <v>13.23</v>
      </c>
      <c r="H190">
        <v>66.150000000000006</v>
      </c>
      <c r="I190" t="str">
        <f>IF(COUNTIFS(tblProducts[Barcode],tblSales[[#This Row],[Barcode]])&gt;0,"OK","MISSING")</f>
        <v>OK</v>
      </c>
      <c r="J190">
        <f>AVERAGEIFS(tblSales[UnitPrice],tblSales[Barcode],tblSales[[#This Row],[Barcode]])</f>
        <v>11.281666666666666</v>
      </c>
      <c r="K190" t="str">
        <f>IF(OR(tblSales[[#This Row],[UnitPrice]]&lt;0.5*tblSales[[#This Row],[ProductAvgPrice]],tblSales[[#This Row],[UnitPrice]]&gt;2*tblSales[[#This Row],[ProductAvgPrice]]),"PRICE_VARIANCE","OK")</f>
        <v>OK</v>
      </c>
      <c r="L190" t="str">
        <f>IF(tblSales[[#This Row],[MasterExists]]="MISSING","REVIEW","AUTO")</f>
        <v>AUTO</v>
      </c>
      <c r="M190" t="str">
        <f>_xlfn.XLOOKUP(tblSales[[#This Row],[VendorCategory]], tblCategoryMap[VendorCategory], tblCategoryMap[Comp_Category], "REVIEW")</f>
        <v>Health &amp; Beauty</v>
      </c>
    </row>
    <row r="191" spans="1:13" x14ac:dyDescent="0.3">
      <c r="A191" t="s">
        <v>169</v>
      </c>
      <c r="B191" t="s">
        <v>149</v>
      </c>
      <c r="C191" t="s">
        <v>56</v>
      </c>
      <c r="D191" t="str">
        <f>_xlfn.XLOOKUP(tblSales[[#This Row],[Barcode]], tblProducts[Barcode], tblProducts[ProductName], "NOT_FOUND")</f>
        <v>BrandB Soap Item 19</v>
      </c>
      <c r="E191" t="str">
        <f>_xlfn.XLOOKUP(tblSales[[#This Row],[Barcode]], tblProducts[Barcode], tblProducts[Category], "NOT_FOUND")</f>
        <v>Soap</v>
      </c>
      <c r="F191">
        <v>11</v>
      </c>
      <c r="G191">
        <v>11.14</v>
      </c>
      <c r="H191">
        <v>122.54</v>
      </c>
      <c r="I191" t="str">
        <f>IF(COUNTIFS(tblProducts[Barcode],tblSales[[#This Row],[Barcode]])&gt;0,"OK","MISSING")</f>
        <v>OK</v>
      </c>
      <c r="J191">
        <f>AVERAGEIFS(tblSales[UnitPrice],tblSales[Barcode],tblSales[[#This Row],[Barcode]])</f>
        <v>14.138571428571426</v>
      </c>
      <c r="K191" t="str">
        <f>IF(OR(tblSales[[#This Row],[UnitPrice]]&lt;0.5*tblSales[[#This Row],[ProductAvgPrice]],tblSales[[#This Row],[UnitPrice]]&gt;2*tblSales[[#This Row],[ProductAvgPrice]]),"PRICE_VARIANCE","OK")</f>
        <v>OK</v>
      </c>
      <c r="L191" t="str">
        <f>IF(tblSales[[#This Row],[MasterExists]]="MISSING","REVIEW","AUTO")</f>
        <v>AUTO</v>
      </c>
      <c r="M191" t="str">
        <f>_xlfn.XLOOKUP(tblSales[[#This Row],[VendorCategory]], tblCategoryMap[VendorCategory], tblCategoryMap[Comp_Category], "REVIEW")</f>
        <v>Health &amp; Beauty</v>
      </c>
    </row>
    <row r="192" spans="1:13" x14ac:dyDescent="0.3">
      <c r="A192" t="s">
        <v>256</v>
      </c>
      <c r="B192" t="s">
        <v>151</v>
      </c>
      <c r="C192" t="s">
        <v>25</v>
      </c>
      <c r="D192" t="str">
        <f>_xlfn.XLOOKUP(tblSales[[#This Row],[Barcode]], tblProducts[Barcode], tblProducts[ProductName], "NOT_FOUND")</f>
        <v>BrandB Packaged Snacks Item 7</v>
      </c>
      <c r="E192" t="str">
        <f>_xlfn.XLOOKUP(tblSales[[#This Row],[Barcode]], tblProducts[Barcode], tblProducts[Category], "NOT_FOUND")</f>
        <v>Packaged Snacks</v>
      </c>
      <c r="F192">
        <v>14</v>
      </c>
      <c r="G192">
        <v>5.13</v>
      </c>
      <c r="H192">
        <v>71.819999999999993</v>
      </c>
      <c r="I192" t="str">
        <f>IF(COUNTIFS(tblProducts[Barcode],tblSales[[#This Row],[Barcode]])&gt;0,"OK","MISSING")</f>
        <v>OK</v>
      </c>
      <c r="J192">
        <f>AVERAGEIFS(tblSales[UnitPrice],tblSales[Barcode],tblSales[[#This Row],[Barcode]])</f>
        <v>5.13</v>
      </c>
      <c r="K192" t="str">
        <f>IF(OR(tblSales[[#This Row],[UnitPrice]]&lt;0.5*tblSales[[#This Row],[ProductAvgPrice]],tblSales[[#This Row],[UnitPrice]]&gt;2*tblSales[[#This Row],[ProductAvgPrice]]),"PRICE_VARIANCE","OK")</f>
        <v>OK</v>
      </c>
      <c r="L192" t="str">
        <f>IF(tblSales[[#This Row],[MasterExists]]="MISSING","REVIEW","AUTO")</f>
        <v>AUTO</v>
      </c>
      <c r="M192" t="str">
        <f>_xlfn.XLOOKUP(tblSales[[#This Row],[VendorCategory]], tblCategoryMap[VendorCategory], tblCategoryMap[Comp_Category], "REVIEW")</f>
        <v>Snacks</v>
      </c>
    </row>
    <row r="193" spans="1:13" x14ac:dyDescent="0.3">
      <c r="A193" t="s">
        <v>257</v>
      </c>
      <c r="B193" t="s">
        <v>149</v>
      </c>
      <c r="C193" t="s">
        <v>89</v>
      </c>
      <c r="D193" t="str">
        <f>_xlfn.XLOOKUP(tblSales[[#This Row],[Barcode]], tblProducts[Barcode], tblProducts[ProductName], "NOT_FOUND")</f>
        <v>BrandE Yogurt Item 33</v>
      </c>
      <c r="E193" t="str">
        <f>_xlfn.XLOOKUP(tblSales[[#This Row],[Barcode]], tblProducts[Barcode], tblProducts[Category], "NOT_FOUND")</f>
        <v>Yogurt</v>
      </c>
      <c r="F193">
        <v>19</v>
      </c>
      <c r="G193">
        <v>7.35</v>
      </c>
      <c r="H193">
        <v>139.65</v>
      </c>
      <c r="I193" t="str">
        <f>IF(COUNTIFS(tblProducts[Barcode],tblSales[[#This Row],[Barcode]])&gt;0,"OK","MISSING")</f>
        <v>OK</v>
      </c>
      <c r="J193">
        <f>AVERAGEIFS(tblSales[UnitPrice],tblSales[Barcode],tblSales[[#This Row],[Barcode]])</f>
        <v>4.1983333333333333</v>
      </c>
      <c r="K193" t="str">
        <f>IF(OR(tblSales[[#This Row],[UnitPrice]]&lt;0.5*tblSales[[#This Row],[ProductAvgPrice]],tblSales[[#This Row],[UnitPrice]]&gt;2*tblSales[[#This Row],[ProductAvgPrice]]),"PRICE_VARIANCE","OK")</f>
        <v>OK</v>
      </c>
      <c r="L193" t="str">
        <f>IF(tblSales[[#This Row],[MasterExists]]="MISSING","REVIEW","AUTO")</f>
        <v>AUTO</v>
      </c>
      <c r="M193" t="str">
        <f>_xlfn.XLOOKUP(tblSales[[#This Row],[VendorCategory]], tblCategoryMap[VendorCategory], tblCategoryMap[Comp_Category], "REVIEW")</f>
        <v>Dairy</v>
      </c>
    </row>
    <row r="194" spans="1:13" x14ac:dyDescent="0.3">
      <c r="A194" t="s">
        <v>170</v>
      </c>
      <c r="B194" t="s">
        <v>134</v>
      </c>
      <c r="C194" t="s">
        <v>58</v>
      </c>
      <c r="D194" t="str">
        <f>_xlfn.XLOOKUP(tblSales[[#This Row],[Barcode]], tblProducts[Barcode], tblProducts[ProductName], "NOT_FOUND")</f>
        <v>BrandC Bottled Drinks Item 20</v>
      </c>
      <c r="E194" t="str">
        <f>_xlfn.XLOOKUP(tblSales[[#This Row],[Barcode]], tblProducts[Barcode], tblProducts[Category], "NOT_FOUND")</f>
        <v>Bottled Drinks</v>
      </c>
      <c r="F194">
        <v>8</v>
      </c>
      <c r="G194">
        <v>0.99</v>
      </c>
      <c r="H194">
        <v>7.92</v>
      </c>
      <c r="I194" t="str">
        <f>IF(COUNTIFS(tblProducts[Barcode],tblSales[[#This Row],[Barcode]])&gt;0,"OK","MISSING")</f>
        <v>OK</v>
      </c>
      <c r="J194">
        <f>AVERAGEIFS(tblSales[UnitPrice],tblSales[Barcode],tblSales[[#This Row],[Barcode]])</f>
        <v>2.234</v>
      </c>
      <c r="K194" t="str">
        <f>IF(OR(tblSales[[#This Row],[UnitPrice]]&lt;0.5*tblSales[[#This Row],[ProductAvgPrice]],tblSales[[#This Row],[UnitPrice]]&gt;2*tblSales[[#This Row],[ProductAvgPrice]]),"PRICE_VARIANCE","OK")</f>
        <v>PRICE_VARIANCE</v>
      </c>
      <c r="L194" t="str">
        <f>IF(tblSales[[#This Row],[MasterExists]]="MISSING","REVIEW","AUTO")</f>
        <v>AUTO</v>
      </c>
      <c r="M194" t="str">
        <f>_xlfn.XLOOKUP(tblSales[[#This Row],[VendorCategory]], tblCategoryMap[VendorCategory], tblCategoryMap[Comp_Category], "REVIEW")</f>
        <v>Beverages</v>
      </c>
    </row>
    <row r="195" spans="1:13" x14ac:dyDescent="0.3">
      <c r="A195" t="s">
        <v>135</v>
      </c>
      <c r="B195" t="s">
        <v>136</v>
      </c>
      <c r="C195" t="s">
        <v>72</v>
      </c>
      <c r="D195" t="str">
        <f>_xlfn.XLOOKUP(tblSales[[#This Row],[Barcode]], tblProducts[Barcode], tblProducts[ProductName], "NOT_FOUND")</f>
        <v>BrandC Cheese Item 26</v>
      </c>
      <c r="E195" t="str">
        <f>_xlfn.XLOOKUP(tblSales[[#This Row],[Barcode]], tblProducts[Barcode], tblProducts[Category], "NOT_FOUND")</f>
        <v>Cheese</v>
      </c>
      <c r="F195">
        <v>14</v>
      </c>
      <c r="G195">
        <v>7.18</v>
      </c>
      <c r="H195">
        <v>100.52</v>
      </c>
      <c r="I195" t="str">
        <f>IF(COUNTIFS(tblProducts[Barcode],tblSales[[#This Row],[Barcode]])&gt;0,"OK","MISSING")</f>
        <v>OK</v>
      </c>
      <c r="J195">
        <f>AVERAGEIFS(tblSales[UnitPrice],tblSales[Barcode],tblSales[[#This Row],[Barcode]])</f>
        <v>5.7733333333333334</v>
      </c>
      <c r="K195" t="str">
        <f>IF(OR(tblSales[[#This Row],[UnitPrice]]&lt;0.5*tblSales[[#This Row],[ProductAvgPrice]],tblSales[[#This Row],[UnitPrice]]&gt;2*tblSales[[#This Row],[ProductAvgPrice]]),"PRICE_VARIANCE","OK")</f>
        <v>OK</v>
      </c>
      <c r="L195" t="str">
        <f>IF(tblSales[[#This Row],[MasterExists]]="MISSING","REVIEW","AUTO")</f>
        <v>AUTO</v>
      </c>
      <c r="M195" t="str">
        <f>_xlfn.XLOOKUP(tblSales[[#This Row],[VendorCategory]], tblCategoryMap[VendorCategory], tblCategoryMap[Comp_Category], "REVIEW")</f>
        <v>Dairy</v>
      </c>
    </row>
    <row r="196" spans="1:13" x14ac:dyDescent="0.3">
      <c r="A196" t="s">
        <v>248</v>
      </c>
      <c r="B196" t="s">
        <v>136</v>
      </c>
      <c r="C196" t="s">
        <v>110</v>
      </c>
      <c r="D196" t="str">
        <f>_xlfn.XLOOKUP(tblSales[[#This Row],[Barcode]], tblProducts[Barcode], tblProducts[ProductName], "NOT_FOUND")</f>
        <v>BrandA Packaged Snacks Item 43</v>
      </c>
      <c r="E196" t="str">
        <f>_xlfn.XLOOKUP(tblSales[[#This Row],[Barcode]], tblProducts[Barcode], tblProducts[Category], "NOT_FOUND")</f>
        <v>Packaged Snacks</v>
      </c>
      <c r="F196">
        <v>18</v>
      </c>
      <c r="G196">
        <v>5.33</v>
      </c>
      <c r="H196">
        <v>95.94</v>
      </c>
      <c r="I196" t="str">
        <f>IF(COUNTIFS(tblProducts[Barcode],tblSales[[#This Row],[Barcode]])&gt;0,"OK","MISSING")</f>
        <v>OK</v>
      </c>
      <c r="J196">
        <f>AVERAGEIFS(tblSales[UnitPrice],tblSales[Barcode],tblSales[[#This Row],[Barcode]])</f>
        <v>4.9375</v>
      </c>
      <c r="K196" t="str">
        <f>IF(OR(tblSales[[#This Row],[UnitPrice]]&lt;0.5*tblSales[[#This Row],[ProductAvgPrice]],tblSales[[#This Row],[UnitPrice]]&gt;2*tblSales[[#This Row],[ProductAvgPrice]]),"PRICE_VARIANCE","OK")</f>
        <v>OK</v>
      </c>
      <c r="L196" t="str">
        <f>IF(tblSales[[#This Row],[MasterExists]]="MISSING","REVIEW","AUTO")</f>
        <v>AUTO</v>
      </c>
      <c r="M196" t="str">
        <f>_xlfn.XLOOKUP(tblSales[[#This Row],[VendorCategory]], tblCategoryMap[VendorCategory], tblCategoryMap[Comp_Category], "REVIEW")</f>
        <v>Snacks</v>
      </c>
    </row>
    <row r="197" spans="1:13" x14ac:dyDescent="0.3">
      <c r="A197" t="s">
        <v>158</v>
      </c>
      <c r="B197" t="s">
        <v>146</v>
      </c>
      <c r="C197" t="s">
        <v>4</v>
      </c>
      <c r="D197" t="str">
        <f>_xlfn.XLOOKUP(tblSales[[#This Row],[Barcode]], tblProducts[Barcode], tblProducts[ProductName], "NOT_FOUND")</f>
        <v>BrandC Soft Drinks Item 1</v>
      </c>
      <c r="E197" t="str">
        <f>_xlfn.XLOOKUP(tblSales[[#This Row],[Barcode]], tblProducts[Barcode], tblProducts[Category], "NOT_FOUND")</f>
        <v>Soft Drinks</v>
      </c>
      <c r="F197">
        <v>12</v>
      </c>
      <c r="G197">
        <v>3.86</v>
      </c>
      <c r="H197">
        <v>46.32</v>
      </c>
      <c r="I197" t="str">
        <f>IF(COUNTIFS(tblProducts[Barcode],tblSales[[#This Row],[Barcode]])&gt;0,"OK","MISSING")</f>
        <v>OK</v>
      </c>
      <c r="J197">
        <f>AVERAGEIFS(tblSales[UnitPrice],tblSales[Barcode],tblSales[[#This Row],[Barcode]])</f>
        <v>2.8579999999999997</v>
      </c>
      <c r="K197" t="str">
        <f>IF(OR(tblSales[[#This Row],[UnitPrice]]&lt;0.5*tblSales[[#This Row],[ProductAvgPrice]],tblSales[[#This Row],[UnitPrice]]&gt;2*tblSales[[#This Row],[ProductAvgPrice]]),"PRICE_VARIANCE","OK")</f>
        <v>OK</v>
      </c>
      <c r="L197" t="str">
        <f>IF(tblSales[[#This Row],[MasterExists]]="MISSING","REVIEW","AUTO")</f>
        <v>AUTO</v>
      </c>
      <c r="M197" t="str">
        <f>_xlfn.XLOOKUP(tblSales[[#This Row],[VendorCategory]], tblCategoryMap[VendorCategory], tblCategoryMap[Comp_Category], "REVIEW")</f>
        <v>Beverages</v>
      </c>
    </row>
    <row r="198" spans="1:13" x14ac:dyDescent="0.3">
      <c r="A198" t="s">
        <v>162</v>
      </c>
      <c r="B198" t="s">
        <v>154</v>
      </c>
      <c r="C198" t="s">
        <v>112</v>
      </c>
      <c r="D198" t="str">
        <f>_xlfn.XLOOKUP(tblSales[[#This Row],[Barcode]], tblProducts[Barcode], tblProducts[ProductName], "NOT_FOUND")</f>
        <v>BrandB Personal Care Item 44</v>
      </c>
      <c r="E198" t="str">
        <f>_xlfn.XLOOKUP(tblSales[[#This Row],[Barcode]], tblProducts[Barcode], tblProducts[Category], "NOT_FOUND")</f>
        <v>Personal Care</v>
      </c>
      <c r="F198">
        <v>18</v>
      </c>
      <c r="G198">
        <v>28.18</v>
      </c>
      <c r="H198">
        <v>507.24</v>
      </c>
      <c r="I198" t="str">
        <f>IF(COUNTIFS(tblProducts[Barcode],tblSales[[#This Row],[Barcode]])&gt;0,"OK","MISSING")</f>
        <v>OK</v>
      </c>
      <c r="J198">
        <f>AVERAGEIFS(tblSales[UnitPrice],tblSales[Barcode],tblSales[[#This Row],[Barcode]])</f>
        <v>14.206666666666665</v>
      </c>
      <c r="K198" t="str">
        <f>IF(OR(tblSales[[#This Row],[UnitPrice]]&lt;0.5*tblSales[[#This Row],[ProductAvgPrice]],tblSales[[#This Row],[UnitPrice]]&gt;2*tblSales[[#This Row],[ProductAvgPrice]]),"PRICE_VARIANCE","OK")</f>
        <v>OK</v>
      </c>
      <c r="L198" t="str">
        <f>IF(tblSales[[#This Row],[MasterExists]]="MISSING","REVIEW","AUTO")</f>
        <v>AUTO</v>
      </c>
      <c r="M198" t="str">
        <f>_xlfn.XLOOKUP(tblSales[[#This Row],[VendorCategory]], tblCategoryMap[VendorCategory], tblCategoryMap[Comp_Category], "REVIEW")</f>
        <v>Health &amp; Beauty</v>
      </c>
    </row>
    <row r="199" spans="1:13" x14ac:dyDescent="0.3">
      <c r="A199" t="s">
        <v>185</v>
      </c>
      <c r="B199" t="s">
        <v>138</v>
      </c>
      <c r="C199" t="s">
        <v>97</v>
      </c>
      <c r="D199" t="str">
        <f>_xlfn.XLOOKUP(tblSales[[#This Row],[Barcode]], tblProducts[Barcode], tblProducts[ProductName], "NOT_FOUND")</f>
        <v>BrandB Soda Item 37</v>
      </c>
      <c r="E199" t="str">
        <f>_xlfn.XLOOKUP(tblSales[[#This Row],[Barcode]], tblProducts[Barcode], tblProducts[Category], "NOT_FOUND")</f>
        <v>Soda</v>
      </c>
      <c r="F199">
        <v>16</v>
      </c>
      <c r="G199">
        <v>2.73</v>
      </c>
      <c r="H199">
        <v>43.68</v>
      </c>
      <c r="I199" t="str">
        <f>IF(COUNTIFS(tblProducts[Barcode],tblSales[[#This Row],[Barcode]])&gt;0,"OK","MISSING")</f>
        <v>OK</v>
      </c>
      <c r="J199">
        <f>AVERAGEIFS(tblSales[UnitPrice],tblSales[Barcode],tblSales[[#This Row],[Barcode]])</f>
        <v>3.3299999999999996</v>
      </c>
      <c r="K199" t="str">
        <f>IF(OR(tblSales[[#This Row],[UnitPrice]]&lt;0.5*tblSales[[#This Row],[ProductAvgPrice]],tblSales[[#This Row],[UnitPrice]]&gt;2*tblSales[[#This Row],[ProductAvgPrice]]),"PRICE_VARIANCE","OK")</f>
        <v>OK</v>
      </c>
      <c r="L199" t="str">
        <f>IF(tblSales[[#This Row],[MasterExists]]="MISSING","REVIEW","AUTO")</f>
        <v>AUTO</v>
      </c>
      <c r="M199" t="str">
        <f>_xlfn.XLOOKUP(tblSales[[#This Row],[VendorCategory]], tblCategoryMap[VendorCategory], tblCategoryMap[Comp_Category], "REVIEW")</f>
        <v>Beverages</v>
      </c>
    </row>
    <row r="200" spans="1:13" x14ac:dyDescent="0.3">
      <c r="A200" t="s">
        <v>170</v>
      </c>
      <c r="B200" t="s">
        <v>144</v>
      </c>
      <c r="C200" t="s">
        <v>77</v>
      </c>
      <c r="D200" t="str">
        <f>_xlfn.XLOOKUP(tblSales[[#This Row],[Barcode]], tblProducts[Barcode], tblProducts[ProductName], "NOT_FOUND")</f>
        <v>BrandC Toothpaste Item 28</v>
      </c>
      <c r="E200" t="str">
        <f>_xlfn.XLOOKUP(tblSales[[#This Row],[Barcode]], tblProducts[Barcode], tblProducts[Category], "NOT_FOUND")</f>
        <v>Toothpaste</v>
      </c>
      <c r="F200">
        <v>12</v>
      </c>
      <c r="G200">
        <v>9.14</v>
      </c>
      <c r="H200">
        <v>109.68</v>
      </c>
      <c r="I200" t="str">
        <f>IF(COUNTIFS(tblProducts[Barcode],tblSales[[#This Row],[Barcode]])&gt;0,"OK","MISSING")</f>
        <v>OK</v>
      </c>
      <c r="J200">
        <f>AVERAGEIFS(tblSales[UnitPrice],tblSales[Barcode],tblSales[[#This Row],[Barcode]])</f>
        <v>14.76</v>
      </c>
      <c r="K200" t="str">
        <f>IF(OR(tblSales[[#This Row],[UnitPrice]]&lt;0.5*tblSales[[#This Row],[ProductAvgPrice]],tblSales[[#This Row],[UnitPrice]]&gt;2*tblSales[[#This Row],[ProductAvgPrice]]),"PRICE_VARIANCE","OK")</f>
        <v>OK</v>
      </c>
      <c r="L200" t="str">
        <f>IF(tblSales[[#This Row],[MasterExists]]="MISSING","REVIEW","AUTO")</f>
        <v>AUTO</v>
      </c>
      <c r="M200" t="str">
        <f>_xlfn.XLOOKUP(tblSales[[#This Row],[VendorCategory]], tblCategoryMap[VendorCategory], tblCategoryMap[Comp_Category], "REVIEW")</f>
        <v>Health &amp; Beauty</v>
      </c>
    </row>
    <row r="201" spans="1:13" x14ac:dyDescent="0.3">
      <c r="A201" t="s">
        <v>196</v>
      </c>
      <c r="B201" t="s">
        <v>154</v>
      </c>
      <c r="C201" t="s">
        <v>112</v>
      </c>
      <c r="D201" t="str">
        <f>_xlfn.XLOOKUP(tblSales[[#This Row],[Barcode]], tblProducts[Barcode], tblProducts[ProductName], "NOT_FOUND")</f>
        <v>BrandB Personal Care Item 44</v>
      </c>
      <c r="E201" t="str">
        <f>_xlfn.XLOOKUP(tblSales[[#This Row],[Barcode]], tblProducts[Barcode], tblProducts[Category], "NOT_FOUND")</f>
        <v>Personal Care</v>
      </c>
      <c r="F201">
        <v>16</v>
      </c>
      <c r="G201">
        <v>7.66</v>
      </c>
      <c r="H201">
        <v>122.56</v>
      </c>
      <c r="I201" t="str">
        <f>IF(COUNTIFS(tblProducts[Barcode],tblSales[[#This Row],[Barcode]])&gt;0,"OK","MISSING")</f>
        <v>OK</v>
      </c>
      <c r="J201">
        <f>AVERAGEIFS(tblSales[UnitPrice],tblSales[Barcode],tblSales[[#This Row],[Barcode]])</f>
        <v>14.206666666666665</v>
      </c>
      <c r="K201" t="str">
        <f>IF(OR(tblSales[[#This Row],[UnitPrice]]&lt;0.5*tblSales[[#This Row],[ProductAvgPrice]],tblSales[[#This Row],[UnitPrice]]&gt;2*tblSales[[#This Row],[ProductAvgPrice]]),"PRICE_VARIANCE","OK")</f>
        <v>OK</v>
      </c>
      <c r="L201" t="str">
        <f>IF(tblSales[[#This Row],[MasterExists]]="MISSING","REVIEW","AUTO")</f>
        <v>AUTO</v>
      </c>
      <c r="M201" t="str">
        <f>_xlfn.XLOOKUP(tblSales[[#This Row],[VendorCategory]], tblCategoryMap[VendorCategory], tblCategoryMap[Comp_Category], "REVIEW")</f>
        <v>Health &amp; Beauty</v>
      </c>
    </row>
  </sheetData>
  <conditionalFormatting sqref="I2:I201">
    <cfRule type="expression" dxfId="17" priority="3">
      <formula>($I2="MISSING")</formula>
    </cfRule>
  </conditionalFormatting>
  <conditionalFormatting sqref="K2:K201">
    <cfRule type="expression" dxfId="16" priority="5">
      <formula>$K2="PRICE_VARIANCE"</formula>
    </cfRule>
  </conditionalFormatting>
  <conditionalFormatting sqref="L2:L201">
    <cfRule type="expression" dxfId="15" priority="2">
      <formula>($L2="REVIEW")</formula>
    </cfRule>
  </conditionalFormatting>
  <conditionalFormatting sqref="M2:M201">
    <cfRule type="expression" dxfId="14" priority="1">
      <formula>($M2="REVIEW")</formula>
    </cfRule>
  </conditionalFormatting>
  <pageMargins left="0.75" right="0.75" top="1" bottom="1" header="0.5" footer="0.5"/>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22"/>
  <sheetViews>
    <sheetView workbookViewId="0">
      <selection activeCell="C1" sqref="C1"/>
    </sheetView>
  </sheetViews>
  <sheetFormatPr defaultRowHeight="14.4" x14ac:dyDescent="0.3"/>
  <cols>
    <col min="1" max="1" width="16.6640625" customWidth="1"/>
    <col min="2" max="2" width="14.6640625" customWidth="1"/>
    <col min="3" max="3" width="15.33203125" customWidth="1"/>
  </cols>
  <sheetData>
    <row r="1" spans="1:3" x14ac:dyDescent="0.3">
      <c r="A1" s="1" t="s">
        <v>258</v>
      </c>
      <c r="B1" s="2" t="s">
        <v>270</v>
      </c>
      <c r="C1" s="1" t="s">
        <v>259</v>
      </c>
    </row>
    <row r="2" spans="1:3" x14ac:dyDescent="0.3">
      <c r="A2" t="s">
        <v>6</v>
      </c>
      <c r="B2" t="s">
        <v>260</v>
      </c>
      <c r="C2" t="s">
        <v>261</v>
      </c>
    </row>
    <row r="3" spans="1:3" x14ac:dyDescent="0.3">
      <c r="A3" t="s">
        <v>21</v>
      </c>
      <c r="B3" t="s">
        <v>260</v>
      </c>
      <c r="C3" t="s">
        <v>261</v>
      </c>
    </row>
    <row r="4" spans="1:3" x14ac:dyDescent="0.3">
      <c r="A4" t="s">
        <v>107</v>
      </c>
      <c r="B4" t="s">
        <v>260</v>
      </c>
      <c r="C4" t="s">
        <v>261</v>
      </c>
    </row>
    <row r="5" spans="1:3" x14ac:dyDescent="0.3">
      <c r="A5" t="s">
        <v>46</v>
      </c>
      <c r="B5" t="s">
        <v>260</v>
      </c>
      <c r="C5" t="s">
        <v>261</v>
      </c>
    </row>
    <row r="6" spans="1:3" x14ac:dyDescent="0.3">
      <c r="A6" t="s">
        <v>262</v>
      </c>
      <c r="B6" t="s">
        <v>263</v>
      </c>
      <c r="C6" t="s">
        <v>261</v>
      </c>
    </row>
    <row r="7" spans="1:3" x14ac:dyDescent="0.3">
      <c r="A7" t="s">
        <v>10</v>
      </c>
      <c r="B7" t="s">
        <v>263</v>
      </c>
      <c r="C7" t="s">
        <v>261</v>
      </c>
    </row>
    <row r="8" spans="1:3" x14ac:dyDescent="0.3">
      <c r="A8" t="s">
        <v>264</v>
      </c>
      <c r="B8" t="s">
        <v>263</v>
      </c>
      <c r="C8" t="s">
        <v>261</v>
      </c>
    </row>
    <row r="9" spans="1:3" x14ac:dyDescent="0.3">
      <c r="A9" t="s">
        <v>27</v>
      </c>
      <c r="B9" t="s">
        <v>263</v>
      </c>
      <c r="C9" t="s">
        <v>261</v>
      </c>
    </row>
    <row r="10" spans="1:3" x14ac:dyDescent="0.3">
      <c r="A10" t="s">
        <v>38</v>
      </c>
      <c r="B10" t="s">
        <v>265</v>
      </c>
      <c r="C10" t="s">
        <v>261</v>
      </c>
    </row>
    <row r="11" spans="1:3" x14ac:dyDescent="0.3">
      <c r="A11" t="s">
        <v>35</v>
      </c>
      <c r="B11" t="s">
        <v>265</v>
      </c>
      <c r="C11" t="s">
        <v>261</v>
      </c>
    </row>
    <row r="12" spans="1:3" x14ac:dyDescent="0.3">
      <c r="A12" t="s">
        <v>64</v>
      </c>
      <c r="B12" t="s">
        <v>265</v>
      </c>
      <c r="C12" t="s">
        <v>261</v>
      </c>
    </row>
    <row r="13" spans="1:3" x14ac:dyDescent="0.3">
      <c r="A13" t="s">
        <v>79</v>
      </c>
      <c r="B13" t="s">
        <v>265</v>
      </c>
      <c r="C13" t="s">
        <v>261</v>
      </c>
    </row>
    <row r="14" spans="1:3" x14ac:dyDescent="0.3">
      <c r="A14" t="s">
        <v>43</v>
      </c>
      <c r="B14" t="s">
        <v>265</v>
      </c>
      <c r="C14" t="s">
        <v>261</v>
      </c>
    </row>
    <row r="15" spans="1:3" x14ac:dyDescent="0.3">
      <c r="A15" t="s">
        <v>17</v>
      </c>
      <c r="B15" t="s">
        <v>266</v>
      </c>
      <c r="C15" t="s">
        <v>261</v>
      </c>
    </row>
    <row r="16" spans="1:3" x14ac:dyDescent="0.3">
      <c r="A16" t="s">
        <v>267</v>
      </c>
      <c r="B16" t="s">
        <v>266</v>
      </c>
      <c r="C16" t="s">
        <v>261</v>
      </c>
    </row>
    <row r="17" spans="1:3" x14ac:dyDescent="0.3">
      <c r="A17" t="s">
        <v>30</v>
      </c>
      <c r="B17" t="s">
        <v>266</v>
      </c>
      <c r="C17" t="s">
        <v>261</v>
      </c>
    </row>
    <row r="18" spans="1:3" x14ac:dyDescent="0.3">
      <c r="A18" t="s">
        <v>71</v>
      </c>
      <c r="B18" t="s">
        <v>266</v>
      </c>
      <c r="C18" t="s">
        <v>261</v>
      </c>
    </row>
    <row r="19" spans="1:3" x14ac:dyDescent="0.3">
      <c r="A19" t="s">
        <v>24</v>
      </c>
      <c r="B19" t="s">
        <v>268</v>
      </c>
      <c r="C19" t="s">
        <v>261</v>
      </c>
    </row>
    <row r="20" spans="1:3" x14ac:dyDescent="0.3">
      <c r="A20" t="s">
        <v>74</v>
      </c>
      <c r="B20" t="s">
        <v>268</v>
      </c>
      <c r="C20" t="s">
        <v>261</v>
      </c>
    </row>
    <row r="21" spans="1:3" x14ac:dyDescent="0.3">
      <c r="A21" t="s">
        <v>51</v>
      </c>
      <c r="B21" t="s">
        <v>268</v>
      </c>
      <c r="C21" t="s">
        <v>261</v>
      </c>
    </row>
    <row r="22" spans="1:3" x14ac:dyDescent="0.3">
      <c r="A22" t="s">
        <v>269</v>
      </c>
      <c r="B22" t="s">
        <v>268</v>
      </c>
      <c r="C22" t="s">
        <v>261</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59F7-8D74-40EC-9532-019D96C68B81}">
  <sheetPr codeName="Sheet4"/>
  <dimension ref="A1:O24"/>
  <sheetViews>
    <sheetView workbookViewId="0">
      <selection activeCell="O1" sqref="O1"/>
    </sheetView>
  </sheetViews>
  <sheetFormatPr defaultRowHeight="14.4" x14ac:dyDescent="0.3"/>
  <sheetData>
    <row r="1" spans="1:15" x14ac:dyDescent="0.3">
      <c r="A1" s="3" t="s">
        <v>126</v>
      </c>
      <c r="B1" s="3" t="s">
        <v>127</v>
      </c>
      <c r="C1" s="3" t="s">
        <v>0</v>
      </c>
      <c r="D1" s="3" t="s">
        <v>258</v>
      </c>
      <c r="E1" s="3" t="s">
        <v>128</v>
      </c>
      <c r="F1" s="3" t="s">
        <v>129</v>
      </c>
      <c r="G1" s="3" t="s">
        <v>130</v>
      </c>
      <c r="H1" s="3" t="s">
        <v>271</v>
      </c>
      <c r="I1" s="3" t="s">
        <v>272</v>
      </c>
      <c r="J1" s="3" t="s">
        <v>273</v>
      </c>
      <c r="K1" s="3" t="s">
        <v>274</v>
      </c>
      <c r="L1" s="3" t="s">
        <v>275</v>
      </c>
      <c r="M1" s="4" t="s">
        <v>276</v>
      </c>
      <c r="N1" s="4" t="s">
        <v>277</v>
      </c>
      <c r="O1" s="4" t="s">
        <v>278</v>
      </c>
    </row>
    <row r="2" spans="1:15" x14ac:dyDescent="0.3">
      <c r="A2" t="str" cm="1">
        <f t="array" ref="A2:M24">_xlfn._xlws.FILTER(RawSales!A2:M201, (RawSales!I2:I201="MISSING") + (RawSales!K2:K201="PRICE_VARIANCE"))</f>
        <v>2025-05-28</v>
      </c>
      <c r="B2" t="str">
        <v>Store08</v>
      </c>
      <c r="C2" t="str">
        <v>1001022</v>
      </c>
      <c r="D2" t="str">
        <v>BrandB Skincare Item 22</v>
      </c>
      <c r="E2" t="str">
        <v>Skincare</v>
      </c>
      <c r="F2">
        <v>8</v>
      </c>
      <c r="G2">
        <v>7.27</v>
      </c>
      <c r="H2">
        <v>58.16</v>
      </c>
      <c r="I2" t="str">
        <v>OK</v>
      </c>
      <c r="J2">
        <v>15.129999999999997</v>
      </c>
      <c r="K2" t="str">
        <v>PRICE_VARIANCE</v>
      </c>
      <c r="L2" t="str">
        <v>AUTO</v>
      </c>
      <c r="M2" t="str">
        <v>Health &amp; Beauty</v>
      </c>
    </row>
    <row r="3" spans="1:15" x14ac:dyDescent="0.3">
      <c r="A3" t="str">
        <v>2025-05-23</v>
      </c>
      <c r="B3" t="str">
        <v>Store08</v>
      </c>
      <c r="C3" t="str">
        <v>1001033</v>
      </c>
      <c r="D3" t="str">
        <v>BrandE Yogurt Item 33</v>
      </c>
      <c r="E3" t="str">
        <v>Yogurt</v>
      </c>
      <c r="F3">
        <v>5</v>
      </c>
      <c r="G3">
        <v>1.81</v>
      </c>
      <c r="H3">
        <v>9.0500000000000007</v>
      </c>
      <c r="I3" t="str">
        <v>OK</v>
      </c>
      <c r="J3">
        <v>4.1983333333333333</v>
      </c>
      <c r="K3" t="str">
        <v>PRICE_VARIANCE</v>
      </c>
      <c r="L3" t="str">
        <v>AUTO</v>
      </c>
      <c r="M3" t="str">
        <v>Dairy</v>
      </c>
    </row>
    <row r="4" spans="1:15" x14ac:dyDescent="0.3">
      <c r="A4" t="str">
        <v>2025-03-08</v>
      </c>
      <c r="B4" t="str">
        <v>Store03</v>
      </c>
      <c r="C4" t="str">
        <v>1001024</v>
      </c>
      <c r="D4" t="str">
        <v>BrandB Crisps Item 24</v>
      </c>
      <c r="E4" t="str">
        <v>Crisps</v>
      </c>
      <c r="F4">
        <v>19</v>
      </c>
      <c r="G4">
        <v>2.09</v>
      </c>
      <c r="H4">
        <v>39.71</v>
      </c>
      <c r="I4" t="str">
        <v>OK</v>
      </c>
      <c r="J4">
        <v>4.2133333333333338</v>
      </c>
      <c r="K4" t="str">
        <v>PRICE_VARIANCE</v>
      </c>
      <c r="L4" t="str">
        <v>AUTO</v>
      </c>
      <c r="M4" t="str">
        <v>Snacks</v>
      </c>
    </row>
    <row r="5" spans="1:15" x14ac:dyDescent="0.3">
      <c r="A5" t="str">
        <v>2025-01-18</v>
      </c>
      <c r="B5" t="str">
        <v>Store01</v>
      </c>
      <c r="C5" t="str">
        <v>1001049</v>
      </c>
      <c r="D5" t="str">
        <v>BrandA Toothpaste Item 49</v>
      </c>
      <c r="E5" t="str">
        <v>Toothpaste</v>
      </c>
      <c r="F5">
        <v>1</v>
      </c>
      <c r="G5">
        <v>3.91</v>
      </c>
      <c r="H5">
        <v>3.91</v>
      </c>
      <c r="I5" t="str">
        <v>OK</v>
      </c>
      <c r="J5">
        <v>11.281666666666666</v>
      </c>
      <c r="K5" t="str">
        <v>PRICE_VARIANCE</v>
      </c>
      <c r="L5" t="str">
        <v>AUTO</v>
      </c>
      <c r="M5" t="str">
        <v>Health &amp; Beauty</v>
      </c>
    </row>
    <row r="6" spans="1:15" x14ac:dyDescent="0.3">
      <c r="A6" t="str">
        <v>2025-02-20</v>
      </c>
      <c r="B6" t="str">
        <v>Store02</v>
      </c>
      <c r="C6" t="str">
        <v>1001017</v>
      </c>
      <c r="D6" t="str">
        <v>BrandB Personal Care Item 17</v>
      </c>
      <c r="E6" t="str">
        <v>Personal Care</v>
      </c>
      <c r="F6">
        <v>19</v>
      </c>
      <c r="G6">
        <v>5.77</v>
      </c>
      <c r="H6">
        <v>109.63</v>
      </c>
      <c r="I6" t="str">
        <v>OK</v>
      </c>
      <c r="J6">
        <v>14.436666666666666</v>
      </c>
      <c r="K6" t="str">
        <v>PRICE_VARIANCE</v>
      </c>
      <c r="L6" t="str">
        <v>AUTO</v>
      </c>
      <c r="M6" t="str">
        <v>Health &amp; Beauty</v>
      </c>
    </row>
    <row r="7" spans="1:15" x14ac:dyDescent="0.3">
      <c r="A7" t="str">
        <v>2025-01-03</v>
      </c>
      <c r="B7" t="str">
        <v>Store09</v>
      </c>
      <c r="C7" t="str">
        <v>1001037</v>
      </c>
      <c r="D7" t="str">
        <v>BrandB Soda Item 37</v>
      </c>
      <c r="E7" t="str">
        <v>Soda</v>
      </c>
      <c r="F7">
        <v>7</v>
      </c>
      <c r="G7">
        <v>1.51</v>
      </c>
      <c r="H7">
        <v>10.57</v>
      </c>
      <c r="I7" t="str">
        <v>OK</v>
      </c>
      <c r="J7">
        <v>3.3299999999999996</v>
      </c>
      <c r="K7" t="str">
        <v>PRICE_VARIANCE</v>
      </c>
      <c r="L7" t="str">
        <v>AUTO</v>
      </c>
      <c r="M7" t="str">
        <v>Beverages</v>
      </c>
    </row>
    <row r="8" spans="1:15" x14ac:dyDescent="0.3">
      <c r="A8" t="str">
        <v>2025-05-17</v>
      </c>
      <c r="B8" t="str">
        <v>Store03</v>
      </c>
      <c r="C8" t="str">
        <v>1001035</v>
      </c>
      <c r="D8" t="str">
        <v>BrandE Crisps Item 35</v>
      </c>
      <c r="E8" t="str">
        <v>Crisps</v>
      </c>
      <c r="F8">
        <v>9</v>
      </c>
      <c r="G8">
        <v>1.27</v>
      </c>
      <c r="H8">
        <v>11.43</v>
      </c>
      <c r="I8" t="str">
        <v>OK</v>
      </c>
      <c r="J8">
        <v>4.4359999999999999</v>
      </c>
      <c r="K8" t="str">
        <v>PRICE_VARIANCE</v>
      </c>
      <c r="L8" t="str">
        <v>AUTO</v>
      </c>
      <c r="M8" t="str">
        <v>Snacks</v>
      </c>
    </row>
    <row r="9" spans="1:15" x14ac:dyDescent="0.3">
      <c r="A9" t="str">
        <v>2025-02-23</v>
      </c>
      <c r="B9" t="str">
        <v>Store04</v>
      </c>
      <c r="C9" t="str">
        <v>1001025</v>
      </c>
      <c r="D9" t="str">
        <v>BrandC Surface Cleaner Item 25</v>
      </c>
      <c r="E9" t="str">
        <v>Surface Cleaner</v>
      </c>
      <c r="F9">
        <v>9</v>
      </c>
      <c r="G9">
        <v>3.44</v>
      </c>
      <c r="H9">
        <v>30.96</v>
      </c>
      <c r="I9" t="str">
        <v>OK</v>
      </c>
      <c r="J9">
        <v>12.654</v>
      </c>
      <c r="K9" t="str">
        <v>PRICE_VARIANCE</v>
      </c>
      <c r="L9" t="str">
        <v>AUTO</v>
      </c>
      <c r="M9" t="str">
        <v>Household</v>
      </c>
    </row>
    <row r="10" spans="1:15" x14ac:dyDescent="0.3">
      <c r="A10" t="str">
        <v>2025-03-11</v>
      </c>
      <c r="B10" t="str">
        <v>Store09</v>
      </c>
      <c r="C10" t="str">
        <v>1001009</v>
      </c>
      <c r="D10" t="str">
        <v>BrandC Packaged Snacks Item 9</v>
      </c>
      <c r="E10" t="str">
        <v>Packaged Snacks</v>
      </c>
      <c r="F10">
        <v>18</v>
      </c>
      <c r="G10">
        <v>1.1299999999999999</v>
      </c>
      <c r="H10">
        <v>20.34</v>
      </c>
      <c r="I10" t="str">
        <v>OK</v>
      </c>
      <c r="J10">
        <v>3.8900000000000006</v>
      </c>
      <c r="K10" t="str">
        <v>PRICE_VARIANCE</v>
      </c>
      <c r="L10" t="str">
        <v>AUTO</v>
      </c>
      <c r="M10" t="str">
        <v>Snacks</v>
      </c>
    </row>
    <row r="11" spans="1:15" x14ac:dyDescent="0.3">
      <c r="A11" t="str">
        <v>2025-02-22</v>
      </c>
      <c r="B11" t="str">
        <v>Store05</v>
      </c>
      <c r="C11" t="str">
        <v>1001033</v>
      </c>
      <c r="D11" t="str">
        <v>BrandE Yogurt Item 33</v>
      </c>
      <c r="E11" t="str">
        <v>Yogurt</v>
      </c>
      <c r="F11">
        <v>18</v>
      </c>
      <c r="G11">
        <v>1.88</v>
      </c>
      <c r="H11">
        <v>33.840000000000003</v>
      </c>
      <c r="I11" t="str">
        <v>OK</v>
      </c>
      <c r="J11">
        <v>4.1983333333333333</v>
      </c>
      <c r="K11" t="str">
        <v>PRICE_VARIANCE</v>
      </c>
      <c r="L11" t="str">
        <v>AUTO</v>
      </c>
      <c r="M11" t="str">
        <v>Dairy</v>
      </c>
    </row>
    <row r="12" spans="1:15" x14ac:dyDescent="0.3">
      <c r="A12" t="str">
        <v>2025-04-23</v>
      </c>
      <c r="B12" t="str">
        <v>Store02</v>
      </c>
      <c r="C12" t="str">
        <v>1001019</v>
      </c>
      <c r="D12" t="str">
        <v>BrandB Soap Item 19</v>
      </c>
      <c r="E12" t="str">
        <v>Soap</v>
      </c>
      <c r="F12">
        <v>17</v>
      </c>
      <c r="G12">
        <v>5.17</v>
      </c>
      <c r="H12">
        <v>87.89</v>
      </c>
      <c r="I12" t="str">
        <v>OK</v>
      </c>
      <c r="J12">
        <v>14.138571428571426</v>
      </c>
      <c r="K12" t="str">
        <v>PRICE_VARIANCE</v>
      </c>
      <c r="L12" t="str">
        <v>AUTO</v>
      </c>
      <c r="M12" t="str">
        <v>Health &amp; Beauty</v>
      </c>
    </row>
    <row r="13" spans="1:15" x14ac:dyDescent="0.3">
      <c r="A13" t="str">
        <v>2025-04-22</v>
      </c>
      <c r="B13" t="str">
        <v>Store02</v>
      </c>
      <c r="C13" t="str">
        <v>1001008</v>
      </c>
      <c r="D13" t="str">
        <v>BrandA Household Care Item 8</v>
      </c>
      <c r="E13" t="str">
        <v>Household Care</v>
      </c>
      <c r="F13">
        <v>4</v>
      </c>
      <c r="G13">
        <v>2.68</v>
      </c>
      <c r="H13">
        <v>10.72</v>
      </c>
      <c r="I13" t="str">
        <v>OK</v>
      </c>
      <c r="J13">
        <v>12.305</v>
      </c>
      <c r="K13" t="str">
        <v>PRICE_VARIANCE</v>
      </c>
      <c r="L13" t="str">
        <v>AUTO</v>
      </c>
      <c r="M13" t="str">
        <v>Household</v>
      </c>
    </row>
    <row r="14" spans="1:15" x14ac:dyDescent="0.3">
      <c r="A14" t="str">
        <v>2025-03-07</v>
      </c>
      <c r="B14" t="str">
        <v>Store08</v>
      </c>
      <c r="C14" t="str">
        <v>1001040</v>
      </c>
      <c r="D14" t="str">
        <v>BrandA Personal Care Item 40</v>
      </c>
      <c r="E14" t="str">
        <v>Personal Care</v>
      </c>
      <c r="F14">
        <v>10</v>
      </c>
      <c r="G14">
        <v>7.1</v>
      </c>
      <c r="H14">
        <v>71</v>
      </c>
      <c r="I14" t="str">
        <v>OK</v>
      </c>
      <c r="J14">
        <v>15.393333333333333</v>
      </c>
      <c r="K14" t="str">
        <v>PRICE_VARIANCE</v>
      </c>
      <c r="L14" t="str">
        <v>AUTO</v>
      </c>
      <c r="M14" t="str">
        <v>Health &amp; Beauty</v>
      </c>
    </row>
    <row r="15" spans="1:15" x14ac:dyDescent="0.3">
      <c r="A15" t="str">
        <v>2025-06-15</v>
      </c>
      <c r="B15" t="str">
        <v>Store06</v>
      </c>
      <c r="C15" t="str">
        <v>1001019</v>
      </c>
      <c r="D15" t="str">
        <v>BrandB Soap Item 19</v>
      </c>
      <c r="E15" t="str">
        <v>Soap</v>
      </c>
      <c r="F15">
        <v>2</v>
      </c>
      <c r="G15">
        <v>6.43</v>
      </c>
      <c r="H15">
        <v>12.86</v>
      </c>
      <c r="I15" t="str">
        <v>OK</v>
      </c>
      <c r="J15">
        <v>14.138571428571426</v>
      </c>
      <c r="K15" t="str">
        <v>PRICE_VARIANCE</v>
      </c>
      <c r="L15" t="str">
        <v>AUTO</v>
      </c>
      <c r="M15" t="str">
        <v>Health &amp; Beauty</v>
      </c>
    </row>
    <row r="16" spans="1:15" x14ac:dyDescent="0.3">
      <c r="A16" t="str">
        <v>2025-03-02</v>
      </c>
      <c r="B16" t="str">
        <v>Store10</v>
      </c>
      <c r="C16" t="str">
        <v>1001014</v>
      </c>
      <c r="D16" t="str">
        <v>BrandE Bottled Drinks Item 14</v>
      </c>
      <c r="E16" t="str">
        <v>Bottled Drinks</v>
      </c>
      <c r="F16">
        <v>11</v>
      </c>
      <c r="G16">
        <v>0.88</v>
      </c>
      <c r="H16">
        <v>9.68</v>
      </c>
      <c r="I16" t="str">
        <v>OK</v>
      </c>
      <c r="J16">
        <v>3.1533333333333329</v>
      </c>
      <c r="K16" t="str">
        <v>PRICE_VARIANCE</v>
      </c>
      <c r="L16" t="str">
        <v>AUTO</v>
      </c>
      <c r="M16" t="str">
        <v>Beverages</v>
      </c>
    </row>
    <row r="17" spans="1:13" x14ac:dyDescent="0.3">
      <c r="A17" t="str">
        <v>2025-05-06</v>
      </c>
      <c r="B17" t="str">
        <v>Store08</v>
      </c>
      <c r="C17" t="str">
        <v>1001047</v>
      </c>
      <c r="D17" t="str">
        <v>BrandE Shampoo Item 47</v>
      </c>
      <c r="E17" t="str">
        <v>Shampoo</v>
      </c>
      <c r="F17">
        <v>3</v>
      </c>
      <c r="G17">
        <v>6.84</v>
      </c>
      <c r="H17">
        <v>20.52</v>
      </c>
      <c r="I17" t="str">
        <v>OK</v>
      </c>
      <c r="J17">
        <v>15.54</v>
      </c>
      <c r="K17" t="str">
        <v>PRICE_VARIANCE</v>
      </c>
      <c r="L17" t="str">
        <v>AUTO</v>
      </c>
      <c r="M17" t="str">
        <v>Health &amp; Beauty</v>
      </c>
    </row>
    <row r="18" spans="1:13" x14ac:dyDescent="0.3">
      <c r="A18" t="str">
        <v>2025-03-22</v>
      </c>
      <c r="B18" t="str">
        <v>Store07</v>
      </c>
      <c r="C18" t="str">
        <v>1001026</v>
      </c>
      <c r="D18" t="str">
        <v>BrandC Cheese Item 26</v>
      </c>
      <c r="E18" t="str">
        <v>Cheese</v>
      </c>
      <c r="F18">
        <v>11</v>
      </c>
      <c r="G18">
        <v>2.35</v>
      </c>
      <c r="H18">
        <v>25.85</v>
      </c>
      <c r="I18" t="str">
        <v>OK</v>
      </c>
      <c r="J18">
        <v>5.7733333333333334</v>
      </c>
      <c r="K18" t="str">
        <v>PRICE_VARIANCE</v>
      </c>
      <c r="L18" t="str">
        <v>AUTO</v>
      </c>
      <c r="M18" t="str">
        <v>Dairy</v>
      </c>
    </row>
    <row r="19" spans="1:13" x14ac:dyDescent="0.3">
      <c r="A19" t="str">
        <v>2025-05-23</v>
      </c>
      <c r="B19" t="str">
        <v>Store06</v>
      </c>
      <c r="C19" t="str">
        <v>1001020</v>
      </c>
      <c r="D19" t="str">
        <v>BrandC Bottled Drinks Item 20</v>
      </c>
      <c r="E19" t="str">
        <v>Bottled Drinks</v>
      </c>
      <c r="F19">
        <v>4</v>
      </c>
      <c r="G19">
        <v>4.9000000000000004</v>
      </c>
      <c r="H19">
        <v>19.600000000000001</v>
      </c>
      <c r="I19" t="str">
        <v>OK</v>
      </c>
      <c r="J19">
        <v>2.234</v>
      </c>
      <c r="K19" t="str">
        <v>PRICE_VARIANCE</v>
      </c>
      <c r="L19" t="str">
        <v>AUTO</v>
      </c>
      <c r="M19" t="str">
        <v>Beverages</v>
      </c>
    </row>
    <row r="20" spans="1:13" x14ac:dyDescent="0.3">
      <c r="A20" t="str">
        <v>2025-05-09</v>
      </c>
      <c r="B20" t="str">
        <v>Store09</v>
      </c>
      <c r="C20" t="str">
        <v>1001044</v>
      </c>
      <c r="D20" t="str">
        <v>BrandB Personal Care Item 44</v>
      </c>
      <c r="E20" t="str">
        <v>Personal Care</v>
      </c>
      <c r="F20">
        <v>12</v>
      </c>
      <c r="G20">
        <v>4.84</v>
      </c>
      <c r="H20">
        <v>58.08</v>
      </c>
      <c r="I20" t="str">
        <v>OK</v>
      </c>
      <c r="J20">
        <v>14.206666666666665</v>
      </c>
      <c r="K20" t="str">
        <v>PRICE_VARIANCE</v>
      </c>
      <c r="L20" t="str">
        <v>AUTO</v>
      </c>
      <c r="M20" t="str">
        <v>Health &amp; Beauty</v>
      </c>
    </row>
    <row r="21" spans="1:13" x14ac:dyDescent="0.3">
      <c r="A21" t="str">
        <v>2025-05-22</v>
      </c>
      <c r="B21" t="str">
        <v>Store10</v>
      </c>
      <c r="C21" t="str">
        <v>1001044</v>
      </c>
      <c r="D21" t="str">
        <v>BrandB Personal Care Item 44</v>
      </c>
      <c r="E21" t="str">
        <v>Personal Care</v>
      </c>
      <c r="F21">
        <v>12</v>
      </c>
      <c r="G21">
        <v>5.85</v>
      </c>
      <c r="H21">
        <v>70.2</v>
      </c>
      <c r="I21" t="str">
        <v>OK</v>
      </c>
      <c r="J21">
        <v>14.206666666666665</v>
      </c>
      <c r="K21" t="str">
        <v>PRICE_VARIANCE</v>
      </c>
      <c r="L21" t="str">
        <v>AUTO</v>
      </c>
      <c r="M21" t="str">
        <v>Health &amp; Beauty</v>
      </c>
    </row>
    <row r="22" spans="1:13" x14ac:dyDescent="0.3">
      <c r="A22" t="str">
        <v>2025-06-24</v>
      </c>
      <c r="B22" t="str">
        <v>Store09</v>
      </c>
      <c r="C22" t="str">
        <v>1001037</v>
      </c>
      <c r="D22" t="str">
        <v>BrandB Soda Item 37</v>
      </c>
      <c r="E22" t="str">
        <v>Soda</v>
      </c>
      <c r="F22">
        <v>12</v>
      </c>
      <c r="G22">
        <v>1.31</v>
      </c>
      <c r="H22">
        <v>15.72</v>
      </c>
      <c r="I22" t="str">
        <v>OK</v>
      </c>
      <c r="J22">
        <v>3.3299999999999996</v>
      </c>
      <c r="K22" t="str">
        <v>PRICE_VARIANCE</v>
      </c>
      <c r="L22" t="str">
        <v>AUTO</v>
      </c>
      <c r="M22" t="str">
        <v>Beverages</v>
      </c>
    </row>
    <row r="23" spans="1:13" x14ac:dyDescent="0.3">
      <c r="A23" t="str">
        <v>2025-05-09</v>
      </c>
      <c r="B23" t="str">
        <v>Store03</v>
      </c>
      <c r="C23" t="str">
        <v>1001002</v>
      </c>
      <c r="D23" t="str">
        <v>BrandB Crisps Item 2</v>
      </c>
      <c r="E23" t="str">
        <v>Crisps</v>
      </c>
      <c r="F23">
        <v>19</v>
      </c>
      <c r="G23">
        <v>1.96</v>
      </c>
      <c r="H23">
        <v>37.24</v>
      </c>
      <c r="I23" t="str">
        <v>OK</v>
      </c>
      <c r="J23">
        <v>4.2160000000000002</v>
      </c>
      <c r="K23" t="str">
        <v>PRICE_VARIANCE</v>
      </c>
      <c r="L23" t="str">
        <v>AUTO</v>
      </c>
      <c r="M23" t="str">
        <v>Snacks</v>
      </c>
    </row>
    <row r="24" spans="1:13" x14ac:dyDescent="0.3">
      <c r="A24" t="str">
        <v>2025-04-08</v>
      </c>
      <c r="B24" t="str">
        <v>Store03</v>
      </c>
      <c r="C24" t="str">
        <v>1001020</v>
      </c>
      <c r="D24" t="str">
        <v>BrandC Bottled Drinks Item 20</v>
      </c>
      <c r="E24" t="str">
        <v>Bottled Drinks</v>
      </c>
      <c r="F24">
        <v>8</v>
      </c>
      <c r="G24">
        <v>0.99</v>
      </c>
      <c r="H24">
        <v>7.92</v>
      </c>
      <c r="I24" t="str">
        <v>OK</v>
      </c>
      <c r="J24">
        <v>2.234</v>
      </c>
      <c r="K24" t="str">
        <v>PRICE_VARIANCE</v>
      </c>
      <c r="L24" t="str">
        <v>AUTO</v>
      </c>
      <c r="M24" t="str">
        <v>Beverages</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107A-971D-449F-89B1-8E41E190038F}">
  <sheetPr codeName="Sheet5"/>
  <dimension ref="A2:V19"/>
  <sheetViews>
    <sheetView workbookViewId="0">
      <selection activeCell="T2" sqref="T2"/>
    </sheetView>
  </sheetViews>
  <sheetFormatPr defaultRowHeight="14.4" x14ac:dyDescent="0.3"/>
  <cols>
    <col min="1" max="1" width="16.88671875" bestFit="1" customWidth="1"/>
    <col min="2" max="2" width="16.5546875" bestFit="1" customWidth="1"/>
    <col min="3" max="3" width="14.88671875" bestFit="1" customWidth="1"/>
    <col min="5" max="5" width="25.6640625" bestFit="1" customWidth="1"/>
    <col min="6" max="6" width="16.5546875" bestFit="1" customWidth="1"/>
    <col min="8" max="8" width="11.77734375" bestFit="1" customWidth="1"/>
  </cols>
  <sheetData>
    <row r="2" spans="1:22" x14ac:dyDescent="0.3">
      <c r="A2" t="s">
        <v>283</v>
      </c>
      <c r="E2" t="s">
        <v>282</v>
      </c>
      <c r="H2" t="s">
        <v>284</v>
      </c>
      <c r="J2" t="s">
        <v>285</v>
      </c>
      <c r="M2" t="s">
        <v>286</v>
      </c>
      <c r="P2" t="s">
        <v>287</v>
      </c>
      <c r="R2" t="s">
        <v>288</v>
      </c>
      <c r="T2" t="s">
        <v>290</v>
      </c>
      <c r="V2" t="s">
        <v>291</v>
      </c>
    </row>
    <row r="3" spans="1:22" x14ac:dyDescent="0.3">
      <c r="A3" s="5" t="s">
        <v>270</v>
      </c>
      <c r="B3" t="s">
        <v>280</v>
      </c>
      <c r="E3" s="5" t="s">
        <v>1</v>
      </c>
      <c r="F3" t="s">
        <v>280</v>
      </c>
      <c r="H3" s="7">
        <f>SUM(tblSales[SalesValue])</f>
        <v>18361.44000000001</v>
      </c>
      <c r="J3">
        <f>SUM(tblSales[Quantity])</f>
        <v>2172</v>
      </c>
      <c r="M3" s="9" cm="1">
        <f t="array" ref="M3">1-COUNTIF(tblSales[MasterExists],MISSING)/ROWS(tblSales[Barcode])</f>
        <v>1</v>
      </c>
      <c r="P3">
        <f>COUNTIF(tblSales[MasterExists],"Missing") + COUNTIF(tblSales[PriceVarianceFlag],"PRICE_VARIANCE")</f>
        <v>23</v>
      </c>
      <c r="R3" s="9">
        <f>COUNTIF(tblSales[CodingStatus],"auto")/ROWS(tblSales[Barcode])</f>
        <v>1</v>
      </c>
      <c r="T3" s="9">
        <f>COUNTIF(tblSales[MasterExists], "Missing")/ROWS(tblSales[Barcode])</f>
        <v>0</v>
      </c>
      <c r="V3" t="str">
        <f>IF(COUNTIF(tblSales[MasterExists],"Missing")/ROWS(tblSales[Barcode])&gt;0.05,"ESCALATE","OK")</f>
        <v>OK</v>
      </c>
    </row>
    <row r="4" spans="1:22" x14ac:dyDescent="0.3">
      <c r="A4" s="6" t="s">
        <v>260</v>
      </c>
      <c r="B4" s="7">
        <v>1496.3600000000001</v>
      </c>
      <c r="E4" s="6" t="s">
        <v>57</v>
      </c>
      <c r="F4">
        <v>1364.1799999999998</v>
      </c>
    </row>
    <row r="5" spans="1:22" x14ac:dyDescent="0.3">
      <c r="A5" s="6" t="s">
        <v>268</v>
      </c>
      <c r="B5" s="7">
        <v>2443.6399999999994</v>
      </c>
      <c r="E5" s="6" t="s">
        <v>88</v>
      </c>
      <c r="F5">
        <v>1325.5299999999997</v>
      </c>
    </row>
    <row r="6" spans="1:22" x14ac:dyDescent="0.3">
      <c r="A6" s="6" t="s">
        <v>265</v>
      </c>
      <c r="B6" s="7">
        <v>11255.31</v>
      </c>
      <c r="E6" s="6" t="s">
        <v>104</v>
      </c>
      <c r="F6">
        <v>1256.8700000000001</v>
      </c>
    </row>
    <row r="7" spans="1:22" x14ac:dyDescent="0.3">
      <c r="A7" s="6" t="s">
        <v>266</v>
      </c>
      <c r="B7" s="7">
        <v>2030.98</v>
      </c>
      <c r="E7" s="6" t="s">
        <v>113</v>
      </c>
      <c r="F7">
        <v>1152.1199999999999</v>
      </c>
    </row>
    <row r="8" spans="1:22" x14ac:dyDescent="0.3">
      <c r="A8" s="6" t="s">
        <v>263</v>
      </c>
      <c r="B8" s="7">
        <v>1135.1500000000001</v>
      </c>
      <c r="E8" s="6" t="s">
        <v>53</v>
      </c>
      <c r="F8">
        <v>1142.47</v>
      </c>
    </row>
    <row r="9" spans="1:22" x14ac:dyDescent="0.3">
      <c r="A9" s="6" t="s">
        <v>279</v>
      </c>
      <c r="B9" s="7">
        <v>18361.440000000002</v>
      </c>
      <c r="E9" s="6" t="s">
        <v>78</v>
      </c>
      <c r="F9">
        <v>1013.3800000000001</v>
      </c>
    </row>
    <row r="10" spans="1:22" x14ac:dyDescent="0.3">
      <c r="E10" s="6" t="s">
        <v>63</v>
      </c>
      <c r="F10">
        <v>772.84</v>
      </c>
    </row>
    <row r="11" spans="1:22" x14ac:dyDescent="0.3">
      <c r="E11" s="6" t="s">
        <v>119</v>
      </c>
      <c r="F11">
        <v>672.92000000000007</v>
      </c>
    </row>
    <row r="12" spans="1:22" x14ac:dyDescent="0.3">
      <c r="A12" s="6" t="s">
        <v>289</v>
      </c>
      <c r="E12" s="6" t="s">
        <v>123</v>
      </c>
      <c r="F12">
        <v>631.9</v>
      </c>
    </row>
    <row r="13" spans="1:22" x14ac:dyDescent="0.3">
      <c r="A13" s="5" t="s">
        <v>270</v>
      </c>
      <c r="B13" t="s">
        <v>281</v>
      </c>
      <c r="E13" s="6" t="s">
        <v>66</v>
      </c>
      <c r="F13">
        <v>630.22</v>
      </c>
    </row>
    <row r="14" spans="1:22" x14ac:dyDescent="0.3">
      <c r="A14" s="6" t="s">
        <v>260</v>
      </c>
      <c r="B14">
        <v>550</v>
      </c>
      <c r="E14" s="6" t="s">
        <v>279</v>
      </c>
      <c r="F14">
        <v>9962.43</v>
      </c>
    </row>
    <row r="15" spans="1:22" x14ac:dyDescent="0.3">
      <c r="A15" s="6" t="s">
        <v>268</v>
      </c>
      <c r="B15">
        <v>449</v>
      </c>
    </row>
    <row r="16" spans="1:22" x14ac:dyDescent="0.3">
      <c r="A16" s="6" t="s">
        <v>265</v>
      </c>
      <c r="B16">
        <v>710</v>
      </c>
    </row>
    <row r="17" spans="1:2" x14ac:dyDescent="0.3">
      <c r="A17" s="6" t="s">
        <v>266</v>
      </c>
      <c r="B17">
        <v>192</v>
      </c>
    </row>
    <row r="18" spans="1:2" x14ac:dyDescent="0.3">
      <c r="A18" s="6" t="s">
        <v>263</v>
      </c>
      <c r="B18">
        <v>271</v>
      </c>
    </row>
    <row r="19" spans="1:2" x14ac:dyDescent="0.3">
      <c r="A19" s="6" t="s">
        <v>279</v>
      </c>
      <c r="B19">
        <v>2172</v>
      </c>
    </row>
  </sheetData>
  <pageMargins left="0.7" right="0.7" top="0.75" bottom="0.75" header="0.3" footer="0.3"/>
  <drawing r:id="rId4"/>
  <legacy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4B5C-72D9-4DF5-AAB1-C219742B4492}">
  <sheetPr codeName="Sheet6">
    <pageSetUpPr fitToPage="1"/>
  </sheetPr>
  <dimension ref="A1"/>
  <sheetViews>
    <sheetView tabSelected="1" topLeftCell="A5" zoomScale="80" zoomScaleNormal="80" workbookViewId="0">
      <selection activeCell="W15" sqref="W15"/>
    </sheetView>
  </sheetViews>
  <sheetFormatPr defaultRowHeight="14.4" x14ac:dyDescent="0.3"/>
  <cols>
    <col min="1" max="1" width="8.77734375" style="8" customWidth="1"/>
    <col min="2" max="16384" width="8.88671875" style="8"/>
  </cols>
  <sheetData/>
  <pageMargins left="0.7" right="0.7" top="0.75" bottom="0.75" header="0.3" footer="0.3"/>
  <pageSetup paperSize="9" orientation="landscape" r:id="rId1"/>
  <colBreaks count="1" manualBreakCount="1">
    <brk id="7" max="1048575" man="1"/>
  </col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Products_Master</vt:lpstr>
      <vt:lpstr>RawSales</vt:lpstr>
      <vt:lpstr>CategoryMap</vt:lpstr>
      <vt:lpstr>Anomalies</vt:lpstr>
      <vt:lpstr>PivotTable</vt:lpstr>
      <vt:lpstr>Dashboard</vt:lpstr>
      <vt:lpstr>EscalationStatus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Atiqah Mustapa</cp:lastModifiedBy>
  <cp:lastPrinted>2025-09-24T07:01:42Z</cp:lastPrinted>
  <dcterms:created xsi:type="dcterms:W3CDTF">2025-09-17T14:43:23Z</dcterms:created>
  <dcterms:modified xsi:type="dcterms:W3CDTF">2025-09-24T10:25:42Z</dcterms:modified>
</cp:coreProperties>
</file>