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ONYI STATE UBEB\Desktop\Data Visualization Excell\Analyzing Data with Formulas and Functions\"/>
    </mc:Choice>
  </mc:AlternateContent>
  <bookViews>
    <workbookView xWindow="-120" yWindow="-120" windowWidth="20730" windowHeight="11160" firstSheet="1" activeTab="3"/>
  </bookViews>
  <sheets>
    <sheet name="Region" sheetId="9" r:id="rId1"/>
    <sheet name="Employee Tenure" sheetId="10" r:id="rId2"/>
    <sheet name="Bonus" sheetId="11" r:id="rId3"/>
    <sheet name="North American" sheetId="4" r:id="rId4"/>
    <sheet name="Employees" sheetId="14" r:id="rId5"/>
    <sheet name="Monthly Sales" sheetId="15" r:id="rId6"/>
    <sheet name="Valid Data" sheetId="8" r:id="rId7"/>
  </sheets>
  <definedNames>
    <definedName name="_xlnm._FilterDatabase" localSheetId="4" hidden="1">Employees!$A$9:$E$19</definedName>
    <definedName name="Category">#REF!</definedName>
    <definedName name="Company_Name">#REF!</definedName>
    <definedName name="Data">Employees!$A$9:$F$59</definedName>
    <definedName name="Month">#REF!</definedName>
    <definedName name="MonthData">'Monthly Sales'!$A$3:$F$14</definedName>
    <definedName name="MonthHeaders">'Monthly Sales'!$A$2:$E$2</definedName>
    <definedName name="Numeral">#REF!</definedName>
    <definedName name="Order_Date">#REF!</definedName>
    <definedName name="Order_ID">#REF!</definedName>
    <definedName name="Price">#REF!</definedName>
    <definedName name="Products">#REF!</definedName>
    <definedName name="Quantity">#REF!</definedName>
    <definedName name="Quarter">#REF!</definedName>
    <definedName name="Region">#REF!</definedName>
    <definedName name="Reported_By">'Valid Data'!$A$2:$A$7</definedName>
    <definedName name="RepProdSales">Bonus!$C1:$F1</definedName>
    <definedName name="Salesperson">#REF!</definedName>
    <definedName name="Shipped_Date">#REF!</definedName>
    <definedName name="State">#REF!</definedName>
    <definedName name="Total_Sales">#REF!</definedName>
    <definedName name="Years_of_Service">'Employee Tenure'!$C$8:$C$37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1" l="1"/>
  <c r="N10" i="11"/>
  <c r="N11" i="11"/>
  <c r="N8" i="11"/>
  <c r="L9" i="11"/>
  <c r="L10" i="11"/>
  <c r="L11" i="11"/>
  <c r="L8" i="11"/>
  <c r="K8" i="11"/>
  <c r="K9" i="11"/>
  <c r="K10" i="11"/>
  <c r="K11" i="11"/>
  <c r="J9" i="11"/>
  <c r="J10" i="11"/>
  <c r="J11" i="11"/>
  <c r="J8" i="11"/>
  <c r="B3" i="10"/>
  <c r="C8" i="10" s="1"/>
  <c r="H4" i="9"/>
  <c r="H5" i="9"/>
  <c r="H6" i="9"/>
  <c r="H7" i="9"/>
  <c r="C36" i="10" l="1"/>
  <c r="C34" i="10"/>
  <c r="C32" i="10"/>
  <c r="C30" i="10"/>
  <c r="C28" i="10"/>
  <c r="C26" i="10"/>
  <c r="C24" i="10"/>
  <c r="C22" i="10"/>
  <c r="C20" i="10"/>
  <c r="C18" i="10"/>
  <c r="C16" i="10"/>
  <c r="C14" i="10"/>
  <c r="C12" i="10"/>
  <c r="C10" i="10"/>
  <c r="C37" i="10"/>
  <c r="C35" i="10"/>
  <c r="C33" i="10"/>
  <c r="C31" i="10"/>
  <c r="C29" i="10"/>
  <c r="C27" i="10"/>
  <c r="C25" i="10"/>
  <c r="C23" i="10"/>
  <c r="C21" i="10"/>
  <c r="C19" i="10"/>
  <c r="C17" i="10"/>
  <c r="C15" i="10"/>
  <c r="C13" i="10"/>
  <c r="C11" i="10"/>
  <c r="C9" i="10"/>
  <c r="M9" i="11"/>
  <c r="M10" i="11"/>
  <c r="M11" i="11"/>
  <c r="M8" i="11"/>
  <c r="B5" i="10" l="1"/>
  <c r="F3" i="15"/>
  <c r="F4" i="15"/>
  <c r="F5" i="15"/>
  <c r="F6" i="15"/>
  <c r="F7" i="15"/>
  <c r="F8" i="15"/>
  <c r="F9" i="15"/>
  <c r="F10" i="15"/>
  <c r="F11" i="15"/>
  <c r="F12" i="15"/>
  <c r="F13" i="15"/>
  <c r="F14" i="15"/>
  <c r="B15" i="15"/>
  <c r="F15" i="15" s="1"/>
  <c r="C15" i="15"/>
  <c r="D15" i="15"/>
  <c r="E15" i="15"/>
  <c r="D15" i="4"/>
  <c r="C15" i="4"/>
  <c r="B15" i="4"/>
  <c r="E15" i="4"/>
  <c r="G8" i="11" l="1"/>
  <c r="I8" i="11" s="1"/>
  <c r="G9" i="11"/>
  <c r="I9" i="11" s="1"/>
  <c r="G10" i="11"/>
  <c r="G11" i="11"/>
  <c r="I11" i="11" s="1"/>
  <c r="I10" i="11" l="1"/>
</calcChain>
</file>

<file path=xl/sharedStrings.xml><?xml version="1.0" encoding="utf-8"?>
<sst xmlns="http://schemas.openxmlformats.org/spreadsheetml/2006/main" count="318" uniqueCount="173">
  <si>
    <t>West</t>
  </si>
  <si>
    <t>Southwest</t>
  </si>
  <si>
    <t>Southeast</t>
  </si>
  <si>
    <t>Northeast</t>
  </si>
  <si>
    <t>Midwest</t>
  </si>
  <si>
    <t>Total Sales</t>
  </si>
  <si>
    <t>Region</t>
  </si>
  <si>
    <t>Month</t>
  </si>
  <si>
    <t>Quarter 1</t>
  </si>
  <si>
    <t>Quarter 4</t>
  </si>
  <si>
    <t>Quarter 2</t>
  </si>
  <si>
    <t>Quarter 3</t>
  </si>
  <si>
    <t>Brooks</t>
  </si>
  <si>
    <t>Printers</t>
  </si>
  <si>
    <t>Total</t>
  </si>
  <si>
    <t>Miscellaneous</t>
  </si>
  <si>
    <t>Discretionary expenses</t>
  </si>
  <si>
    <t>Flexible expenses</t>
  </si>
  <si>
    <t>Fixed expenses</t>
  </si>
  <si>
    <t>Expense</t>
  </si>
  <si>
    <t>Reported By</t>
  </si>
  <si>
    <t>Develetech Industries - North American Expenses</t>
  </si>
  <si>
    <t>Dewey Payne</t>
  </si>
  <si>
    <t>Claire Gibbs</t>
  </si>
  <si>
    <t>Valerie Cady</t>
  </si>
  <si>
    <t>Angelo Salazar</t>
  </si>
  <si>
    <t>Winston Vargas</t>
  </si>
  <si>
    <t>Jerald Maldonado</t>
  </si>
  <si>
    <t>East</t>
  </si>
  <si>
    <t>South</t>
  </si>
  <si>
    <t>North</t>
  </si>
  <si>
    <t>Develetech Quarterly Sales</t>
  </si>
  <si>
    <t>Adrian Barnes</t>
  </si>
  <si>
    <t>Jermaine Blake</t>
  </si>
  <si>
    <t>Cora Neal</t>
  </si>
  <si>
    <t>Sonja Adkins</t>
  </si>
  <si>
    <t>Cary Nichols</t>
  </si>
  <si>
    <t>Agnes Fernandez</t>
  </si>
  <si>
    <t>Ted Riley</t>
  </si>
  <si>
    <t>Maurice Morrison</t>
  </si>
  <si>
    <t>Bernice Gray</t>
  </si>
  <si>
    <t>Muriel Thomas</t>
  </si>
  <si>
    <t>Rosie Newton</t>
  </si>
  <si>
    <t>Monique Cohen</t>
  </si>
  <si>
    <t>Glenn Meyer</t>
  </si>
  <si>
    <t>Ignacio Hunter</t>
  </si>
  <si>
    <t>Roman Carr</t>
  </si>
  <si>
    <t>Suzanne Maxwell</t>
  </si>
  <si>
    <t>Noah Green</t>
  </si>
  <si>
    <t>Becky Woods</t>
  </si>
  <si>
    <t>Ernestine French</t>
  </si>
  <si>
    <t>Christina Day</t>
  </si>
  <si>
    <t>Mercedes Hale</t>
  </si>
  <si>
    <t>Randal Chandler</t>
  </si>
  <si>
    <t>Jenny Washington</t>
  </si>
  <si>
    <t>Kay Tate</t>
  </si>
  <si>
    <t>Terrance Reyes</t>
  </si>
  <si>
    <t>Cecelia Nash</t>
  </si>
  <si>
    <t>Gwen Patrick</t>
  </si>
  <si>
    <t>Paulette Diaz</t>
  </si>
  <si>
    <t>Claire Watson</t>
  </si>
  <si>
    <t>Years of Service</t>
  </si>
  <si>
    <t>Hire Date</t>
  </si>
  <si>
    <t>Employee</t>
  </si>
  <si>
    <t>Over 20 Years Tenure</t>
  </si>
  <si>
    <t>Current Date</t>
  </si>
  <si>
    <t>Develetech Employee Tenure</t>
  </si>
  <si>
    <t>Berry</t>
  </si>
  <si>
    <t>Little</t>
  </si>
  <si>
    <t>Mullins</t>
  </si>
  <si>
    <t>Honor</t>
  </si>
  <si>
    <t>Bonus Count</t>
  </si>
  <si>
    <t>Category Bonus</t>
  </si>
  <si>
    <t>Goal Bonus</t>
  </si>
  <si>
    <t>Commission</t>
  </si>
  <si>
    <t>Goal</t>
  </si>
  <si>
    <t>Desktops</t>
  </si>
  <si>
    <t>Laptops</t>
  </si>
  <si>
    <t>Cameras</t>
  </si>
  <si>
    <t>Rep</t>
  </si>
  <si>
    <t>Category Goal</t>
  </si>
  <si>
    <t>Bonus Rate</t>
  </si>
  <si>
    <t>Commission Rate</t>
  </si>
  <si>
    <t>Develetech Sales</t>
  </si>
  <si>
    <t>Rundle, Ruben</t>
  </si>
  <si>
    <t>Sales</t>
  </si>
  <si>
    <t>Austin, Eduardo</t>
  </si>
  <si>
    <t>Pellham, Marlon</t>
  </si>
  <si>
    <t>Accounting</t>
  </si>
  <si>
    <t>Lloyd, Jack</t>
  </si>
  <si>
    <t>Cohen, Monique</t>
  </si>
  <si>
    <t>Marketing</t>
  </si>
  <si>
    <t>Diaz, Paulette</t>
  </si>
  <si>
    <t>Czapla, Cornell</t>
  </si>
  <si>
    <t>Finance</t>
  </si>
  <si>
    <t>Garrett, Johnnie</t>
  </si>
  <si>
    <t>Watson, Claire</t>
  </si>
  <si>
    <t>Customer Service</t>
  </si>
  <si>
    <t>Newton, Rosie</t>
  </si>
  <si>
    <t>Hawkins, Alvin</t>
  </si>
  <si>
    <t>Human Resources</t>
  </si>
  <si>
    <t>Salazar, Angelo</t>
  </si>
  <si>
    <t>Joseph, Ramon</t>
  </si>
  <si>
    <t>Berry, Toby</t>
  </si>
  <si>
    <t>Hardy, Erma</t>
  </si>
  <si>
    <t>Estrada, Lana</t>
  </si>
  <si>
    <t>Meyer, Glenn</t>
  </si>
  <si>
    <t>Maldonado, Jerald</t>
  </si>
  <si>
    <t>Lambert, Mathew</t>
  </si>
  <si>
    <t>Murphy, Marlon</t>
  </si>
  <si>
    <t>Redd, Randal</t>
  </si>
  <si>
    <t>Information Technology</t>
  </si>
  <si>
    <t>Mason, Bessie</t>
  </si>
  <si>
    <t>Willis, Melinda</t>
  </si>
  <si>
    <t>Dandridge, Ray</t>
  </si>
  <si>
    <t>Engineering</t>
  </si>
  <si>
    <t>Abbott, Clyde</t>
  </si>
  <si>
    <t>Hawkins, Cody</t>
  </si>
  <si>
    <t>Leclair, Joseph</t>
  </si>
  <si>
    <t>Barber, Beverly</t>
  </si>
  <si>
    <t>Maines, Mac</t>
  </si>
  <si>
    <t>Education</t>
  </si>
  <si>
    <t>Obrien, Courtney</t>
  </si>
  <si>
    <t>Medina, Kathy</t>
  </si>
  <si>
    <t>Elliott, Jeanne</t>
  </si>
  <si>
    <t>Huff, Diane</t>
  </si>
  <si>
    <t>Tate, Gustavo</t>
  </si>
  <si>
    <t>Frank, Jay</t>
  </si>
  <si>
    <t>Craig, Latoya</t>
  </si>
  <si>
    <t>Obrien, Tony</t>
  </si>
  <si>
    <t>Sims, James</t>
  </si>
  <si>
    <t>Ferguson, Mack</t>
  </si>
  <si>
    <t>Vargas, Winston</t>
  </si>
  <si>
    <t>Gearheart, Darrell</t>
  </si>
  <si>
    <t>Stickles, Dewitt</t>
  </si>
  <si>
    <t>Santoro, Freddie</t>
  </si>
  <si>
    <t>Mcelligott, Conrad</t>
  </si>
  <si>
    <t>Goodwin, Jean</t>
  </si>
  <si>
    <t>Karam, Carey</t>
  </si>
  <si>
    <t>Dahl, Julius</t>
  </si>
  <si>
    <t>Carreiro, Harlan</t>
  </si>
  <si>
    <t>Lipscomb, Phebe</t>
  </si>
  <si>
    <t>Ridgley, Jodee</t>
  </si>
  <si>
    <t>Coutu, Crystle</t>
  </si>
  <si>
    <t>Bierman, Tommie</t>
  </si>
  <si>
    <t>Cargo, Reva</t>
  </si>
  <si>
    <t>Charlesworth, Rena</t>
  </si>
  <si>
    <t>Sandifer, Catheryn</t>
  </si>
  <si>
    <t>Stickland, Kasie</t>
  </si>
  <si>
    <t>Seibel, Lianne</t>
  </si>
  <si>
    <t>Dorazio, Jackeline</t>
  </si>
  <si>
    <t>Charon, Jacques</t>
  </si>
  <si>
    <t>Extension</t>
  </si>
  <si>
    <t>Manager</t>
  </si>
  <si>
    <t>Department</t>
  </si>
  <si>
    <t>Employee ID</t>
  </si>
  <si>
    <t>Row ID</t>
  </si>
  <si>
    <t>Totals</t>
  </si>
  <si>
    <t>Dec</t>
  </si>
  <si>
    <t>Nov</t>
  </si>
  <si>
    <t>Oct</t>
  </si>
  <si>
    <t>Sept</t>
  </si>
  <si>
    <t>Aug</t>
  </si>
  <si>
    <t>July</t>
  </si>
  <si>
    <t>June</t>
  </si>
  <si>
    <t>May</t>
  </si>
  <si>
    <t>Apr</t>
  </si>
  <si>
    <t>Mar</t>
  </si>
  <si>
    <t>Feb</t>
  </si>
  <si>
    <t>Jan</t>
  </si>
  <si>
    <t>Sales by Month</t>
  </si>
  <si>
    <t>Total Additional Compensation</t>
  </si>
  <si>
    <t>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</si>
</sst>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0" fontId="5" fillId="3" borderId="1" applyNumberFormat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0" borderId="0" xfId="0" applyFont="1"/>
    <xf numFmtId="2" fontId="0" fillId="0" borderId="0" xfId="0" applyNumberFormat="1"/>
    <xf numFmtId="0" fontId="1" fillId="2" borderId="1" xfId="1"/>
    <xf numFmtId="0" fontId="1" fillId="2" borderId="1" xfId="1" applyNumberFormat="1"/>
    <xf numFmtId="164" fontId="1" fillId="2" borderId="1" xfId="1" applyNumberFormat="1"/>
    <xf numFmtId="165" fontId="1" fillId="2" borderId="1" xfId="1" applyNumberFormat="1"/>
    <xf numFmtId="9" fontId="0" fillId="0" borderId="0" xfId="0" applyNumberFormat="1"/>
    <xf numFmtId="164" fontId="0" fillId="0" borderId="0" xfId="0" applyNumberFormat="1"/>
    <xf numFmtId="0" fontId="1" fillId="0" borderId="0" xfId="1" applyFill="1" applyBorder="1"/>
    <xf numFmtId="0" fontId="1" fillId="2" borderId="2" xfId="1" applyBorder="1"/>
    <xf numFmtId="0" fontId="5" fillId="3" borderId="1" xfId="3"/>
    <xf numFmtId="5" fontId="0" fillId="0" borderId="3" xfId="0" applyNumberFormat="1" applyFill="1" applyBorder="1"/>
    <xf numFmtId="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165" fontId="0" fillId="0" borderId="0" xfId="0" applyNumberFormat="1" applyBorder="1"/>
    <xf numFmtId="0" fontId="2" fillId="0" borderId="0" xfId="0" applyFont="1" applyBorder="1"/>
    <xf numFmtId="0" fontId="2" fillId="0" borderId="5" xfId="0" applyFont="1" applyBorder="1"/>
    <xf numFmtId="0" fontId="6" fillId="0" borderId="0" xfId="0" applyFont="1" applyAlignment="1">
      <alignment horizontal="center"/>
    </xf>
  </cellXfs>
  <cellStyles count="4">
    <cellStyle name="Calculation" xfId="1" builtinId="22"/>
    <cellStyle name="Input" xfId="3" builtinId="20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200025</xdr:colOff>
          <xdr:row>7</xdr:row>
          <xdr:rowOff>114300</xdr:rowOff>
        </xdr:from>
        <xdr:to>
          <xdr:col>8</xdr:col>
          <xdr:colOff>495300</xdr:colOff>
          <xdr:row>11</xdr:row>
          <xdr:rowOff>123825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"/>
  <sheetViews>
    <sheetView topLeftCell="A4" workbookViewId="0">
      <selection activeCell="N19" sqref="N19"/>
    </sheetView>
  </sheetViews>
  <sheetFormatPr defaultRowHeight="15" x14ac:dyDescent="0.25"/>
  <cols>
    <col min="1" max="1" width="6.7109375" bestFit="1" customWidth="1"/>
    <col min="2" max="5" width="8.85546875" bestFit="1" customWidth="1"/>
    <col min="6" max="6" width="8" bestFit="1" customWidth="1"/>
    <col min="8" max="8" width="10.42578125" bestFit="1" customWidth="1"/>
  </cols>
  <sheetData>
    <row r="1" spans="1:8" ht="15.75" x14ac:dyDescent="0.25">
      <c r="A1" s="5" t="s">
        <v>31</v>
      </c>
    </row>
    <row r="3" spans="1:8" x14ac:dyDescent="0.25">
      <c r="A3" s="4" t="s">
        <v>6</v>
      </c>
      <c r="B3" s="4" t="s">
        <v>8</v>
      </c>
      <c r="C3" s="4" t="s">
        <v>10</v>
      </c>
      <c r="D3" s="4" t="s">
        <v>11</v>
      </c>
      <c r="E3" s="4" t="s">
        <v>9</v>
      </c>
      <c r="F3" s="4" t="s">
        <v>14</v>
      </c>
    </row>
    <row r="4" spans="1:8" x14ac:dyDescent="0.25">
      <c r="A4" s="4" t="s">
        <v>30</v>
      </c>
      <c r="B4" s="3">
        <v>4674</v>
      </c>
      <c r="C4" s="3">
        <v>3840</v>
      </c>
      <c r="D4" s="3">
        <v>4272</v>
      </c>
      <c r="E4" s="3">
        <v>5224</v>
      </c>
      <c r="F4" s="3" t="b">
        <v>1</v>
      </c>
      <c r="G4" s="3">
        <v>80</v>
      </c>
      <c r="H4" t="str">
        <f>IF(G4&gt;70,"EXCELLENT","FAIL")</f>
        <v>EXCELLENT</v>
      </c>
    </row>
    <row r="5" spans="1:8" x14ac:dyDescent="0.25">
      <c r="A5" s="4" t="s">
        <v>29</v>
      </c>
      <c r="B5" s="3">
        <v>4623</v>
      </c>
      <c r="C5" s="3">
        <v>4871</v>
      </c>
      <c r="D5" s="3">
        <v>4490</v>
      </c>
      <c r="E5" s="3">
        <v>5298</v>
      </c>
      <c r="F5" s="3"/>
      <c r="G5" s="3">
        <v>60</v>
      </c>
      <c r="H5" t="str">
        <f t="shared" ref="H5:H7" si="0">IF(G5&gt;70,"EXCELLENT","FAIL")</f>
        <v>FAIL</v>
      </c>
    </row>
    <row r="6" spans="1:8" x14ac:dyDescent="0.25">
      <c r="A6" s="4" t="s">
        <v>28</v>
      </c>
      <c r="B6" s="3">
        <v>4345</v>
      </c>
      <c r="C6" s="3">
        <v>4807</v>
      </c>
      <c r="D6" s="3">
        <v>4584</v>
      </c>
      <c r="E6" s="3">
        <v>4606</v>
      </c>
      <c r="F6" s="3"/>
      <c r="G6" s="3">
        <v>50</v>
      </c>
      <c r="H6" t="str">
        <f t="shared" si="0"/>
        <v>FAIL</v>
      </c>
    </row>
    <row r="7" spans="1:8" x14ac:dyDescent="0.25">
      <c r="A7" s="4" t="s">
        <v>0</v>
      </c>
      <c r="B7" s="3">
        <v>5185</v>
      </c>
      <c r="C7" s="3">
        <v>4608</v>
      </c>
      <c r="D7" s="3">
        <v>5789</v>
      </c>
      <c r="E7" s="3">
        <v>3663</v>
      </c>
      <c r="F7" s="3"/>
      <c r="G7" s="3">
        <v>40</v>
      </c>
      <c r="H7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37"/>
  <sheetViews>
    <sheetView workbookViewId="0">
      <selection activeCell="C8" sqref="C8"/>
    </sheetView>
  </sheetViews>
  <sheetFormatPr defaultRowHeight="15" x14ac:dyDescent="0.25"/>
  <cols>
    <col min="1" max="1" width="20.7109375" customWidth="1"/>
    <col min="2" max="2" width="10.7109375" bestFit="1" customWidth="1"/>
    <col min="3" max="3" width="15.140625" bestFit="1" customWidth="1"/>
  </cols>
  <sheetData>
    <row r="1" spans="1:3" ht="15.75" x14ac:dyDescent="0.25">
      <c r="A1" s="5" t="s">
        <v>66</v>
      </c>
    </row>
    <row r="3" spans="1:3" x14ac:dyDescent="0.25">
      <c r="A3" s="4" t="s">
        <v>65</v>
      </c>
      <c r="B3" s="1">
        <f ca="1">TODAY()</f>
        <v>45186</v>
      </c>
    </row>
    <row r="5" spans="1:3" x14ac:dyDescent="0.25">
      <c r="A5" s="4" t="s">
        <v>64</v>
      </c>
      <c r="B5">
        <f ca="1">COUNTIF(Years_of_Service,"&gt;=20")</f>
        <v>14</v>
      </c>
    </row>
    <row r="7" spans="1:3" x14ac:dyDescent="0.25">
      <c r="A7" s="4" t="s">
        <v>63</v>
      </c>
      <c r="B7" s="4" t="s">
        <v>62</v>
      </c>
      <c r="C7" s="4" t="s">
        <v>61</v>
      </c>
    </row>
    <row r="8" spans="1:3" x14ac:dyDescent="0.25">
      <c r="A8" t="s">
        <v>60</v>
      </c>
      <c r="B8" s="1">
        <v>40230</v>
      </c>
      <c r="C8" s="6">
        <f ca="1">($B$3-B8)/365</f>
        <v>13.578082191780823</v>
      </c>
    </row>
    <row r="9" spans="1:3" x14ac:dyDescent="0.25">
      <c r="A9" t="s">
        <v>59</v>
      </c>
      <c r="B9" s="1">
        <v>40802</v>
      </c>
      <c r="C9" s="6">
        <f t="shared" ref="C9:C37" ca="1" si="0">($B$3-B9)/365</f>
        <v>12.010958904109589</v>
      </c>
    </row>
    <row r="10" spans="1:3" x14ac:dyDescent="0.25">
      <c r="A10" t="s">
        <v>58</v>
      </c>
      <c r="B10" s="1">
        <v>36715</v>
      </c>
      <c r="C10" s="6">
        <f t="shared" ca="1" si="0"/>
        <v>23.208219178082192</v>
      </c>
    </row>
    <row r="11" spans="1:3" x14ac:dyDescent="0.25">
      <c r="A11" t="s">
        <v>57</v>
      </c>
      <c r="B11" s="1">
        <v>37009</v>
      </c>
      <c r="C11" s="6">
        <f t="shared" ca="1" si="0"/>
        <v>22.402739726027399</v>
      </c>
    </row>
    <row r="12" spans="1:3" x14ac:dyDescent="0.25">
      <c r="A12" t="s">
        <v>56</v>
      </c>
      <c r="B12" s="1">
        <v>38067</v>
      </c>
      <c r="C12" s="6">
        <f t="shared" ca="1" si="0"/>
        <v>19.504109589041096</v>
      </c>
    </row>
    <row r="13" spans="1:3" x14ac:dyDescent="0.25">
      <c r="A13" t="s">
        <v>55</v>
      </c>
      <c r="B13" s="1">
        <v>33193</v>
      </c>
      <c r="C13" s="6">
        <f t="shared" ca="1" si="0"/>
        <v>32.857534246575341</v>
      </c>
    </row>
    <row r="14" spans="1:3" x14ac:dyDescent="0.25">
      <c r="A14" t="s">
        <v>54</v>
      </c>
      <c r="B14" s="1">
        <v>38364</v>
      </c>
      <c r="C14" s="6">
        <f t="shared" ca="1" si="0"/>
        <v>18.69041095890411</v>
      </c>
    </row>
    <row r="15" spans="1:3" x14ac:dyDescent="0.25">
      <c r="A15" t="s">
        <v>53</v>
      </c>
      <c r="B15" s="1">
        <v>39303</v>
      </c>
      <c r="C15" s="6">
        <f t="shared" ca="1" si="0"/>
        <v>16.117808219178084</v>
      </c>
    </row>
    <row r="16" spans="1:3" x14ac:dyDescent="0.25">
      <c r="A16" t="s">
        <v>52</v>
      </c>
      <c r="B16" s="1">
        <v>34718</v>
      </c>
      <c r="C16" s="6">
        <f t="shared" ca="1" si="0"/>
        <v>28.67945205479452</v>
      </c>
    </row>
    <row r="17" spans="1:3" x14ac:dyDescent="0.25">
      <c r="A17" t="s">
        <v>51</v>
      </c>
      <c r="B17" s="1">
        <v>37444</v>
      </c>
      <c r="C17" s="6">
        <f t="shared" ca="1" si="0"/>
        <v>21.210958904109589</v>
      </c>
    </row>
    <row r="18" spans="1:3" x14ac:dyDescent="0.25">
      <c r="A18" t="s">
        <v>50</v>
      </c>
      <c r="B18" s="1">
        <v>41971</v>
      </c>
      <c r="C18" s="6">
        <f t="shared" ca="1" si="0"/>
        <v>8.8082191780821919</v>
      </c>
    </row>
    <row r="19" spans="1:3" x14ac:dyDescent="0.25">
      <c r="A19" t="s">
        <v>49</v>
      </c>
      <c r="B19" s="1">
        <v>37086</v>
      </c>
      <c r="C19" s="6">
        <f t="shared" ca="1" si="0"/>
        <v>22.19178082191781</v>
      </c>
    </row>
    <row r="20" spans="1:3" x14ac:dyDescent="0.25">
      <c r="A20" t="s">
        <v>48</v>
      </c>
      <c r="B20" s="1">
        <v>37268</v>
      </c>
      <c r="C20" s="6">
        <f t="shared" ca="1" si="0"/>
        <v>21.693150684931506</v>
      </c>
    </row>
    <row r="21" spans="1:3" x14ac:dyDescent="0.25">
      <c r="A21" t="s">
        <v>47</v>
      </c>
      <c r="B21" s="1">
        <v>39977</v>
      </c>
      <c r="C21" s="6">
        <f t="shared" ca="1" si="0"/>
        <v>14.271232876712329</v>
      </c>
    </row>
    <row r="22" spans="1:3" x14ac:dyDescent="0.25">
      <c r="A22" t="s">
        <v>46</v>
      </c>
      <c r="B22" s="1">
        <v>35644</v>
      </c>
      <c r="C22" s="6">
        <f t="shared" ca="1" si="0"/>
        <v>26.142465753424659</v>
      </c>
    </row>
    <row r="23" spans="1:3" x14ac:dyDescent="0.25">
      <c r="A23" t="s">
        <v>45</v>
      </c>
      <c r="B23" s="1">
        <v>35025</v>
      </c>
      <c r="C23" s="6">
        <f t="shared" ca="1" si="0"/>
        <v>27.838356164383562</v>
      </c>
    </row>
    <row r="24" spans="1:3" x14ac:dyDescent="0.25">
      <c r="A24" t="s">
        <v>44</v>
      </c>
      <c r="B24" s="1">
        <v>33160</v>
      </c>
      <c r="C24" s="6">
        <f t="shared" ca="1" si="0"/>
        <v>32.947945205479449</v>
      </c>
    </row>
    <row r="25" spans="1:3" x14ac:dyDescent="0.25">
      <c r="A25" t="s">
        <v>43</v>
      </c>
      <c r="B25" s="1">
        <v>39069</v>
      </c>
      <c r="C25" s="6">
        <f t="shared" ca="1" si="0"/>
        <v>16.758904109589039</v>
      </c>
    </row>
    <row r="26" spans="1:3" x14ac:dyDescent="0.25">
      <c r="A26" t="s">
        <v>42</v>
      </c>
      <c r="B26" s="1">
        <v>36263</v>
      </c>
      <c r="C26" s="6">
        <f t="shared" ca="1" si="0"/>
        <v>24.446575342465753</v>
      </c>
    </row>
    <row r="27" spans="1:3" x14ac:dyDescent="0.25">
      <c r="A27" t="s">
        <v>41</v>
      </c>
      <c r="B27" s="1">
        <v>39912</v>
      </c>
      <c r="C27" s="6">
        <f t="shared" ca="1" si="0"/>
        <v>14.449315068493151</v>
      </c>
    </row>
    <row r="28" spans="1:3" x14ac:dyDescent="0.25">
      <c r="A28" t="s">
        <v>40</v>
      </c>
      <c r="B28" s="1">
        <v>33851</v>
      </c>
      <c r="C28" s="6">
        <f t="shared" ca="1" si="0"/>
        <v>31.054794520547944</v>
      </c>
    </row>
    <row r="29" spans="1:3" x14ac:dyDescent="0.25">
      <c r="A29" t="s">
        <v>39</v>
      </c>
      <c r="B29" s="1">
        <v>38836</v>
      </c>
      <c r="C29" s="6">
        <f t="shared" ca="1" si="0"/>
        <v>17.397260273972602</v>
      </c>
    </row>
    <row r="30" spans="1:3" x14ac:dyDescent="0.25">
      <c r="A30" t="s">
        <v>26</v>
      </c>
      <c r="B30" s="1">
        <v>37349</v>
      </c>
      <c r="C30" s="6">
        <f t="shared" ca="1" si="0"/>
        <v>21.471232876712328</v>
      </c>
    </row>
    <row r="31" spans="1:3" x14ac:dyDescent="0.25">
      <c r="A31" t="s">
        <v>38</v>
      </c>
      <c r="B31" s="1">
        <v>40176</v>
      </c>
      <c r="C31" s="6">
        <f t="shared" ca="1" si="0"/>
        <v>13.726027397260275</v>
      </c>
    </row>
    <row r="32" spans="1:3" x14ac:dyDescent="0.25">
      <c r="A32" t="s">
        <v>37</v>
      </c>
      <c r="B32" s="1">
        <v>42147</v>
      </c>
      <c r="C32" s="6">
        <f t="shared" ca="1" si="0"/>
        <v>8.3260273972602743</v>
      </c>
    </row>
    <row r="33" spans="1:3" x14ac:dyDescent="0.25">
      <c r="A33" t="s">
        <v>36</v>
      </c>
      <c r="B33" s="1">
        <v>38288</v>
      </c>
      <c r="C33" s="6">
        <f t="shared" ca="1" si="0"/>
        <v>18.898630136986302</v>
      </c>
    </row>
    <row r="34" spans="1:3" x14ac:dyDescent="0.25">
      <c r="A34" t="s">
        <v>35</v>
      </c>
      <c r="B34" s="1">
        <v>32931</v>
      </c>
      <c r="C34" s="6">
        <f t="shared" ca="1" si="0"/>
        <v>33.575342465753423</v>
      </c>
    </row>
    <row r="35" spans="1:3" x14ac:dyDescent="0.25">
      <c r="A35" t="s">
        <v>34</v>
      </c>
      <c r="B35" s="1">
        <v>41249</v>
      </c>
      <c r="C35" s="6">
        <f t="shared" ca="1" si="0"/>
        <v>10.786301369863013</v>
      </c>
    </row>
    <row r="36" spans="1:3" x14ac:dyDescent="0.25">
      <c r="A36" t="s">
        <v>33</v>
      </c>
      <c r="B36" s="1">
        <v>40180</v>
      </c>
      <c r="C36" s="6">
        <f t="shared" ca="1" si="0"/>
        <v>13.715068493150685</v>
      </c>
    </row>
    <row r="37" spans="1:3" x14ac:dyDescent="0.25">
      <c r="A37" t="s">
        <v>32</v>
      </c>
      <c r="B37" s="1">
        <v>39397</v>
      </c>
      <c r="C37" s="6">
        <f t="shared" ca="1" si="0"/>
        <v>15.860273972602739</v>
      </c>
    </row>
  </sheetData>
  <dataValidations count="1">
    <dataValidation type="whole" errorStyle="information" allowBlank="1" showInputMessage="1" showErrorMessage="1" errorTitle="Restriction" error="Chech the Data Format" promptTitle="Restriction" prompt="Wrong Data. Please check" sqref="D8">
      <formula1>100</formula1>
      <formula2>10000</formula2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Button2_Click">
                <anchor moveWithCells="1" sizeWithCells="1">
                  <from>
                    <xdr:col>6</xdr:col>
                    <xdr:colOff>200025</xdr:colOff>
                    <xdr:row>7</xdr:row>
                    <xdr:rowOff>114300</xdr:rowOff>
                  </from>
                  <to>
                    <xdr:col>8</xdr:col>
                    <xdr:colOff>495300</xdr:colOff>
                    <xdr:row>11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"/>
  <sheetViews>
    <sheetView workbookViewId="0">
      <selection activeCell="K14" sqref="K14"/>
    </sheetView>
  </sheetViews>
  <sheetFormatPr defaultRowHeight="15" x14ac:dyDescent="0.25"/>
  <cols>
    <col min="1" max="1" width="4.7109375" customWidth="1"/>
    <col min="2" max="2" width="16.42578125" bestFit="1" customWidth="1"/>
    <col min="3" max="4" width="8.42578125" bestFit="1" customWidth="1"/>
    <col min="5" max="5" width="7.42578125" bestFit="1" customWidth="1"/>
    <col min="6" max="6" width="8.7109375" bestFit="1" customWidth="1"/>
    <col min="7" max="7" width="9.85546875" bestFit="1" customWidth="1"/>
    <col min="8" max="8" width="8.42578125" bestFit="1" customWidth="1"/>
    <col min="9" max="9" width="11.28515625" bestFit="1" customWidth="1"/>
    <col min="10" max="10" width="10.42578125" bestFit="1" customWidth="1"/>
    <col min="11" max="11" width="14.28515625" bestFit="1" customWidth="1"/>
    <col min="12" max="12" width="11.7109375" bestFit="1" customWidth="1"/>
    <col min="13" max="13" width="29" bestFit="1" customWidth="1"/>
    <col min="14" max="14" width="16" bestFit="1" customWidth="1"/>
  </cols>
  <sheetData>
    <row r="1" spans="1:14" ht="15.75" x14ac:dyDescent="0.25">
      <c r="A1" s="5" t="s">
        <v>83</v>
      </c>
    </row>
    <row r="3" spans="1:14" x14ac:dyDescent="0.25">
      <c r="B3" t="s">
        <v>82</v>
      </c>
      <c r="C3" s="11">
        <v>0.04</v>
      </c>
    </row>
    <row r="4" spans="1:14" x14ac:dyDescent="0.25">
      <c r="B4" t="s">
        <v>81</v>
      </c>
      <c r="C4" s="11">
        <v>0.01</v>
      </c>
    </row>
    <row r="5" spans="1:14" x14ac:dyDescent="0.25">
      <c r="B5" t="s">
        <v>80</v>
      </c>
      <c r="C5" s="3">
        <v>85000</v>
      </c>
    </row>
    <row r="7" spans="1:14" x14ac:dyDescent="0.25">
      <c r="B7" s="4" t="s">
        <v>79</v>
      </c>
      <c r="C7" s="4" t="s">
        <v>78</v>
      </c>
      <c r="D7" s="4" t="s">
        <v>77</v>
      </c>
      <c r="E7" s="4" t="s">
        <v>13</v>
      </c>
      <c r="F7" s="4" t="s">
        <v>76</v>
      </c>
      <c r="G7" s="4" t="s">
        <v>5</v>
      </c>
      <c r="H7" s="4" t="s">
        <v>75</v>
      </c>
      <c r="I7" s="4" t="s">
        <v>74</v>
      </c>
      <c r="J7" s="4" t="s">
        <v>73</v>
      </c>
      <c r="K7" s="4" t="s">
        <v>72</v>
      </c>
      <c r="L7" s="4" t="s">
        <v>71</v>
      </c>
      <c r="M7" s="4" t="s">
        <v>171</v>
      </c>
      <c r="N7" s="4" t="s">
        <v>70</v>
      </c>
    </row>
    <row r="8" spans="1:14" x14ac:dyDescent="0.25">
      <c r="B8" s="4" t="s">
        <v>69</v>
      </c>
      <c r="C8" s="3">
        <v>118340</v>
      </c>
      <c r="D8" s="3">
        <v>114071</v>
      </c>
      <c r="E8" s="3">
        <v>76387</v>
      </c>
      <c r="F8" s="3">
        <v>59777</v>
      </c>
      <c r="G8" s="3">
        <f>SUM(C8:F8)</f>
        <v>368575</v>
      </c>
      <c r="H8" s="3">
        <v>325000</v>
      </c>
      <c r="I8" s="3">
        <f>G8*$C$3</f>
        <v>14743</v>
      </c>
      <c r="J8" s="10">
        <f>IF(G8&gt;H8, G8*$C$4,0)</f>
        <v>3685.75</v>
      </c>
      <c r="K8" s="9">
        <f>$C$4*SUMIF(C8:F8,"&gt;="&amp;$C$5)</f>
        <v>2324.11</v>
      </c>
      <c r="L8" s="8">
        <f>COUNTIF(C8:F8,"&gt;"&amp;$C$5)</f>
        <v>2</v>
      </c>
      <c r="M8" s="3">
        <f>I8+J8+K8</f>
        <v>20752.86</v>
      </c>
      <c r="N8" s="7" t="str">
        <f>IF(AND(J8&gt;0,L8&gt;1),"WINNERS CIRCLE","NA")</f>
        <v>WINNERS CIRCLE</v>
      </c>
    </row>
    <row r="9" spans="1:14" x14ac:dyDescent="0.25">
      <c r="B9" s="4" t="s">
        <v>68</v>
      </c>
      <c r="C9" s="3">
        <v>82580</v>
      </c>
      <c r="D9" s="3">
        <v>123394</v>
      </c>
      <c r="E9" s="3">
        <v>44257</v>
      </c>
      <c r="F9" s="3">
        <v>30770</v>
      </c>
      <c r="G9" s="3">
        <f>SUM(C9:F9)</f>
        <v>281001</v>
      </c>
      <c r="H9" s="3">
        <v>275000</v>
      </c>
      <c r="I9" s="3">
        <f>G9*$C$3</f>
        <v>11240.04</v>
      </c>
      <c r="J9" s="10">
        <f t="shared" ref="J9:J11" si="0">IF(G9&gt;H9, G9*$C$4,0)</f>
        <v>2810.01</v>
      </c>
      <c r="K9" s="9">
        <f t="shared" ref="K9:K11" si="1">$C$4*SUMIF(C9:F9,"&gt;=85000")</f>
        <v>1233.94</v>
      </c>
      <c r="L9" s="8">
        <f t="shared" ref="L9:L11" si="2">COUNTIF(C9:F9,"&gt;"&amp;$C$5)</f>
        <v>1</v>
      </c>
      <c r="M9" s="3">
        <f t="shared" ref="M9:M11" si="3">I9+J9+K9</f>
        <v>15283.990000000002</v>
      </c>
      <c r="N9" s="7" t="str">
        <f t="shared" ref="N9:N11" si="4">IF(AND(J9&gt;0,L9&gt;1),"WINNERS CIRCLE","NA")</f>
        <v>NA</v>
      </c>
    </row>
    <row r="10" spans="1:14" x14ac:dyDescent="0.25">
      <c r="B10" s="4" t="s">
        <v>12</v>
      </c>
      <c r="C10" s="3">
        <v>147238</v>
      </c>
      <c r="D10" s="3">
        <v>27118</v>
      </c>
      <c r="E10" s="3">
        <v>87111</v>
      </c>
      <c r="F10" s="3">
        <v>109726</v>
      </c>
      <c r="G10" s="3">
        <f>SUM(C10:F10)</f>
        <v>371193</v>
      </c>
      <c r="H10" s="3">
        <v>400000</v>
      </c>
      <c r="I10" s="3">
        <f>G10*$C$3</f>
        <v>14847.720000000001</v>
      </c>
      <c r="J10" s="10">
        <f t="shared" si="0"/>
        <v>0</v>
      </c>
      <c r="K10" s="9">
        <f t="shared" si="1"/>
        <v>3440.75</v>
      </c>
      <c r="L10" s="8">
        <f t="shared" si="2"/>
        <v>3</v>
      </c>
      <c r="M10" s="3">
        <f t="shared" si="3"/>
        <v>18288.47</v>
      </c>
      <c r="N10" s="7" t="str">
        <f t="shared" si="4"/>
        <v>NA</v>
      </c>
    </row>
    <row r="11" spans="1:14" x14ac:dyDescent="0.25">
      <c r="B11" s="4" t="s">
        <v>67</v>
      </c>
      <c r="C11" s="3">
        <v>81590</v>
      </c>
      <c r="D11" s="3">
        <v>66976</v>
      </c>
      <c r="E11" s="3">
        <v>49798</v>
      </c>
      <c r="F11" s="3">
        <v>72727</v>
      </c>
      <c r="G11" s="3">
        <f>SUM(C11:F11)</f>
        <v>271091</v>
      </c>
      <c r="H11" s="3">
        <v>250000</v>
      </c>
      <c r="I11" s="3">
        <f>G11*$C$3</f>
        <v>10843.64</v>
      </c>
      <c r="J11" s="10">
        <f t="shared" si="0"/>
        <v>2710.91</v>
      </c>
      <c r="K11" s="9">
        <f t="shared" si="1"/>
        <v>0</v>
      </c>
      <c r="L11" s="8">
        <f t="shared" si="2"/>
        <v>0</v>
      </c>
      <c r="M11" s="3">
        <f t="shared" si="3"/>
        <v>13554.55</v>
      </c>
      <c r="N11" s="7" t="str">
        <f t="shared" si="4"/>
        <v>NA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5"/>
  <sheetViews>
    <sheetView tabSelected="1" workbookViewId="0">
      <selection activeCell="H15" sqref="H15"/>
    </sheetView>
  </sheetViews>
  <sheetFormatPr defaultRowHeight="15" x14ac:dyDescent="0.25"/>
  <cols>
    <col min="1" max="1" width="23.7109375" bestFit="1" customWidth="1"/>
    <col min="2" max="5" width="12" customWidth="1"/>
  </cols>
  <sheetData>
    <row r="1" spans="1:5" x14ac:dyDescent="0.25">
      <c r="A1" t="s">
        <v>21</v>
      </c>
    </row>
    <row r="3" spans="1:5" x14ac:dyDescent="0.25">
      <c r="A3" t="s">
        <v>20</v>
      </c>
    </row>
    <row r="5" spans="1:5" x14ac:dyDescent="0.25">
      <c r="A5" t="s">
        <v>19</v>
      </c>
      <c r="B5" t="s">
        <v>8</v>
      </c>
      <c r="C5" t="s">
        <v>10</v>
      </c>
      <c r="D5" t="s">
        <v>11</v>
      </c>
      <c r="E5" t="s">
        <v>9</v>
      </c>
    </row>
    <row r="6" spans="1:5" x14ac:dyDescent="0.25">
      <c r="A6" t="s">
        <v>18</v>
      </c>
      <c r="B6" s="2">
        <v>429</v>
      </c>
      <c r="C6" s="2">
        <v>199</v>
      </c>
      <c r="D6" s="2">
        <v>250</v>
      </c>
      <c r="E6" s="2">
        <v>100</v>
      </c>
    </row>
    <row r="7" spans="1:5" x14ac:dyDescent="0.25">
      <c r="A7" t="s">
        <v>17</v>
      </c>
      <c r="B7" s="2">
        <v>342</v>
      </c>
      <c r="C7" s="2">
        <v>350</v>
      </c>
      <c r="D7" s="2">
        <v>420</v>
      </c>
      <c r="E7" s="2">
        <v>248</v>
      </c>
    </row>
    <row r="8" spans="1:5" x14ac:dyDescent="0.25">
      <c r="A8" t="s">
        <v>16</v>
      </c>
      <c r="B8" s="2">
        <v>314</v>
      </c>
      <c r="C8" s="2">
        <v>251</v>
      </c>
      <c r="D8" s="2">
        <v>330</v>
      </c>
      <c r="E8" s="2">
        <v>131</v>
      </c>
    </row>
    <row r="9" spans="1:5" x14ac:dyDescent="0.25">
      <c r="A9" t="s">
        <v>15</v>
      </c>
      <c r="B9" s="2">
        <v>439</v>
      </c>
      <c r="C9" s="2">
        <v>122</v>
      </c>
      <c r="D9" s="2">
        <v>135</v>
      </c>
      <c r="E9" s="2">
        <v>445</v>
      </c>
    </row>
    <row r="10" spans="1:5" x14ac:dyDescent="0.25">
      <c r="A10" t="s">
        <v>172</v>
      </c>
      <c r="B10" s="2">
        <v>300</v>
      </c>
      <c r="C10" s="2">
        <v>250</v>
      </c>
      <c r="D10" s="2">
        <v>500</v>
      </c>
      <c r="E10" s="2">
        <v>1000</v>
      </c>
    </row>
    <row r="11" spans="1:5" x14ac:dyDescent="0.25">
      <c r="B11" s="2"/>
      <c r="C11" s="2"/>
      <c r="D11" s="2"/>
      <c r="E11" s="2"/>
    </row>
    <row r="12" spans="1:5" x14ac:dyDescent="0.25">
      <c r="B12" s="1"/>
    </row>
    <row r="15" spans="1:5" x14ac:dyDescent="0.25">
      <c r="A15" t="s">
        <v>14</v>
      </c>
      <c r="B15" s="2">
        <f t="shared" ref="B15:D15" si="0">SUM(B6:B14)</f>
        <v>1824</v>
      </c>
      <c r="C15" s="2">
        <f t="shared" si="0"/>
        <v>1172</v>
      </c>
      <c r="D15" s="2">
        <f t="shared" si="0"/>
        <v>1635</v>
      </c>
      <c r="E15" s="2">
        <f>SUM(E6:E14)</f>
        <v>1924</v>
      </c>
    </row>
  </sheetData>
  <dataValidations xWindow="486" yWindow="346" count="2">
    <dataValidation type="list" errorStyle="warning" allowBlank="1" showInputMessage="1" showErrorMessage="1" error="Names Only Please" prompt="Select from the List" sqref="B3">
      <formula1>Reported_By</formula1>
    </dataValidation>
    <dataValidation type="whole" allowBlank="1" showInputMessage="1" showErrorMessage="1" error="NUMBERS ONLY" prompt="NUMBERS ONLY" sqref="B6:E9">
      <formula1>100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9"/>
  <sheetViews>
    <sheetView workbookViewId="0">
      <pane ySplit="8" topLeftCell="A9" activePane="bottomLeft" state="frozen"/>
      <selection pane="bottomLeft" activeCell="A5" sqref="A5"/>
    </sheetView>
  </sheetViews>
  <sheetFormatPr defaultRowHeight="15" x14ac:dyDescent="0.25"/>
  <cols>
    <col min="1" max="1" width="14.42578125" bestFit="1" customWidth="1"/>
    <col min="2" max="2" width="18.42578125" bestFit="1" customWidth="1"/>
    <col min="3" max="3" width="22.42578125" bestFit="1" customWidth="1"/>
    <col min="4" max="4" width="11.5703125" bestFit="1" customWidth="1"/>
    <col min="5" max="5" width="17.5703125" bestFit="1" customWidth="1"/>
    <col min="6" max="6" width="10.140625" bestFit="1" customWidth="1"/>
  </cols>
  <sheetData>
    <row r="1" spans="1:7" x14ac:dyDescent="0.25">
      <c r="A1" s="4" t="s">
        <v>155</v>
      </c>
      <c r="B1" s="15"/>
      <c r="F1" s="4"/>
    </row>
    <row r="2" spans="1:7" x14ac:dyDescent="0.25">
      <c r="A2" s="4" t="s">
        <v>156</v>
      </c>
      <c r="B2" s="7"/>
    </row>
    <row r="3" spans="1:7" x14ac:dyDescent="0.25">
      <c r="A3" s="4" t="s">
        <v>63</v>
      </c>
      <c r="B3" s="7"/>
    </row>
    <row r="4" spans="1:7" x14ac:dyDescent="0.25">
      <c r="A4" s="4" t="s">
        <v>154</v>
      </c>
      <c r="B4" s="14"/>
    </row>
    <row r="5" spans="1:7" x14ac:dyDescent="0.25">
      <c r="A5" s="4"/>
      <c r="B5" s="13"/>
    </row>
    <row r="6" spans="1:7" x14ac:dyDescent="0.25">
      <c r="A6" s="4"/>
      <c r="B6" s="13"/>
    </row>
    <row r="7" spans="1:7" x14ac:dyDescent="0.25">
      <c r="A7" s="4"/>
      <c r="B7" s="13"/>
    </row>
    <row r="9" spans="1:7" x14ac:dyDescent="0.25">
      <c r="A9" s="4" t="s">
        <v>155</v>
      </c>
      <c r="B9" s="4" t="s">
        <v>63</v>
      </c>
      <c r="C9" s="4" t="s">
        <v>154</v>
      </c>
      <c r="D9" s="4" t="s">
        <v>6</v>
      </c>
      <c r="E9" s="4" t="s">
        <v>153</v>
      </c>
      <c r="F9" s="4" t="s">
        <v>152</v>
      </c>
    </row>
    <row r="10" spans="1:7" x14ac:dyDescent="0.25">
      <c r="A10" s="4">
        <v>1001</v>
      </c>
      <c r="B10" s="12" t="s">
        <v>151</v>
      </c>
      <c r="C10" t="s">
        <v>88</v>
      </c>
      <c r="D10" t="s">
        <v>2</v>
      </c>
      <c r="E10" t="s">
        <v>87</v>
      </c>
      <c r="F10">
        <v>4459</v>
      </c>
      <c r="G10" s="3"/>
    </row>
    <row r="11" spans="1:7" x14ac:dyDescent="0.25">
      <c r="A11" s="4">
        <v>1002</v>
      </c>
      <c r="B11" s="12" t="s">
        <v>150</v>
      </c>
      <c r="C11" t="s">
        <v>97</v>
      </c>
      <c r="D11" t="s">
        <v>3</v>
      </c>
      <c r="E11" t="s">
        <v>96</v>
      </c>
      <c r="F11">
        <v>4307</v>
      </c>
    </row>
    <row r="12" spans="1:7" x14ac:dyDescent="0.25">
      <c r="A12" s="4">
        <v>1003</v>
      </c>
      <c r="B12" s="12" t="s">
        <v>149</v>
      </c>
      <c r="C12" t="s">
        <v>100</v>
      </c>
      <c r="D12" t="s">
        <v>4</v>
      </c>
      <c r="E12" t="s">
        <v>99</v>
      </c>
      <c r="F12">
        <v>4325</v>
      </c>
    </row>
    <row r="13" spans="1:7" x14ac:dyDescent="0.25">
      <c r="A13" s="4">
        <v>1004</v>
      </c>
      <c r="B13" s="12" t="s">
        <v>148</v>
      </c>
      <c r="C13" t="s">
        <v>115</v>
      </c>
      <c r="D13" t="s">
        <v>0</v>
      </c>
      <c r="E13" t="s">
        <v>114</v>
      </c>
      <c r="F13">
        <v>4386</v>
      </c>
    </row>
    <row r="14" spans="1:7" x14ac:dyDescent="0.25">
      <c r="A14" s="4">
        <v>1005</v>
      </c>
      <c r="B14" s="12" t="s">
        <v>147</v>
      </c>
      <c r="C14" t="s">
        <v>91</v>
      </c>
      <c r="D14" t="s">
        <v>1</v>
      </c>
      <c r="E14" t="s">
        <v>90</v>
      </c>
      <c r="F14">
        <v>4659</v>
      </c>
    </row>
    <row r="15" spans="1:7" x14ac:dyDescent="0.25">
      <c r="A15" s="4">
        <v>1006</v>
      </c>
      <c r="B15" s="12" t="s">
        <v>146</v>
      </c>
      <c r="C15" t="s">
        <v>111</v>
      </c>
      <c r="D15" t="s">
        <v>1</v>
      </c>
      <c r="E15" t="s">
        <v>110</v>
      </c>
      <c r="F15">
        <v>4799</v>
      </c>
    </row>
    <row r="16" spans="1:7" x14ac:dyDescent="0.25">
      <c r="A16" s="4">
        <v>1007</v>
      </c>
      <c r="B16" s="12" t="s">
        <v>145</v>
      </c>
      <c r="C16" t="s">
        <v>97</v>
      </c>
      <c r="D16" t="s">
        <v>2</v>
      </c>
      <c r="E16" t="s">
        <v>96</v>
      </c>
      <c r="F16">
        <v>4388</v>
      </c>
    </row>
    <row r="17" spans="1:6" x14ac:dyDescent="0.25">
      <c r="A17" s="4">
        <v>1008</v>
      </c>
      <c r="B17" s="12" t="s">
        <v>144</v>
      </c>
      <c r="C17" t="s">
        <v>85</v>
      </c>
      <c r="D17" t="s">
        <v>2</v>
      </c>
      <c r="E17" t="s">
        <v>84</v>
      </c>
      <c r="F17">
        <v>4329</v>
      </c>
    </row>
    <row r="18" spans="1:6" x14ac:dyDescent="0.25">
      <c r="A18" s="4">
        <v>1009</v>
      </c>
      <c r="B18" s="12" t="s">
        <v>143</v>
      </c>
      <c r="C18" t="s">
        <v>88</v>
      </c>
      <c r="D18" t="s">
        <v>3</v>
      </c>
      <c r="E18" t="s">
        <v>87</v>
      </c>
      <c r="F18">
        <v>4152</v>
      </c>
    </row>
    <row r="19" spans="1:6" x14ac:dyDescent="0.25">
      <c r="A19" s="4">
        <v>1010</v>
      </c>
      <c r="B19" s="12" t="s">
        <v>142</v>
      </c>
      <c r="C19" t="s">
        <v>88</v>
      </c>
      <c r="D19" t="s">
        <v>3</v>
      </c>
      <c r="E19" t="s">
        <v>87</v>
      </c>
      <c r="F19">
        <v>4305</v>
      </c>
    </row>
    <row r="20" spans="1:6" x14ac:dyDescent="0.25">
      <c r="A20" s="4">
        <v>1011</v>
      </c>
      <c r="B20" t="s">
        <v>141</v>
      </c>
      <c r="C20" t="s">
        <v>100</v>
      </c>
      <c r="D20" t="s">
        <v>1</v>
      </c>
      <c r="E20" t="s">
        <v>99</v>
      </c>
      <c r="F20">
        <v>4089</v>
      </c>
    </row>
    <row r="21" spans="1:6" x14ac:dyDescent="0.25">
      <c r="A21" s="4">
        <v>1012</v>
      </c>
      <c r="B21" t="s">
        <v>140</v>
      </c>
      <c r="C21" t="s">
        <v>97</v>
      </c>
      <c r="D21" t="s">
        <v>2</v>
      </c>
      <c r="E21" t="s">
        <v>96</v>
      </c>
      <c r="F21">
        <v>4047</v>
      </c>
    </row>
    <row r="22" spans="1:6" x14ac:dyDescent="0.25">
      <c r="A22" s="4">
        <v>1013</v>
      </c>
      <c r="B22" t="s">
        <v>139</v>
      </c>
      <c r="C22" t="s">
        <v>91</v>
      </c>
      <c r="D22" t="s">
        <v>3</v>
      </c>
      <c r="E22" t="s">
        <v>90</v>
      </c>
      <c r="F22">
        <v>4818</v>
      </c>
    </row>
    <row r="23" spans="1:6" x14ac:dyDescent="0.25">
      <c r="A23" s="4">
        <v>1014</v>
      </c>
      <c r="B23" t="s">
        <v>138</v>
      </c>
      <c r="C23" t="s">
        <v>88</v>
      </c>
      <c r="D23" t="s">
        <v>3</v>
      </c>
      <c r="E23" t="s">
        <v>87</v>
      </c>
      <c r="F23">
        <v>4458</v>
      </c>
    </row>
    <row r="24" spans="1:6" x14ac:dyDescent="0.25">
      <c r="A24" s="4">
        <v>1015</v>
      </c>
      <c r="B24" t="s">
        <v>137</v>
      </c>
      <c r="C24" t="s">
        <v>100</v>
      </c>
      <c r="D24" t="s">
        <v>4</v>
      </c>
      <c r="E24" t="s">
        <v>99</v>
      </c>
      <c r="F24">
        <v>4832</v>
      </c>
    </row>
    <row r="25" spans="1:6" x14ac:dyDescent="0.25">
      <c r="A25" s="4">
        <v>1016</v>
      </c>
      <c r="B25" t="s">
        <v>136</v>
      </c>
      <c r="C25" t="s">
        <v>97</v>
      </c>
      <c r="D25" t="s">
        <v>2</v>
      </c>
      <c r="E25" t="s">
        <v>96</v>
      </c>
      <c r="F25">
        <v>4793</v>
      </c>
    </row>
    <row r="26" spans="1:6" x14ac:dyDescent="0.25">
      <c r="A26" s="4">
        <v>1017</v>
      </c>
      <c r="B26" t="s">
        <v>135</v>
      </c>
      <c r="C26" t="s">
        <v>94</v>
      </c>
      <c r="D26" t="s">
        <v>0</v>
      </c>
      <c r="E26" t="s">
        <v>93</v>
      </c>
      <c r="F26">
        <v>4628</v>
      </c>
    </row>
    <row r="27" spans="1:6" x14ac:dyDescent="0.25">
      <c r="A27" s="4">
        <v>1018</v>
      </c>
      <c r="B27" t="s">
        <v>134</v>
      </c>
      <c r="C27" t="s">
        <v>91</v>
      </c>
      <c r="D27" t="s">
        <v>4</v>
      </c>
      <c r="E27" t="s">
        <v>90</v>
      </c>
      <c r="F27">
        <v>4054</v>
      </c>
    </row>
    <row r="28" spans="1:6" x14ac:dyDescent="0.25">
      <c r="A28" s="4">
        <v>1019</v>
      </c>
      <c r="B28" t="s">
        <v>133</v>
      </c>
      <c r="C28" t="s">
        <v>88</v>
      </c>
      <c r="D28" t="s">
        <v>2</v>
      </c>
      <c r="E28" t="s">
        <v>87</v>
      </c>
      <c r="F28">
        <v>4502</v>
      </c>
    </row>
    <row r="29" spans="1:6" x14ac:dyDescent="0.25">
      <c r="A29" s="4">
        <v>1020</v>
      </c>
      <c r="B29" t="s">
        <v>132</v>
      </c>
      <c r="C29" t="s">
        <v>85</v>
      </c>
      <c r="D29" t="s">
        <v>2</v>
      </c>
      <c r="E29" t="s">
        <v>84</v>
      </c>
      <c r="F29">
        <v>4939</v>
      </c>
    </row>
    <row r="30" spans="1:6" x14ac:dyDescent="0.25">
      <c r="A30" s="4">
        <v>1021</v>
      </c>
      <c r="B30" t="s">
        <v>131</v>
      </c>
      <c r="C30" t="s">
        <v>94</v>
      </c>
      <c r="D30" t="s">
        <v>2</v>
      </c>
      <c r="E30" t="s">
        <v>93</v>
      </c>
      <c r="F30">
        <v>4055</v>
      </c>
    </row>
    <row r="31" spans="1:6" x14ac:dyDescent="0.25">
      <c r="A31" s="4">
        <v>1022</v>
      </c>
      <c r="B31" t="s">
        <v>130</v>
      </c>
      <c r="C31" t="s">
        <v>115</v>
      </c>
      <c r="D31" t="s">
        <v>2</v>
      </c>
      <c r="E31" t="s">
        <v>114</v>
      </c>
      <c r="F31">
        <v>4929</v>
      </c>
    </row>
    <row r="32" spans="1:6" x14ac:dyDescent="0.25">
      <c r="A32" s="4">
        <v>1023</v>
      </c>
      <c r="B32" t="s">
        <v>129</v>
      </c>
      <c r="C32" t="s">
        <v>97</v>
      </c>
      <c r="D32" t="s">
        <v>0</v>
      </c>
      <c r="E32" t="s">
        <v>96</v>
      </c>
      <c r="F32">
        <v>4117</v>
      </c>
    </row>
    <row r="33" spans="1:6" x14ac:dyDescent="0.25">
      <c r="A33" s="4">
        <v>1024</v>
      </c>
      <c r="B33" t="s">
        <v>128</v>
      </c>
      <c r="C33" t="s">
        <v>115</v>
      </c>
      <c r="D33" t="s">
        <v>2</v>
      </c>
      <c r="E33" t="s">
        <v>114</v>
      </c>
      <c r="F33">
        <v>4828</v>
      </c>
    </row>
    <row r="34" spans="1:6" x14ac:dyDescent="0.25">
      <c r="A34" s="4">
        <v>1025</v>
      </c>
      <c r="B34" t="s">
        <v>127</v>
      </c>
      <c r="C34" t="s">
        <v>85</v>
      </c>
      <c r="D34" t="s">
        <v>2</v>
      </c>
      <c r="E34" t="s">
        <v>84</v>
      </c>
      <c r="F34">
        <v>4840</v>
      </c>
    </row>
    <row r="35" spans="1:6" x14ac:dyDescent="0.25">
      <c r="A35" s="4">
        <v>1026</v>
      </c>
      <c r="B35" t="s">
        <v>126</v>
      </c>
      <c r="C35" t="s">
        <v>100</v>
      </c>
      <c r="D35" t="s">
        <v>4</v>
      </c>
      <c r="E35" t="s">
        <v>99</v>
      </c>
      <c r="F35">
        <v>4678</v>
      </c>
    </row>
    <row r="36" spans="1:6" x14ac:dyDescent="0.25">
      <c r="A36" s="4">
        <v>1027</v>
      </c>
      <c r="B36" t="s">
        <v>125</v>
      </c>
      <c r="C36" t="s">
        <v>121</v>
      </c>
      <c r="D36" t="s">
        <v>0</v>
      </c>
      <c r="E36" t="s">
        <v>120</v>
      </c>
      <c r="F36">
        <v>4814</v>
      </c>
    </row>
    <row r="37" spans="1:6" x14ac:dyDescent="0.25">
      <c r="A37" s="4">
        <v>1028</v>
      </c>
      <c r="B37" t="s">
        <v>124</v>
      </c>
      <c r="C37" t="s">
        <v>91</v>
      </c>
      <c r="D37" t="s">
        <v>3</v>
      </c>
      <c r="E37" t="s">
        <v>90</v>
      </c>
      <c r="F37">
        <v>4901</v>
      </c>
    </row>
    <row r="38" spans="1:6" x14ac:dyDescent="0.25">
      <c r="A38" s="4">
        <v>1029</v>
      </c>
      <c r="B38" t="s">
        <v>123</v>
      </c>
      <c r="C38" t="s">
        <v>94</v>
      </c>
      <c r="D38" t="s">
        <v>1</v>
      </c>
      <c r="E38" t="s">
        <v>93</v>
      </c>
      <c r="F38">
        <v>4432</v>
      </c>
    </row>
    <row r="39" spans="1:6" x14ac:dyDescent="0.25">
      <c r="A39" s="4">
        <v>1030</v>
      </c>
      <c r="B39" t="s">
        <v>122</v>
      </c>
      <c r="C39" t="s">
        <v>121</v>
      </c>
      <c r="D39" t="s">
        <v>0</v>
      </c>
      <c r="E39" t="s">
        <v>120</v>
      </c>
      <c r="F39">
        <v>4429</v>
      </c>
    </row>
    <row r="40" spans="1:6" x14ac:dyDescent="0.25">
      <c r="A40" s="4">
        <v>1031</v>
      </c>
      <c r="B40" t="s">
        <v>119</v>
      </c>
      <c r="C40" t="s">
        <v>88</v>
      </c>
      <c r="D40" t="s">
        <v>2</v>
      </c>
      <c r="E40" t="s">
        <v>87</v>
      </c>
      <c r="F40">
        <v>4889</v>
      </c>
    </row>
    <row r="41" spans="1:6" x14ac:dyDescent="0.25">
      <c r="A41" s="4">
        <v>1032</v>
      </c>
      <c r="B41" t="s">
        <v>118</v>
      </c>
      <c r="C41" t="s">
        <v>97</v>
      </c>
      <c r="D41" t="s">
        <v>3</v>
      </c>
      <c r="E41" t="s">
        <v>96</v>
      </c>
      <c r="F41">
        <v>4870</v>
      </c>
    </row>
    <row r="42" spans="1:6" x14ac:dyDescent="0.25">
      <c r="A42" s="4">
        <v>1033</v>
      </c>
      <c r="B42" t="s">
        <v>117</v>
      </c>
      <c r="C42" t="s">
        <v>100</v>
      </c>
      <c r="D42" t="s">
        <v>4</v>
      </c>
      <c r="E42" t="s">
        <v>99</v>
      </c>
      <c r="F42">
        <v>4011</v>
      </c>
    </row>
    <row r="43" spans="1:6" x14ac:dyDescent="0.25">
      <c r="A43" s="4">
        <v>1034</v>
      </c>
      <c r="B43" t="s">
        <v>116</v>
      </c>
      <c r="C43" t="s">
        <v>115</v>
      </c>
      <c r="D43" t="s">
        <v>0</v>
      </c>
      <c r="E43" t="s">
        <v>114</v>
      </c>
      <c r="F43">
        <v>4510</v>
      </c>
    </row>
    <row r="44" spans="1:6" x14ac:dyDescent="0.25">
      <c r="A44" s="4">
        <v>1035</v>
      </c>
      <c r="B44" t="s">
        <v>113</v>
      </c>
      <c r="C44" t="s">
        <v>91</v>
      </c>
      <c r="D44" t="s">
        <v>1</v>
      </c>
      <c r="E44" t="s">
        <v>90</v>
      </c>
      <c r="F44">
        <v>4409</v>
      </c>
    </row>
    <row r="45" spans="1:6" x14ac:dyDescent="0.25">
      <c r="A45" s="4">
        <v>1036</v>
      </c>
      <c r="B45" t="s">
        <v>112</v>
      </c>
      <c r="C45" t="s">
        <v>111</v>
      </c>
      <c r="D45" t="s">
        <v>1</v>
      </c>
      <c r="E45" t="s">
        <v>110</v>
      </c>
      <c r="F45">
        <v>4030</v>
      </c>
    </row>
    <row r="46" spans="1:6" x14ac:dyDescent="0.25">
      <c r="A46" s="4">
        <v>1037</v>
      </c>
      <c r="B46" t="s">
        <v>109</v>
      </c>
      <c r="C46" t="s">
        <v>97</v>
      </c>
      <c r="D46" t="s">
        <v>2</v>
      </c>
      <c r="E46" t="s">
        <v>96</v>
      </c>
      <c r="F46">
        <v>4539</v>
      </c>
    </row>
    <row r="47" spans="1:6" x14ac:dyDescent="0.25">
      <c r="A47" s="4">
        <v>1038</v>
      </c>
      <c r="B47" t="s">
        <v>108</v>
      </c>
      <c r="C47" t="s">
        <v>85</v>
      </c>
      <c r="D47" t="s">
        <v>2</v>
      </c>
      <c r="E47" t="s">
        <v>84</v>
      </c>
      <c r="F47">
        <v>4424</v>
      </c>
    </row>
    <row r="48" spans="1:6" x14ac:dyDescent="0.25">
      <c r="A48" s="4">
        <v>1039</v>
      </c>
      <c r="B48" t="s">
        <v>107</v>
      </c>
      <c r="C48" t="s">
        <v>88</v>
      </c>
      <c r="D48" t="s">
        <v>3</v>
      </c>
      <c r="E48" t="s">
        <v>87</v>
      </c>
      <c r="F48">
        <v>4150</v>
      </c>
    </row>
    <row r="49" spans="1:6" x14ac:dyDescent="0.25">
      <c r="A49" s="4">
        <v>1040</v>
      </c>
      <c r="B49" t="s">
        <v>106</v>
      </c>
      <c r="C49" t="s">
        <v>88</v>
      </c>
      <c r="D49" t="s">
        <v>3</v>
      </c>
      <c r="E49" t="s">
        <v>87</v>
      </c>
      <c r="F49">
        <v>4506</v>
      </c>
    </row>
    <row r="50" spans="1:6" x14ac:dyDescent="0.25">
      <c r="A50" s="4">
        <v>1041</v>
      </c>
      <c r="B50" t="s">
        <v>105</v>
      </c>
      <c r="C50" t="s">
        <v>100</v>
      </c>
      <c r="D50" t="s">
        <v>1</v>
      </c>
      <c r="E50" t="s">
        <v>99</v>
      </c>
      <c r="F50">
        <v>4319</v>
      </c>
    </row>
    <row r="51" spans="1:6" x14ac:dyDescent="0.25">
      <c r="A51" s="4">
        <v>1042</v>
      </c>
      <c r="B51" t="s">
        <v>104</v>
      </c>
      <c r="C51" t="s">
        <v>97</v>
      </c>
      <c r="D51" t="s">
        <v>2</v>
      </c>
      <c r="E51" t="s">
        <v>96</v>
      </c>
      <c r="F51">
        <v>4021</v>
      </c>
    </row>
    <row r="52" spans="1:6" x14ac:dyDescent="0.25">
      <c r="A52" s="4">
        <v>1043</v>
      </c>
      <c r="B52" t="s">
        <v>103</v>
      </c>
      <c r="C52" t="s">
        <v>91</v>
      </c>
      <c r="D52" t="s">
        <v>3</v>
      </c>
      <c r="E52" t="s">
        <v>90</v>
      </c>
      <c r="F52">
        <v>4014</v>
      </c>
    </row>
    <row r="53" spans="1:6" x14ac:dyDescent="0.25">
      <c r="A53" s="4">
        <v>1044</v>
      </c>
      <c r="B53" t="s">
        <v>102</v>
      </c>
      <c r="C53" t="s">
        <v>88</v>
      </c>
      <c r="D53" t="s">
        <v>3</v>
      </c>
      <c r="E53" t="s">
        <v>87</v>
      </c>
      <c r="F53">
        <v>4760</v>
      </c>
    </row>
    <row r="54" spans="1:6" x14ac:dyDescent="0.25">
      <c r="A54" s="4">
        <v>1045</v>
      </c>
      <c r="B54" t="s">
        <v>101</v>
      </c>
      <c r="C54" t="s">
        <v>100</v>
      </c>
      <c r="D54" t="s">
        <v>4</v>
      </c>
      <c r="E54" t="s">
        <v>99</v>
      </c>
      <c r="F54">
        <v>4886</v>
      </c>
    </row>
    <row r="55" spans="1:6" x14ac:dyDescent="0.25">
      <c r="A55" s="4">
        <v>1046</v>
      </c>
      <c r="B55" t="s">
        <v>98</v>
      </c>
      <c r="C55" t="s">
        <v>97</v>
      </c>
      <c r="D55" t="s">
        <v>2</v>
      </c>
      <c r="E55" t="s">
        <v>96</v>
      </c>
      <c r="F55">
        <v>4717</v>
      </c>
    </row>
    <row r="56" spans="1:6" x14ac:dyDescent="0.25">
      <c r="A56" s="4">
        <v>1047</v>
      </c>
      <c r="B56" t="s">
        <v>95</v>
      </c>
      <c r="C56" t="s">
        <v>94</v>
      </c>
      <c r="D56" t="s">
        <v>0</v>
      </c>
      <c r="E56" t="s">
        <v>93</v>
      </c>
      <c r="F56">
        <v>4034</v>
      </c>
    </row>
    <row r="57" spans="1:6" x14ac:dyDescent="0.25">
      <c r="A57" s="4">
        <v>1048</v>
      </c>
      <c r="B57" t="s">
        <v>92</v>
      </c>
      <c r="C57" t="s">
        <v>91</v>
      </c>
      <c r="D57" t="s">
        <v>4</v>
      </c>
      <c r="E57" t="s">
        <v>90</v>
      </c>
      <c r="F57">
        <v>4569</v>
      </c>
    </row>
    <row r="58" spans="1:6" x14ac:dyDescent="0.25">
      <c r="A58" s="4">
        <v>1049</v>
      </c>
      <c r="B58" t="s">
        <v>89</v>
      </c>
      <c r="C58" t="s">
        <v>88</v>
      </c>
      <c r="D58" t="s">
        <v>2</v>
      </c>
      <c r="E58" t="s">
        <v>87</v>
      </c>
      <c r="F58">
        <v>4703</v>
      </c>
    </row>
    <row r="59" spans="1:6" x14ac:dyDescent="0.25">
      <c r="A59" s="4">
        <v>1050</v>
      </c>
      <c r="B59" t="s">
        <v>86</v>
      </c>
      <c r="C59" t="s">
        <v>85</v>
      </c>
      <c r="D59" t="s">
        <v>2</v>
      </c>
      <c r="E59" t="s">
        <v>84</v>
      </c>
      <c r="F59">
        <v>4766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A2" sqref="A2:E2"/>
    </sheetView>
  </sheetViews>
  <sheetFormatPr defaultRowHeight="15" x14ac:dyDescent="0.25"/>
  <cols>
    <col min="6" max="6" width="9" bestFit="1" customWidth="1"/>
  </cols>
  <sheetData>
    <row r="1" spans="1:12" ht="15.75" x14ac:dyDescent="0.25">
      <c r="A1" s="23" t="s">
        <v>170</v>
      </c>
      <c r="B1" s="23"/>
      <c r="C1" s="23"/>
      <c r="D1" s="23"/>
      <c r="E1" s="23"/>
    </row>
    <row r="2" spans="1:12" ht="15.75" thickBot="1" x14ac:dyDescent="0.3">
      <c r="A2" s="22" t="s">
        <v>7</v>
      </c>
      <c r="B2" s="22" t="s">
        <v>78</v>
      </c>
      <c r="C2" s="22" t="s">
        <v>77</v>
      </c>
      <c r="D2" s="22" t="s">
        <v>13</v>
      </c>
      <c r="E2" s="22" t="s">
        <v>76</v>
      </c>
      <c r="F2" s="22" t="s">
        <v>157</v>
      </c>
      <c r="I2" s="21"/>
      <c r="J2" s="21"/>
      <c r="K2" s="21"/>
      <c r="L2" s="21"/>
    </row>
    <row r="3" spans="1:12" ht="15.75" thickTop="1" x14ac:dyDescent="0.25">
      <c r="A3" t="s">
        <v>169</v>
      </c>
      <c r="B3" s="3">
        <v>1217</v>
      </c>
      <c r="C3" s="3">
        <v>1825</v>
      </c>
      <c r="D3" s="3">
        <v>1105</v>
      </c>
      <c r="E3" s="3">
        <v>1092</v>
      </c>
      <c r="F3" s="3">
        <f t="shared" ref="F3:F15" si="0">SUM(B3:E3)</f>
        <v>5239</v>
      </c>
    </row>
    <row r="4" spans="1:12" x14ac:dyDescent="0.25">
      <c r="A4" t="s">
        <v>168</v>
      </c>
      <c r="B4" s="20">
        <v>1988</v>
      </c>
      <c r="C4" s="20">
        <v>2415</v>
      </c>
      <c r="D4" s="20">
        <v>1976</v>
      </c>
      <c r="E4" s="20">
        <v>1976</v>
      </c>
      <c r="F4" s="3">
        <f t="shared" si="0"/>
        <v>8355</v>
      </c>
    </row>
    <row r="5" spans="1:12" x14ac:dyDescent="0.25">
      <c r="A5" t="s">
        <v>167</v>
      </c>
      <c r="B5" s="3">
        <v>1403</v>
      </c>
      <c r="C5" s="3">
        <v>2288</v>
      </c>
      <c r="D5" s="3">
        <v>1370</v>
      </c>
      <c r="E5" s="3">
        <v>1739</v>
      </c>
      <c r="F5" s="3">
        <f t="shared" si="0"/>
        <v>6800</v>
      </c>
    </row>
    <row r="6" spans="1:12" x14ac:dyDescent="0.25">
      <c r="A6" t="s">
        <v>166</v>
      </c>
      <c r="B6" s="3">
        <v>1278</v>
      </c>
      <c r="C6" s="3">
        <v>1969</v>
      </c>
      <c r="D6" s="3">
        <v>1755</v>
      </c>
      <c r="E6" s="3">
        <v>2468</v>
      </c>
      <c r="F6" s="3">
        <f t="shared" si="0"/>
        <v>7470</v>
      </c>
    </row>
    <row r="7" spans="1:12" x14ac:dyDescent="0.25">
      <c r="A7" t="s">
        <v>165</v>
      </c>
      <c r="B7" s="3">
        <v>1357</v>
      </c>
      <c r="C7" s="3">
        <v>2314</v>
      </c>
      <c r="D7" s="3">
        <v>1615</v>
      </c>
      <c r="E7" s="3">
        <v>1804</v>
      </c>
      <c r="F7" s="3">
        <f t="shared" si="0"/>
        <v>7090</v>
      </c>
    </row>
    <row r="8" spans="1:12" x14ac:dyDescent="0.25">
      <c r="A8" t="s">
        <v>164</v>
      </c>
      <c r="B8" s="20">
        <v>2279</v>
      </c>
      <c r="C8" s="20">
        <v>2257</v>
      </c>
      <c r="D8" s="20">
        <v>1697</v>
      </c>
      <c r="E8" s="20">
        <v>1418</v>
      </c>
      <c r="F8" s="3">
        <f t="shared" si="0"/>
        <v>7651</v>
      </c>
    </row>
    <row r="9" spans="1:12" x14ac:dyDescent="0.25">
      <c r="A9" t="s">
        <v>163</v>
      </c>
      <c r="B9" s="3">
        <v>1976</v>
      </c>
      <c r="C9" s="3">
        <v>1886</v>
      </c>
      <c r="D9" s="3">
        <v>1615</v>
      </c>
      <c r="E9" s="3">
        <v>1017</v>
      </c>
      <c r="F9" s="3">
        <f t="shared" si="0"/>
        <v>6494</v>
      </c>
    </row>
    <row r="10" spans="1:12" x14ac:dyDescent="0.25">
      <c r="A10" t="s">
        <v>162</v>
      </c>
      <c r="B10" s="3">
        <v>1784</v>
      </c>
      <c r="C10" s="3">
        <v>1259</v>
      </c>
      <c r="D10" s="3">
        <v>1475</v>
      </c>
      <c r="E10" s="3">
        <v>1254</v>
      </c>
      <c r="F10" s="3">
        <f t="shared" si="0"/>
        <v>5772</v>
      </c>
    </row>
    <row r="11" spans="1:12" x14ac:dyDescent="0.25">
      <c r="A11" t="s">
        <v>161</v>
      </c>
      <c r="B11" s="3">
        <v>1202</v>
      </c>
      <c r="C11" s="3">
        <v>1956</v>
      </c>
      <c r="D11" s="3">
        <v>1117</v>
      </c>
      <c r="E11" s="3">
        <v>1287</v>
      </c>
      <c r="F11" s="3">
        <f t="shared" si="0"/>
        <v>5562</v>
      </c>
    </row>
    <row r="12" spans="1:12" x14ac:dyDescent="0.25">
      <c r="A12" t="s">
        <v>160</v>
      </c>
      <c r="B12" s="3">
        <v>1517</v>
      </c>
      <c r="C12" s="3">
        <v>1595</v>
      </c>
      <c r="D12" s="3">
        <v>2251</v>
      </c>
      <c r="E12" s="3">
        <v>1353</v>
      </c>
      <c r="F12" s="3">
        <f t="shared" si="0"/>
        <v>6716</v>
      </c>
    </row>
    <row r="13" spans="1:12" x14ac:dyDescent="0.25">
      <c r="A13" t="s">
        <v>159</v>
      </c>
      <c r="B13" s="3">
        <v>1518</v>
      </c>
      <c r="C13" s="3">
        <v>2040</v>
      </c>
      <c r="D13" s="3">
        <v>2235</v>
      </c>
      <c r="E13" s="3">
        <v>2045</v>
      </c>
      <c r="F13" s="3">
        <f t="shared" si="0"/>
        <v>7838</v>
      </c>
    </row>
    <row r="14" spans="1:12" x14ac:dyDescent="0.25">
      <c r="A14" s="19" t="s">
        <v>158</v>
      </c>
      <c r="B14" s="18">
        <v>2050</v>
      </c>
      <c r="C14" s="18">
        <v>2234</v>
      </c>
      <c r="D14" s="18">
        <v>2371</v>
      </c>
      <c r="E14" s="18">
        <v>2362</v>
      </c>
      <c r="F14" s="3">
        <f t="shared" si="0"/>
        <v>9017</v>
      </c>
    </row>
    <row r="15" spans="1:12" ht="15.75" thickBot="1" x14ac:dyDescent="0.3">
      <c r="A15" s="4" t="s">
        <v>157</v>
      </c>
      <c r="B15" s="17">
        <f>SUM(B3:B14)</f>
        <v>19569</v>
      </c>
      <c r="C15" s="17">
        <f>SUM(C3:C14)</f>
        <v>24038</v>
      </c>
      <c r="D15" s="17">
        <f>SUM(D3:D14)</f>
        <v>20582</v>
      </c>
      <c r="E15" s="17">
        <f>SUM(E3:E14)</f>
        <v>19815</v>
      </c>
      <c r="F15" s="16">
        <f t="shared" si="0"/>
        <v>84004</v>
      </c>
    </row>
    <row r="16" spans="1:12" ht="15.75" thickTop="1" x14ac:dyDescent="0.25"/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7"/>
  <sheetViews>
    <sheetView workbookViewId="0">
      <selection activeCell="F9" sqref="F9"/>
    </sheetView>
  </sheetViews>
  <sheetFormatPr defaultRowHeight="15" x14ac:dyDescent="0.25"/>
  <cols>
    <col min="1" max="1" width="16.85546875" bestFit="1" customWidth="1"/>
  </cols>
  <sheetData>
    <row r="1" spans="1:1" x14ac:dyDescent="0.25">
      <c r="A1" s="4" t="s">
        <v>20</v>
      </c>
    </row>
    <row r="2" spans="1:1" x14ac:dyDescent="0.25">
      <c r="A2" t="s">
        <v>27</v>
      </c>
    </row>
    <row r="3" spans="1:1" x14ac:dyDescent="0.25">
      <c r="A3" t="s">
        <v>22</v>
      </c>
    </row>
    <row r="4" spans="1:1" x14ac:dyDescent="0.25">
      <c r="A4" t="s">
        <v>26</v>
      </c>
    </row>
    <row r="5" spans="1:1" x14ac:dyDescent="0.25">
      <c r="A5" t="s">
        <v>25</v>
      </c>
    </row>
    <row r="6" spans="1:1" x14ac:dyDescent="0.25">
      <c r="A6" t="s">
        <v>24</v>
      </c>
    </row>
    <row r="7" spans="1:1" x14ac:dyDescent="0.25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Region</vt:lpstr>
      <vt:lpstr>Employee Tenure</vt:lpstr>
      <vt:lpstr>Bonus</vt:lpstr>
      <vt:lpstr>North American</vt:lpstr>
      <vt:lpstr>Employees</vt:lpstr>
      <vt:lpstr>Monthly Sales</vt:lpstr>
      <vt:lpstr>Valid Data</vt:lpstr>
      <vt:lpstr>Data</vt:lpstr>
      <vt:lpstr>MonthData</vt:lpstr>
      <vt:lpstr>MonthHeaders</vt:lpstr>
      <vt:lpstr>Reported_By</vt:lpstr>
      <vt:lpstr>RepProdSales</vt:lpstr>
      <vt:lpstr>Years_of_Service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EBONYI STATE UBEB</cp:lastModifiedBy>
  <dcterms:created xsi:type="dcterms:W3CDTF">2015-09-04T14:19:04Z</dcterms:created>
  <dcterms:modified xsi:type="dcterms:W3CDTF">2023-09-17T15:54:46Z</dcterms:modified>
</cp:coreProperties>
</file>