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ements" sheetId="1" r:id="rId1"/>
  </sheets>
  <calcPr calcId="124519" fullCalcOnLoad="1"/>
</workbook>
</file>

<file path=xl/sharedStrings.xml><?xml version="1.0" encoding="utf-8"?>
<sst xmlns="http://schemas.openxmlformats.org/spreadsheetml/2006/main" count="244" uniqueCount="243">
  <si>
    <t>Chemical Elements and their Atomic Weights</t>
  </si>
  <si>
    <t>S21</t>
  </si>
  <si>
    <t>Z</t>
  </si>
  <si>
    <t>Element</t>
  </si>
  <si>
    <t>Symbol</t>
  </si>
  <si>
    <t>AtomicW</t>
  </si>
  <si>
    <t>Unct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</si>
  <si>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</si>
  <si>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</si>
  <si>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</si>
  <si>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</si>
  <si>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</si>
  <si>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</si>
  <si>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</si>
  <si>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</si>
  <si>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</si>
  <si>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</si>
  <si>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</si>
  <si>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</si>
  <si>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</si>
  <si>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</si>
  <si>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</si>
  <si>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</si>
  <si>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</si>
  <si>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</si>
  <si>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</si>
  <si>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</si>
  <si>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</si>
  <si>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</si>
  <si>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</si>
  <si>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</si>
  <si>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</si>
  <si>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</si>
  <si>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</si>
  <si>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</si>
  <si>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</si>
  <si>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</si>
  <si>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</si>
  <si>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</si>
  <si>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</si>
  <si>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</si>
  <si>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</si>
  <si>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</si>
  <si>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</si>
  <si>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</si>
  <si>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</si>
  <si>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</si>
  <si>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</si>
  <si>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</si>
  <si>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</si>
  <si>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</si>
  <si>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</si>
  <si>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</si>
  <si>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</si>
  <si>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</si>
  <si>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</si>
  <si>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</si>
  <si>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</si>
  <si>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</si>
  <si>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</si>
  <si>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</si>
  <si>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</si>
  <si>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</si>
  <si>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</si>
  <si>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</si>
  <si>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</si>
  <si>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</si>
  <si>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</si>
  <si>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</si>
  <si>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</si>
  <si>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</si>
  <si>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</si>
  <si>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</si>
  <si>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</si>
  <si>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</si>
  <si>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</si>
  <si>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</si>
  <si>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</si>
  <si>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</si>
  <si>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</si>
  <si>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</si>
  <si>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</si>
  <si>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</si>
  <si>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</si>
  <si>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</si>
  <si>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</si>
  <si>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</si>
  <si>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</si>
  <si>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</si>
  <si>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</si>
  <si>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</si>
  <si>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</si>
  <si>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</si>
  <si>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</si>
  <si>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</si>
  <si>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</si>
  <si>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</si>
  <si>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</si>
  <si>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</si>
  <si>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</si>
  <si>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</si>
  <si>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</si>
  <si>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</si>
  <si>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</si>
  <si>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</si>
  <si>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</si>
  <si>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</si>
  <si>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</si>
  <si>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</si>
  <si>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</si>
  <si>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</si>
  <si>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</si>
  <si>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</si>
  <si>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</si>
  <si>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</si>
  <si>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</si>
  <si>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</si>
  <si>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</si>
  <si>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</si>
  <si>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</si>
  <si>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</si>
  <si>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</si>
  <si>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</si>
  <si>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</si>
  <si>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</si>
  <si>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</si>
  <si>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</si>
  <si>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</si>
  <si>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</si>
  <si>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</si>
  <si>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</si>
  <si>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</si>
  <si>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</si>
  <si>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</si>
  <si>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</si>
  <si>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</si>
  <si>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</si>
  <si>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</si>
  <si>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</si>
  <si>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</si>
  <si>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</si>
  <si>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</si>
  <si>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</si>
  <si>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</si>
  <si>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</si>
  <si>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</si>
  <si>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</si>
  <si>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</si>
  <si>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</si>
  <si>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</si>
  <si>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</si>
  <si>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</si>
  <si>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</si>
  <si>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</si>
  <si>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</si>
  <si>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</si>
  <si>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</si>
  <si>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</si>
  <si>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</si>
  <si>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</si>
  <si>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</si>
  <si>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</si>
  <si>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</si>
  <si>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</si>
  <si>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</si>
  <si>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</si>
  <si>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</si>
  <si>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</si>
  <si>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</si>
  <si>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</si>
  <si>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</si>
  <si>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</si>
  <si>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</si>
  <si>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</si>
  <si>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</si>
  <si>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</si>
  <si>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</si>
  <si>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</si>
  <si>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</si>
  <si>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</si>
  <si>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</si>
  <si>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</si>
  <si>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</si>
  <si>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</si>
  <si>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</si>
  <si>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</si>
  <si>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</si>
  <si>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</si>
  <si>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</si>
  <si>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</si>
  <si>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</si>
  <si>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</si>
  <si>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</si>
  <si>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</si>
  <si>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</si>
  <si>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</si>
  <si>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</si>
  <si>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</si>
  <si>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</si>
  <si>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</si>
  <si>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</si>
  <si>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</si>
  <si>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</si>
  <si>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</si>
  <si>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</si>
  <si>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</si>
  <si>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</si>
  <si>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</si>
  <si>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</si>
  <si>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</si>
  <si>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</si>
  <si>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</si>
  <si>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</si>
  <si>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</si>
  <si>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</si>
  <si>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</si>
  <si>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</si>
  <si>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</si>
  <si>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</si>
  <si>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</si>
  <si>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</si>
  <si>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</si>
  <si>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</si>
  <si>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</si>
  <si>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</si>
  <si>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Darmstadtium</t>
  </si>
  <si>
    <t>Ds</t>
  </si>
  <si>
    <t>Roentgenium</t>
  </si>
  <si>
    <t>Rg</t>
  </si>
  <si>
    <t>Copernicium</t>
  </si>
  <si>
    <t>Cn</t>
  </si>
  <si>
    <t>Ununtrium</t>
  </si>
  <si>
    <t>Uut</t>
  </si>
  <si>
    <t>Flerovium</t>
  </si>
  <si>
    <t>Fl</t>
  </si>
  <si>
    <t>Ununpentium</t>
  </si>
  <si>
    <t>Uup</t>
  </si>
  <si>
    <t>Livermorium</t>
  </si>
  <si>
    <t>Lv</t>
  </si>
  <si>
    <t>Ununseptium</t>
  </si>
  <si>
    <t>Uus</t>
  </si>
  <si>
    <t>Ununoctium</t>
  </si>
  <si>
    <t>Uuo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</si>
</sst>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1"/>
  <sheetViews>
    <sheetView tabSelected="1" workbookViewId="0"/>
  </sheetViews>
  <sheetFormatPr defaultRowHeight="15"/>
  <cols>
    <col min="1" max="1" width="4.7109375" customWidth="1"/>
    <col min="2" max="2" width="14.7109375" customWidth="1"/>
    <col min="3" max="3" width="7.7109375" customWidth="1"/>
    <col min="4" max="4" width="12.7109375" customWidth="1"/>
    <col min="5" max="5" width="7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/>
      <c r="B2" s="2"/>
      <c r="C2" s="2"/>
      <c r="D2" s="2" t="s">
        <v>1</v>
      </c>
      <c r="E2" s="2" t="s">
        <v>1</v>
      </c>
    </row>
    <row r="3" spans="1: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>
      <c r="A4" s="3">
        <v>1</v>
      </c>
      <c r="B4" s="3" t="s">
        <v>7</v>
      </c>
      <c r="C4" s="3" t="s">
        <v>8</v>
      </c>
      <c r="D4" s="4" t="str">
        <f>HYPERLINK("http://141.218.60.56/~jnz1568/getInfo.php?workbook=elements.xlsx&amp;sheet=elements&amp;row=4&amp;col=4&amp;number=1.00794&amp;sourceID=21","1.00794")</f>
        <v>1.00794</v>
      </c>
      <c r="E4" s="4" t="str">
        <f>HYPERLINK("http://141.218.60.56/~jnz1568/getInfo.php?workbook=elements.xlsx&amp;sheet=elements&amp;row=4&amp;col=5&amp;number=7e-05&amp;sourceID=21","7e-05")</f>
        <v>7e-05</v>
      </c>
    </row>
    <row r="5" spans="1:5">
      <c r="A5" s="3">
        <v>2</v>
      </c>
      <c r="B5" s="3" t="s">
        <v>9</v>
      </c>
      <c r="C5" s="3" t="s">
        <v>10</v>
      </c>
      <c r="D5" s="4" t="str">
        <f>HYPERLINK("http://141.218.60.56/~jnz1568/getInfo.php?workbook=elements.xlsx&amp;sheet=elements&amp;row=5&amp;col=4&amp;number=4.002602&amp;sourceID=21","4.002602")</f>
        <v>4.002602</v>
      </c>
      <c r="E5" s="4" t="str">
        <f>HYPERLINK("http://141.218.60.56/~jnz1568/getInfo.php?workbook=elements.xlsx&amp;sheet=elements&amp;row=5&amp;col=5&amp;number=2e-06&amp;sourceID=21","2e-06")</f>
        <v>2e-06</v>
      </c>
    </row>
    <row r="6" spans="1:5">
      <c r="A6" s="3">
        <v>3</v>
      </c>
      <c r="B6" s="3" t="s">
        <v>11</v>
      </c>
      <c r="C6" s="3" t="s">
        <v>12</v>
      </c>
      <c r="D6" s="4" t="str">
        <f>HYPERLINK("http://141.218.60.56/~jnz1568/getInfo.php?workbook=elements.xlsx&amp;sheet=elements&amp;row=6&amp;col=4&amp;number=6.941&amp;sourceID=21","6.941")</f>
        <v>6.941</v>
      </c>
      <c r="E6" s="4" t="str">
        <f>HYPERLINK("http://141.218.60.56/~jnz1568/getInfo.php?workbook=elements.xlsx&amp;sheet=elements&amp;row=6&amp;col=5&amp;number=0.002&amp;sourceID=21","0.002")</f>
        <v>0.002</v>
      </c>
    </row>
    <row r="7" spans="1:5">
      <c r="A7" s="3">
        <v>4</v>
      </c>
      <c r="B7" s="3" t="s">
        <v>13</v>
      </c>
      <c r="C7" s="3" t="s">
        <v>14</v>
      </c>
      <c r="D7" s="4" t="str">
        <f>HYPERLINK("http://141.218.60.56/~jnz1568/getInfo.php?workbook=elements.xlsx&amp;sheet=elements&amp;row=7&amp;col=4&amp;number=9.012182&amp;sourceID=21","9.012182")</f>
        <v>9.012182</v>
      </c>
      <c r="E7" s="4" t="str">
        <f>HYPERLINK("http://141.218.60.56/~jnz1568/getInfo.php?workbook=elements.xlsx&amp;sheet=elements&amp;row=7&amp;col=5&amp;number=3e-06&amp;sourceID=21","3e-06")</f>
        <v>3e-06</v>
      </c>
    </row>
    <row r="8" spans="1:5">
      <c r="A8" s="3">
        <v>5</v>
      </c>
      <c r="B8" s="3" t="s">
        <v>15</v>
      </c>
      <c r="C8" s="3" t="s">
        <v>16</v>
      </c>
      <c r="D8" s="4" t="str">
        <f>HYPERLINK("http://141.218.60.56/~jnz1568/getInfo.php?workbook=elements.xlsx&amp;sheet=elements&amp;row=8&amp;col=4&amp;number=10.811&amp;sourceID=21","10.811")</f>
        <v>10.811</v>
      </c>
      <c r="E8" s="4" t="str">
        <f>HYPERLINK("http://141.218.60.56/~jnz1568/getInfo.php?workbook=elements.xlsx&amp;sheet=elements&amp;row=8&amp;col=5&amp;number=0.007&amp;sourceID=21","0.007")</f>
        <v>0.007</v>
      </c>
    </row>
    <row r="9" spans="1:5">
      <c r="A9" s="3">
        <v>6</v>
      </c>
      <c r="B9" s="3" t="s">
        <v>17</v>
      </c>
      <c r="C9" s="3" t="s">
        <v>18</v>
      </c>
      <c r="D9" s="4" t="str">
        <f>HYPERLINK("http://141.218.60.56/~jnz1568/getInfo.php?workbook=elements.xlsx&amp;sheet=elements&amp;row=9&amp;col=4&amp;number=12.0107&amp;sourceID=21","12.0107")</f>
        <v>12.0107</v>
      </c>
      <c r="E9" s="4" t="str">
        <f>HYPERLINK("http://141.218.60.56/~jnz1568/getInfo.php?workbook=elements.xlsx&amp;sheet=elements&amp;row=9&amp;col=5&amp;number=0.0008&amp;sourceID=21","0.0008")</f>
        <v>0.0008</v>
      </c>
    </row>
    <row r="10" spans="1:5">
      <c r="A10" s="3">
        <v>7</v>
      </c>
      <c r="B10" s="3" t="s">
        <v>19</v>
      </c>
      <c r="C10" s="3" t="s">
        <v>20</v>
      </c>
      <c r="D10" s="4" t="str">
        <f>HYPERLINK("http://141.218.60.56/~jnz1568/getInfo.php?workbook=elements.xlsx&amp;sheet=elements&amp;row=10&amp;col=4&amp;number=14.0067&amp;sourceID=21","14.0067")</f>
        <v>14.0067</v>
      </c>
      <c r="E10" s="4" t="str">
        <f>HYPERLINK("http://141.218.60.56/~jnz1568/getInfo.php?workbook=elements.xlsx&amp;sheet=elements&amp;row=10&amp;col=5&amp;number=0.0002&amp;sourceID=21","0.0002")</f>
        <v>0.0002</v>
      </c>
    </row>
    <row r="11" spans="1:5">
      <c r="A11" s="3">
        <v>8</v>
      </c>
      <c r="B11" s="3" t="s">
        <v>21</v>
      </c>
      <c r="C11" s="3" t="s">
        <v>22</v>
      </c>
      <c r="D11" s="4" t="str">
        <f>HYPERLINK("http://141.218.60.56/~jnz1568/getInfo.php?workbook=elements.xlsx&amp;sheet=elements&amp;row=11&amp;col=4&amp;number=15.9994&amp;sourceID=21","15.9994")</f>
        <v>15.9994</v>
      </c>
      <c r="E11" s="4" t="str">
        <f>HYPERLINK("http://141.218.60.56/~jnz1568/getInfo.php?workbook=elements.xlsx&amp;sheet=elements&amp;row=11&amp;col=5&amp;number=0.0003&amp;sourceID=21","0.0003")</f>
        <v>0.0003</v>
      </c>
    </row>
    <row r="12" spans="1:5">
      <c r="A12" s="3">
        <v>9</v>
      </c>
      <c r="B12" s="3" t="s">
        <v>23</v>
      </c>
      <c r="C12" s="3" t="s">
        <v>24</v>
      </c>
      <c r="D12" s="4" t="str">
        <f>HYPERLINK("http://141.218.60.56/~jnz1568/getInfo.php?workbook=elements.xlsx&amp;sheet=elements&amp;row=12&amp;col=4&amp;number=18.9984032&amp;sourceID=21","18.9984032")</f>
        <v>18.9984032</v>
      </c>
      <c r="E12" s="4" t="str">
        <f>HYPERLINK("http://141.218.60.56/~jnz1568/getInfo.php?workbook=elements.xlsx&amp;sheet=elements&amp;row=12&amp;col=5&amp;number=5e-07&amp;sourceID=21","5e-07")</f>
        <v>5e-07</v>
      </c>
    </row>
    <row r="13" spans="1:5">
      <c r="A13" s="3">
        <v>10</v>
      </c>
      <c r="B13" s="3" t="s">
        <v>25</v>
      </c>
      <c r="C13" s="3" t="s">
        <v>26</v>
      </c>
      <c r="D13" s="4" t="str">
        <f>HYPERLINK("http://141.218.60.56/~jnz1568/getInfo.php?workbook=elements.xlsx&amp;sheet=elements&amp;row=13&amp;col=4&amp;number=20.1797&amp;sourceID=21","20.1797")</f>
        <v>20.1797</v>
      </c>
      <c r="E13" s="4" t="str">
        <f>HYPERLINK("http://141.218.60.56/~jnz1568/getInfo.php?workbook=elements.xlsx&amp;sheet=elements&amp;row=13&amp;col=5&amp;number=0.0006&amp;sourceID=21","0.0006")</f>
        <v>0.0006</v>
      </c>
    </row>
    <row r="14" spans="1:5">
      <c r="A14" s="3">
        <v>11</v>
      </c>
      <c r="B14" s="3" t="s">
        <v>27</v>
      </c>
      <c r="C14" s="3" t="s">
        <v>28</v>
      </c>
      <c r="D14" s="4" t="str">
        <f>HYPERLINK("http://141.218.60.56/~jnz1568/getInfo.php?workbook=elements.xlsx&amp;sheet=elements&amp;row=14&amp;col=4&amp;number=22.98976928&amp;sourceID=21","22.98976928")</f>
        <v>22.98976928</v>
      </c>
      <c r="E14" s="4" t="str">
        <f>HYPERLINK("http://141.218.60.56/~jnz1568/getInfo.php?workbook=elements.xlsx&amp;sheet=elements&amp;row=14&amp;col=5&amp;number=2e-08&amp;sourceID=21","2e-08")</f>
        <v>2e-08</v>
      </c>
    </row>
    <row r="15" spans="1:5">
      <c r="A15" s="3">
        <v>12</v>
      </c>
      <c r="B15" s="3" t="s">
        <v>29</v>
      </c>
      <c r="C15" s="3" t="s">
        <v>30</v>
      </c>
      <c r="D15" s="4" t="str">
        <f>HYPERLINK("http://141.218.60.56/~jnz1568/getInfo.php?workbook=elements.xlsx&amp;sheet=elements&amp;row=15&amp;col=4&amp;number=24.305&amp;sourceID=21","24.305")</f>
        <v>24.305</v>
      </c>
      <c r="E15" s="4" t="str">
        <f>HYPERLINK("http://141.218.60.56/~jnz1568/getInfo.php?workbook=elements.xlsx&amp;sheet=elements&amp;row=15&amp;col=5&amp;number=0.0006&amp;sourceID=21","0.0006")</f>
        <v>0.0006</v>
      </c>
    </row>
    <row r="16" spans="1:5">
      <c r="A16" s="3">
        <v>13</v>
      </c>
      <c r="B16" s="3" t="s">
        <v>31</v>
      </c>
      <c r="C16" s="3" t="s">
        <v>32</v>
      </c>
      <c r="D16" s="4" t="str">
        <f>HYPERLINK("http://141.218.60.56/~jnz1568/getInfo.php?workbook=elements.xlsx&amp;sheet=elements&amp;row=16&amp;col=4&amp;number=26.9815386&amp;sourceID=21","26.9815386")</f>
        <v>26.9815386</v>
      </c>
      <c r="E16" s="4" t="str">
        <f>HYPERLINK("http://141.218.60.56/~jnz1568/getInfo.php?workbook=elements.xlsx&amp;sheet=elements&amp;row=16&amp;col=5&amp;number=8e-07&amp;sourceID=21","8e-07")</f>
        <v>8e-07</v>
      </c>
    </row>
    <row r="17" spans="1:5">
      <c r="A17" s="3">
        <v>14</v>
      </c>
      <c r="B17" s="3" t="s">
        <v>33</v>
      </c>
      <c r="C17" s="3" t="s">
        <v>34</v>
      </c>
      <c r="D17" s="4" t="str">
        <f>HYPERLINK("http://141.218.60.56/~jnz1568/getInfo.php?workbook=elements.xlsx&amp;sheet=elements&amp;row=17&amp;col=4&amp;number=28.0855&amp;sourceID=21","28.0855")</f>
        <v>28.0855</v>
      </c>
      <c r="E17" s="4" t="str">
        <f>HYPERLINK("http://141.218.60.56/~jnz1568/getInfo.php?workbook=elements.xlsx&amp;sheet=elements&amp;row=17&amp;col=5&amp;number=0.0003&amp;sourceID=21","0.0003")</f>
        <v>0.0003</v>
      </c>
    </row>
    <row r="18" spans="1:5">
      <c r="A18" s="3">
        <v>15</v>
      </c>
      <c r="B18" s="3" t="s">
        <v>35</v>
      </c>
      <c r="C18" s="3" t="s">
        <v>36</v>
      </c>
      <c r="D18" s="4" t="str">
        <f>HYPERLINK("http://141.218.60.56/~jnz1568/getInfo.php?workbook=elements.xlsx&amp;sheet=elements&amp;row=18&amp;col=4&amp;number=30.973762&amp;sourceID=21","30.973762")</f>
        <v>30.973762</v>
      </c>
      <c r="E18" s="4" t="str">
        <f>HYPERLINK("http://141.218.60.56/~jnz1568/getInfo.php?workbook=elements.xlsx&amp;sheet=elements&amp;row=18&amp;col=5&amp;number=2e-06&amp;sourceID=21","2e-06")</f>
        <v>2e-06</v>
      </c>
    </row>
    <row r="19" spans="1:5">
      <c r="A19" s="3">
        <v>16</v>
      </c>
      <c r="B19" s="3" t="s">
        <v>37</v>
      </c>
      <c r="C19" s="3" t="s">
        <v>38</v>
      </c>
      <c r="D19" s="4" t="str">
        <f>HYPERLINK("http://141.218.60.56/~jnz1568/getInfo.php?workbook=elements.xlsx&amp;sheet=elements&amp;row=19&amp;col=4&amp;number=32.065&amp;sourceID=21","32.065")</f>
        <v>32.065</v>
      </c>
      <c r="E19" s="4" t="str">
        <f>HYPERLINK("http://141.218.60.56/~jnz1568/getInfo.php?workbook=elements.xlsx&amp;sheet=elements&amp;row=19&amp;col=5&amp;number=0.005&amp;sourceID=21","0.005")</f>
        <v>0.005</v>
      </c>
    </row>
    <row r="20" spans="1:5">
      <c r="A20" s="3">
        <v>17</v>
      </c>
      <c r="B20" s="3" t="s">
        <v>39</v>
      </c>
      <c r="C20" s="3" t="s">
        <v>40</v>
      </c>
      <c r="D20" s="4" t="str">
        <f>HYPERLINK("http://141.218.60.56/~jnz1568/getInfo.php?workbook=elements.xlsx&amp;sheet=elements&amp;row=20&amp;col=4&amp;number=35.453&amp;sourceID=21","35.453")</f>
        <v>35.453</v>
      </c>
      <c r="E20" s="4" t="str">
        <f>HYPERLINK("http://141.218.60.56/~jnz1568/getInfo.php?workbook=elements.xlsx&amp;sheet=elements&amp;row=20&amp;col=5&amp;number=0.002&amp;sourceID=21","0.002")</f>
        <v>0.002</v>
      </c>
    </row>
    <row r="21" spans="1:5">
      <c r="A21" s="3">
        <v>18</v>
      </c>
      <c r="B21" s="3" t="s">
        <v>41</v>
      </c>
      <c r="C21" s="3" t="s">
        <v>42</v>
      </c>
      <c r="D21" s="4" t="str">
        <f>HYPERLINK("http://141.218.60.56/~jnz1568/getInfo.php?workbook=elements.xlsx&amp;sheet=elements&amp;row=21&amp;col=4&amp;number=39.948&amp;sourceID=21","39.948")</f>
        <v>39.948</v>
      </c>
      <c r="E21" s="4" t="str">
        <f>HYPERLINK("http://141.218.60.56/~jnz1568/getInfo.php?workbook=elements.xlsx&amp;sheet=elements&amp;row=21&amp;col=5&amp;number=0.001&amp;sourceID=21","0.001")</f>
        <v>0.001</v>
      </c>
    </row>
    <row r="22" spans="1:5">
      <c r="A22" s="3">
        <v>19</v>
      </c>
      <c r="B22" s="3" t="s">
        <v>43</v>
      </c>
      <c r="C22" s="3" t="s">
        <v>44</v>
      </c>
      <c r="D22" s="4" t="str">
        <f>HYPERLINK("http://141.218.60.56/~jnz1568/getInfo.php?workbook=elements.xlsx&amp;sheet=elements&amp;row=22&amp;col=4&amp;number=39.0983&amp;sourceID=21","39.0983")</f>
        <v>39.0983</v>
      </c>
      <c r="E22" s="4" t="str">
        <f>HYPERLINK("http://141.218.60.56/~jnz1568/getInfo.php?workbook=elements.xlsx&amp;sheet=elements&amp;row=22&amp;col=5&amp;number=0.0001&amp;sourceID=21","0.0001")</f>
        <v>0.0001</v>
      </c>
    </row>
    <row r="23" spans="1:5">
      <c r="A23" s="3">
        <v>20</v>
      </c>
      <c r="B23" s="3" t="s">
        <v>45</v>
      </c>
      <c r="C23" s="3" t="s">
        <v>46</v>
      </c>
      <c r="D23" s="4" t="str">
        <f>HYPERLINK("http://141.218.60.56/~jnz1568/getInfo.php?workbook=elements.xlsx&amp;sheet=elements&amp;row=23&amp;col=4&amp;number=40.078&amp;sourceID=21","40.078")</f>
        <v>40.078</v>
      </c>
      <c r="E23" s="4" t="str">
        <f>HYPERLINK("http://141.218.60.56/~jnz1568/getInfo.php?workbook=elements.xlsx&amp;sheet=elements&amp;row=23&amp;col=5&amp;number=0.004&amp;sourceID=21","0.004")</f>
        <v>0.004</v>
      </c>
    </row>
    <row r="24" spans="1:5">
      <c r="A24" s="3">
        <v>21</v>
      </c>
      <c r="B24" s="3" t="s">
        <v>47</v>
      </c>
      <c r="C24" s="3" t="s">
        <v>48</v>
      </c>
      <c r="D24" s="4" t="str">
        <f>HYPERLINK("http://141.218.60.56/~jnz1568/getInfo.php?workbook=elements.xlsx&amp;sheet=elements&amp;row=24&amp;col=4&amp;number=44.955912&amp;sourceID=21","44.955912")</f>
        <v>44.955912</v>
      </c>
      <c r="E24" s="4" t="str">
        <f>HYPERLINK("http://141.218.60.56/~jnz1568/getInfo.php?workbook=elements.xlsx&amp;sheet=elements&amp;row=24&amp;col=5&amp;number=6e-06&amp;sourceID=21","6e-06")</f>
        <v>6e-06</v>
      </c>
    </row>
    <row r="25" spans="1:5">
      <c r="A25" s="3">
        <v>22</v>
      </c>
      <c r="B25" s="3" t="s">
        <v>49</v>
      </c>
      <c r="C25" s="3" t="s">
        <v>50</v>
      </c>
      <c r="D25" s="4" t="str">
        <f>HYPERLINK("http://141.218.60.56/~jnz1568/getInfo.php?workbook=elements.xlsx&amp;sheet=elements&amp;row=25&amp;col=4&amp;number=47.867&amp;sourceID=21","47.867")</f>
        <v>47.867</v>
      </c>
      <c r="E25" s="4" t="str">
        <f>HYPERLINK("http://141.218.60.56/~jnz1568/getInfo.php?workbook=elements.xlsx&amp;sheet=elements&amp;row=25&amp;col=5&amp;number=0.001&amp;sourceID=21","0.001")</f>
        <v>0.001</v>
      </c>
    </row>
    <row r="26" spans="1:5">
      <c r="A26" s="3">
        <v>23</v>
      </c>
      <c r="B26" s="3" t="s">
        <v>51</v>
      </c>
      <c r="C26" s="3" t="s">
        <v>52</v>
      </c>
      <c r="D26" s="4" t="str">
        <f>HYPERLINK("http://141.218.60.56/~jnz1568/getInfo.php?workbook=elements.xlsx&amp;sheet=elements&amp;row=26&amp;col=4&amp;number=50.9415&amp;sourceID=21","50.9415")</f>
        <v>50.9415</v>
      </c>
      <c r="E26" s="4" t="str">
        <f>HYPERLINK("http://141.218.60.56/~jnz1568/getInfo.php?workbook=elements.xlsx&amp;sheet=elements&amp;row=26&amp;col=5&amp;number=0.0001&amp;sourceID=21","0.0001")</f>
        <v>0.0001</v>
      </c>
    </row>
    <row r="27" spans="1:5">
      <c r="A27" s="3">
        <v>24</v>
      </c>
      <c r="B27" s="3" t="s">
        <v>53</v>
      </c>
      <c r="C27" s="3" t="s">
        <v>54</v>
      </c>
      <c r="D27" s="4" t="str">
        <f>HYPERLINK("http://141.218.60.56/~jnz1568/getInfo.php?workbook=elements.xlsx&amp;sheet=elements&amp;row=27&amp;col=4&amp;number=51.9961&amp;sourceID=21","51.9961")</f>
        <v>51.9961</v>
      </c>
      <c r="E27" s="4" t="str">
        <f>HYPERLINK("http://141.218.60.56/~jnz1568/getInfo.php?workbook=elements.xlsx&amp;sheet=elements&amp;row=27&amp;col=5&amp;number=0.0006&amp;sourceID=21","0.0006")</f>
        <v>0.0006</v>
      </c>
    </row>
    <row r="28" spans="1:5">
      <c r="A28" s="3">
        <v>25</v>
      </c>
      <c r="B28" s="3" t="s">
        <v>55</v>
      </c>
      <c r="C28" s="3" t="s">
        <v>56</v>
      </c>
      <c r="D28" s="4" t="str">
        <f>HYPERLINK("http://141.218.60.56/~jnz1568/getInfo.php?workbook=elements.xlsx&amp;sheet=elements&amp;row=28&amp;col=4&amp;number=54.938045&amp;sourceID=21","54.938045")</f>
        <v>54.938045</v>
      </c>
      <c r="E28" s="4" t="str">
        <f>HYPERLINK("http://141.218.60.56/~jnz1568/getInfo.php?workbook=elements.xlsx&amp;sheet=elements&amp;row=28&amp;col=5&amp;number=5e-06&amp;sourceID=21","5e-06")</f>
        <v>5e-06</v>
      </c>
    </row>
    <row r="29" spans="1:5">
      <c r="A29" s="3">
        <v>26</v>
      </c>
      <c r="B29" s="3" t="s">
        <v>57</v>
      </c>
      <c r="C29" s="3" t="s">
        <v>58</v>
      </c>
      <c r="D29" s="4" t="str">
        <f>HYPERLINK("http://141.218.60.56/~jnz1568/getInfo.php?workbook=elements.xlsx&amp;sheet=elements&amp;row=29&amp;col=4&amp;number=55.845&amp;sourceID=21","55.845")</f>
        <v>55.845</v>
      </c>
      <c r="E29" s="4" t="str">
        <f>HYPERLINK("http://141.218.60.56/~jnz1568/getInfo.php?workbook=elements.xlsx&amp;sheet=elements&amp;row=29&amp;col=5&amp;number=0.002&amp;sourceID=21","0.002")</f>
        <v>0.002</v>
      </c>
    </row>
    <row r="30" spans="1:5">
      <c r="A30" s="3">
        <v>27</v>
      </c>
      <c r="B30" s="3" t="s">
        <v>59</v>
      </c>
      <c r="C30" s="3" t="s">
        <v>60</v>
      </c>
      <c r="D30" s="4" t="str">
        <f>HYPERLINK("http://141.218.60.56/~jnz1568/getInfo.php?workbook=elements.xlsx&amp;sheet=elements&amp;row=30&amp;col=4&amp;number=58.933195&amp;sourceID=21","58.933195")</f>
        <v>58.933195</v>
      </c>
      <c r="E30" s="4" t="str">
        <f>HYPERLINK("http://141.218.60.56/~jnz1568/getInfo.php?workbook=elements.xlsx&amp;sheet=elements&amp;row=30&amp;col=5&amp;number=5e-06&amp;sourceID=21","5e-06")</f>
        <v>5e-06</v>
      </c>
    </row>
    <row r="31" spans="1:5">
      <c r="A31" s="3">
        <v>28</v>
      </c>
      <c r="B31" s="3" t="s">
        <v>61</v>
      </c>
      <c r="C31" s="3" t="s">
        <v>62</v>
      </c>
      <c r="D31" s="4" t="str">
        <f>HYPERLINK("http://141.218.60.56/~jnz1568/getInfo.php?workbook=elements.xlsx&amp;sheet=elements&amp;row=31&amp;col=4&amp;number=58.6934&amp;sourceID=21","58.6934")</f>
        <v>58.6934</v>
      </c>
      <c r="E31" s="4" t="str">
        <f>HYPERLINK("http://141.218.60.56/~jnz1568/getInfo.php?workbook=elements.xlsx&amp;sheet=elements&amp;row=31&amp;col=5&amp;number=0.0004&amp;sourceID=21","0.0004")</f>
        <v>0.0004</v>
      </c>
    </row>
    <row r="32" spans="1:5">
      <c r="A32" s="3">
        <v>29</v>
      </c>
      <c r="B32" s="3" t="s">
        <v>63</v>
      </c>
      <c r="C32" s="3" t="s">
        <v>64</v>
      </c>
      <c r="D32" s="4" t="str">
        <f>HYPERLINK("http://141.218.60.56/~jnz1568/getInfo.php?workbook=elements.xlsx&amp;sheet=elements&amp;row=32&amp;col=4&amp;number=63.546&amp;sourceID=21","63.546")</f>
        <v>63.546</v>
      </c>
      <c r="E32" s="4" t="str">
        <f>HYPERLINK("http://141.218.60.56/~jnz1568/getInfo.php?workbook=elements.xlsx&amp;sheet=elements&amp;row=32&amp;col=5&amp;number=0.003&amp;sourceID=21","0.003")</f>
        <v>0.003</v>
      </c>
    </row>
    <row r="33" spans="1:5">
      <c r="A33" s="3">
        <v>30</v>
      </c>
      <c r="B33" s="3" t="s">
        <v>65</v>
      </c>
      <c r="C33" s="3" t="s">
        <v>66</v>
      </c>
      <c r="D33" s="4" t="str">
        <f>HYPERLINK("http://141.218.60.56/~jnz1568/getInfo.php?workbook=elements.xlsx&amp;sheet=elements&amp;row=33&amp;col=4&amp;number=65.38&amp;sourceID=21","65.38")</f>
        <v>65.38</v>
      </c>
      <c r="E33" s="4" t="str">
        <f>HYPERLINK("http://141.218.60.56/~jnz1568/getInfo.php?workbook=elements.xlsx&amp;sheet=elements&amp;row=33&amp;col=5&amp;number=0.02&amp;sourceID=21","0.02")</f>
        <v>0.02</v>
      </c>
    </row>
    <row r="34" spans="1:5">
      <c r="A34" s="3">
        <v>31</v>
      </c>
      <c r="B34" s="3" t="s">
        <v>67</v>
      </c>
      <c r="C34" s="3" t="s">
        <v>68</v>
      </c>
      <c r="D34" s="4" t="str">
        <f>HYPERLINK("http://141.218.60.56/~jnz1568/getInfo.php?workbook=elements.xlsx&amp;sheet=elements&amp;row=34&amp;col=4&amp;number=69.723&amp;sourceID=21","69.723")</f>
        <v>69.723</v>
      </c>
      <c r="E34" s="4" t="str">
        <f>HYPERLINK("http://141.218.60.56/~jnz1568/getInfo.php?workbook=elements.xlsx&amp;sheet=elements&amp;row=34&amp;col=5&amp;number=0.001&amp;sourceID=21","0.001")</f>
        <v>0.001</v>
      </c>
    </row>
    <row r="35" spans="1:5">
      <c r="A35" s="3">
        <v>32</v>
      </c>
      <c r="B35" s="3" t="s">
        <v>69</v>
      </c>
      <c r="C35" s="3" t="s">
        <v>70</v>
      </c>
      <c r="D35" s="4" t="str">
        <f>HYPERLINK("http://141.218.60.56/~jnz1568/getInfo.php?workbook=elements.xlsx&amp;sheet=elements&amp;row=35&amp;col=4&amp;number=72.64&amp;sourceID=21","72.64")</f>
        <v>72.64</v>
      </c>
      <c r="E35" s="4" t="str">
        <f>HYPERLINK("http://141.218.60.56/~jnz1568/getInfo.php?workbook=elements.xlsx&amp;sheet=elements&amp;row=35&amp;col=5&amp;number=0.01&amp;sourceID=21","0.01")</f>
        <v>0.01</v>
      </c>
    </row>
    <row r="36" spans="1:5">
      <c r="A36" s="3">
        <v>33</v>
      </c>
      <c r="B36" s="3" t="s">
        <v>71</v>
      </c>
      <c r="C36" s="3" t="s">
        <v>72</v>
      </c>
      <c r="D36" s="4" t="str">
        <f>HYPERLINK("http://141.218.60.56/~jnz1568/getInfo.php?workbook=elements.xlsx&amp;sheet=elements&amp;row=36&amp;col=4&amp;number=74.9216&amp;sourceID=21","74.9216")</f>
        <v>74.9216</v>
      </c>
      <c r="E36" s="4" t="str">
        <f>HYPERLINK("http://141.218.60.56/~jnz1568/getInfo.php?workbook=elements.xlsx&amp;sheet=elements&amp;row=36&amp;col=5&amp;number=2e-05&amp;sourceID=21","2e-05")</f>
        <v>2e-05</v>
      </c>
    </row>
    <row r="37" spans="1:5">
      <c r="A37" s="3">
        <v>34</v>
      </c>
      <c r="B37" s="3" t="s">
        <v>73</v>
      </c>
      <c r="C37" s="3" t="s">
        <v>74</v>
      </c>
      <c r="D37" s="4" t="str">
        <f>HYPERLINK("http://141.218.60.56/~jnz1568/getInfo.php?workbook=elements.xlsx&amp;sheet=elements&amp;row=37&amp;col=4&amp;number=78.96&amp;sourceID=21","78.96")</f>
        <v>78.96</v>
      </c>
      <c r="E37" s="4" t="str">
        <f>HYPERLINK("http://141.218.60.56/~jnz1568/getInfo.php?workbook=elements.xlsx&amp;sheet=elements&amp;row=37&amp;col=5&amp;number=0.03&amp;sourceID=21","0.03")</f>
        <v>0.03</v>
      </c>
    </row>
    <row r="38" spans="1:5">
      <c r="A38" s="3">
        <v>35</v>
      </c>
      <c r="B38" s="3" t="s">
        <v>75</v>
      </c>
      <c r="C38" s="3" t="s">
        <v>76</v>
      </c>
      <c r="D38" s="4" t="str">
        <f>HYPERLINK("http://141.218.60.56/~jnz1568/getInfo.php?workbook=elements.xlsx&amp;sheet=elements&amp;row=38&amp;col=4&amp;number=79.904&amp;sourceID=21","79.904")</f>
        <v>79.904</v>
      </c>
      <c r="E38" s="4" t="str">
        <f>HYPERLINK("http://141.218.60.56/~jnz1568/getInfo.php?workbook=elements.xlsx&amp;sheet=elements&amp;row=38&amp;col=5&amp;number=0.001&amp;sourceID=21","0.001")</f>
        <v>0.001</v>
      </c>
    </row>
    <row r="39" spans="1:5">
      <c r="A39" s="3">
        <v>36</v>
      </c>
      <c r="B39" s="3" t="s">
        <v>77</v>
      </c>
      <c r="C39" s="3" t="s">
        <v>78</v>
      </c>
      <c r="D39" s="4" t="str">
        <f>HYPERLINK("http://141.218.60.56/~jnz1568/getInfo.php?workbook=elements.xlsx&amp;sheet=elements&amp;row=39&amp;col=4&amp;number=83.798&amp;sourceID=21","83.798")</f>
        <v>83.798</v>
      </c>
      <c r="E39" s="4" t="str">
        <f>HYPERLINK("http://141.218.60.56/~jnz1568/getInfo.php?workbook=elements.xlsx&amp;sheet=elements&amp;row=39&amp;col=5&amp;number=0.002&amp;sourceID=21","0.002")</f>
        <v>0.002</v>
      </c>
    </row>
    <row r="40" spans="1:5">
      <c r="A40" s="3">
        <v>37</v>
      </c>
      <c r="B40" s="3" t="s">
        <v>79</v>
      </c>
      <c r="C40" s="3" t="s">
        <v>80</v>
      </c>
      <c r="D40" s="4" t="str">
        <f>HYPERLINK("http://141.218.60.56/~jnz1568/getInfo.php?workbook=elements.xlsx&amp;sheet=elements&amp;row=40&amp;col=4&amp;number=85.4678&amp;sourceID=21","85.4678")</f>
        <v>85.4678</v>
      </c>
      <c r="E40" s="4" t="str">
        <f>HYPERLINK("http://141.218.60.56/~jnz1568/getInfo.php?workbook=elements.xlsx&amp;sheet=elements&amp;row=40&amp;col=5&amp;number=0.0003&amp;sourceID=21","0.0003")</f>
        <v>0.0003</v>
      </c>
    </row>
    <row r="41" spans="1:5">
      <c r="A41" s="3">
        <v>38</v>
      </c>
      <c r="B41" s="3" t="s">
        <v>81</v>
      </c>
      <c r="C41" s="3" t="s">
        <v>82</v>
      </c>
      <c r="D41" s="4" t="str">
        <f>HYPERLINK("http://141.218.60.56/~jnz1568/getInfo.php?workbook=elements.xlsx&amp;sheet=elements&amp;row=41&amp;col=4&amp;number=87.62&amp;sourceID=21","87.62")</f>
        <v>87.62</v>
      </c>
      <c r="E41" s="4" t="str">
        <f>HYPERLINK("http://141.218.60.56/~jnz1568/getInfo.php?workbook=elements.xlsx&amp;sheet=elements&amp;row=41&amp;col=5&amp;number=0.01&amp;sourceID=21","0.01")</f>
        <v>0.01</v>
      </c>
    </row>
    <row r="42" spans="1:5">
      <c r="A42" s="3">
        <v>39</v>
      </c>
      <c r="B42" s="3" t="s">
        <v>83</v>
      </c>
      <c r="C42" s="3" t="s">
        <v>84</v>
      </c>
      <c r="D42" s="4" t="str">
        <f>HYPERLINK("http://141.218.60.56/~jnz1568/getInfo.php?workbook=elements.xlsx&amp;sheet=elements&amp;row=42&amp;col=4&amp;number=88.90585&amp;sourceID=21","88.90585")</f>
        <v>88.90585</v>
      </c>
      <c r="E42" s="4" t="str">
        <f>HYPERLINK("http://141.218.60.56/~jnz1568/getInfo.php?workbook=elements.xlsx&amp;sheet=elements&amp;row=42&amp;col=5&amp;number=2e-05&amp;sourceID=21","2e-05")</f>
        <v>2e-05</v>
      </c>
    </row>
    <row r="43" spans="1:5">
      <c r="A43" s="3">
        <v>40</v>
      </c>
      <c r="B43" s="3" t="s">
        <v>85</v>
      </c>
      <c r="C43" s="3" t="s">
        <v>86</v>
      </c>
      <c r="D43" s="4" t="str">
        <f>HYPERLINK("http://141.218.60.56/~jnz1568/getInfo.php?workbook=elements.xlsx&amp;sheet=elements&amp;row=43&amp;col=4&amp;number=91.224&amp;sourceID=21","91.224")</f>
        <v>91.224</v>
      </c>
      <c r="E43" s="4" t="str">
        <f>HYPERLINK("http://141.218.60.56/~jnz1568/getInfo.php?workbook=elements.xlsx&amp;sheet=elements&amp;row=43&amp;col=5&amp;number=0.002&amp;sourceID=21","0.002")</f>
        <v>0.002</v>
      </c>
    </row>
    <row r="44" spans="1:5">
      <c r="A44" s="3">
        <v>41</v>
      </c>
      <c r="B44" s="3" t="s">
        <v>87</v>
      </c>
      <c r="C44" s="3" t="s">
        <v>88</v>
      </c>
      <c r="D44" s="4" t="str">
        <f>HYPERLINK("http://141.218.60.56/~jnz1568/getInfo.php?workbook=elements.xlsx&amp;sheet=elements&amp;row=44&amp;col=4&amp;number=92.90638&amp;sourceID=21","92.90638")</f>
        <v>92.90638</v>
      </c>
      <c r="E44" s="4" t="str">
        <f>HYPERLINK("http://141.218.60.56/~jnz1568/getInfo.php?workbook=elements.xlsx&amp;sheet=elements&amp;row=44&amp;col=5&amp;number=2e-05&amp;sourceID=21","2e-05")</f>
        <v>2e-05</v>
      </c>
    </row>
    <row r="45" spans="1:5">
      <c r="A45" s="3">
        <v>42</v>
      </c>
      <c r="B45" s="3" t="s">
        <v>89</v>
      </c>
      <c r="C45" s="3" t="s">
        <v>90</v>
      </c>
      <c r="D45" s="4" t="str">
        <f>HYPERLINK("http://141.218.60.56/~jnz1568/getInfo.php?workbook=elements.xlsx&amp;sheet=elements&amp;row=45&amp;col=4&amp;number=95.96&amp;sourceID=21","95.96")</f>
        <v>95.96</v>
      </c>
      <c r="E45" s="4" t="str">
        <f>HYPERLINK("http://141.218.60.56/~jnz1568/getInfo.php?workbook=elements.xlsx&amp;sheet=elements&amp;row=45&amp;col=5&amp;number=0.02&amp;sourceID=21","0.02")</f>
        <v>0.02</v>
      </c>
    </row>
    <row r="46" spans="1:5">
      <c r="A46" s="3">
        <v>43</v>
      </c>
      <c r="B46" s="3" t="s">
        <v>91</v>
      </c>
      <c r="C46" s="3" t="s">
        <v>92</v>
      </c>
      <c r="D46" s="4" t="str">
        <f>HYPERLINK("http://141.218.60.56/~jnz1568/getInfo.php?workbook=elements.xlsx&amp;sheet=elements&amp;row=46&amp;col=4&amp;number=98&amp;sourceID=21","98")</f>
        <v>98</v>
      </c>
      <c r="E46" s="4" t="str">
        <f>HYPERLINK("http://141.218.60.56/~jnz1568/getInfo.php?workbook=elements.xlsx&amp;sheet=elements&amp;row=46&amp;col=5&amp;number=&amp;sourceID=21","")</f>
        <v/>
      </c>
    </row>
    <row r="47" spans="1:5">
      <c r="A47" s="3">
        <v>44</v>
      </c>
      <c r="B47" s="3" t="s">
        <v>93</v>
      </c>
      <c r="C47" s="3" t="s">
        <v>94</v>
      </c>
      <c r="D47" s="4" t="str">
        <f>HYPERLINK("http://141.218.60.56/~jnz1568/getInfo.php?workbook=elements.xlsx&amp;sheet=elements&amp;row=47&amp;col=4&amp;number=101.07&amp;sourceID=21","101.07")</f>
        <v>101.07</v>
      </c>
      <c r="E47" s="4" t="str">
        <f>HYPERLINK("http://141.218.60.56/~jnz1568/getInfo.php?workbook=elements.xlsx&amp;sheet=elements&amp;row=47&amp;col=5&amp;number=0.02&amp;sourceID=21","0.02")</f>
        <v>0.02</v>
      </c>
    </row>
    <row r="48" spans="1:5">
      <c r="A48" s="3">
        <v>45</v>
      </c>
      <c r="B48" s="3" t="s">
        <v>95</v>
      </c>
      <c r="C48" s="3" t="s">
        <v>96</v>
      </c>
      <c r="D48" s="4" t="str">
        <f>HYPERLINK("http://141.218.60.56/~jnz1568/getInfo.php?workbook=elements.xlsx&amp;sheet=elements&amp;row=48&amp;col=4&amp;number=102.9055&amp;sourceID=21","102.9055")</f>
        <v>102.9055</v>
      </c>
      <c r="E48" s="4" t="str">
        <f>HYPERLINK("http://141.218.60.56/~jnz1568/getInfo.php?workbook=elements.xlsx&amp;sheet=elements&amp;row=48&amp;col=5&amp;number=2e-05&amp;sourceID=21","2e-05")</f>
        <v>2e-05</v>
      </c>
    </row>
    <row r="49" spans="1:5">
      <c r="A49" s="3">
        <v>46</v>
      </c>
      <c r="B49" s="3" t="s">
        <v>97</v>
      </c>
      <c r="C49" s="3" t="s">
        <v>98</v>
      </c>
      <c r="D49" s="4" t="str">
        <f>HYPERLINK("http://141.218.60.56/~jnz1568/getInfo.php?workbook=elements.xlsx&amp;sheet=elements&amp;row=49&amp;col=4&amp;number=106.42&amp;sourceID=21","106.42")</f>
        <v>106.42</v>
      </c>
      <c r="E49" s="4" t="str">
        <f>HYPERLINK("http://141.218.60.56/~jnz1568/getInfo.php?workbook=elements.xlsx&amp;sheet=elements&amp;row=49&amp;col=5&amp;number=0.01&amp;sourceID=21","0.01")</f>
        <v>0.01</v>
      </c>
    </row>
    <row r="50" spans="1:5">
      <c r="A50" s="3">
        <v>47</v>
      </c>
      <c r="B50" s="3" t="s">
        <v>99</v>
      </c>
      <c r="C50" s="3" t="s">
        <v>100</v>
      </c>
      <c r="D50" s="4" t="str">
        <f>HYPERLINK("http://141.218.60.56/~jnz1568/getInfo.php?workbook=elements.xlsx&amp;sheet=elements&amp;row=50&amp;col=4&amp;number=107.8682&amp;sourceID=21","107.8682")</f>
        <v>107.8682</v>
      </c>
      <c r="E50" s="4" t="str">
        <f>HYPERLINK("http://141.218.60.56/~jnz1568/getInfo.php?workbook=elements.xlsx&amp;sheet=elements&amp;row=50&amp;col=5&amp;number=0.0002&amp;sourceID=21","0.0002")</f>
        <v>0.0002</v>
      </c>
    </row>
    <row r="51" spans="1:5">
      <c r="A51" s="3">
        <v>48</v>
      </c>
      <c r="B51" s="3" t="s">
        <v>101</v>
      </c>
      <c r="C51" s="3" t="s">
        <v>102</v>
      </c>
      <c r="D51" s="4" t="str">
        <f>HYPERLINK("http://141.218.60.56/~jnz1568/getInfo.php?workbook=elements.xlsx&amp;sheet=elements&amp;row=51&amp;col=4&amp;number=112.411&amp;sourceID=21","112.411")</f>
        <v>112.411</v>
      </c>
      <c r="E51" s="4" t="str">
        <f>HYPERLINK("http://141.218.60.56/~jnz1568/getInfo.php?workbook=elements.xlsx&amp;sheet=elements&amp;row=51&amp;col=5&amp;number=0.008&amp;sourceID=21","0.008")</f>
        <v>0.008</v>
      </c>
    </row>
    <row r="52" spans="1:5">
      <c r="A52" s="3">
        <v>49</v>
      </c>
      <c r="B52" s="3" t="s">
        <v>103</v>
      </c>
      <c r="C52" s="3" t="s">
        <v>104</v>
      </c>
      <c r="D52" s="4" t="str">
        <f>HYPERLINK("http://141.218.60.56/~jnz1568/getInfo.php?workbook=elements.xlsx&amp;sheet=elements&amp;row=52&amp;col=4&amp;number=114.818&amp;sourceID=21","114.818")</f>
        <v>114.818</v>
      </c>
      <c r="E52" s="4" t="str">
        <f>HYPERLINK("http://141.218.60.56/~jnz1568/getInfo.php?workbook=elements.xlsx&amp;sheet=elements&amp;row=52&amp;col=5&amp;number=0.003&amp;sourceID=21","0.003")</f>
        <v>0.003</v>
      </c>
    </row>
    <row r="53" spans="1:5">
      <c r="A53" s="3">
        <v>50</v>
      </c>
      <c r="B53" s="3" t="s">
        <v>105</v>
      </c>
      <c r="C53" s="3" t="s">
        <v>106</v>
      </c>
      <c r="D53" s="4" t="str">
        <f>HYPERLINK("http://141.218.60.56/~jnz1568/getInfo.php?workbook=elements.xlsx&amp;sheet=elements&amp;row=53&amp;col=4&amp;number=118.71&amp;sourceID=21","118.71")</f>
        <v>118.71</v>
      </c>
      <c r="E53" s="4" t="str">
        <f>HYPERLINK("http://141.218.60.56/~jnz1568/getInfo.php?workbook=elements.xlsx&amp;sheet=elements&amp;row=53&amp;col=5&amp;number=0.007&amp;sourceID=21","0.007")</f>
        <v>0.007</v>
      </c>
    </row>
    <row r="54" spans="1:5">
      <c r="A54" s="3">
        <v>51</v>
      </c>
      <c r="B54" s="3" t="s">
        <v>107</v>
      </c>
      <c r="C54" s="3" t="s">
        <v>108</v>
      </c>
      <c r="D54" s="4" t="str">
        <f>HYPERLINK("http://141.218.60.56/~jnz1568/getInfo.php?workbook=elements.xlsx&amp;sheet=elements&amp;row=54&amp;col=4&amp;number=121.76&amp;sourceID=21","121.76")</f>
        <v>121.76</v>
      </c>
      <c r="E54" s="4" t="str">
        <f>HYPERLINK("http://141.218.60.56/~jnz1568/getInfo.php?workbook=elements.xlsx&amp;sheet=elements&amp;row=54&amp;col=5&amp;number=0.001&amp;sourceID=21","0.001")</f>
        <v>0.001</v>
      </c>
    </row>
    <row r="55" spans="1:5">
      <c r="A55" s="3">
        <v>52</v>
      </c>
      <c r="B55" s="3" t="s">
        <v>109</v>
      </c>
      <c r="C55" s="3" t="s">
        <v>110</v>
      </c>
      <c r="D55" s="4" t="str">
        <f>HYPERLINK("http://141.218.60.56/~jnz1568/getInfo.php?workbook=elements.xlsx&amp;sheet=elements&amp;row=55&amp;col=4&amp;number=127.6&amp;sourceID=21","127.6")</f>
        <v>127.6</v>
      </c>
      <c r="E55" s="4" t="str">
        <f>HYPERLINK("http://141.218.60.56/~jnz1568/getInfo.php?workbook=elements.xlsx&amp;sheet=elements&amp;row=55&amp;col=5&amp;number=0.03&amp;sourceID=21","0.03")</f>
        <v>0.03</v>
      </c>
    </row>
    <row r="56" spans="1:5">
      <c r="A56" s="3">
        <v>53</v>
      </c>
      <c r="B56" s="3" t="s">
        <v>111</v>
      </c>
      <c r="C56" s="3" t="s">
        <v>112</v>
      </c>
      <c r="D56" s="4" t="str">
        <f>HYPERLINK("http://141.218.60.56/~jnz1568/getInfo.php?workbook=elements.xlsx&amp;sheet=elements&amp;row=56&amp;col=4&amp;number=126.90447&amp;sourceID=21","126.90447")</f>
        <v>126.90447</v>
      </c>
      <c r="E56" s="4" t="str">
        <f>HYPERLINK("http://141.218.60.56/~jnz1568/getInfo.php?workbook=elements.xlsx&amp;sheet=elements&amp;row=56&amp;col=5&amp;number=3e-05&amp;sourceID=21","3e-05")</f>
        <v>3e-05</v>
      </c>
    </row>
    <row r="57" spans="1:5">
      <c r="A57" s="3">
        <v>54</v>
      </c>
      <c r="B57" s="3" t="s">
        <v>113</v>
      </c>
      <c r="C57" s="3" t="s">
        <v>114</v>
      </c>
      <c r="D57" s="4" t="str">
        <f>HYPERLINK("http://141.218.60.56/~jnz1568/getInfo.php?workbook=elements.xlsx&amp;sheet=elements&amp;row=57&amp;col=4&amp;number=131.293&amp;sourceID=21","131.293")</f>
        <v>131.293</v>
      </c>
      <c r="E57" s="4" t="str">
        <f>HYPERLINK("http://141.218.60.56/~jnz1568/getInfo.php?workbook=elements.xlsx&amp;sheet=elements&amp;row=57&amp;col=5&amp;number=0.006&amp;sourceID=21","0.006")</f>
        <v>0.006</v>
      </c>
    </row>
    <row r="58" spans="1:5">
      <c r="A58" s="3">
        <v>55</v>
      </c>
      <c r="B58" s="3" t="s">
        <v>115</v>
      </c>
      <c r="C58" s="3" t="s">
        <v>116</v>
      </c>
      <c r="D58" s="4" t="str">
        <f>HYPERLINK("http://141.218.60.56/~jnz1568/getInfo.php?workbook=elements.xlsx&amp;sheet=elements&amp;row=58&amp;col=4&amp;number=132.9054519&amp;sourceID=21","132.9054519")</f>
        <v>132.9054519</v>
      </c>
      <c r="E58" s="4" t="str">
        <f>HYPERLINK("http://141.218.60.56/~jnz1568/getInfo.php?workbook=elements.xlsx&amp;sheet=elements&amp;row=58&amp;col=5&amp;number=2e-07&amp;sourceID=21","2e-07")</f>
        <v>2e-07</v>
      </c>
    </row>
    <row r="59" spans="1:5">
      <c r="A59" s="3">
        <v>56</v>
      </c>
      <c r="B59" s="3" t="s">
        <v>117</v>
      </c>
      <c r="C59" s="3" t="s">
        <v>118</v>
      </c>
      <c r="D59" s="4" t="str">
        <f>HYPERLINK("http://141.218.60.56/~jnz1568/getInfo.php?workbook=elements.xlsx&amp;sheet=elements&amp;row=59&amp;col=4&amp;number=137.327&amp;sourceID=21","137.327")</f>
        <v>137.327</v>
      </c>
      <c r="E59" s="4" t="str">
        <f>HYPERLINK("http://141.218.60.56/~jnz1568/getInfo.php?workbook=elements.xlsx&amp;sheet=elements&amp;row=59&amp;col=5&amp;number=0.007&amp;sourceID=21","0.007")</f>
        <v>0.007</v>
      </c>
    </row>
    <row r="60" spans="1:5">
      <c r="A60" s="3">
        <v>57</v>
      </c>
      <c r="B60" s="3" t="s">
        <v>119</v>
      </c>
      <c r="C60" s="3" t="s">
        <v>120</v>
      </c>
      <c r="D60" s="4" t="str">
        <f>HYPERLINK("http://141.218.60.56/~jnz1568/getInfo.php?workbook=elements.xlsx&amp;sheet=elements&amp;row=60&amp;col=4&amp;number=138.90547&amp;sourceID=21","138.90547")</f>
        <v>138.90547</v>
      </c>
      <c r="E60" s="4" t="str">
        <f>HYPERLINK("http://141.218.60.56/~jnz1568/getInfo.php?workbook=elements.xlsx&amp;sheet=elements&amp;row=60&amp;col=5&amp;number=7e-05&amp;sourceID=21","7e-05")</f>
        <v>7e-05</v>
      </c>
    </row>
    <row r="61" spans="1:5">
      <c r="A61" s="3">
        <v>58</v>
      </c>
      <c r="B61" s="3" t="s">
        <v>121</v>
      </c>
      <c r="C61" s="3" t="s">
        <v>122</v>
      </c>
      <c r="D61" s="4" t="str">
        <f>HYPERLINK("http://141.218.60.56/~jnz1568/getInfo.php?workbook=elements.xlsx&amp;sheet=elements&amp;row=61&amp;col=4&amp;number=140.116&amp;sourceID=21","140.116")</f>
        <v>140.116</v>
      </c>
      <c r="E61" s="4" t="str">
        <f>HYPERLINK("http://141.218.60.56/~jnz1568/getInfo.php?workbook=elements.xlsx&amp;sheet=elements&amp;row=61&amp;col=5&amp;number=0.001&amp;sourceID=21","0.001")</f>
        <v>0.001</v>
      </c>
    </row>
    <row r="62" spans="1:5">
      <c r="A62" s="3">
        <v>59</v>
      </c>
      <c r="B62" s="3" t="s">
        <v>123</v>
      </c>
      <c r="C62" s="3" t="s">
        <v>124</v>
      </c>
      <c r="D62" s="4" t="str">
        <f>HYPERLINK("http://141.218.60.56/~jnz1568/getInfo.php?workbook=elements.xlsx&amp;sheet=elements&amp;row=62&amp;col=4&amp;number=140.90765&amp;sourceID=21","140.90765")</f>
        <v>140.90765</v>
      </c>
      <c r="E62" s="4" t="str">
        <f>HYPERLINK("http://141.218.60.56/~jnz1568/getInfo.php?workbook=elements.xlsx&amp;sheet=elements&amp;row=62&amp;col=5&amp;number=2e-05&amp;sourceID=21","2e-05")</f>
        <v>2e-05</v>
      </c>
    </row>
    <row r="63" spans="1:5">
      <c r="A63" s="3">
        <v>60</v>
      </c>
      <c r="B63" s="3" t="s">
        <v>125</v>
      </c>
      <c r="C63" s="3" t="s">
        <v>126</v>
      </c>
      <c r="D63" s="4" t="str">
        <f>HYPERLINK("http://141.218.60.56/~jnz1568/getInfo.php?workbook=elements.xlsx&amp;sheet=elements&amp;row=63&amp;col=4&amp;number=144.242&amp;sourceID=21","144.242")</f>
        <v>144.242</v>
      </c>
      <c r="E63" s="4" t="str">
        <f>HYPERLINK("http://141.218.60.56/~jnz1568/getInfo.php?workbook=elements.xlsx&amp;sheet=elements&amp;row=63&amp;col=5&amp;number=0.003&amp;sourceID=21","0.003")</f>
        <v>0.003</v>
      </c>
    </row>
    <row r="64" spans="1:5">
      <c r="A64" s="3">
        <v>61</v>
      </c>
      <c r="B64" s="3" t="s">
        <v>127</v>
      </c>
      <c r="C64" s="3" t="s">
        <v>128</v>
      </c>
      <c r="D64" s="4" t="str">
        <f>HYPERLINK("http://141.218.60.56/~jnz1568/getInfo.php?workbook=elements.xlsx&amp;sheet=elements&amp;row=64&amp;col=4&amp;number=145&amp;sourceID=21","145")</f>
        <v>145</v>
      </c>
      <c r="E64" s="4" t="str">
        <f>HYPERLINK("http://141.218.60.56/~jnz1568/getInfo.php?workbook=elements.xlsx&amp;sheet=elements&amp;row=64&amp;col=5&amp;number=&amp;sourceID=21","")</f>
        <v/>
      </c>
    </row>
    <row r="65" spans="1:5">
      <c r="A65" s="3">
        <v>62</v>
      </c>
      <c r="B65" s="3" t="s">
        <v>129</v>
      </c>
      <c r="C65" s="3" t="s">
        <v>130</v>
      </c>
      <c r="D65" s="4" t="str">
        <f>HYPERLINK("http://141.218.60.56/~jnz1568/getInfo.php?workbook=elements.xlsx&amp;sheet=elements&amp;row=65&amp;col=4&amp;number=150.36&amp;sourceID=21","150.36")</f>
        <v>150.36</v>
      </c>
      <c r="E65" s="4" t="str">
        <f>HYPERLINK("http://141.218.60.56/~jnz1568/getInfo.php?workbook=elements.xlsx&amp;sheet=elements&amp;row=65&amp;col=5&amp;number=0.02&amp;sourceID=21","0.02")</f>
        <v>0.02</v>
      </c>
    </row>
    <row r="66" spans="1:5">
      <c r="A66" s="3">
        <v>63</v>
      </c>
      <c r="B66" s="3" t="s">
        <v>131</v>
      </c>
      <c r="C66" s="3" t="s">
        <v>132</v>
      </c>
      <c r="D66" s="4" t="str">
        <f>HYPERLINK("http://141.218.60.56/~jnz1568/getInfo.php?workbook=elements.xlsx&amp;sheet=elements&amp;row=66&amp;col=4&amp;number=151.964&amp;sourceID=21","151.964")</f>
        <v>151.964</v>
      </c>
      <c r="E66" s="4" t="str">
        <f>HYPERLINK("http://141.218.60.56/~jnz1568/getInfo.php?workbook=elements.xlsx&amp;sheet=elements&amp;row=66&amp;col=5&amp;number=0.001&amp;sourceID=21","0.001")</f>
        <v>0.001</v>
      </c>
    </row>
    <row r="67" spans="1:5">
      <c r="A67" s="3">
        <v>64</v>
      </c>
      <c r="B67" s="3" t="s">
        <v>133</v>
      </c>
      <c r="C67" s="3" t="s">
        <v>134</v>
      </c>
      <c r="D67" s="4" t="str">
        <f>HYPERLINK("http://141.218.60.56/~jnz1568/getInfo.php?workbook=elements.xlsx&amp;sheet=elements&amp;row=67&amp;col=4&amp;number=157.25&amp;sourceID=21","157.25")</f>
        <v>157.25</v>
      </c>
      <c r="E67" s="4" t="str">
        <f>HYPERLINK("http://141.218.60.56/~jnz1568/getInfo.php?workbook=elements.xlsx&amp;sheet=elements&amp;row=67&amp;col=5&amp;number=0.03&amp;sourceID=21","0.03")</f>
        <v>0.03</v>
      </c>
    </row>
    <row r="68" spans="1:5">
      <c r="A68" s="3">
        <v>65</v>
      </c>
      <c r="B68" s="3" t="s">
        <v>135</v>
      </c>
      <c r="C68" s="3" t="s">
        <v>136</v>
      </c>
      <c r="D68" s="4" t="str">
        <f>HYPERLINK("http://141.218.60.56/~jnz1568/getInfo.php?workbook=elements.xlsx&amp;sheet=elements&amp;row=68&amp;col=4&amp;number=158.92535&amp;sourceID=21","158.92535")</f>
        <v>158.92535</v>
      </c>
      <c r="E68" s="4" t="str">
        <f>HYPERLINK("http://141.218.60.56/~jnz1568/getInfo.php?workbook=elements.xlsx&amp;sheet=elements&amp;row=68&amp;col=5&amp;number=2e-05&amp;sourceID=21","2e-05")</f>
        <v>2e-05</v>
      </c>
    </row>
    <row r="69" spans="1:5">
      <c r="A69" s="3">
        <v>66</v>
      </c>
      <c r="B69" s="3" t="s">
        <v>137</v>
      </c>
      <c r="C69" s="3" t="s">
        <v>138</v>
      </c>
      <c r="D69" s="4" t="str">
        <f>HYPERLINK("http://141.218.60.56/~jnz1568/getInfo.php?workbook=elements.xlsx&amp;sheet=elements&amp;row=69&amp;col=4&amp;number=162.5&amp;sourceID=21","162.5")</f>
        <v>162.5</v>
      </c>
      <c r="E69" s="4" t="str">
        <f>HYPERLINK("http://141.218.60.56/~jnz1568/getInfo.php?workbook=elements.xlsx&amp;sheet=elements&amp;row=69&amp;col=5&amp;number=0.001&amp;sourceID=21","0.001")</f>
        <v>0.001</v>
      </c>
    </row>
    <row r="70" spans="1:5">
      <c r="A70" s="3">
        <v>67</v>
      </c>
      <c r="B70" s="3" t="s">
        <v>139</v>
      </c>
      <c r="C70" s="3" t="s">
        <v>140</v>
      </c>
      <c r="D70" s="4" t="str">
        <f>HYPERLINK("http://141.218.60.56/~jnz1568/getInfo.php?workbook=elements.xlsx&amp;sheet=elements&amp;row=70&amp;col=4&amp;number=164.93032&amp;sourceID=21","164.93032")</f>
        <v>164.93032</v>
      </c>
      <c r="E70" s="4" t="str">
        <f>HYPERLINK("http://141.218.60.56/~jnz1568/getInfo.php?workbook=elements.xlsx&amp;sheet=elements&amp;row=70&amp;col=5&amp;number=2e-05&amp;sourceID=21","2e-05")</f>
        <v>2e-05</v>
      </c>
    </row>
    <row r="71" spans="1:5">
      <c r="A71" s="3">
        <v>68</v>
      </c>
      <c r="B71" s="3" t="s">
        <v>141</v>
      </c>
      <c r="C71" s="3" t="s">
        <v>142</v>
      </c>
      <c r="D71" s="4" t="str">
        <f>HYPERLINK("http://141.218.60.56/~jnz1568/getInfo.php?workbook=elements.xlsx&amp;sheet=elements&amp;row=71&amp;col=4&amp;number=167.259&amp;sourceID=21","167.259")</f>
        <v>167.259</v>
      </c>
      <c r="E71" s="4" t="str">
        <f>HYPERLINK("http://141.218.60.56/~jnz1568/getInfo.php?workbook=elements.xlsx&amp;sheet=elements&amp;row=71&amp;col=5&amp;number=0.003&amp;sourceID=21","0.003")</f>
        <v>0.003</v>
      </c>
    </row>
    <row r="72" spans="1:5">
      <c r="A72" s="3">
        <v>69</v>
      </c>
      <c r="B72" s="3" t="s">
        <v>143</v>
      </c>
      <c r="C72" s="3" t="s">
        <v>144</v>
      </c>
      <c r="D72" s="4" t="str">
        <f>HYPERLINK("http://141.218.60.56/~jnz1568/getInfo.php?workbook=elements.xlsx&amp;sheet=elements&amp;row=72&amp;col=4&amp;number=168.93421&amp;sourceID=21","168.93421")</f>
        <v>168.93421</v>
      </c>
      <c r="E72" s="4" t="str">
        <f>HYPERLINK("http://141.218.60.56/~jnz1568/getInfo.php?workbook=elements.xlsx&amp;sheet=elements&amp;row=72&amp;col=5&amp;number=2e-05&amp;sourceID=21","2e-05")</f>
        <v>2e-05</v>
      </c>
    </row>
    <row r="73" spans="1:5">
      <c r="A73" s="3">
        <v>70</v>
      </c>
      <c r="B73" s="3" t="s">
        <v>145</v>
      </c>
      <c r="C73" s="3" t="s">
        <v>146</v>
      </c>
      <c r="D73" s="4" t="str">
        <f>HYPERLINK("http://141.218.60.56/~jnz1568/getInfo.php?workbook=elements.xlsx&amp;sheet=elements&amp;row=73&amp;col=4&amp;number=173.054&amp;sourceID=21","173.054")</f>
        <v>173.054</v>
      </c>
      <c r="E73" s="4" t="str">
        <f>HYPERLINK("http://141.218.60.56/~jnz1568/getInfo.php?workbook=elements.xlsx&amp;sheet=elements&amp;row=73&amp;col=5&amp;number=0.005&amp;sourceID=21","0.005")</f>
        <v>0.005</v>
      </c>
    </row>
    <row r="74" spans="1:5">
      <c r="A74" s="3">
        <v>71</v>
      </c>
      <c r="B74" s="3" t="s">
        <v>147</v>
      </c>
      <c r="C74" s="3" t="s">
        <v>148</v>
      </c>
      <c r="D74" s="4" t="str">
        <f>HYPERLINK("http://141.218.60.56/~jnz1568/getInfo.php?workbook=elements.xlsx&amp;sheet=elements&amp;row=74&amp;col=4&amp;number=174.9668&amp;sourceID=21","174.9668")</f>
        <v>174.9668</v>
      </c>
      <c r="E74" s="4" t="str">
        <f>HYPERLINK("http://141.218.60.56/~jnz1568/getInfo.php?workbook=elements.xlsx&amp;sheet=elements&amp;row=74&amp;col=5&amp;number=0.0001&amp;sourceID=21","0.0001")</f>
        <v>0.0001</v>
      </c>
    </row>
    <row r="75" spans="1:5">
      <c r="A75" s="3">
        <v>72</v>
      </c>
      <c r="B75" s="3" t="s">
        <v>149</v>
      </c>
      <c r="C75" s="3" t="s">
        <v>150</v>
      </c>
      <c r="D75" s="4" t="str">
        <f>HYPERLINK("http://141.218.60.56/~jnz1568/getInfo.php?workbook=elements.xlsx&amp;sheet=elements&amp;row=75&amp;col=4&amp;number=178.49&amp;sourceID=21","178.49")</f>
        <v>178.49</v>
      </c>
      <c r="E75" s="4" t="str">
        <f>HYPERLINK("http://141.218.60.56/~jnz1568/getInfo.php?workbook=elements.xlsx&amp;sheet=elements&amp;row=75&amp;col=5&amp;number=0.02&amp;sourceID=21","0.02")</f>
        <v>0.02</v>
      </c>
    </row>
    <row r="76" spans="1:5">
      <c r="A76" s="3">
        <v>73</v>
      </c>
      <c r="B76" s="3" t="s">
        <v>151</v>
      </c>
      <c r="C76" s="3" t="s">
        <v>152</v>
      </c>
      <c r="D76" s="4" t="str">
        <f>HYPERLINK("http://141.218.60.56/~jnz1568/getInfo.php?workbook=elements.xlsx&amp;sheet=elements&amp;row=76&amp;col=4&amp;number=180.94788&amp;sourceID=21","180.94788")</f>
        <v>180.94788</v>
      </c>
      <c r="E76" s="4" t="str">
        <f>HYPERLINK("http://141.218.60.56/~jnz1568/getInfo.php?workbook=elements.xlsx&amp;sheet=elements&amp;row=76&amp;col=5&amp;number=2e-05&amp;sourceID=21","2e-05")</f>
        <v>2e-05</v>
      </c>
    </row>
    <row r="77" spans="1:5">
      <c r="A77" s="3">
        <v>74</v>
      </c>
      <c r="B77" s="3" t="s">
        <v>153</v>
      </c>
      <c r="C77" s="3" t="s">
        <v>154</v>
      </c>
      <c r="D77" s="4" t="str">
        <f>HYPERLINK("http://141.218.60.56/~jnz1568/getInfo.php?workbook=elements.xlsx&amp;sheet=elements&amp;row=77&amp;col=4&amp;number=183.84&amp;sourceID=21","183.84")</f>
        <v>183.84</v>
      </c>
      <c r="E77" s="4" t="str">
        <f>HYPERLINK("http://141.218.60.56/~jnz1568/getInfo.php?workbook=elements.xlsx&amp;sheet=elements&amp;row=77&amp;col=5&amp;number=0.01&amp;sourceID=21","0.01")</f>
        <v>0.01</v>
      </c>
    </row>
    <row r="78" spans="1:5">
      <c r="A78" s="3">
        <v>75</v>
      </c>
      <c r="B78" s="3" t="s">
        <v>155</v>
      </c>
      <c r="C78" s="3" t="s">
        <v>156</v>
      </c>
      <c r="D78" s="4" t="str">
        <f>HYPERLINK("http://141.218.60.56/~jnz1568/getInfo.php?workbook=elements.xlsx&amp;sheet=elements&amp;row=78&amp;col=4&amp;number=186.207&amp;sourceID=21","186.207")</f>
        <v>186.207</v>
      </c>
      <c r="E78" s="4" t="str">
        <f>HYPERLINK("http://141.218.60.56/~jnz1568/getInfo.php?workbook=elements.xlsx&amp;sheet=elements&amp;row=78&amp;col=5&amp;number=0.001&amp;sourceID=21","0.001")</f>
        <v>0.001</v>
      </c>
    </row>
    <row r="79" spans="1:5">
      <c r="A79" s="3">
        <v>76</v>
      </c>
      <c r="B79" s="3" t="s">
        <v>157</v>
      </c>
      <c r="C79" s="3" t="s">
        <v>158</v>
      </c>
      <c r="D79" s="4" t="str">
        <f>HYPERLINK("http://141.218.60.56/~jnz1568/getInfo.php?workbook=elements.xlsx&amp;sheet=elements&amp;row=79&amp;col=4&amp;number=190.23&amp;sourceID=21","190.23")</f>
        <v>190.23</v>
      </c>
      <c r="E79" s="4" t="str">
        <f>HYPERLINK("http://141.218.60.56/~jnz1568/getInfo.php?workbook=elements.xlsx&amp;sheet=elements&amp;row=79&amp;col=5&amp;number=0.03&amp;sourceID=21","0.03")</f>
        <v>0.03</v>
      </c>
    </row>
    <row r="80" spans="1:5">
      <c r="A80" s="3">
        <v>77</v>
      </c>
      <c r="B80" s="3" t="s">
        <v>159</v>
      </c>
      <c r="C80" s="3" t="s">
        <v>160</v>
      </c>
      <c r="D80" s="4" t="str">
        <f>HYPERLINK("http://141.218.60.56/~jnz1568/getInfo.php?workbook=elements.xlsx&amp;sheet=elements&amp;row=80&amp;col=4&amp;number=192.217&amp;sourceID=21","192.217")</f>
        <v>192.217</v>
      </c>
      <c r="E80" s="4" t="str">
        <f>HYPERLINK("http://141.218.60.56/~jnz1568/getInfo.php?workbook=elements.xlsx&amp;sheet=elements&amp;row=80&amp;col=5&amp;number=0.003&amp;sourceID=21","0.003")</f>
        <v>0.003</v>
      </c>
    </row>
    <row r="81" spans="1:5">
      <c r="A81" s="3">
        <v>78</v>
      </c>
      <c r="B81" s="3" t="s">
        <v>161</v>
      </c>
      <c r="C81" s="3" t="s">
        <v>162</v>
      </c>
      <c r="D81" s="4" t="str">
        <f>HYPERLINK("http://141.218.60.56/~jnz1568/getInfo.php?workbook=elements.xlsx&amp;sheet=elements&amp;row=81&amp;col=4&amp;number=195.084&amp;sourceID=21","195.084")</f>
        <v>195.084</v>
      </c>
      <c r="E81" s="4" t="str">
        <f>HYPERLINK("http://141.218.60.56/~jnz1568/getInfo.php?workbook=elements.xlsx&amp;sheet=elements&amp;row=81&amp;col=5&amp;number=0.009&amp;sourceID=21","0.009")</f>
        <v>0.009</v>
      </c>
    </row>
    <row r="82" spans="1:5">
      <c r="A82" s="3">
        <v>79</v>
      </c>
      <c r="B82" s="3" t="s">
        <v>163</v>
      </c>
      <c r="C82" s="3" t="s">
        <v>164</v>
      </c>
      <c r="D82" s="4" t="str">
        <f>HYPERLINK("http://141.218.60.56/~jnz1568/getInfo.php?workbook=elements.xlsx&amp;sheet=elements&amp;row=82&amp;col=4&amp;number=196.966569&amp;sourceID=21","196.966569")</f>
        <v>196.966569</v>
      </c>
      <c r="E82" s="4" t="str">
        <f>HYPERLINK("http://141.218.60.56/~jnz1568/getInfo.php?workbook=elements.xlsx&amp;sheet=elements&amp;row=82&amp;col=5&amp;number=4e-06&amp;sourceID=21","4e-06")</f>
        <v>4e-06</v>
      </c>
    </row>
    <row r="83" spans="1:5">
      <c r="A83" s="3">
        <v>80</v>
      </c>
      <c r="B83" s="3" t="s">
        <v>165</v>
      </c>
      <c r="C83" s="3" t="s">
        <v>166</v>
      </c>
      <c r="D83" s="4" t="str">
        <f>HYPERLINK("http://141.218.60.56/~jnz1568/getInfo.php?workbook=elements.xlsx&amp;sheet=elements&amp;row=83&amp;col=4&amp;number=200.59&amp;sourceID=21","200.59")</f>
        <v>200.59</v>
      </c>
      <c r="E83" s="4" t="str">
        <f>HYPERLINK("http://141.218.60.56/~jnz1568/getInfo.php?workbook=elements.xlsx&amp;sheet=elements&amp;row=83&amp;col=5&amp;number=0.02&amp;sourceID=21","0.02")</f>
        <v>0.02</v>
      </c>
    </row>
    <row r="84" spans="1:5">
      <c r="A84" s="3">
        <v>81</v>
      </c>
      <c r="B84" s="3" t="s">
        <v>167</v>
      </c>
      <c r="C84" s="3" t="s">
        <v>168</v>
      </c>
      <c r="D84" s="4" t="str">
        <f>HYPERLINK("http://141.218.60.56/~jnz1568/getInfo.php?workbook=elements.xlsx&amp;sheet=elements&amp;row=84&amp;col=4&amp;number=204.3833&amp;sourceID=21","204.3833")</f>
        <v>204.3833</v>
      </c>
      <c r="E84" s="4" t="str">
        <f>HYPERLINK("http://141.218.60.56/~jnz1568/getInfo.php?workbook=elements.xlsx&amp;sheet=elements&amp;row=84&amp;col=5&amp;number=0.0002&amp;sourceID=21","0.0002")</f>
        <v>0.0002</v>
      </c>
    </row>
    <row r="85" spans="1:5">
      <c r="A85" s="3">
        <v>82</v>
      </c>
      <c r="B85" s="3" t="s">
        <v>169</v>
      </c>
      <c r="C85" s="3" t="s">
        <v>170</v>
      </c>
      <c r="D85" s="4" t="str">
        <f>HYPERLINK("http://141.218.60.56/~jnz1568/getInfo.php?workbook=elements.xlsx&amp;sheet=elements&amp;row=85&amp;col=4&amp;number=207.2&amp;sourceID=21","207.2")</f>
        <v>207.2</v>
      </c>
      <c r="E85" s="4" t="str">
        <f>HYPERLINK("http://141.218.60.56/~jnz1568/getInfo.php?workbook=elements.xlsx&amp;sheet=elements&amp;row=85&amp;col=5&amp;number=0.1&amp;sourceID=21","0.1")</f>
        <v>0.1</v>
      </c>
    </row>
    <row r="86" spans="1:5">
      <c r="A86" s="3">
        <v>83</v>
      </c>
      <c r="B86" s="3" t="s">
        <v>171</v>
      </c>
      <c r="C86" s="3" t="s">
        <v>172</v>
      </c>
      <c r="D86" s="4" t="str">
        <f>HYPERLINK("http://141.218.60.56/~jnz1568/getInfo.php?workbook=elements.xlsx&amp;sheet=elements&amp;row=86&amp;col=4&amp;number=208.9804&amp;sourceID=21","208.9804")</f>
        <v>208.9804</v>
      </c>
      <c r="E86" s="4" t="str">
        <f>HYPERLINK("http://141.218.60.56/~jnz1568/getInfo.php?workbook=elements.xlsx&amp;sheet=elements&amp;row=86&amp;col=5&amp;number=1e-05&amp;sourceID=21","1e-05")</f>
        <v>1e-05</v>
      </c>
    </row>
    <row r="87" spans="1:5">
      <c r="A87" s="3">
        <v>84</v>
      </c>
      <c r="B87" s="3" t="s">
        <v>173</v>
      </c>
      <c r="C87" s="3" t="s">
        <v>174</v>
      </c>
      <c r="D87" s="4" t="str">
        <f>HYPERLINK("http://141.218.60.56/~jnz1568/getInfo.php?workbook=elements.xlsx&amp;sheet=elements&amp;row=87&amp;col=4&amp;number=209&amp;sourceID=21","209")</f>
        <v>209</v>
      </c>
      <c r="E87" s="4" t="str">
        <f>HYPERLINK("http://141.218.60.56/~jnz1568/getInfo.php?workbook=elements.xlsx&amp;sheet=elements&amp;row=87&amp;col=5&amp;number=&amp;sourceID=21","")</f>
        <v/>
      </c>
    </row>
    <row r="88" spans="1:5">
      <c r="A88" s="3">
        <v>85</v>
      </c>
      <c r="B88" s="3" t="s">
        <v>175</v>
      </c>
      <c r="C88" s="3" t="s">
        <v>176</v>
      </c>
      <c r="D88" s="4" t="str">
        <f>HYPERLINK("http://141.218.60.56/~jnz1568/getInfo.php?workbook=elements.xlsx&amp;sheet=elements&amp;row=88&amp;col=4&amp;number=210&amp;sourceID=21","210")</f>
        <v>210</v>
      </c>
      <c r="E88" s="4" t="str">
        <f>HYPERLINK("http://141.218.60.56/~jnz1568/getInfo.php?workbook=elements.xlsx&amp;sheet=elements&amp;row=88&amp;col=5&amp;number=&amp;sourceID=21","")</f>
        <v/>
      </c>
    </row>
    <row r="89" spans="1:5">
      <c r="A89" s="3">
        <v>86</v>
      </c>
      <c r="B89" s="3" t="s">
        <v>177</v>
      </c>
      <c r="C89" s="3" t="s">
        <v>178</v>
      </c>
      <c r="D89" s="4" t="str">
        <f>HYPERLINK("http://141.218.60.56/~jnz1568/getInfo.php?workbook=elements.xlsx&amp;sheet=elements&amp;row=89&amp;col=4&amp;number=222&amp;sourceID=21","222")</f>
        <v>222</v>
      </c>
      <c r="E89" s="4" t="str">
        <f>HYPERLINK("http://141.218.60.56/~jnz1568/getInfo.php?workbook=elements.xlsx&amp;sheet=elements&amp;row=89&amp;col=5&amp;number=&amp;sourceID=21","")</f>
        <v/>
      </c>
    </row>
    <row r="90" spans="1:5">
      <c r="A90" s="3">
        <v>87</v>
      </c>
      <c r="B90" s="3" t="s">
        <v>179</v>
      </c>
      <c r="C90" s="3" t="s">
        <v>180</v>
      </c>
      <c r="D90" s="4" t="str">
        <f>HYPERLINK("http://141.218.60.56/~jnz1568/getInfo.php?workbook=elements.xlsx&amp;sheet=elements&amp;row=90&amp;col=4&amp;number=223&amp;sourceID=21","223")</f>
        <v>223</v>
      </c>
      <c r="E90" s="4" t="str">
        <f>HYPERLINK("http://141.218.60.56/~jnz1568/getInfo.php?workbook=elements.xlsx&amp;sheet=elements&amp;row=90&amp;col=5&amp;number=&amp;sourceID=21","")</f>
        <v/>
      </c>
    </row>
    <row r="91" spans="1:5">
      <c r="A91" s="3">
        <v>88</v>
      </c>
      <c r="B91" s="3" t="s">
        <v>181</v>
      </c>
      <c r="C91" s="3" t="s">
        <v>182</v>
      </c>
      <c r="D91" s="4" t="str">
        <f>HYPERLINK("http://141.218.60.56/~jnz1568/getInfo.php?workbook=elements.xlsx&amp;sheet=elements&amp;row=91&amp;col=4&amp;number=226&amp;sourceID=21","226")</f>
        <v>226</v>
      </c>
      <c r="E91" s="4" t="str">
        <f>HYPERLINK("http://141.218.60.56/~jnz1568/getInfo.php?workbook=elements.xlsx&amp;sheet=elements&amp;row=91&amp;col=5&amp;number=&amp;sourceID=21","")</f>
        <v/>
      </c>
    </row>
    <row r="92" spans="1:5">
      <c r="A92" s="3">
        <v>89</v>
      </c>
      <c r="B92" s="3" t="s">
        <v>183</v>
      </c>
      <c r="C92" s="3" t="s">
        <v>184</v>
      </c>
      <c r="D92" s="4" t="str">
        <f>HYPERLINK("http://141.218.60.56/~jnz1568/getInfo.php?workbook=elements.xlsx&amp;sheet=elements&amp;row=92&amp;col=4&amp;number=227&amp;sourceID=21","227")</f>
        <v>227</v>
      </c>
      <c r="E92" s="4" t="str">
        <f>HYPERLINK("http://141.218.60.56/~jnz1568/getInfo.php?workbook=elements.xlsx&amp;sheet=elements&amp;row=92&amp;col=5&amp;number=&amp;sourceID=21","")</f>
        <v/>
      </c>
    </row>
    <row r="93" spans="1:5">
      <c r="A93" s="3">
        <v>90</v>
      </c>
      <c r="B93" s="3" t="s">
        <v>185</v>
      </c>
      <c r="C93" s="3" t="s">
        <v>186</v>
      </c>
      <c r="D93" s="4" t="str">
        <f>HYPERLINK("http://141.218.60.56/~jnz1568/getInfo.php?workbook=elements.xlsx&amp;sheet=elements&amp;row=93&amp;col=4&amp;number=232.03806&amp;sourceID=21","232.03806")</f>
        <v>232.03806</v>
      </c>
      <c r="E93" s="4" t="str">
        <f>HYPERLINK("http://141.218.60.56/~jnz1568/getInfo.php?workbook=elements.xlsx&amp;sheet=elements&amp;row=93&amp;col=5&amp;number=2e-05&amp;sourceID=21","2e-05")</f>
        <v>2e-05</v>
      </c>
    </row>
    <row r="94" spans="1:5">
      <c r="A94" s="3">
        <v>91</v>
      </c>
      <c r="B94" s="3" t="s">
        <v>187</v>
      </c>
      <c r="C94" s="3" t="s">
        <v>188</v>
      </c>
      <c r="D94" s="4" t="str">
        <f>HYPERLINK("http://141.218.60.56/~jnz1568/getInfo.php?workbook=elements.xlsx&amp;sheet=elements&amp;row=94&amp;col=4&amp;number=231.03588&amp;sourceID=21","231.03588")</f>
        <v>231.03588</v>
      </c>
      <c r="E94" s="4" t="str">
        <f>HYPERLINK("http://141.218.60.56/~jnz1568/getInfo.php?workbook=elements.xlsx&amp;sheet=elements&amp;row=94&amp;col=5&amp;number=2e-05&amp;sourceID=21","2e-05")</f>
        <v>2e-05</v>
      </c>
    </row>
    <row r="95" spans="1:5">
      <c r="A95" s="3">
        <v>92</v>
      </c>
      <c r="B95" s="3" t="s">
        <v>189</v>
      </c>
      <c r="C95" s="3" t="s">
        <v>190</v>
      </c>
      <c r="D95" s="4" t="str">
        <f>HYPERLINK("http://141.218.60.56/~jnz1568/getInfo.php?workbook=elements.xlsx&amp;sheet=elements&amp;row=95&amp;col=4&amp;number=238.02891&amp;sourceID=21","238.02891")</f>
        <v>238.02891</v>
      </c>
      <c r="E95" s="4" t="str">
        <f>HYPERLINK("http://141.218.60.56/~jnz1568/getInfo.php?workbook=elements.xlsx&amp;sheet=elements&amp;row=95&amp;col=5&amp;number=3e-05&amp;sourceID=21","3e-05")</f>
        <v>3e-05</v>
      </c>
    </row>
    <row r="96" spans="1:5">
      <c r="A96" s="3">
        <v>93</v>
      </c>
      <c r="B96" s="3" t="s">
        <v>191</v>
      </c>
      <c r="C96" s="3" t="s">
        <v>192</v>
      </c>
      <c r="D96" s="4" t="str">
        <f>HYPERLINK("http://141.218.60.56/~jnz1568/getInfo.php?workbook=elements.xlsx&amp;sheet=elements&amp;row=96&amp;col=4&amp;number=237&amp;sourceID=21","237")</f>
        <v>237</v>
      </c>
      <c r="E96" s="4" t="str">
        <f>HYPERLINK("http://141.218.60.56/~jnz1568/getInfo.php?workbook=elements.xlsx&amp;sheet=elements&amp;row=96&amp;col=5&amp;number=&amp;sourceID=21","")</f>
        <v/>
      </c>
    </row>
    <row r="97" spans="1:5">
      <c r="A97" s="3">
        <v>94</v>
      </c>
      <c r="B97" s="3" t="s">
        <v>193</v>
      </c>
      <c r="C97" s="3" t="s">
        <v>194</v>
      </c>
      <c r="D97" s="4" t="str">
        <f>HYPERLINK("http://141.218.60.56/~jnz1568/getInfo.php?workbook=elements.xlsx&amp;sheet=elements&amp;row=97&amp;col=4&amp;number=244&amp;sourceID=21","244")</f>
        <v>244</v>
      </c>
      <c r="E97" s="4" t="str">
        <f>HYPERLINK("http://141.218.60.56/~jnz1568/getInfo.php?workbook=elements.xlsx&amp;sheet=elements&amp;row=97&amp;col=5&amp;number=&amp;sourceID=21","")</f>
        <v/>
      </c>
    </row>
    <row r="98" spans="1:5">
      <c r="A98" s="3">
        <v>95</v>
      </c>
      <c r="B98" s="3" t="s">
        <v>195</v>
      </c>
      <c r="C98" s="3" t="s">
        <v>196</v>
      </c>
      <c r="D98" s="4" t="str">
        <f>HYPERLINK("http://141.218.60.56/~jnz1568/getInfo.php?workbook=elements.xlsx&amp;sheet=elements&amp;row=98&amp;col=4&amp;number=243&amp;sourceID=21","243")</f>
        <v>243</v>
      </c>
      <c r="E98" s="4" t="str">
        <f>HYPERLINK("http://141.218.60.56/~jnz1568/getInfo.php?workbook=elements.xlsx&amp;sheet=elements&amp;row=98&amp;col=5&amp;number=&amp;sourceID=21","")</f>
        <v/>
      </c>
    </row>
    <row r="99" spans="1:5">
      <c r="A99" s="3">
        <v>96</v>
      </c>
      <c r="B99" s="3" t="s">
        <v>197</v>
      </c>
      <c r="C99" s="3" t="s">
        <v>198</v>
      </c>
      <c r="D99" s="4" t="str">
        <f>HYPERLINK("http://141.218.60.56/~jnz1568/getInfo.php?workbook=elements.xlsx&amp;sheet=elements&amp;row=99&amp;col=4&amp;number=247&amp;sourceID=21","247")</f>
        <v>247</v>
      </c>
      <c r="E99" s="4" t="str">
        <f>HYPERLINK("http://141.218.60.56/~jnz1568/getInfo.php?workbook=elements.xlsx&amp;sheet=elements&amp;row=99&amp;col=5&amp;number=&amp;sourceID=21","")</f>
        <v/>
      </c>
    </row>
    <row r="100" spans="1:5">
      <c r="A100" s="3">
        <v>97</v>
      </c>
      <c r="B100" s="3" t="s">
        <v>199</v>
      </c>
      <c r="C100" s="3" t="s">
        <v>200</v>
      </c>
      <c r="D100" s="4" t="str">
        <f>HYPERLINK("http://141.218.60.56/~jnz1568/getInfo.php?workbook=elements.xlsx&amp;sheet=elements&amp;row=100&amp;col=4&amp;number=247&amp;sourceID=21","247")</f>
        <v>247</v>
      </c>
      <c r="E100" s="4" t="str">
        <f>HYPERLINK("http://141.218.60.56/~jnz1568/getInfo.php?workbook=elements.xlsx&amp;sheet=elements&amp;row=100&amp;col=5&amp;number=&amp;sourceID=21","")</f>
        <v/>
      </c>
    </row>
    <row r="101" spans="1:5">
      <c r="A101" s="3">
        <v>98</v>
      </c>
      <c r="B101" s="3" t="s">
        <v>201</v>
      </c>
      <c r="C101" s="3" t="s">
        <v>202</v>
      </c>
      <c r="D101" s="4" t="str">
        <f>HYPERLINK("http://141.218.60.56/~jnz1568/getInfo.php?workbook=elements.xlsx&amp;sheet=elements&amp;row=101&amp;col=4&amp;number=251&amp;sourceID=21","251")</f>
        <v>251</v>
      </c>
      <c r="E101" s="4" t="str">
        <f>HYPERLINK("http://141.218.60.56/~jnz1568/getInfo.php?workbook=elements.xlsx&amp;sheet=elements&amp;row=101&amp;col=5&amp;number=&amp;sourceID=21","")</f>
        <v/>
      </c>
    </row>
    <row r="102" spans="1:5">
      <c r="A102" s="3">
        <v>99</v>
      </c>
      <c r="B102" s="3" t="s">
        <v>203</v>
      </c>
      <c r="C102" s="3" t="s">
        <v>204</v>
      </c>
      <c r="D102" s="4" t="str">
        <f>HYPERLINK("http://141.218.60.56/~jnz1568/getInfo.php?workbook=elements.xlsx&amp;sheet=elements&amp;row=102&amp;col=4&amp;number=252&amp;sourceID=21","252")</f>
        <v>252</v>
      </c>
      <c r="E102" s="4" t="str">
        <f>HYPERLINK("http://141.218.60.56/~jnz1568/getInfo.php?workbook=elements.xlsx&amp;sheet=elements&amp;row=102&amp;col=5&amp;number=&amp;sourceID=21","")</f>
        <v/>
      </c>
    </row>
    <row r="103" spans="1:5">
      <c r="A103" s="3">
        <v>100</v>
      </c>
      <c r="B103" s="3" t="s">
        <v>205</v>
      </c>
      <c r="C103" s="3" t="s">
        <v>206</v>
      </c>
      <c r="D103" s="4" t="str">
        <f>HYPERLINK("http://141.218.60.56/~jnz1568/getInfo.php?workbook=elements.xlsx&amp;sheet=elements&amp;row=103&amp;col=4&amp;number=257&amp;sourceID=21","257")</f>
        <v>257</v>
      </c>
      <c r="E103" s="4" t="str">
        <f>HYPERLINK("http://141.218.60.56/~jnz1568/getInfo.php?workbook=elements.xlsx&amp;sheet=elements&amp;row=103&amp;col=5&amp;number=&amp;sourceID=21","")</f>
        <v/>
      </c>
    </row>
    <row r="104" spans="1:5">
      <c r="A104" s="3">
        <v>101</v>
      </c>
      <c r="B104" s="3" t="s">
        <v>207</v>
      </c>
      <c r="C104" s="3" t="s">
        <v>208</v>
      </c>
      <c r="D104" s="4" t="str">
        <f>HYPERLINK("http://141.218.60.56/~jnz1568/getInfo.php?workbook=elements.xlsx&amp;sheet=elements&amp;row=104&amp;col=4&amp;number=258&amp;sourceID=21","258")</f>
        <v>258</v>
      </c>
      <c r="E104" s="4" t="str">
        <f>HYPERLINK("http://141.218.60.56/~jnz1568/getInfo.php?workbook=elements.xlsx&amp;sheet=elements&amp;row=104&amp;col=5&amp;number=&amp;sourceID=21","")</f>
        <v/>
      </c>
    </row>
    <row r="105" spans="1:5">
      <c r="A105" s="3">
        <v>102</v>
      </c>
      <c r="B105" s="3" t="s">
        <v>209</v>
      </c>
      <c r="C105" s="3" t="s">
        <v>210</v>
      </c>
      <c r="D105" s="4" t="str">
        <f>HYPERLINK("http://141.218.60.56/~jnz1568/getInfo.php?workbook=elements.xlsx&amp;sheet=elements&amp;row=105&amp;col=4&amp;number=259&amp;sourceID=21","259")</f>
        <v>259</v>
      </c>
      <c r="E105" s="4" t="str">
        <f>HYPERLINK("http://141.218.60.56/~jnz1568/getInfo.php?workbook=elements.xlsx&amp;sheet=elements&amp;row=105&amp;col=5&amp;number=&amp;sourceID=21","")</f>
        <v/>
      </c>
    </row>
    <row r="106" spans="1:5">
      <c r="A106" s="3">
        <v>103</v>
      </c>
      <c r="B106" s="3" t="s">
        <v>211</v>
      </c>
      <c r="C106" s="3" t="s">
        <v>212</v>
      </c>
      <c r="D106" s="4" t="str">
        <f>HYPERLINK("http://141.218.60.56/~jnz1568/getInfo.php?workbook=elements.xlsx&amp;sheet=elements&amp;row=106&amp;col=4&amp;number=262&amp;sourceID=21","262")</f>
        <v>262</v>
      </c>
      <c r="E106" s="4" t="str">
        <f>HYPERLINK("http://141.218.60.56/~jnz1568/getInfo.php?workbook=elements.xlsx&amp;sheet=elements&amp;row=106&amp;col=5&amp;number=&amp;sourceID=21","")</f>
        <v/>
      </c>
    </row>
    <row r="107" spans="1:5">
      <c r="A107" s="3">
        <v>104</v>
      </c>
      <c r="B107" s="3" t="s">
        <v>213</v>
      </c>
      <c r="C107" s="3" t="s">
        <v>214</v>
      </c>
      <c r="D107" s="4" t="str">
        <f>HYPERLINK("http://141.218.60.56/~jnz1568/getInfo.php?workbook=elements.xlsx&amp;sheet=elements&amp;row=107&amp;col=4&amp;number=265&amp;sourceID=21","265")</f>
        <v>265</v>
      </c>
      <c r="E107" s="4" t="str">
        <f>HYPERLINK("http://141.218.60.56/~jnz1568/getInfo.php?workbook=elements.xlsx&amp;sheet=elements&amp;row=107&amp;col=5&amp;number=&amp;sourceID=21","")</f>
        <v/>
      </c>
    </row>
    <row r="108" spans="1:5">
      <c r="A108" s="3">
        <v>105</v>
      </c>
      <c r="B108" s="3" t="s">
        <v>215</v>
      </c>
      <c r="C108" s="3" t="s">
        <v>216</v>
      </c>
      <c r="D108" s="4" t="str">
        <f>HYPERLINK("http://141.218.60.56/~jnz1568/getInfo.php?workbook=elements.xlsx&amp;sheet=elements&amp;row=108&amp;col=4&amp;number=268&amp;sourceID=21","268")</f>
        <v>268</v>
      </c>
      <c r="E108" s="4" t="str">
        <f>HYPERLINK("http://141.218.60.56/~jnz1568/getInfo.php?workbook=elements.xlsx&amp;sheet=elements&amp;row=108&amp;col=5&amp;number=&amp;sourceID=21","")</f>
        <v/>
      </c>
    </row>
    <row r="109" spans="1:5">
      <c r="A109" s="3">
        <v>106</v>
      </c>
      <c r="B109" s="3" t="s">
        <v>217</v>
      </c>
      <c r="C109" s="3" t="s">
        <v>218</v>
      </c>
      <c r="D109" s="4" t="str">
        <f>HYPERLINK("http://141.218.60.56/~jnz1568/getInfo.php?workbook=elements.xlsx&amp;sheet=elements&amp;row=109&amp;col=4&amp;number=271&amp;sourceID=21","271")</f>
        <v>271</v>
      </c>
      <c r="E109" s="4" t="str">
        <f>HYPERLINK("http://141.218.60.56/~jnz1568/getInfo.php?workbook=elements.xlsx&amp;sheet=elements&amp;row=109&amp;col=5&amp;number=&amp;sourceID=21","")</f>
        <v/>
      </c>
    </row>
    <row r="110" spans="1:5">
      <c r="A110" s="3">
        <v>107</v>
      </c>
      <c r="B110" s="3" t="s">
        <v>219</v>
      </c>
      <c r="C110" s="3" t="s">
        <v>220</v>
      </c>
      <c r="D110" s="4" t="str">
        <f>HYPERLINK("http://141.218.60.56/~jnz1568/getInfo.php?workbook=elements.xlsx&amp;sheet=elements&amp;row=110&amp;col=4&amp;number=272&amp;sourceID=21","272")</f>
        <v>272</v>
      </c>
      <c r="E110" s="4" t="str">
        <f>HYPERLINK("http://141.218.60.56/~jnz1568/getInfo.php?workbook=elements.xlsx&amp;sheet=elements&amp;row=110&amp;col=5&amp;number=&amp;sourceID=21","")</f>
        <v/>
      </c>
    </row>
    <row r="111" spans="1:5">
      <c r="A111" s="3">
        <v>108</v>
      </c>
      <c r="B111" s="3" t="s">
        <v>221</v>
      </c>
      <c r="C111" s="3" t="s">
        <v>222</v>
      </c>
      <c r="D111" s="4" t="str">
        <f>HYPERLINK("http://141.218.60.56/~jnz1568/getInfo.php?workbook=elements.xlsx&amp;sheet=elements&amp;row=111&amp;col=4&amp;number=270&amp;sourceID=21","270")</f>
        <v>270</v>
      </c>
      <c r="E111" s="4" t="str">
        <f>HYPERLINK("http://141.218.60.56/~jnz1568/getInfo.php?workbook=elements.xlsx&amp;sheet=elements&amp;row=111&amp;col=5&amp;number=&amp;sourceID=21","")</f>
        <v/>
      </c>
    </row>
    <row r="112" spans="1:5">
      <c r="A112" s="3">
        <v>109</v>
      </c>
      <c r="B112" s="3" t="s">
        <v>223</v>
      </c>
      <c r="C112" s="3" t="s">
        <v>224</v>
      </c>
      <c r="D112" s="4" t="str">
        <f>HYPERLINK("http://141.218.60.56/~jnz1568/getInfo.php?workbook=elements.xlsx&amp;sheet=elements&amp;row=112&amp;col=4&amp;number=276&amp;sourceID=21","276")</f>
        <v>276</v>
      </c>
      <c r="E112" s="4" t="str">
        <f>HYPERLINK("http://141.218.60.56/~jnz1568/getInfo.php?workbook=elements.xlsx&amp;sheet=elements&amp;row=112&amp;col=5&amp;number=&amp;sourceID=21","")</f>
        <v/>
      </c>
    </row>
    <row r="113" spans="1:5">
      <c r="A113" s="3">
        <v>110</v>
      </c>
      <c r="B113" s="3" t="s">
        <v>225</v>
      </c>
      <c r="C113" s="3" t="s">
        <v>226</v>
      </c>
      <c r="D113" s="4" t="str">
        <f>HYPERLINK("http://141.218.60.56/~jnz1568/getInfo.php?workbook=elements.xlsx&amp;sheet=elements&amp;row=113&amp;col=4&amp;number=281&amp;sourceID=21","281")</f>
        <v>281</v>
      </c>
      <c r="E113" s="4" t="str">
        <f>HYPERLINK("http://141.218.60.56/~jnz1568/getInfo.php?workbook=elements.xlsx&amp;sheet=elements&amp;row=113&amp;col=5&amp;number=&amp;sourceID=21","")</f>
        <v/>
      </c>
    </row>
    <row r="114" spans="1:5">
      <c r="A114" s="3">
        <v>111</v>
      </c>
      <c r="B114" s="3" t="s">
        <v>227</v>
      </c>
      <c r="C114" s="3" t="s">
        <v>228</v>
      </c>
      <c r="D114" s="4" t="str">
        <f>HYPERLINK("http://141.218.60.56/~jnz1568/getInfo.php?workbook=elements.xlsx&amp;sheet=elements&amp;row=114&amp;col=4&amp;number=280&amp;sourceID=21","280")</f>
        <v>280</v>
      </c>
      <c r="E114" s="4" t="str">
        <f>HYPERLINK("http://141.218.60.56/~jnz1568/getInfo.php?workbook=elements.xlsx&amp;sheet=elements&amp;row=114&amp;col=5&amp;number=&amp;sourceID=21","")</f>
        <v/>
      </c>
    </row>
    <row r="115" spans="1:5">
      <c r="A115" s="3">
        <v>112</v>
      </c>
      <c r="B115" s="3" t="s">
        <v>229</v>
      </c>
      <c r="C115" s="3" t="s">
        <v>230</v>
      </c>
      <c r="D115" s="4" t="str">
        <f>HYPERLINK("http://141.218.60.56/~jnz1568/getInfo.php?workbook=elements.xlsx&amp;sheet=elements&amp;row=115&amp;col=4&amp;number=285&amp;sourceID=21","285")</f>
        <v>285</v>
      </c>
      <c r="E115" s="4" t="str">
        <f>HYPERLINK("http://141.218.60.56/~jnz1568/getInfo.php?workbook=elements.xlsx&amp;sheet=elements&amp;row=115&amp;col=5&amp;number=&amp;sourceID=21","")</f>
        <v/>
      </c>
    </row>
    <row r="116" spans="1:5">
      <c r="A116" s="3">
        <v>113</v>
      </c>
      <c r="B116" s="3" t="s">
        <v>231</v>
      </c>
      <c r="C116" s="3" t="s">
        <v>232</v>
      </c>
      <c r="D116" s="4" t="str">
        <f>HYPERLINK("http://141.218.60.56/~jnz1568/getInfo.php?workbook=elements.xlsx&amp;sheet=elements&amp;row=116&amp;col=4&amp;number=284&amp;sourceID=21","284")</f>
        <v>284</v>
      </c>
      <c r="E116" s="4" t="str">
        <f>HYPERLINK("http://141.218.60.56/~jnz1568/getInfo.php?workbook=elements.xlsx&amp;sheet=elements&amp;row=116&amp;col=5&amp;number=&amp;sourceID=21","")</f>
        <v/>
      </c>
    </row>
    <row r="117" spans="1:5">
      <c r="A117" s="3">
        <v>114</v>
      </c>
      <c r="B117" s="3" t="s">
        <v>233</v>
      </c>
      <c r="C117" s="3" t="s">
        <v>234</v>
      </c>
      <c r="D117" s="4" t="str">
        <f>HYPERLINK("http://141.218.60.56/~jnz1568/getInfo.php?workbook=elements.xlsx&amp;sheet=elements&amp;row=117&amp;col=4&amp;number=289&amp;sourceID=21","289")</f>
        <v>289</v>
      </c>
      <c r="E117" s="4" t="str">
        <f>HYPERLINK("http://141.218.60.56/~jnz1568/getInfo.php?workbook=elements.xlsx&amp;sheet=elements&amp;row=117&amp;col=5&amp;number=&amp;sourceID=21","")</f>
        <v/>
      </c>
    </row>
    <row r="118" spans="1:5">
      <c r="A118" s="3">
        <v>115</v>
      </c>
      <c r="B118" s="3" t="s">
        <v>235</v>
      </c>
      <c r="C118" s="3" t="s">
        <v>236</v>
      </c>
      <c r="D118" s="4" t="str">
        <f>HYPERLINK("http://141.218.60.56/~jnz1568/getInfo.php?workbook=elements.xlsx&amp;sheet=elements&amp;row=118&amp;col=4&amp;number=288&amp;sourceID=21","288")</f>
        <v>288</v>
      </c>
      <c r="E118" s="4" t="str">
        <f>HYPERLINK("http://141.218.60.56/~jnz1568/getInfo.php?workbook=elements.xlsx&amp;sheet=elements&amp;row=118&amp;col=5&amp;number=&amp;sourceID=21","")</f>
        <v/>
      </c>
    </row>
    <row r="119" spans="1:5">
      <c r="A119" s="3">
        <v>116</v>
      </c>
      <c r="B119" s="3" t="s">
        <v>237</v>
      </c>
      <c r="C119" s="3" t="s">
        <v>238</v>
      </c>
      <c r="D119" s="4" t="str">
        <f>HYPERLINK("http://141.218.60.56/~jnz1568/getInfo.php?workbook=elements.xlsx&amp;sheet=elements&amp;row=119&amp;col=4&amp;number=293&amp;sourceID=21","293")</f>
        <v>293</v>
      </c>
      <c r="E119" s="4" t="str">
        <f>HYPERLINK("http://141.218.60.56/~jnz1568/getInfo.php?workbook=elements.xlsx&amp;sheet=elements&amp;row=119&amp;col=5&amp;number=&amp;sourceID=21","")</f>
        <v/>
      </c>
    </row>
    <row r="120" spans="1:5">
      <c r="A120" s="3">
        <v>117</v>
      </c>
      <c r="B120" s="3" t="s">
        <v>239</v>
      </c>
      <c r="C120" s="3" t="s">
        <v>240</v>
      </c>
      <c r="D120" s="4" t="str">
        <f>HYPERLINK("http://141.218.60.56/~jnz1568/getInfo.php?workbook=elements.xlsx&amp;sheet=elements&amp;row=120&amp;col=4&amp;number=292&amp;sourceID=21","292")</f>
        <v>292</v>
      </c>
      <c r="E120" s="4" t="str">
        <f>HYPERLINK("http://141.218.60.56/~jnz1568/getInfo.php?workbook=elements.xlsx&amp;sheet=elements&amp;row=120&amp;col=5&amp;number=&amp;sourceID=21","")</f>
        <v/>
      </c>
    </row>
    <row r="121" spans="1:5">
      <c r="A121" s="3">
        <v>118</v>
      </c>
      <c r="B121" s="3" t="s">
        <v>241</v>
      </c>
      <c r="C121" s="3" t="s">
        <v>242</v>
      </c>
      <c r="D121" s="4" t="str">
        <f>HYPERLINK("http://141.218.60.56/~jnz1568/getInfo.php?workbook=elements.xlsx&amp;sheet=elements&amp;row=121&amp;col=4&amp;number=294&amp;sourceID=21","294")</f>
        <v>294</v>
      </c>
      <c r="E121" s="4" t="str">
        <f>HYPERLINK("http://141.218.60.56/~jnz1568/getInfo.php?workbook=elements.xlsx&amp;sheet=elements&amp;row=121&amp;col=5&amp;number=&amp;sourceID=21","")</f>
        <v/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2015-04-10T05:19:19Z</dcterms:created>
  <dcterms:modified xsi:type="dcterms:W3CDTF">2015-04-10T05:19:19Z</dcterms:modified>
</cp:coreProperties>
</file>