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<sst xmlns="http://schemas.openxmlformats.org/spreadsheetml/2006/main" count="42" uniqueCount="25">
  <si>
    <t>Fine Structure Energy Levels for K VI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</si>
  <si>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</si>
  <si>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</si>
  <si>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</si>
  <si>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</si>
  <si>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</si>
  <si>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</si>
  <si>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</si>
  <si>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</si>
  <si>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</si>
  <si>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</si>
  <si>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</si>
  <si>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3s2.3p2</t>
  </si>
  <si>
    <t>3P</t>
  </si>
  <si>
    <t>1D</t>
  </si>
  <si>
    <t>1S</t>
  </si>
  <si>
    <t>A-values for fine-structure transitions in K VI</t>
  </si>
  <si>
    <t>k</t>
  </si>
  <si>
    <t>WL Vac (A)</t>
  </si>
  <si>
    <t>A (s-1)</t>
  </si>
  <si>
    <t>A2E1(s-1)</t>
  </si>
  <si>
    <t>Effective Collision Strengths for K VI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</si>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</sst>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19</v>
      </c>
      <c r="B4" s="3">
        <v>14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HYPERLINK("http://141.218.60.56/~jnz1568/getInfo.php?workbook=19_14.xlsx&amp;sheet=E0&amp;row=4&amp;col=10&amp;number=0&amp;sourceID=14","0")</f>
        <v>0</v>
      </c>
    </row>
    <row r="5" spans="1:10">
      <c r="A5" s="3">
        <v>19</v>
      </c>
      <c r="B5" s="3">
        <v>14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HYPERLINK("http://141.218.60.56/~jnz1568/getInfo.php?workbook=19_14.xlsx&amp;sheet=E0&amp;row=5&amp;col=10&amp;number=1133.4&amp;sourceID=14","1133.4")</f>
        <v>1133.4</v>
      </c>
    </row>
    <row r="6" spans="1:10">
      <c r="A6" s="3">
        <v>19</v>
      </c>
      <c r="B6" s="3">
        <v>14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HYPERLINK("http://141.218.60.56/~jnz1568/getInfo.php?workbook=19_14.xlsx&amp;sheet=E0&amp;row=6&amp;col=10&amp;number=2927.2&amp;sourceID=14","2927.2")</f>
        <v>2927.2</v>
      </c>
    </row>
    <row r="7" spans="1:10">
      <c r="A7" s="3">
        <v>19</v>
      </c>
      <c r="B7" s="3">
        <v>14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HYPERLINK("http://141.218.60.56/~jnz1568/getInfo.php?workbook=19_14.xlsx&amp;sheet=E0&amp;row=7&amp;col=10&amp;number=18977.8&amp;sourceID=14","18977.8")</f>
        <v>18977.8</v>
      </c>
    </row>
    <row r="8" spans="1:10">
      <c r="A8" s="3">
        <v>19</v>
      </c>
      <c r="B8" s="3">
        <v>14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HYPERLINK("http://141.218.60.56/~jnz1568/getInfo.php?workbook=19_14.xlsx&amp;sheet=E0&amp;row=8&amp;col=10&amp;number=43358.8&amp;sourceID=14","43358.8")</f>
        <v>43358.8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2.7109375" customWidth="1"/>
    <col min="5" max="5" width="11.7109375" customWidth="1"/>
    <col min="6" max="6" width="9.7109375" customWidth="1"/>
    <col min="7" max="7" width="10.7109375" customWidth="1"/>
  </cols>
  <sheetData>
    <row r="1" spans="1:7">
      <c r="A1" s="1" t="s">
        <v>16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18</v>
      </c>
      <c r="F3" s="2" t="s">
        <v>19</v>
      </c>
      <c r="G3" s="2" t="s">
        <v>20</v>
      </c>
    </row>
    <row r="4" spans="1:7">
      <c r="A4" s="3">
        <v>19</v>
      </c>
      <c r="B4" s="3">
        <v>14</v>
      </c>
      <c r="C4" s="3">
        <v>2</v>
      </c>
      <c r="D4" s="3">
        <v>1</v>
      </c>
      <c r="E4" s="3">
        <v>88230.102</v>
      </c>
      <c r="F4" s="4" t="str">
        <f>HYPERLINK("http://141.218.60.56/~jnz1568/getInfo.php?workbook=19_14.xlsx&amp;sheet=A0&amp;row=4&amp;col=6&amp;number=0.0261&amp;sourceID=14","0.0261")</f>
        <v>0.0261</v>
      </c>
      <c r="G4" s="4" t="str">
        <f>HYPERLINK("http://141.218.60.56/~jnz1568/getInfo.php?workbook=19_14.xlsx&amp;sheet=A0&amp;row=4&amp;col=7&amp;number=0&amp;sourceID=14","0")</f>
        <v>0</v>
      </c>
    </row>
    <row r="5" spans="1:7">
      <c r="A5" s="3">
        <v>19</v>
      </c>
      <c r="B5" s="3">
        <v>14</v>
      </c>
      <c r="C5" s="3">
        <v>3</v>
      </c>
      <c r="D5" s="3">
        <v>1</v>
      </c>
      <c r="E5" s="3">
        <v>34162.34</v>
      </c>
      <c r="F5" s="4" t="str">
        <f>HYPERLINK("http://141.218.60.56/~jnz1568/getInfo.php?workbook=19_14.xlsx&amp;sheet=A0&amp;row=5&amp;col=6&amp;number=4.99e-06&amp;sourceID=14","4.99e-06")</f>
        <v>4.99e-06</v>
      </c>
      <c r="G5" s="4" t="str">
        <f>HYPERLINK("http://141.218.60.56/~jnz1568/getInfo.php?workbook=19_14.xlsx&amp;sheet=A0&amp;row=5&amp;col=7&amp;number=0&amp;sourceID=14","0")</f>
        <v>0</v>
      </c>
    </row>
    <row r="6" spans="1:7">
      <c r="A6" s="3">
        <v>19</v>
      </c>
      <c r="B6" s="3">
        <v>14</v>
      </c>
      <c r="C6" s="3">
        <v>3</v>
      </c>
      <c r="D6" s="3">
        <v>2</v>
      </c>
      <c r="E6" s="3">
        <v>55747.577</v>
      </c>
      <c r="F6" s="4" t="str">
        <f>HYPERLINK("http://141.218.60.56/~jnz1568/getInfo.php?workbook=19_14.xlsx&amp;sheet=A0&amp;row=6&amp;col=6&amp;number=0.0773&amp;sourceID=14","0.0773")</f>
        <v>0.0773</v>
      </c>
      <c r="G6" s="4" t="str">
        <f>HYPERLINK("http://141.218.60.56/~jnz1568/getInfo.php?workbook=19_14.xlsx&amp;sheet=A0&amp;row=6&amp;col=7&amp;number=0&amp;sourceID=14","0")</f>
        <v>0</v>
      </c>
    </row>
    <row r="7" spans="1:7">
      <c r="A7" s="3">
        <v>19</v>
      </c>
      <c r="B7" s="3">
        <v>14</v>
      </c>
      <c r="C7" s="3">
        <v>4</v>
      </c>
      <c r="D7" s="3">
        <v>1</v>
      </c>
      <c r="E7" s="3">
        <v>5269.314</v>
      </c>
      <c r="F7" s="4" t="str">
        <f>HYPERLINK("http://141.218.60.56/~jnz1568/getInfo.php?workbook=19_14.xlsx&amp;sheet=A0&amp;row=7&amp;col=6&amp;number=7.33e-05&amp;sourceID=14","7.33e-05")</f>
        <v>7.33e-05</v>
      </c>
      <c r="G7" s="4" t="str">
        <f>HYPERLINK("http://141.218.60.56/~jnz1568/getInfo.php?workbook=19_14.xlsx&amp;sheet=A0&amp;row=7&amp;col=7&amp;number=0&amp;sourceID=14","0")</f>
        <v>0</v>
      </c>
    </row>
    <row r="8" spans="1:7">
      <c r="A8" s="3">
        <v>19</v>
      </c>
      <c r="B8" s="3">
        <v>14</v>
      </c>
      <c r="C8" s="3">
        <v>4</v>
      </c>
      <c r="D8" s="3">
        <v>2</v>
      </c>
      <c r="E8" s="3">
        <v>5603.999</v>
      </c>
      <c r="F8" s="4" t="str">
        <f>HYPERLINK("http://141.218.60.56/~jnz1568/getInfo.php?workbook=19_14.xlsx&amp;sheet=A0&amp;row=8&amp;col=6&amp;number=0.5217&amp;sourceID=14","0.5217")</f>
        <v>0.5217</v>
      </c>
      <c r="G8" s="4" t="str">
        <f>HYPERLINK("http://141.218.60.56/~jnz1568/getInfo.php?workbook=19_14.xlsx&amp;sheet=A0&amp;row=8&amp;col=7&amp;number=0&amp;sourceID=14","0")</f>
        <v>0</v>
      </c>
    </row>
    <row r="9" spans="1:7">
      <c r="A9" s="3">
        <v>19</v>
      </c>
      <c r="B9" s="3">
        <v>14</v>
      </c>
      <c r="C9" s="3">
        <v>4</v>
      </c>
      <c r="D9" s="3">
        <v>3</v>
      </c>
      <c r="E9" s="3">
        <v>6230.296</v>
      </c>
      <c r="F9" s="4" t="str">
        <f>HYPERLINK("http://141.218.60.56/~jnz1568/getInfo.php?workbook=19_14.xlsx&amp;sheet=A0&amp;row=9&amp;col=6&amp;number=1.143&amp;sourceID=14","1.143")</f>
        <v>1.143</v>
      </c>
      <c r="G9" s="4" t="str">
        <f>HYPERLINK("http://141.218.60.56/~jnz1568/getInfo.php?workbook=19_14.xlsx&amp;sheet=A0&amp;row=9&amp;col=7&amp;number=0&amp;sourceID=14","0")</f>
        <v>0</v>
      </c>
    </row>
    <row r="10" spans="1:7">
      <c r="A10" s="3">
        <v>19</v>
      </c>
      <c r="B10" s="3">
        <v>14</v>
      </c>
      <c r="C10" s="3">
        <v>5</v>
      </c>
      <c r="D10" s="3">
        <v>2</v>
      </c>
      <c r="E10" s="3">
        <v>2368.243</v>
      </c>
      <c r="F10" s="4" t="str">
        <f>HYPERLINK("http://141.218.60.56/~jnz1568/getInfo.php?workbook=19_14.xlsx&amp;sheet=A0&amp;row=10&amp;col=6&amp;number=15.6&amp;sourceID=14","15.6")</f>
        <v>15.6</v>
      </c>
      <c r="G10" s="4" t="str">
        <f>HYPERLINK("http://141.218.60.56/~jnz1568/getInfo.php?workbook=19_14.xlsx&amp;sheet=A0&amp;row=10&amp;col=7&amp;number=0&amp;sourceID=14","0")</f>
        <v>0</v>
      </c>
    </row>
    <row r="11" spans="1:7">
      <c r="A11" s="3">
        <v>19</v>
      </c>
      <c r="B11" s="3">
        <v>14</v>
      </c>
      <c r="C11" s="3">
        <v>5</v>
      </c>
      <c r="D11" s="3">
        <v>3</v>
      </c>
      <c r="E11" s="3">
        <v>2473.313</v>
      </c>
      <c r="F11" s="4" t="str">
        <f>HYPERLINK("http://141.218.60.56/~jnz1568/getInfo.php?workbook=19_14.xlsx&amp;sheet=A0&amp;row=11&amp;col=6&amp;number=0.116&amp;sourceID=14","0.116")</f>
        <v>0.116</v>
      </c>
      <c r="G11" s="4" t="str">
        <f>HYPERLINK("http://141.218.60.56/~jnz1568/getInfo.php?workbook=19_14.xlsx&amp;sheet=A0&amp;row=11&amp;col=7&amp;number=0&amp;sourceID=14","0")</f>
        <v>0</v>
      </c>
    </row>
    <row r="12" spans="1:7">
      <c r="A12" s="3">
        <v>19</v>
      </c>
      <c r="B12" s="3">
        <v>14</v>
      </c>
      <c r="C12" s="3">
        <v>5</v>
      </c>
      <c r="D12" s="3">
        <v>4</v>
      </c>
      <c r="E12" s="3">
        <v>4101.554</v>
      </c>
      <c r="F12" s="4" t="str">
        <f>HYPERLINK("http://141.218.60.56/~jnz1568/getInfo.php?workbook=19_14.xlsx&amp;sheet=A0&amp;row=12&amp;col=6&amp;number=3.88&amp;sourceID=14","3.88")</f>
        <v>3.88</v>
      </c>
      <c r="G12" s="4" t="str">
        <f>HYPERLINK("http://141.218.60.56/~jnz1568/getInfo.php?workbook=19_14.xlsx&amp;sheet=A0&amp;row=12&amp;col=7&amp;number=0&amp;sourceID=14","0")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0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2.7109375" customWidth="1"/>
    <col min="5" max="5" width="3.7109375" customWidth="1"/>
    <col min="6" max="6" width="9.7109375" customWidth="1"/>
    <col min="7" max="7" width="7.7109375" customWidth="1"/>
  </cols>
  <sheetData>
    <row r="1" spans="1:7">
      <c r="A1" s="1" t="s">
        <v>21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17</v>
      </c>
      <c r="D3" s="2" t="s">
        <v>4</v>
      </c>
      <c r="E3" s="2" t="s">
        <v>22</v>
      </c>
      <c r="F3" s="2" t="s">
        <v>23</v>
      </c>
      <c r="G3" s="2" t="s">
        <v>24</v>
      </c>
    </row>
    <row r="4" spans="1:7">
      <c r="A4" s="3">
        <v>19</v>
      </c>
      <c r="B4" s="3">
        <v>14</v>
      </c>
      <c r="C4" s="3">
        <v>1</v>
      </c>
      <c r="D4" s="3">
        <v>2</v>
      </c>
      <c r="E4" s="3">
        <v>1</v>
      </c>
      <c r="F4" s="4" t="str">
        <f>HYPERLINK("http://141.218.60.56/~jnz1568/getInfo.php?workbook=19_14.xlsx&amp;sheet=U0&amp;row=4&amp;col=6&amp;number=3&amp;sourceID=14","3")</f>
        <v>3</v>
      </c>
      <c r="G4" s="4" t="str">
        <f>HYPERLINK("http://141.218.60.56/~jnz1568/getInfo.php?workbook=19_14.xlsx&amp;sheet=U0&amp;row=4&amp;col=7&amp;number=0.83&amp;sourceID=14","0.83")</f>
        <v>0.83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HYPERLINK("http://141.218.60.56/~jnz1568/getInfo.php?workbook=19_14.xlsx&amp;sheet=U0&amp;row=5&amp;col=6&amp;number=3.1&amp;sourceID=14","3.1")</f>
        <v>3.1</v>
      </c>
      <c r="G5" s="4" t="str">
        <f>HYPERLINK("http://141.218.60.56/~jnz1568/getInfo.php?workbook=19_14.xlsx&amp;sheet=U0&amp;row=5&amp;col=7&amp;number=0.908&amp;sourceID=14","0.908")</f>
        <v>0.908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HYPERLINK("http://141.218.60.56/~jnz1568/getInfo.php?workbook=19_14.xlsx&amp;sheet=U0&amp;row=6&amp;col=6&amp;number=3.2&amp;sourceID=14","3.2")</f>
        <v>3.2</v>
      </c>
      <c r="G6" s="4" t="str">
        <f>HYPERLINK("http://141.218.60.56/~jnz1568/getInfo.php?workbook=19_14.xlsx&amp;sheet=U0&amp;row=6&amp;col=7&amp;number=0.975&amp;sourceID=14","0.975")</f>
        <v>0.975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HYPERLINK("http://141.218.60.56/~jnz1568/getInfo.php?workbook=19_14.xlsx&amp;sheet=U0&amp;row=7&amp;col=6&amp;number=3.3&amp;sourceID=14","3.3")</f>
        <v>3.3</v>
      </c>
      <c r="G7" s="4" t="str">
        <f>HYPERLINK("http://141.218.60.56/~jnz1568/getInfo.php?workbook=19_14.xlsx&amp;sheet=U0&amp;row=7&amp;col=7&amp;number=1.02&amp;sourceID=14","1.02")</f>
        <v>1.02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HYPERLINK("http://141.218.60.56/~jnz1568/getInfo.php?workbook=19_14.xlsx&amp;sheet=U0&amp;row=8&amp;col=6&amp;number=3.4&amp;sourceID=14","3.4")</f>
        <v>3.4</v>
      </c>
      <c r="G8" s="4" t="str">
        <f>HYPERLINK("http://141.218.60.56/~jnz1568/getInfo.php?workbook=19_14.xlsx&amp;sheet=U0&amp;row=8&amp;col=7&amp;number=1.04&amp;sourceID=14","1.04")</f>
        <v>1.04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HYPERLINK("http://141.218.60.56/~jnz1568/getInfo.php?workbook=19_14.xlsx&amp;sheet=U0&amp;row=9&amp;col=6&amp;number=3.5&amp;sourceID=14","3.5")</f>
        <v>3.5</v>
      </c>
      <c r="G9" s="4" t="str">
        <f>HYPERLINK("http://141.218.60.56/~jnz1568/getInfo.php?workbook=19_14.xlsx&amp;sheet=U0&amp;row=9&amp;col=7&amp;number=1.05&amp;sourceID=14","1.05")</f>
        <v>1.05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HYPERLINK("http://141.218.60.56/~jnz1568/getInfo.php?workbook=19_14.xlsx&amp;sheet=U0&amp;row=10&amp;col=6&amp;number=3.6&amp;sourceID=14","3.6")</f>
        <v>3.6</v>
      </c>
      <c r="G10" s="4" t="str">
        <f>HYPERLINK("http://141.218.60.56/~jnz1568/getInfo.php?workbook=19_14.xlsx&amp;sheet=U0&amp;row=10&amp;col=7&amp;number=1.05&amp;sourceID=14","1.05")</f>
        <v>1.05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HYPERLINK("http://141.218.60.56/~jnz1568/getInfo.php?workbook=19_14.xlsx&amp;sheet=U0&amp;row=11&amp;col=6&amp;number=3.7&amp;sourceID=14","3.7")</f>
        <v>3.7</v>
      </c>
      <c r="G11" s="4" t="str">
        <f>HYPERLINK("http://141.218.60.56/~jnz1568/getInfo.php?workbook=19_14.xlsx&amp;sheet=U0&amp;row=11&amp;col=7&amp;number=1.05&amp;sourceID=14","1.05")</f>
        <v>1.05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HYPERLINK("http://141.218.60.56/~jnz1568/getInfo.php?workbook=19_14.xlsx&amp;sheet=U0&amp;row=12&amp;col=6&amp;number=3.8&amp;sourceID=14","3.8")</f>
        <v>3.8</v>
      </c>
      <c r="G12" s="4" t="str">
        <f>HYPERLINK("http://141.218.60.56/~jnz1568/getInfo.php?workbook=19_14.xlsx&amp;sheet=U0&amp;row=12&amp;col=7&amp;number=1.05&amp;sourceID=14","1.05")</f>
        <v>1.05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HYPERLINK("http://141.218.60.56/~jnz1568/getInfo.php?workbook=19_14.xlsx&amp;sheet=U0&amp;row=13&amp;col=6&amp;number=3.9&amp;sourceID=14","3.9")</f>
        <v>3.9</v>
      </c>
      <c r="G13" s="4" t="str">
        <f>HYPERLINK("http://141.218.60.56/~jnz1568/getInfo.php?workbook=19_14.xlsx&amp;sheet=U0&amp;row=13&amp;col=7&amp;number=1.05&amp;sourceID=14","1.05")</f>
        <v>1.05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HYPERLINK("http://141.218.60.56/~jnz1568/getInfo.php?workbook=19_14.xlsx&amp;sheet=U0&amp;row=14&amp;col=6&amp;number=4&amp;sourceID=14","4")</f>
        <v>4</v>
      </c>
      <c r="G14" s="4" t="str">
        <f>HYPERLINK("http://141.218.60.56/~jnz1568/getInfo.php?workbook=19_14.xlsx&amp;sheet=U0&amp;row=14&amp;col=7&amp;number=1.07&amp;sourceID=14","1.07")</f>
        <v>1.07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HYPERLINK("http://141.218.60.56/~jnz1568/getInfo.php?workbook=19_14.xlsx&amp;sheet=U0&amp;row=15&amp;col=6&amp;number=4.1&amp;sourceID=14","4.1")</f>
        <v>4.1</v>
      </c>
      <c r="G15" s="4" t="str">
        <f>HYPERLINK("http://141.218.60.56/~jnz1568/getInfo.php?workbook=19_14.xlsx&amp;sheet=U0&amp;row=15&amp;col=7&amp;number=1.1&amp;sourceID=14","1.1")</f>
        <v>1.1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HYPERLINK("http://141.218.60.56/~jnz1568/getInfo.php?workbook=19_14.xlsx&amp;sheet=U0&amp;row=16&amp;col=6&amp;number=4.2&amp;sourceID=14","4.2")</f>
        <v>4.2</v>
      </c>
      <c r="G16" s="4" t="str">
        <f>HYPERLINK("http://141.218.60.56/~jnz1568/getInfo.php?workbook=19_14.xlsx&amp;sheet=U0&amp;row=16&amp;col=7&amp;number=1.13&amp;sourceID=14","1.13")</f>
        <v>1.13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HYPERLINK("http://141.218.60.56/~jnz1568/getInfo.php?workbook=19_14.xlsx&amp;sheet=U0&amp;row=17&amp;col=6&amp;number=4.3&amp;sourceID=14","4.3")</f>
        <v>4.3</v>
      </c>
      <c r="G17" s="4" t="str">
        <f>HYPERLINK("http://141.218.60.56/~jnz1568/getInfo.php?workbook=19_14.xlsx&amp;sheet=U0&amp;row=17&amp;col=7&amp;number=1.16&amp;sourceID=14","1.16")</f>
        <v>1.16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HYPERLINK("http://141.218.60.56/~jnz1568/getInfo.php?workbook=19_14.xlsx&amp;sheet=U0&amp;row=18&amp;col=6&amp;number=4.4&amp;sourceID=14","4.4")</f>
        <v>4.4</v>
      </c>
      <c r="G18" s="4" t="str">
        <f>HYPERLINK("http://141.218.60.56/~jnz1568/getInfo.php?workbook=19_14.xlsx&amp;sheet=U0&amp;row=18&amp;col=7&amp;number=1.21&amp;sourceID=14","1.21")</f>
        <v>1.21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HYPERLINK("http://141.218.60.56/~jnz1568/getInfo.php?workbook=19_14.xlsx&amp;sheet=U0&amp;row=19&amp;col=6&amp;number=4.5&amp;sourceID=14","4.5")</f>
        <v>4.5</v>
      </c>
      <c r="G19" s="4" t="str">
        <f>HYPERLINK("http://141.218.60.56/~jnz1568/getInfo.php?workbook=19_14.xlsx&amp;sheet=U0&amp;row=19&amp;col=7&amp;number=1.27&amp;sourceID=14","1.27")</f>
        <v>1.27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HYPERLINK("http://141.218.60.56/~jnz1568/getInfo.php?workbook=19_14.xlsx&amp;sheet=U0&amp;row=20&amp;col=6&amp;number=4.6&amp;sourceID=14","4.6")</f>
        <v>4.6</v>
      </c>
      <c r="G20" s="4" t="str">
        <f>HYPERLINK("http://141.218.60.56/~jnz1568/getInfo.php?workbook=19_14.xlsx&amp;sheet=U0&amp;row=20&amp;col=7&amp;number=1.34&amp;sourceID=14","1.34")</f>
        <v>1.34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HYPERLINK("http://141.218.60.56/~jnz1568/getInfo.php?workbook=19_14.xlsx&amp;sheet=U0&amp;row=21&amp;col=6&amp;number=4.7&amp;sourceID=14","4.7")</f>
        <v>4.7</v>
      </c>
      <c r="G21" s="4" t="str">
        <f>HYPERLINK("http://141.218.60.56/~jnz1568/getInfo.php?workbook=19_14.xlsx&amp;sheet=U0&amp;row=21&amp;col=7&amp;number=1.4&amp;sourceID=14","1.4")</f>
        <v>1.4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HYPERLINK("http://141.218.60.56/~jnz1568/getInfo.php?workbook=19_14.xlsx&amp;sheet=U0&amp;row=22&amp;col=6&amp;number=4.8&amp;sourceID=14","4.8")</f>
        <v>4.8</v>
      </c>
      <c r="G22" s="4" t="str">
        <f>HYPERLINK("http://141.218.60.56/~jnz1568/getInfo.php?workbook=19_14.xlsx&amp;sheet=U0&amp;row=22&amp;col=7&amp;number=1.44&amp;sourceID=14","1.44")</f>
        <v>1.44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HYPERLINK("http://141.218.60.56/~jnz1568/getInfo.php?workbook=19_14.xlsx&amp;sheet=U0&amp;row=23&amp;col=6&amp;number=4.9&amp;sourceID=14","4.9")</f>
        <v>4.9</v>
      </c>
      <c r="G23" s="4" t="str">
        <f>HYPERLINK("http://141.218.60.56/~jnz1568/getInfo.php?workbook=19_14.xlsx&amp;sheet=U0&amp;row=23&amp;col=7&amp;number=1.48&amp;sourceID=14","1.48")</f>
        <v>1.48</v>
      </c>
    </row>
    <row r="24" spans="1:7">
      <c r="A24" s="3">
        <v>19</v>
      </c>
      <c r="B24" s="3">
        <v>14</v>
      </c>
      <c r="C24" s="3">
        <v>1</v>
      </c>
      <c r="D24" s="3">
        <v>3</v>
      </c>
      <c r="E24" s="3">
        <v>1</v>
      </c>
      <c r="F24" s="4" t="str">
        <f>HYPERLINK("http://141.218.60.56/~jnz1568/getInfo.php?workbook=19_14.xlsx&amp;sheet=U0&amp;row=24&amp;col=6&amp;number=3&amp;sourceID=14","3")</f>
        <v>3</v>
      </c>
      <c r="G24" s="4" t="str">
        <f>HYPERLINK("http://141.218.60.56/~jnz1568/getInfo.php?workbook=19_14.xlsx&amp;sheet=U0&amp;row=24&amp;col=7&amp;number=1.15&amp;sourceID=14","1.15")</f>
        <v>1.15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HYPERLINK("http://141.218.60.56/~jnz1568/getInfo.php?workbook=19_14.xlsx&amp;sheet=U0&amp;row=25&amp;col=6&amp;number=3.1&amp;sourceID=14","3.1")</f>
        <v>3.1</v>
      </c>
      <c r="G25" s="4" t="str">
        <f>HYPERLINK("http://141.218.60.56/~jnz1568/getInfo.php?workbook=19_14.xlsx&amp;sheet=U0&amp;row=25&amp;col=7&amp;number=1.2&amp;sourceID=14","1.2")</f>
        <v>1.2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HYPERLINK("http://141.218.60.56/~jnz1568/getInfo.php?workbook=19_14.xlsx&amp;sheet=U0&amp;row=26&amp;col=6&amp;number=3.2&amp;sourceID=14","3.2")</f>
        <v>3.2</v>
      </c>
      <c r="G26" s="4" t="str">
        <f>HYPERLINK("http://141.218.60.56/~jnz1568/getInfo.php?workbook=19_14.xlsx&amp;sheet=U0&amp;row=26&amp;col=7&amp;number=1.24&amp;sourceID=14","1.24")</f>
        <v>1.24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HYPERLINK("http://141.218.60.56/~jnz1568/getInfo.php?workbook=19_14.xlsx&amp;sheet=U0&amp;row=27&amp;col=6&amp;number=3.3&amp;sourceID=14","3.3")</f>
        <v>3.3</v>
      </c>
      <c r="G27" s="4" t="str">
        <f>HYPERLINK("http://141.218.60.56/~jnz1568/getInfo.php?workbook=19_14.xlsx&amp;sheet=U0&amp;row=27&amp;col=7&amp;number=1.27&amp;sourceID=14","1.27")</f>
        <v>1.27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HYPERLINK("http://141.218.60.56/~jnz1568/getInfo.php?workbook=19_14.xlsx&amp;sheet=U0&amp;row=28&amp;col=6&amp;number=3.4&amp;sourceID=14","3.4")</f>
        <v>3.4</v>
      </c>
      <c r="G28" s="4" t="str">
        <f>HYPERLINK("http://141.218.60.56/~jnz1568/getInfo.php?workbook=19_14.xlsx&amp;sheet=U0&amp;row=28&amp;col=7&amp;number=1.27&amp;sourceID=14","1.27")</f>
        <v>1.27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HYPERLINK("http://141.218.60.56/~jnz1568/getInfo.php?workbook=19_14.xlsx&amp;sheet=U0&amp;row=29&amp;col=6&amp;number=3.5&amp;sourceID=14","3.5")</f>
        <v>3.5</v>
      </c>
      <c r="G29" s="4" t="str">
        <f>HYPERLINK("http://141.218.60.56/~jnz1568/getInfo.php?workbook=19_14.xlsx&amp;sheet=U0&amp;row=29&amp;col=7&amp;number=1.27&amp;sourceID=14","1.27")</f>
        <v>1.27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HYPERLINK("http://141.218.60.56/~jnz1568/getInfo.php?workbook=19_14.xlsx&amp;sheet=U0&amp;row=30&amp;col=6&amp;number=3.6&amp;sourceID=14","3.6")</f>
        <v>3.6</v>
      </c>
      <c r="G30" s="4" t="str">
        <f>HYPERLINK("http://141.218.60.56/~jnz1568/getInfo.php?workbook=19_14.xlsx&amp;sheet=U0&amp;row=30&amp;col=7&amp;number=1.26&amp;sourceID=14","1.26")</f>
        <v>1.26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HYPERLINK("http://141.218.60.56/~jnz1568/getInfo.php?workbook=19_14.xlsx&amp;sheet=U0&amp;row=31&amp;col=6&amp;number=3.7&amp;sourceID=14","3.7")</f>
        <v>3.7</v>
      </c>
      <c r="G31" s="4" t="str">
        <f>HYPERLINK("http://141.218.60.56/~jnz1568/getInfo.php?workbook=19_14.xlsx&amp;sheet=U0&amp;row=31&amp;col=7&amp;number=1.25&amp;sourceID=14","1.25")</f>
        <v>1.25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HYPERLINK("http://141.218.60.56/~jnz1568/getInfo.php?workbook=19_14.xlsx&amp;sheet=U0&amp;row=32&amp;col=6&amp;number=3.8&amp;sourceID=14","3.8")</f>
        <v>3.8</v>
      </c>
      <c r="G32" s="4" t="str">
        <f>HYPERLINK("http://141.218.60.56/~jnz1568/getInfo.php?workbook=19_14.xlsx&amp;sheet=U0&amp;row=32&amp;col=7&amp;number=1.24&amp;sourceID=14","1.24")</f>
        <v>1.24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HYPERLINK("http://141.218.60.56/~jnz1568/getInfo.php?workbook=19_14.xlsx&amp;sheet=U0&amp;row=33&amp;col=6&amp;number=3.9&amp;sourceID=14","3.9")</f>
        <v>3.9</v>
      </c>
      <c r="G33" s="4" t="str">
        <f>HYPERLINK("http://141.218.60.56/~jnz1568/getInfo.php?workbook=19_14.xlsx&amp;sheet=U0&amp;row=33&amp;col=7&amp;number=1.22&amp;sourceID=14","1.22")</f>
        <v>1.22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HYPERLINK("http://141.218.60.56/~jnz1568/getInfo.php?workbook=19_14.xlsx&amp;sheet=U0&amp;row=34&amp;col=6&amp;number=4&amp;sourceID=14","4")</f>
        <v>4</v>
      </c>
      <c r="G34" s="4" t="str">
        <f>HYPERLINK("http://141.218.60.56/~jnz1568/getInfo.php?workbook=19_14.xlsx&amp;sheet=U0&amp;row=34&amp;col=7&amp;number=1.2&amp;sourceID=14","1.2")</f>
        <v>1.2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HYPERLINK("http://141.218.60.56/~jnz1568/getInfo.php?workbook=19_14.xlsx&amp;sheet=U0&amp;row=35&amp;col=6&amp;number=4.1&amp;sourceID=14","4.1")</f>
        <v>4.1</v>
      </c>
      <c r="G35" s="4" t="str">
        <f>HYPERLINK("http://141.218.60.56/~jnz1568/getInfo.php?workbook=19_14.xlsx&amp;sheet=U0&amp;row=35&amp;col=7&amp;number=1.18&amp;sourceID=14","1.18")</f>
        <v>1.18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HYPERLINK("http://141.218.60.56/~jnz1568/getInfo.php?workbook=19_14.xlsx&amp;sheet=U0&amp;row=36&amp;col=6&amp;number=4.2&amp;sourceID=14","4.2")</f>
        <v>4.2</v>
      </c>
      <c r="G36" s="4" t="str">
        <f>HYPERLINK("http://141.218.60.56/~jnz1568/getInfo.php?workbook=19_14.xlsx&amp;sheet=U0&amp;row=36&amp;col=7&amp;number=1.16&amp;sourceID=14","1.16")</f>
        <v>1.16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HYPERLINK("http://141.218.60.56/~jnz1568/getInfo.php?workbook=19_14.xlsx&amp;sheet=U0&amp;row=37&amp;col=6&amp;number=4.3&amp;sourceID=14","4.3")</f>
        <v>4.3</v>
      </c>
      <c r="G37" s="4" t="str">
        <f>HYPERLINK("http://141.218.60.56/~jnz1568/getInfo.php?workbook=19_14.xlsx&amp;sheet=U0&amp;row=37&amp;col=7&amp;number=1.15&amp;sourceID=14","1.15")</f>
        <v>1.15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HYPERLINK("http://141.218.60.56/~jnz1568/getInfo.php?workbook=19_14.xlsx&amp;sheet=U0&amp;row=38&amp;col=6&amp;number=4.4&amp;sourceID=14","4.4")</f>
        <v>4.4</v>
      </c>
      <c r="G38" s="4" t="str">
        <f>HYPERLINK("http://141.218.60.56/~jnz1568/getInfo.php?workbook=19_14.xlsx&amp;sheet=U0&amp;row=38&amp;col=7&amp;number=1.15&amp;sourceID=14","1.15")</f>
        <v>1.15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HYPERLINK("http://141.218.60.56/~jnz1568/getInfo.php?workbook=19_14.xlsx&amp;sheet=U0&amp;row=39&amp;col=6&amp;number=4.5&amp;sourceID=14","4.5")</f>
        <v>4.5</v>
      </c>
      <c r="G39" s="4" t="str">
        <f>HYPERLINK("http://141.218.60.56/~jnz1568/getInfo.php?workbook=19_14.xlsx&amp;sheet=U0&amp;row=39&amp;col=7&amp;number=1.16&amp;sourceID=14","1.16")</f>
        <v>1.16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HYPERLINK("http://141.218.60.56/~jnz1568/getInfo.php?workbook=19_14.xlsx&amp;sheet=U0&amp;row=40&amp;col=6&amp;number=4.6&amp;sourceID=14","4.6")</f>
        <v>4.6</v>
      </c>
      <c r="G40" s="4" t="str">
        <f>HYPERLINK("http://141.218.60.56/~jnz1568/getInfo.php?workbook=19_14.xlsx&amp;sheet=U0&amp;row=40&amp;col=7&amp;number=1.18&amp;sourceID=14","1.18")</f>
        <v>1.18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HYPERLINK("http://141.218.60.56/~jnz1568/getInfo.php?workbook=19_14.xlsx&amp;sheet=U0&amp;row=41&amp;col=6&amp;number=4.7&amp;sourceID=14","4.7")</f>
        <v>4.7</v>
      </c>
      <c r="G41" s="4" t="str">
        <f>HYPERLINK("http://141.218.60.56/~jnz1568/getInfo.php?workbook=19_14.xlsx&amp;sheet=U0&amp;row=41&amp;col=7&amp;number=1.2&amp;sourceID=14","1.2")</f>
        <v>1.2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HYPERLINK("http://141.218.60.56/~jnz1568/getInfo.php?workbook=19_14.xlsx&amp;sheet=U0&amp;row=42&amp;col=6&amp;number=4.8&amp;sourceID=14","4.8")</f>
        <v>4.8</v>
      </c>
      <c r="G42" s="4" t="str">
        <f>HYPERLINK("http://141.218.60.56/~jnz1568/getInfo.php?workbook=19_14.xlsx&amp;sheet=U0&amp;row=42&amp;col=7&amp;number=1.22&amp;sourceID=14","1.22")</f>
        <v>1.22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HYPERLINK("http://141.218.60.56/~jnz1568/getInfo.php?workbook=19_14.xlsx&amp;sheet=U0&amp;row=43&amp;col=6&amp;number=4.9&amp;sourceID=14","4.9")</f>
        <v>4.9</v>
      </c>
      <c r="G43" s="4" t="str">
        <f>HYPERLINK("http://141.218.60.56/~jnz1568/getInfo.php?workbook=19_14.xlsx&amp;sheet=U0&amp;row=43&amp;col=7&amp;number=1.22&amp;sourceID=14","1.22")</f>
        <v>1.22</v>
      </c>
    </row>
    <row r="44" spans="1:7">
      <c r="A44" s="3">
        <v>19</v>
      </c>
      <c r="B44" s="3">
        <v>14</v>
      </c>
      <c r="C44" s="3">
        <v>1</v>
      </c>
      <c r="D44" s="3">
        <v>4</v>
      </c>
      <c r="E44" s="3">
        <v>1</v>
      </c>
      <c r="F44" s="4" t="str">
        <f>HYPERLINK("http://141.218.60.56/~jnz1568/getInfo.php?workbook=19_14.xlsx&amp;sheet=U0&amp;row=44&amp;col=6&amp;number=3&amp;sourceID=14","3")</f>
        <v>3</v>
      </c>
      <c r="G44" s="4" t="str">
        <f>HYPERLINK("http://141.218.60.56/~jnz1568/getInfo.php?workbook=19_14.xlsx&amp;sheet=U0&amp;row=44&amp;col=7&amp;number=0.517&amp;sourceID=14","0.517")</f>
        <v>0.517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HYPERLINK("http://141.218.60.56/~jnz1568/getInfo.php?workbook=19_14.xlsx&amp;sheet=U0&amp;row=45&amp;col=6&amp;number=3.1&amp;sourceID=14","3.1")</f>
        <v>3.1</v>
      </c>
      <c r="G45" s="4" t="str">
        <f>HYPERLINK("http://141.218.60.56/~jnz1568/getInfo.php?workbook=19_14.xlsx&amp;sheet=U0&amp;row=45&amp;col=7&amp;number=0.521&amp;sourceID=14","0.521")</f>
        <v>0.521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HYPERLINK("http://141.218.60.56/~jnz1568/getInfo.php?workbook=19_14.xlsx&amp;sheet=U0&amp;row=46&amp;col=6&amp;number=3.2&amp;sourceID=14","3.2")</f>
        <v>3.2</v>
      </c>
      <c r="G46" s="4" t="str">
        <f>HYPERLINK("http://141.218.60.56/~jnz1568/getInfo.php?workbook=19_14.xlsx&amp;sheet=U0&amp;row=46&amp;col=7&amp;number=0.528&amp;sourceID=14","0.528")</f>
        <v>0.528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HYPERLINK("http://141.218.60.56/~jnz1568/getInfo.php?workbook=19_14.xlsx&amp;sheet=U0&amp;row=47&amp;col=6&amp;number=3.3&amp;sourceID=14","3.3")</f>
        <v>3.3</v>
      </c>
      <c r="G47" s="4" t="str">
        <f>HYPERLINK("http://141.218.60.56/~jnz1568/getInfo.php?workbook=19_14.xlsx&amp;sheet=U0&amp;row=47&amp;col=7&amp;number=0.538&amp;sourceID=14","0.538")</f>
        <v>0.538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HYPERLINK("http://141.218.60.56/~jnz1568/getInfo.php?workbook=19_14.xlsx&amp;sheet=U0&amp;row=48&amp;col=6&amp;number=3.4&amp;sourceID=14","3.4")</f>
        <v>3.4</v>
      </c>
      <c r="G48" s="4" t="str">
        <f>HYPERLINK("http://141.218.60.56/~jnz1568/getInfo.php?workbook=19_14.xlsx&amp;sheet=U0&amp;row=48&amp;col=7&amp;number=0.551&amp;sourceID=14","0.551")</f>
        <v>0.551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HYPERLINK("http://141.218.60.56/~jnz1568/getInfo.php?workbook=19_14.xlsx&amp;sheet=U0&amp;row=49&amp;col=6&amp;number=3.5&amp;sourceID=14","3.5")</f>
        <v>3.5</v>
      </c>
      <c r="G49" s="4" t="str">
        <f>HYPERLINK("http://141.218.60.56/~jnz1568/getInfo.php?workbook=19_14.xlsx&amp;sheet=U0&amp;row=49&amp;col=7&amp;number=0.565&amp;sourceID=14","0.565")</f>
        <v>0.565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HYPERLINK("http://141.218.60.56/~jnz1568/getInfo.php?workbook=19_14.xlsx&amp;sheet=U0&amp;row=50&amp;col=6&amp;number=3.6&amp;sourceID=14","3.6")</f>
        <v>3.6</v>
      </c>
      <c r="G50" s="4" t="str">
        <f>HYPERLINK("http://141.218.60.56/~jnz1568/getInfo.php?workbook=19_14.xlsx&amp;sheet=U0&amp;row=50&amp;col=7&amp;number=0.574&amp;sourceID=14","0.574")</f>
        <v>0.574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HYPERLINK("http://141.218.60.56/~jnz1568/getInfo.php?workbook=19_14.xlsx&amp;sheet=U0&amp;row=51&amp;col=6&amp;number=3.7&amp;sourceID=14","3.7")</f>
        <v>3.7</v>
      </c>
      <c r="G51" s="4" t="str">
        <f>HYPERLINK("http://141.218.60.56/~jnz1568/getInfo.php?workbook=19_14.xlsx&amp;sheet=U0&amp;row=51&amp;col=7&amp;number=0.572&amp;sourceID=14","0.572")</f>
        <v>0.572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HYPERLINK("http://141.218.60.56/~jnz1568/getInfo.php?workbook=19_14.xlsx&amp;sheet=U0&amp;row=52&amp;col=6&amp;number=3.8&amp;sourceID=14","3.8")</f>
        <v>3.8</v>
      </c>
      <c r="G52" s="4" t="str">
        <f>HYPERLINK("http://141.218.60.56/~jnz1568/getInfo.php?workbook=19_14.xlsx&amp;sheet=U0&amp;row=52&amp;col=7&amp;number=0.561&amp;sourceID=14","0.561")</f>
        <v>0.561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HYPERLINK("http://141.218.60.56/~jnz1568/getInfo.php?workbook=19_14.xlsx&amp;sheet=U0&amp;row=53&amp;col=6&amp;number=3.9&amp;sourceID=14","3.9")</f>
        <v>3.9</v>
      </c>
      <c r="G53" s="4" t="str">
        <f>HYPERLINK("http://141.218.60.56/~jnz1568/getInfo.php?workbook=19_14.xlsx&amp;sheet=U0&amp;row=53&amp;col=7&amp;number=0.544&amp;sourceID=14","0.544")</f>
        <v>0.544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HYPERLINK("http://141.218.60.56/~jnz1568/getInfo.php?workbook=19_14.xlsx&amp;sheet=U0&amp;row=54&amp;col=6&amp;number=4&amp;sourceID=14","4")</f>
        <v>4</v>
      </c>
      <c r="G54" s="4" t="str">
        <f>HYPERLINK("http://141.218.60.56/~jnz1568/getInfo.php?workbook=19_14.xlsx&amp;sheet=U0&amp;row=54&amp;col=7&amp;number=0.524&amp;sourceID=14","0.524")</f>
        <v>0.524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HYPERLINK("http://141.218.60.56/~jnz1568/getInfo.php?workbook=19_14.xlsx&amp;sheet=U0&amp;row=55&amp;col=6&amp;number=4.1&amp;sourceID=14","4.1")</f>
        <v>4.1</v>
      </c>
      <c r="G55" s="4" t="str">
        <f>HYPERLINK("http://141.218.60.56/~jnz1568/getInfo.php?workbook=19_14.xlsx&amp;sheet=U0&amp;row=55&amp;col=7&amp;number=0.505&amp;sourceID=14","0.505")</f>
        <v>0.505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HYPERLINK("http://141.218.60.56/~jnz1568/getInfo.php?workbook=19_14.xlsx&amp;sheet=U0&amp;row=56&amp;col=6&amp;number=4.2&amp;sourceID=14","4.2")</f>
        <v>4.2</v>
      </c>
      <c r="G56" s="4" t="str">
        <f>HYPERLINK("http://141.218.60.56/~jnz1568/getInfo.php?workbook=19_14.xlsx&amp;sheet=U0&amp;row=56&amp;col=7&amp;number=0.487&amp;sourceID=14","0.487")</f>
        <v>0.487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HYPERLINK("http://141.218.60.56/~jnz1568/getInfo.php?workbook=19_14.xlsx&amp;sheet=U0&amp;row=57&amp;col=6&amp;number=4.3&amp;sourceID=14","4.3")</f>
        <v>4.3</v>
      </c>
      <c r="G57" s="4" t="str">
        <f>HYPERLINK("http://141.218.60.56/~jnz1568/getInfo.php?workbook=19_14.xlsx&amp;sheet=U0&amp;row=57&amp;col=7&amp;number=0.474&amp;sourceID=14","0.474")</f>
        <v>0.474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HYPERLINK("http://141.218.60.56/~jnz1568/getInfo.php?workbook=19_14.xlsx&amp;sheet=U0&amp;row=58&amp;col=6&amp;number=4.4&amp;sourceID=14","4.4")</f>
        <v>4.4</v>
      </c>
      <c r="G58" s="4" t="str">
        <f>HYPERLINK("http://141.218.60.56/~jnz1568/getInfo.php?workbook=19_14.xlsx&amp;sheet=U0&amp;row=58&amp;col=7&amp;number=0.466&amp;sourceID=14","0.466")</f>
        <v>0.466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HYPERLINK("http://141.218.60.56/~jnz1568/getInfo.php?workbook=19_14.xlsx&amp;sheet=U0&amp;row=59&amp;col=6&amp;number=4.5&amp;sourceID=14","4.5")</f>
        <v>4.5</v>
      </c>
      <c r="G59" s="4" t="str">
        <f>HYPERLINK("http://141.218.60.56/~jnz1568/getInfo.php?workbook=19_14.xlsx&amp;sheet=U0&amp;row=59&amp;col=7&amp;number=0.463&amp;sourceID=14","0.463")</f>
        <v>0.463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HYPERLINK("http://141.218.60.56/~jnz1568/getInfo.php?workbook=19_14.xlsx&amp;sheet=U0&amp;row=60&amp;col=6&amp;number=4.6&amp;sourceID=14","4.6")</f>
        <v>4.6</v>
      </c>
      <c r="G60" s="4" t="str">
        <f>HYPERLINK("http://141.218.60.56/~jnz1568/getInfo.php?workbook=19_14.xlsx&amp;sheet=U0&amp;row=60&amp;col=7&amp;number=0.464&amp;sourceID=14","0.464")</f>
        <v>0.464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HYPERLINK("http://141.218.60.56/~jnz1568/getInfo.php?workbook=19_14.xlsx&amp;sheet=U0&amp;row=61&amp;col=6&amp;number=4.7&amp;sourceID=14","4.7")</f>
        <v>4.7</v>
      </c>
      <c r="G61" s="4" t="str">
        <f>HYPERLINK("http://141.218.60.56/~jnz1568/getInfo.php?workbook=19_14.xlsx&amp;sheet=U0&amp;row=61&amp;col=7&amp;number=0.465&amp;sourceID=14","0.465")</f>
        <v>0.465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HYPERLINK("http://141.218.60.56/~jnz1568/getInfo.php?workbook=19_14.xlsx&amp;sheet=U0&amp;row=62&amp;col=6&amp;number=4.8&amp;sourceID=14","4.8")</f>
        <v>4.8</v>
      </c>
      <c r="G62" s="4" t="str">
        <f>HYPERLINK("http://141.218.60.56/~jnz1568/getInfo.php?workbook=19_14.xlsx&amp;sheet=U0&amp;row=62&amp;col=7&amp;number=0.463&amp;sourceID=14","0.463")</f>
        <v>0.463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HYPERLINK("http://141.218.60.56/~jnz1568/getInfo.php?workbook=19_14.xlsx&amp;sheet=U0&amp;row=63&amp;col=6&amp;number=4.9&amp;sourceID=14","4.9")</f>
        <v>4.9</v>
      </c>
      <c r="G63" s="4" t="str">
        <f>HYPERLINK("http://141.218.60.56/~jnz1568/getInfo.php?workbook=19_14.xlsx&amp;sheet=U0&amp;row=63&amp;col=7&amp;number=0.457&amp;sourceID=14","0.457")</f>
        <v>0.457</v>
      </c>
    </row>
    <row r="64" spans="1:7">
      <c r="A64" s="3">
        <v>19</v>
      </c>
      <c r="B64" s="3">
        <v>14</v>
      </c>
      <c r="C64" s="3">
        <v>1</v>
      </c>
      <c r="D64" s="3">
        <v>5</v>
      </c>
      <c r="E64" s="3">
        <v>1</v>
      </c>
      <c r="F64" s="4" t="str">
        <f>HYPERLINK("http://141.218.60.56/~jnz1568/getInfo.php?workbook=19_14.xlsx&amp;sheet=U0&amp;row=64&amp;col=6&amp;number=3&amp;sourceID=14","3")</f>
        <v>3</v>
      </c>
      <c r="G64" s="4" t="str">
        <f>HYPERLINK("http://141.218.60.56/~jnz1568/getInfo.php?workbook=19_14.xlsx&amp;sheet=U0&amp;row=64&amp;col=7&amp;number=0.152&amp;sourceID=14","0.152")</f>
        <v>0.152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HYPERLINK("http://141.218.60.56/~jnz1568/getInfo.php?workbook=19_14.xlsx&amp;sheet=U0&amp;row=65&amp;col=6&amp;number=3.1&amp;sourceID=14","3.1")</f>
        <v>3.1</v>
      </c>
      <c r="G65" s="4" t="str">
        <f>HYPERLINK("http://141.218.60.56/~jnz1568/getInfo.php?workbook=19_14.xlsx&amp;sheet=U0&amp;row=65&amp;col=7&amp;number=0.151&amp;sourceID=14","0.151")</f>
        <v>0.151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HYPERLINK("http://141.218.60.56/~jnz1568/getInfo.php?workbook=19_14.xlsx&amp;sheet=U0&amp;row=66&amp;col=6&amp;number=3.2&amp;sourceID=14","3.2")</f>
        <v>3.2</v>
      </c>
      <c r="G66" s="4" t="str">
        <f>HYPERLINK("http://141.218.60.56/~jnz1568/getInfo.php?workbook=19_14.xlsx&amp;sheet=U0&amp;row=66&amp;col=7&amp;number=0.148&amp;sourceID=14","0.148")</f>
        <v>0.148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HYPERLINK("http://141.218.60.56/~jnz1568/getInfo.php?workbook=19_14.xlsx&amp;sheet=U0&amp;row=67&amp;col=6&amp;number=3.3&amp;sourceID=14","3.3")</f>
        <v>3.3</v>
      </c>
      <c r="G67" s="4" t="str">
        <f>HYPERLINK("http://141.218.60.56/~jnz1568/getInfo.php?workbook=19_14.xlsx&amp;sheet=U0&amp;row=67&amp;col=7&amp;number=0.142&amp;sourceID=14","0.142")</f>
        <v>0.142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HYPERLINK("http://141.218.60.56/~jnz1568/getInfo.php?workbook=19_14.xlsx&amp;sheet=U0&amp;row=68&amp;col=6&amp;number=3.4&amp;sourceID=14","3.4")</f>
        <v>3.4</v>
      </c>
      <c r="G68" s="4" t="str">
        <f>HYPERLINK("http://141.218.60.56/~jnz1568/getInfo.php?workbook=19_14.xlsx&amp;sheet=U0&amp;row=68&amp;col=7&amp;number=0.134&amp;sourceID=14","0.134")</f>
        <v>0.134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HYPERLINK("http://141.218.60.56/~jnz1568/getInfo.php?workbook=19_14.xlsx&amp;sheet=U0&amp;row=69&amp;col=6&amp;number=3.5&amp;sourceID=14","3.5")</f>
        <v>3.5</v>
      </c>
      <c r="G69" s="4" t="str">
        <f>HYPERLINK("http://141.218.60.56/~jnz1568/getInfo.php?workbook=19_14.xlsx&amp;sheet=U0&amp;row=69&amp;col=7&amp;number=0.124&amp;sourceID=14","0.124")</f>
        <v>0.124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HYPERLINK("http://141.218.60.56/~jnz1568/getInfo.php?workbook=19_14.xlsx&amp;sheet=U0&amp;row=70&amp;col=6&amp;number=3.6&amp;sourceID=14","3.6")</f>
        <v>3.6</v>
      </c>
      <c r="G70" s="4" t="str">
        <f>HYPERLINK("http://141.218.60.56/~jnz1568/getInfo.php?workbook=19_14.xlsx&amp;sheet=U0&amp;row=70&amp;col=7&amp;number=0.115&amp;sourceID=14","0.115")</f>
        <v>0.115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HYPERLINK("http://141.218.60.56/~jnz1568/getInfo.php?workbook=19_14.xlsx&amp;sheet=U0&amp;row=71&amp;col=6&amp;number=3.7&amp;sourceID=14","3.7")</f>
        <v>3.7</v>
      </c>
      <c r="G71" s="4" t="str">
        <f>HYPERLINK("http://141.218.60.56/~jnz1568/getInfo.php?workbook=19_14.xlsx&amp;sheet=U0&amp;row=71&amp;col=7&amp;number=0.106&amp;sourceID=14","0.106")</f>
        <v>0.106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HYPERLINK("http://141.218.60.56/~jnz1568/getInfo.php?workbook=19_14.xlsx&amp;sheet=U0&amp;row=72&amp;col=6&amp;number=3.8&amp;sourceID=14","3.8")</f>
        <v>3.8</v>
      </c>
      <c r="G72" s="4" t="str">
        <f>HYPERLINK("http://141.218.60.56/~jnz1568/getInfo.php?workbook=19_14.xlsx&amp;sheet=U0&amp;row=72&amp;col=7&amp;number=0.0982&amp;sourceID=14","0.0982")</f>
        <v>0.0982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HYPERLINK("http://141.218.60.56/~jnz1568/getInfo.php?workbook=19_14.xlsx&amp;sheet=U0&amp;row=73&amp;col=6&amp;number=3.9&amp;sourceID=14","3.9")</f>
        <v>3.9</v>
      </c>
      <c r="G73" s="4" t="str">
        <f>HYPERLINK("http://141.218.60.56/~jnz1568/getInfo.php?workbook=19_14.xlsx&amp;sheet=U0&amp;row=73&amp;col=7&amp;number=0.0921&amp;sourceID=14","0.0921")</f>
        <v>0.0921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HYPERLINK("http://141.218.60.56/~jnz1568/getInfo.php?workbook=19_14.xlsx&amp;sheet=U0&amp;row=74&amp;col=6&amp;number=4&amp;sourceID=14","4")</f>
        <v>4</v>
      </c>
      <c r="G74" s="4" t="str">
        <f>HYPERLINK("http://141.218.60.56/~jnz1568/getInfo.php?workbook=19_14.xlsx&amp;sheet=U0&amp;row=74&amp;col=7&amp;number=0.0874&amp;sourceID=14","0.0874")</f>
        <v>0.0874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HYPERLINK("http://141.218.60.56/~jnz1568/getInfo.php?workbook=19_14.xlsx&amp;sheet=U0&amp;row=75&amp;col=6&amp;number=4.1&amp;sourceID=14","4.1")</f>
        <v>4.1</v>
      </c>
      <c r="G75" s="4" t="str">
        <f>HYPERLINK("http://141.218.60.56/~jnz1568/getInfo.php?workbook=19_14.xlsx&amp;sheet=U0&amp;row=75&amp;col=7&amp;number=0.0841&amp;sourceID=14","0.0841")</f>
        <v>0.0841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HYPERLINK("http://141.218.60.56/~jnz1568/getInfo.php?workbook=19_14.xlsx&amp;sheet=U0&amp;row=76&amp;col=6&amp;number=4.2&amp;sourceID=14","4.2")</f>
        <v>4.2</v>
      </c>
      <c r="G76" s="4" t="str">
        <f>HYPERLINK("http://141.218.60.56/~jnz1568/getInfo.php?workbook=19_14.xlsx&amp;sheet=U0&amp;row=76&amp;col=7&amp;number=0.0817&amp;sourceID=14","0.0817")</f>
        <v>0.0817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HYPERLINK("http://141.218.60.56/~jnz1568/getInfo.php?workbook=19_14.xlsx&amp;sheet=U0&amp;row=77&amp;col=6&amp;number=4.3&amp;sourceID=14","4.3")</f>
        <v>4.3</v>
      </c>
      <c r="G77" s="4" t="str">
        <f>HYPERLINK("http://141.218.60.56/~jnz1568/getInfo.php?workbook=19_14.xlsx&amp;sheet=U0&amp;row=77&amp;col=7&amp;number=0.0801&amp;sourceID=14","0.0801")</f>
        <v>0.0801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HYPERLINK("http://141.218.60.56/~jnz1568/getInfo.php?workbook=19_14.xlsx&amp;sheet=U0&amp;row=78&amp;col=6&amp;number=4.4&amp;sourceID=14","4.4")</f>
        <v>4.4</v>
      </c>
      <c r="G78" s="4" t="str">
        <f>HYPERLINK("http://141.218.60.56/~jnz1568/getInfo.php?workbook=19_14.xlsx&amp;sheet=U0&amp;row=78&amp;col=7&amp;number=0.0789&amp;sourceID=14","0.0789")</f>
        <v>0.0789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HYPERLINK("http://141.218.60.56/~jnz1568/getInfo.php?workbook=19_14.xlsx&amp;sheet=U0&amp;row=79&amp;col=6&amp;number=4.5&amp;sourceID=14","4.5")</f>
        <v>4.5</v>
      </c>
      <c r="G79" s="4" t="str">
        <f>HYPERLINK("http://141.218.60.56/~jnz1568/getInfo.php?workbook=19_14.xlsx&amp;sheet=U0&amp;row=79&amp;col=7&amp;number=0.0779&amp;sourceID=14","0.0779")</f>
        <v>0.0779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HYPERLINK("http://141.218.60.56/~jnz1568/getInfo.php?workbook=19_14.xlsx&amp;sheet=U0&amp;row=80&amp;col=6&amp;number=4.6&amp;sourceID=14","4.6")</f>
        <v>4.6</v>
      </c>
      <c r="G80" s="4" t="str">
        <f>HYPERLINK("http://141.218.60.56/~jnz1568/getInfo.php?workbook=19_14.xlsx&amp;sheet=U0&amp;row=80&amp;col=7&amp;number=0.0769&amp;sourceID=14","0.0769")</f>
        <v>0.0769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HYPERLINK("http://141.218.60.56/~jnz1568/getInfo.php?workbook=19_14.xlsx&amp;sheet=U0&amp;row=81&amp;col=6&amp;number=4.7&amp;sourceID=14","4.7")</f>
        <v>4.7</v>
      </c>
      <c r="G81" s="4" t="str">
        <f>HYPERLINK("http://141.218.60.56/~jnz1568/getInfo.php?workbook=19_14.xlsx&amp;sheet=U0&amp;row=81&amp;col=7&amp;number=0.0752&amp;sourceID=14","0.0752")</f>
        <v>0.0752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HYPERLINK("http://141.218.60.56/~jnz1568/getInfo.php?workbook=19_14.xlsx&amp;sheet=U0&amp;row=82&amp;col=6&amp;number=4.8&amp;sourceID=14","4.8")</f>
        <v>4.8</v>
      </c>
      <c r="G82" s="4" t="str">
        <f>HYPERLINK("http://141.218.60.56/~jnz1568/getInfo.php?workbook=19_14.xlsx&amp;sheet=U0&amp;row=82&amp;col=7&amp;number=0.0729&amp;sourceID=14","0.0729")</f>
        <v>0.0729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HYPERLINK("http://141.218.60.56/~jnz1568/getInfo.php?workbook=19_14.xlsx&amp;sheet=U0&amp;row=83&amp;col=6&amp;number=4.9&amp;sourceID=14","4.9")</f>
        <v>4.9</v>
      </c>
      <c r="G83" s="4" t="str">
        <f>HYPERLINK("http://141.218.60.56/~jnz1568/getInfo.php?workbook=19_14.xlsx&amp;sheet=U0&amp;row=83&amp;col=7&amp;number=0.0702&amp;sourceID=14","0.0702")</f>
        <v>0.0702</v>
      </c>
    </row>
    <row r="84" spans="1:7">
      <c r="A84" s="3">
        <v>19</v>
      </c>
      <c r="B84" s="3">
        <v>14</v>
      </c>
      <c r="C84" s="3">
        <v>2</v>
      </c>
      <c r="D84" s="3">
        <v>3</v>
      </c>
      <c r="E84" s="3">
        <v>1</v>
      </c>
      <c r="F84" s="4" t="str">
        <f>HYPERLINK("http://141.218.60.56/~jnz1568/getInfo.php?workbook=19_14.xlsx&amp;sheet=U0&amp;row=84&amp;col=6&amp;number=3&amp;sourceID=14","3")</f>
        <v>3</v>
      </c>
      <c r="G84" s="4" t="str">
        <f>HYPERLINK("http://141.218.60.56/~jnz1568/getInfo.php?workbook=19_14.xlsx&amp;sheet=U0&amp;row=84&amp;col=7&amp;number=3.62&amp;sourceID=14","3.62")</f>
        <v>3.62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HYPERLINK("http://141.218.60.56/~jnz1568/getInfo.php?workbook=19_14.xlsx&amp;sheet=U0&amp;row=85&amp;col=6&amp;number=3.1&amp;sourceID=14","3.1")</f>
        <v>3.1</v>
      </c>
      <c r="G85" s="4" t="str">
        <f>HYPERLINK("http://141.218.60.56/~jnz1568/getInfo.php?workbook=19_14.xlsx&amp;sheet=U0&amp;row=85&amp;col=7&amp;number=3.83&amp;sourceID=14","3.83")</f>
        <v>3.83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HYPERLINK("http://141.218.60.56/~jnz1568/getInfo.php?workbook=19_14.xlsx&amp;sheet=U0&amp;row=86&amp;col=6&amp;number=3.2&amp;sourceID=14","3.2")</f>
        <v>3.2</v>
      </c>
      <c r="G86" s="4" t="str">
        <f>HYPERLINK("http://141.218.60.56/~jnz1568/getInfo.php?workbook=19_14.xlsx&amp;sheet=U0&amp;row=86&amp;col=7&amp;number=4.01&amp;sourceID=14","4.01")</f>
        <v>4.01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HYPERLINK("http://141.218.60.56/~jnz1568/getInfo.php?workbook=19_14.xlsx&amp;sheet=U0&amp;row=87&amp;col=6&amp;number=3.3&amp;sourceID=14","3.3")</f>
        <v>3.3</v>
      </c>
      <c r="G87" s="4" t="str">
        <f>HYPERLINK("http://141.218.60.56/~jnz1568/getInfo.php?workbook=19_14.xlsx&amp;sheet=U0&amp;row=87&amp;col=7&amp;number=4.13&amp;sourceID=14","4.13")</f>
        <v>4.13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HYPERLINK("http://141.218.60.56/~jnz1568/getInfo.php?workbook=19_14.xlsx&amp;sheet=U0&amp;row=88&amp;col=6&amp;number=3.4&amp;sourceID=14","3.4")</f>
        <v>3.4</v>
      </c>
      <c r="G88" s="4" t="str">
        <f>HYPERLINK("http://141.218.60.56/~jnz1568/getInfo.php?workbook=19_14.xlsx&amp;sheet=U0&amp;row=88&amp;col=7&amp;number=4.17&amp;sourceID=14","4.17")</f>
        <v>4.17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HYPERLINK("http://141.218.60.56/~jnz1568/getInfo.php?workbook=19_14.xlsx&amp;sheet=U0&amp;row=89&amp;col=6&amp;number=3.5&amp;sourceID=14","3.5")</f>
        <v>3.5</v>
      </c>
      <c r="G89" s="4" t="str">
        <f>HYPERLINK("http://141.218.60.56/~jnz1568/getInfo.php?workbook=19_14.xlsx&amp;sheet=U0&amp;row=89&amp;col=7&amp;number=4.16&amp;sourceID=14","4.16")</f>
        <v>4.16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HYPERLINK("http://141.218.60.56/~jnz1568/getInfo.php?workbook=19_14.xlsx&amp;sheet=U0&amp;row=90&amp;col=6&amp;number=3.6&amp;sourceID=14","3.6")</f>
        <v>3.6</v>
      </c>
      <c r="G90" s="4" t="str">
        <f>HYPERLINK("http://141.218.60.56/~jnz1568/getInfo.php?workbook=19_14.xlsx&amp;sheet=U0&amp;row=90&amp;col=7&amp;number=4.14&amp;sourceID=14","4.14")</f>
        <v>4.14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HYPERLINK("http://141.218.60.56/~jnz1568/getInfo.php?workbook=19_14.xlsx&amp;sheet=U0&amp;row=91&amp;col=6&amp;number=3.7&amp;sourceID=14","3.7")</f>
        <v>3.7</v>
      </c>
      <c r="G91" s="4" t="str">
        <f>HYPERLINK("http://141.218.60.56/~jnz1568/getInfo.php?workbook=19_14.xlsx&amp;sheet=U0&amp;row=91&amp;col=7&amp;number=4.12&amp;sourceID=14","4.12")</f>
        <v>4.12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HYPERLINK("http://141.218.60.56/~jnz1568/getInfo.php?workbook=19_14.xlsx&amp;sheet=U0&amp;row=92&amp;col=6&amp;number=3.8&amp;sourceID=14","3.8")</f>
        <v>3.8</v>
      </c>
      <c r="G92" s="4" t="str">
        <f>HYPERLINK("http://141.218.60.56/~jnz1568/getInfo.php?workbook=19_14.xlsx&amp;sheet=U0&amp;row=92&amp;col=7&amp;number=4.09&amp;sourceID=14","4.09")</f>
        <v>4.09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HYPERLINK("http://141.218.60.56/~jnz1568/getInfo.php?workbook=19_14.xlsx&amp;sheet=U0&amp;row=93&amp;col=6&amp;number=3.9&amp;sourceID=14","3.9")</f>
        <v>3.9</v>
      </c>
      <c r="G93" s="4" t="str">
        <f>HYPERLINK("http://141.218.60.56/~jnz1568/getInfo.php?workbook=19_14.xlsx&amp;sheet=U0&amp;row=93&amp;col=7&amp;number=4.05&amp;sourceID=14","4.05")</f>
        <v>4.05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HYPERLINK("http://141.218.60.56/~jnz1568/getInfo.php?workbook=19_14.xlsx&amp;sheet=U0&amp;row=94&amp;col=6&amp;number=4&amp;sourceID=14","4")</f>
        <v>4</v>
      </c>
      <c r="G94" s="4" t="str">
        <f>HYPERLINK("http://141.218.60.56/~jnz1568/getInfo.php?workbook=19_14.xlsx&amp;sheet=U0&amp;row=94&amp;col=7&amp;number=4.03&amp;sourceID=14","4.03")</f>
        <v>4.03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HYPERLINK("http://141.218.60.56/~jnz1568/getInfo.php?workbook=19_14.xlsx&amp;sheet=U0&amp;row=95&amp;col=6&amp;number=4.1&amp;sourceID=14","4.1")</f>
        <v>4.1</v>
      </c>
      <c r="G95" s="4" t="str">
        <f>HYPERLINK("http://141.218.60.56/~jnz1568/getInfo.php?workbook=19_14.xlsx&amp;sheet=U0&amp;row=95&amp;col=7&amp;number=4.02&amp;sourceID=14","4.02")</f>
        <v>4.02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HYPERLINK("http://141.218.60.56/~jnz1568/getInfo.php?workbook=19_14.xlsx&amp;sheet=U0&amp;row=96&amp;col=6&amp;number=4.2&amp;sourceID=14","4.2")</f>
        <v>4.2</v>
      </c>
      <c r="G96" s="4" t="str">
        <f>HYPERLINK("http://141.218.60.56/~jnz1568/getInfo.php?workbook=19_14.xlsx&amp;sheet=U0&amp;row=96&amp;col=7&amp;number=4.02&amp;sourceID=14","4.02")</f>
        <v>4.02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HYPERLINK("http://141.218.60.56/~jnz1568/getInfo.php?workbook=19_14.xlsx&amp;sheet=U0&amp;row=97&amp;col=6&amp;number=4.3&amp;sourceID=14","4.3")</f>
        <v>4.3</v>
      </c>
      <c r="G97" s="4" t="str">
        <f>HYPERLINK("http://141.218.60.56/~jnz1568/getInfo.php?workbook=19_14.xlsx&amp;sheet=U0&amp;row=97&amp;col=7&amp;number=4.05&amp;sourceID=14","4.05")</f>
        <v>4.05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HYPERLINK("http://141.218.60.56/~jnz1568/getInfo.php?workbook=19_14.xlsx&amp;sheet=U0&amp;row=98&amp;col=6&amp;number=4.4&amp;sourceID=14","4.4")</f>
        <v>4.4</v>
      </c>
      <c r="G98" s="4" t="str">
        <f>HYPERLINK("http://141.218.60.56/~jnz1568/getInfo.php?workbook=19_14.xlsx&amp;sheet=U0&amp;row=98&amp;col=7&amp;number=4.1&amp;sourceID=14","4.1")</f>
        <v>4.1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HYPERLINK("http://141.218.60.56/~jnz1568/getInfo.php?workbook=19_14.xlsx&amp;sheet=U0&amp;row=99&amp;col=6&amp;number=4.5&amp;sourceID=14","4.5")</f>
        <v>4.5</v>
      </c>
      <c r="G99" s="4" t="str">
        <f>HYPERLINK("http://141.218.60.56/~jnz1568/getInfo.php?workbook=19_14.xlsx&amp;sheet=U0&amp;row=99&amp;col=7&amp;number=4.21&amp;sourceID=14","4.21")</f>
        <v>4.21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HYPERLINK("http://141.218.60.56/~jnz1568/getInfo.php?workbook=19_14.xlsx&amp;sheet=U0&amp;row=100&amp;col=6&amp;number=4.6&amp;sourceID=14","4.6")</f>
        <v>4.6</v>
      </c>
      <c r="G100" s="4" t="str">
        <f>HYPERLINK("http://141.218.60.56/~jnz1568/getInfo.php?workbook=19_14.xlsx&amp;sheet=U0&amp;row=100&amp;col=7&amp;number=4.34&amp;sourceID=14","4.34")</f>
        <v>4.34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HYPERLINK("http://141.218.60.56/~jnz1568/getInfo.php?workbook=19_14.xlsx&amp;sheet=U0&amp;row=101&amp;col=6&amp;number=4.7&amp;sourceID=14","4.7")</f>
        <v>4.7</v>
      </c>
      <c r="G101" s="4" t="str">
        <f>HYPERLINK("http://141.218.60.56/~jnz1568/getInfo.php?workbook=19_14.xlsx&amp;sheet=U0&amp;row=101&amp;col=7&amp;number=4.45&amp;sourceID=14","4.45")</f>
        <v>4.45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HYPERLINK("http://141.218.60.56/~jnz1568/getInfo.php?workbook=19_14.xlsx&amp;sheet=U0&amp;row=102&amp;col=6&amp;number=4.8&amp;sourceID=14","4.8")</f>
        <v>4.8</v>
      </c>
      <c r="G102" s="4" t="str">
        <f>HYPERLINK("http://141.218.60.56/~jnz1568/getInfo.php?workbook=19_14.xlsx&amp;sheet=U0&amp;row=102&amp;col=7&amp;number=4.54&amp;sourceID=14","4.54")</f>
        <v>4.54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HYPERLINK("http://141.218.60.56/~jnz1568/getInfo.php?workbook=19_14.xlsx&amp;sheet=U0&amp;row=103&amp;col=6&amp;number=4.9&amp;sourceID=14","4.9")</f>
        <v>4.9</v>
      </c>
      <c r="G103" s="4" t="str">
        <f>HYPERLINK("http://141.218.60.56/~jnz1568/getInfo.php?workbook=19_14.xlsx&amp;sheet=U0&amp;row=103&amp;col=7&amp;number=4.6&amp;sourceID=14","4.6")</f>
        <v>4.6</v>
      </c>
    </row>
    <row r="104" spans="1:7">
      <c r="A104" s="3">
        <v>19</v>
      </c>
      <c r="B104" s="3">
        <v>14</v>
      </c>
      <c r="C104" s="3">
        <v>2</v>
      </c>
      <c r="D104" s="3">
        <v>4</v>
      </c>
      <c r="E104" s="3">
        <v>1</v>
      </c>
      <c r="F104" s="4" t="str">
        <f>HYPERLINK("http://141.218.60.56/~jnz1568/getInfo.php?workbook=19_14.xlsx&amp;sheet=U0&amp;row=104&amp;col=6&amp;number=3&amp;sourceID=14","3")</f>
        <v>3</v>
      </c>
      <c r="G104" s="4" t="str">
        <f>HYPERLINK("http://141.218.60.56/~jnz1568/getInfo.php?workbook=19_14.xlsx&amp;sheet=U0&amp;row=104&amp;col=7&amp;number=1.55&amp;sourceID=14","1.55")</f>
        <v>1.55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HYPERLINK("http://141.218.60.56/~jnz1568/getInfo.php?workbook=19_14.xlsx&amp;sheet=U0&amp;row=105&amp;col=6&amp;number=3.1&amp;sourceID=14","3.1")</f>
        <v>3.1</v>
      </c>
      <c r="G105" s="4" t="str">
        <f>HYPERLINK("http://141.218.60.56/~jnz1568/getInfo.php?workbook=19_14.xlsx&amp;sheet=U0&amp;row=105&amp;col=7&amp;number=1.56&amp;sourceID=14","1.56")</f>
        <v>1.56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HYPERLINK("http://141.218.60.56/~jnz1568/getInfo.php?workbook=19_14.xlsx&amp;sheet=U0&amp;row=106&amp;col=6&amp;number=3.2&amp;sourceID=14","3.2")</f>
        <v>3.2</v>
      </c>
      <c r="G106" s="4" t="str">
        <f>HYPERLINK("http://141.218.60.56/~jnz1568/getInfo.php?workbook=19_14.xlsx&amp;sheet=U0&amp;row=106&amp;col=7&amp;number=1.58&amp;sourceID=14","1.58")</f>
        <v>1.58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HYPERLINK("http://141.218.60.56/~jnz1568/getInfo.php?workbook=19_14.xlsx&amp;sheet=U0&amp;row=107&amp;col=6&amp;number=3.3&amp;sourceID=14","3.3")</f>
        <v>3.3</v>
      </c>
      <c r="G107" s="4" t="str">
        <f>HYPERLINK("http://141.218.60.56/~jnz1568/getInfo.php?workbook=19_14.xlsx&amp;sheet=U0&amp;row=107&amp;col=7&amp;number=1.61&amp;sourceID=14","1.61")</f>
        <v>1.61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HYPERLINK("http://141.218.60.56/~jnz1568/getInfo.php?workbook=19_14.xlsx&amp;sheet=U0&amp;row=108&amp;col=6&amp;number=3.4&amp;sourceID=14","3.4")</f>
        <v>3.4</v>
      </c>
      <c r="G108" s="4" t="str">
        <f>HYPERLINK("http://141.218.60.56/~jnz1568/getInfo.php?workbook=19_14.xlsx&amp;sheet=U0&amp;row=108&amp;col=7&amp;number=1.65&amp;sourceID=14","1.65")</f>
        <v>1.65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HYPERLINK("http://141.218.60.56/~jnz1568/getInfo.php?workbook=19_14.xlsx&amp;sheet=U0&amp;row=109&amp;col=6&amp;number=3.5&amp;sourceID=14","3.5")</f>
        <v>3.5</v>
      </c>
      <c r="G109" s="4" t="str">
        <f>HYPERLINK("http://141.218.60.56/~jnz1568/getInfo.php?workbook=19_14.xlsx&amp;sheet=U0&amp;row=109&amp;col=7&amp;number=1.69&amp;sourceID=14","1.69")</f>
        <v>1.69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HYPERLINK("http://141.218.60.56/~jnz1568/getInfo.php?workbook=19_14.xlsx&amp;sheet=U0&amp;row=110&amp;col=6&amp;number=3.6&amp;sourceID=14","3.6")</f>
        <v>3.6</v>
      </c>
      <c r="G110" s="4" t="str">
        <f>HYPERLINK("http://141.218.60.56/~jnz1568/getInfo.php?workbook=19_14.xlsx&amp;sheet=U0&amp;row=110&amp;col=7&amp;number=1.72&amp;sourceID=14","1.72")</f>
        <v>1.72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HYPERLINK("http://141.218.60.56/~jnz1568/getInfo.php?workbook=19_14.xlsx&amp;sheet=U0&amp;row=111&amp;col=6&amp;number=3.7&amp;sourceID=14","3.7")</f>
        <v>3.7</v>
      </c>
      <c r="G111" s="4" t="str">
        <f>HYPERLINK("http://141.218.60.56/~jnz1568/getInfo.php?workbook=19_14.xlsx&amp;sheet=U0&amp;row=111&amp;col=7&amp;number=1.72&amp;sourceID=14","1.72")</f>
        <v>1.72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HYPERLINK("http://141.218.60.56/~jnz1568/getInfo.php?workbook=19_14.xlsx&amp;sheet=U0&amp;row=112&amp;col=6&amp;number=3.8&amp;sourceID=14","3.8")</f>
        <v>3.8</v>
      </c>
      <c r="G112" s="4" t="str">
        <f>HYPERLINK("http://141.218.60.56/~jnz1568/getInfo.php?workbook=19_14.xlsx&amp;sheet=U0&amp;row=112&amp;col=7&amp;number=1.68&amp;sourceID=14","1.68")</f>
        <v>1.68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HYPERLINK("http://141.218.60.56/~jnz1568/getInfo.php?workbook=19_14.xlsx&amp;sheet=U0&amp;row=113&amp;col=6&amp;number=3.9&amp;sourceID=14","3.9")</f>
        <v>3.9</v>
      </c>
      <c r="G113" s="4" t="str">
        <f>HYPERLINK("http://141.218.60.56/~jnz1568/getInfo.php?workbook=19_14.xlsx&amp;sheet=U0&amp;row=113&amp;col=7&amp;number=1.63&amp;sourceID=14","1.63")</f>
        <v>1.63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HYPERLINK("http://141.218.60.56/~jnz1568/getInfo.php?workbook=19_14.xlsx&amp;sheet=U0&amp;row=114&amp;col=6&amp;number=4&amp;sourceID=14","4")</f>
        <v>4</v>
      </c>
      <c r="G114" s="4" t="str">
        <f>HYPERLINK("http://141.218.60.56/~jnz1568/getInfo.php?workbook=19_14.xlsx&amp;sheet=U0&amp;row=114&amp;col=7&amp;number=1.57&amp;sourceID=14","1.57")</f>
        <v>1.57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HYPERLINK("http://141.218.60.56/~jnz1568/getInfo.php?workbook=19_14.xlsx&amp;sheet=U0&amp;row=115&amp;col=6&amp;number=4.1&amp;sourceID=14","4.1")</f>
        <v>4.1</v>
      </c>
      <c r="G115" s="4" t="str">
        <f>HYPERLINK("http://141.218.60.56/~jnz1568/getInfo.php?workbook=19_14.xlsx&amp;sheet=U0&amp;row=115&amp;col=7&amp;number=1.51&amp;sourceID=14","1.51")</f>
        <v>1.51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HYPERLINK("http://141.218.60.56/~jnz1568/getInfo.php?workbook=19_14.xlsx&amp;sheet=U0&amp;row=116&amp;col=6&amp;number=4.2&amp;sourceID=14","4.2")</f>
        <v>4.2</v>
      </c>
      <c r="G116" s="4" t="str">
        <f>HYPERLINK("http://141.218.60.56/~jnz1568/getInfo.php?workbook=19_14.xlsx&amp;sheet=U0&amp;row=116&amp;col=7&amp;number=1.46&amp;sourceID=14","1.46")</f>
        <v>1.46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HYPERLINK("http://141.218.60.56/~jnz1568/getInfo.php?workbook=19_14.xlsx&amp;sheet=U0&amp;row=117&amp;col=6&amp;number=4.3&amp;sourceID=14","4.3")</f>
        <v>4.3</v>
      </c>
      <c r="G117" s="4" t="str">
        <f>HYPERLINK("http://141.218.60.56/~jnz1568/getInfo.php?workbook=19_14.xlsx&amp;sheet=U0&amp;row=117&amp;col=7&amp;number=1.42&amp;sourceID=14","1.42")</f>
        <v>1.42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HYPERLINK("http://141.218.60.56/~jnz1568/getInfo.php?workbook=19_14.xlsx&amp;sheet=U0&amp;row=118&amp;col=6&amp;number=4.4&amp;sourceID=14","4.4")</f>
        <v>4.4</v>
      </c>
      <c r="G118" s="4" t="str">
        <f>HYPERLINK("http://141.218.60.56/~jnz1568/getInfo.php?workbook=19_14.xlsx&amp;sheet=U0&amp;row=118&amp;col=7&amp;number=1.4&amp;sourceID=14","1.4")</f>
        <v>1.4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HYPERLINK("http://141.218.60.56/~jnz1568/getInfo.php?workbook=19_14.xlsx&amp;sheet=U0&amp;row=119&amp;col=6&amp;number=4.5&amp;sourceID=14","4.5")</f>
        <v>4.5</v>
      </c>
      <c r="G119" s="4" t="str">
        <f>HYPERLINK("http://141.218.60.56/~jnz1568/getInfo.php?workbook=19_14.xlsx&amp;sheet=U0&amp;row=119&amp;col=7&amp;number=1.39&amp;sourceID=14","1.39")</f>
        <v>1.39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HYPERLINK("http://141.218.60.56/~jnz1568/getInfo.php?workbook=19_14.xlsx&amp;sheet=U0&amp;row=120&amp;col=6&amp;number=4.6&amp;sourceID=14","4.6")</f>
        <v>4.6</v>
      </c>
      <c r="G120" s="4" t="str">
        <f>HYPERLINK("http://141.218.60.56/~jnz1568/getInfo.php?workbook=19_14.xlsx&amp;sheet=U0&amp;row=120&amp;col=7&amp;number=1.39&amp;sourceID=14","1.39")</f>
        <v>1.39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HYPERLINK("http://141.218.60.56/~jnz1568/getInfo.php?workbook=19_14.xlsx&amp;sheet=U0&amp;row=121&amp;col=6&amp;number=4.7&amp;sourceID=14","4.7")</f>
        <v>4.7</v>
      </c>
      <c r="G121" s="4" t="str">
        <f>HYPERLINK("http://141.218.60.56/~jnz1568/getInfo.php?workbook=19_14.xlsx&amp;sheet=U0&amp;row=121&amp;col=7&amp;number=1.4&amp;sourceID=14","1.4")</f>
        <v>1.4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HYPERLINK("http://141.218.60.56/~jnz1568/getInfo.php?workbook=19_14.xlsx&amp;sheet=U0&amp;row=122&amp;col=6&amp;number=4.8&amp;sourceID=14","4.8")</f>
        <v>4.8</v>
      </c>
      <c r="G122" s="4" t="str">
        <f>HYPERLINK("http://141.218.60.56/~jnz1568/getInfo.php?workbook=19_14.xlsx&amp;sheet=U0&amp;row=122&amp;col=7&amp;number=1.39&amp;sourceID=14","1.39")</f>
        <v>1.39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HYPERLINK("http://141.218.60.56/~jnz1568/getInfo.php?workbook=19_14.xlsx&amp;sheet=U0&amp;row=123&amp;col=6&amp;number=4.9&amp;sourceID=14","4.9")</f>
        <v>4.9</v>
      </c>
      <c r="G123" s="4" t="str">
        <f>HYPERLINK("http://141.218.60.56/~jnz1568/getInfo.php?workbook=19_14.xlsx&amp;sheet=U0&amp;row=123&amp;col=7&amp;number=1.37&amp;sourceID=14","1.37")</f>
        <v>1.37</v>
      </c>
    </row>
    <row r="124" spans="1:7">
      <c r="A124" s="3">
        <v>19</v>
      </c>
      <c r="B124" s="3">
        <v>14</v>
      </c>
      <c r="C124" s="3">
        <v>2</v>
      </c>
      <c r="D124" s="3">
        <v>5</v>
      </c>
      <c r="E124" s="3">
        <v>1</v>
      </c>
      <c r="F124" s="4" t="str">
        <f>HYPERLINK("http://141.218.60.56/~jnz1568/getInfo.php?workbook=19_14.xlsx&amp;sheet=U0&amp;row=124&amp;col=6&amp;number=3&amp;sourceID=14","3")</f>
        <v>3</v>
      </c>
      <c r="G124" s="4" t="str">
        <f>HYPERLINK("http://141.218.60.56/~jnz1568/getInfo.php?workbook=19_14.xlsx&amp;sheet=U0&amp;row=124&amp;col=7&amp;number=0.457&amp;sourceID=14","0.457")</f>
        <v>0.457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HYPERLINK("http://141.218.60.56/~jnz1568/getInfo.php?workbook=19_14.xlsx&amp;sheet=U0&amp;row=125&amp;col=6&amp;number=3.1&amp;sourceID=14","3.1")</f>
        <v>3.1</v>
      </c>
      <c r="G125" s="4" t="str">
        <f>HYPERLINK("http://141.218.60.56/~jnz1568/getInfo.php?workbook=19_14.xlsx&amp;sheet=U0&amp;row=125&amp;col=7&amp;number=0.453&amp;sourceID=14","0.453")</f>
        <v>0.453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HYPERLINK("http://141.218.60.56/~jnz1568/getInfo.php?workbook=19_14.xlsx&amp;sheet=U0&amp;row=126&amp;col=6&amp;number=3.2&amp;sourceID=14","3.2")</f>
        <v>3.2</v>
      </c>
      <c r="G126" s="4" t="str">
        <f>HYPERLINK("http://141.218.60.56/~jnz1568/getInfo.php?workbook=19_14.xlsx&amp;sheet=U0&amp;row=126&amp;col=7&amp;number=0.443&amp;sourceID=14","0.443")</f>
        <v>0.443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HYPERLINK("http://141.218.60.56/~jnz1568/getInfo.php?workbook=19_14.xlsx&amp;sheet=U0&amp;row=127&amp;col=6&amp;number=3.3&amp;sourceID=14","3.3")</f>
        <v>3.3</v>
      </c>
      <c r="G127" s="4" t="str">
        <f>HYPERLINK("http://141.218.60.56/~jnz1568/getInfo.php?workbook=19_14.xlsx&amp;sheet=U0&amp;row=127&amp;col=7&amp;number=0.426&amp;sourceID=14","0.426")</f>
        <v>0.426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HYPERLINK("http://141.218.60.56/~jnz1568/getInfo.php?workbook=19_14.xlsx&amp;sheet=U0&amp;row=128&amp;col=6&amp;number=3.4&amp;sourceID=14","3.4")</f>
        <v>3.4</v>
      </c>
      <c r="G128" s="4" t="str">
        <f>HYPERLINK("http://141.218.60.56/~jnz1568/getInfo.php?workbook=19_14.xlsx&amp;sheet=U0&amp;row=128&amp;col=7&amp;number=0.402&amp;sourceID=14","0.402")</f>
        <v>0.402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HYPERLINK("http://141.218.60.56/~jnz1568/getInfo.php?workbook=19_14.xlsx&amp;sheet=U0&amp;row=129&amp;col=6&amp;number=3.5&amp;sourceID=14","3.5")</f>
        <v>3.5</v>
      </c>
      <c r="G129" s="4" t="str">
        <f>HYPERLINK("http://141.218.60.56/~jnz1568/getInfo.php?workbook=19_14.xlsx&amp;sheet=U0&amp;row=129&amp;col=7&amp;number=0.372&amp;sourceID=14","0.372")</f>
        <v>0.372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HYPERLINK("http://141.218.60.56/~jnz1568/getInfo.php?workbook=19_14.xlsx&amp;sheet=U0&amp;row=130&amp;col=6&amp;number=3.6&amp;sourceID=14","3.6")</f>
        <v>3.6</v>
      </c>
      <c r="G130" s="4" t="str">
        <f>HYPERLINK("http://141.218.60.56/~jnz1568/getInfo.php?workbook=19_14.xlsx&amp;sheet=U0&amp;row=130&amp;col=7&amp;number=0.344&amp;sourceID=14","0.344")</f>
        <v>0.344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HYPERLINK("http://141.218.60.56/~jnz1568/getInfo.php?workbook=19_14.xlsx&amp;sheet=U0&amp;row=131&amp;col=6&amp;number=3.7&amp;sourceID=14","3.7")</f>
        <v>3.7</v>
      </c>
      <c r="G131" s="4" t="str">
        <f>HYPERLINK("http://141.218.60.56/~jnz1568/getInfo.php?workbook=19_14.xlsx&amp;sheet=U0&amp;row=131&amp;col=7&amp;number=0.317&amp;sourceID=14","0.317")</f>
        <v>0.317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HYPERLINK("http://141.218.60.56/~jnz1568/getInfo.php?workbook=19_14.xlsx&amp;sheet=U0&amp;row=132&amp;col=6&amp;number=3.8&amp;sourceID=14","3.8")</f>
        <v>3.8</v>
      </c>
      <c r="G132" s="4" t="str">
        <f>HYPERLINK("http://141.218.60.56/~jnz1568/getInfo.php?workbook=19_14.xlsx&amp;sheet=U0&amp;row=132&amp;col=7&amp;number=0.294&amp;sourceID=14","0.294")</f>
        <v>0.294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HYPERLINK("http://141.218.60.56/~jnz1568/getInfo.php?workbook=19_14.xlsx&amp;sheet=U0&amp;row=133&amp;col=6&amp;number=3.9&amp;sourceID=14","3.9")</f>
        <v>3.9</v>
      </c>
      <c r="G133" s="4" t="str">
        <f>HYPERLINK("http://141.218.60.56/~jnz1568/getInfo.php?workbook=19_14.xlsx&amp;sheet=U0&amp;row=133&amp;col=7&amp;number=0.276&amp;sourceID=14","0.276")</f>
        <v>0.276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HYPERLINK("http://141.218.60.56/~jnz1568/getInfo.php?workbook=19_14.xlsx&amp;sheet=U0&amp;row=134&amp;col=6&amp;number=4&amp;sourceID=14","4")</f>
        <v>4</v>
      </c>
      <c r="G134" s="4" t="str">
        <f>HYPERLINK("http://141.218.60.56/~jnz1568/getInfo.php?workbook=19_14.xlsx&amp;sheet=U0&amp;row=134&amp;col=7&amp;number=0.262&amp;sourceID=14","0.262")</f>
        <v>0.262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HYPERLINK("http://141.218.60.56/~jnz1568/getInfo.php?workbook=19_14.xlsx&amp;sheet=U0&amp;row=135&amp;col=6&amp;number=4.1&amp;sourceID=14","4.1")</f>
        <v>4.1</v>
      </c>
      <c r="G135" s="4" t="str">
        <f>HYPERLINK("http://141.218.60.56/~jnz1568/getInfo.php?workbook=19_14.xlsx&amp;sheet=U0&amp;row=135&amp;col=7&amp;number=0.252&amp;sourceID=14","0.252")</f>
        <v>0.252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HYPERLINK("http://141.218.60.56/~jnz1568/getInfo.php?workbook=19_14.xlsx&amp;sheet=U0&amp;row=136&amp;col=6&amp;number=4.2&amp;sourceID=14","4.2")</f>
        <v>4.2</v>
      </c>
      <c r="G136" s="4" t="str">
        <f>HYPERLINK("http://141.218.60.56/~jnz1568/getInfo.php?workbook=19_14.xlsx&amp;sheet=U0&amp;row=136&amp;col=7&amp;number=0.245&amp;sourceID=14","0.245")</f>
        <v>0.245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HYPERLINK("http://141.218.60.56/~jnz1568/getInfo.php?workbook=19_14.xlsx&amp;sheet=U0&amp;row=137&amp;col=6&amp;number=4.3&amp;sourceID=14","4.3")</f>
        <v>4.3</v>
      </c>
      <c r="G137" s="4" t="str">
        <f>HYPERLINK("http://141.218.60.56/~jnz1568/getInfo.php?workbook=19_14.xlsx&amp;sheet=U0&amp;row=137&amp;col=7&amp;number=0.24&amp;sourceID=14","0.24")</f>
        <v>0.24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HYPERLINK("http://141.218.60.56/~jnz1568/getInfo.php?workbook=19_14.xlsx&amp;sheet=U0&amp;row=138&amp;col=6&amp;number=4.4&amp;sourceID=14","4.4")</f>
        <v>4.4</v>
      </c>
      <c r="G138" s="4" t="str">
        <f>HYPERLINK("http://141.218.60.56/~jnz1568/getInfo.php?workbook=19_14.xlsx&amp;sheet=U0&amp;row=138&amp;col=7&amp;number=0.237&amp;sourceID=14","0.237")</f>
        <v>0.237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HYPERLINK("http://141.218.60.56/~jnz1568/getInfo.php?workbook=19_14.xlsx&amp;sheet=U0&amp;row=139&amp;col=6&amp;number=4.5&amp;sourceID=14","4.5")</f>
        <v>4.5</v>
      </c>
      <c r="G139" s="4" t="str">
        <f>HYPERLINK("http://141.218.60.56/~jnz1568/getInfo.php?workbook=19_14.xlsx&amp;sheet=U0&amp;row=139&amp;col=7&amp;number=0.234&amp;sourceID=14","0.234")</f>
        <v>0.234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HYPERLINK("http://141.218.60.56/~jnz1568/getInfo.php?workbook=19_14.xlsx&amp;sheet=U0&amp;row=140&amp;col=6&amp;number=4.6&amp;sourceID=14","4.6")</f>
        <v>4.6</v>
      </c>
      <c r="G140" s="4" t="str">
        <f>HYPERLINK("http://141.218.60.56/~jnz1568/getInfo.php?workbook=19_14.xlsx&amp;sheet=U0&amp;row=140&amp;col=7&amp;number=0.231&amp;sourceID=14","0.231")</f>
        <v>0.231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HYPERLINK("http://141.218.60.56/~jnz1568/getInfo.php?workbook=19_14.xlsx&amp;sheet=U0&amp;row=141&amp;col=6&amp;number=4.7&amp;sourceID=14","4.7")</f>
        <v>4.7</v>
      </c>
      <c r="G141" s="4" t="str">
        <f>HYPERLINK("http://141.218.60.56/~jnz1568/getInfo.php?workbook=19_14.xlsx&amp;sheet=U0&amp;row=141&amp;col=7&amp;number=0.226&amp;sourceID=14","0.226")</f>
        <v>0.226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HYPERLINK("http://141.218.60.56/~jnz1568/getInfo.php?workbook=19_14.xlsx&amp;sheet=U0&amp;row=142&amp;col=6&amp;number=4.8&amp;sourceID=14","4.8")</f>
        <v>4.8</v>
      </c>
      <c r="G142" s="4" t="str">
        <f>HYPERLINK("http://141.218.60.56/~jnz1568/getInfo.php?workbook=19_14.xlsx&amp;sheet=U0&amp;row=142&amp;col=7&amp;number=0.219&amp;sourceID=14","0.219")</f>
        <v>0.219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HYPERLINK("http://141.218.60.56/~jnz1568/getInfo.php?workbook=19_14.xlsx&amp;sheet=U0&amp;row=143&amp;col=6&amp;number=4.9&amp;sourceID=14","4.9")</f>
        <v>4.9</v>
      </c>
      <c r="G143" s="4" t="str">
        <f>HYPERLINK("http://141.218.60.56/~jnz1568/getInfo.php?workbook=19_14.xlsx&amp;sheet=U0&amp;row=143&amp;col=7&amp;number=0.211&amp;sourceID=14","0.211")</f>
        <v>0.211</v>
      </c>
    </row>
    <row r="144" spans="1:7">
      <c r="A144" s="3">
        <v>19</v>
      </c>
      <c r="B144" s="3">
        <v>14</v>
      </c>
      <c r="C144" s="3">
        <v>3</v>
      </c>
      <c r="D144" s="3">
        <v>4</v>
      </c>
      <c r="E144" s="3">
        <v>1</v>
      </c>
      <c r="F144" s="4" t="str">
        <f>HYPERLINK("http://141.218.60.56/~jnz1568/getInfo.php?workbook=19_14.xlsx&amp;sheet=U0&amp;row=144&amp;col=6&amp;number=3&amp;sourceID=14","3")</f>
        <v>3</v>
      </c>
      <c r="G144" s="4" t="str">
        <f>HYPERLINK("http://141.218.60.56/~jnz1568/getInfo.php?workbook=19_14.xlsx&amp;sheet=U0&amp;row=144&amp;col=7&amp;number=2.59&amp;sourceID=14","2.59")</f>
        <v>2.59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HYPERLINK("http://141.218.60.56/~jnz1568/getInfo.php?workbook=19_14.xlsx&amp;sheet=U0&amp;row=145&amp;col=6&amp;number=3.1&amp;sourceID=14","3.1")</f>
        <v>3.1</v>
      </c>
      <c r="G145" s="4" t="str">
        <f>HYPERLINK("http://141.218.60.56/~jnz1568/getInfo.php?workbook=19_14.xlsx&amp;sheet=U0&amp;row=145&amp;col=7&amp;number=2.61&amp;sourceID=14","2.61")</f>
        <v>2.61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HYPERLINK("http://141.218.60.56/~jnz1568/getInfo.php?workbook=19_14.xlsx&amp;sheet=U0&amp;row=146&amp;col=6&amp;number=3.2&amp;sourceID=14","3.2")</f>
        <v>3.2</v>
      </c>
      <c r="G146" s="4" t="str">
        <f>HYPERLINK("http://141.218.60.56/~jnz1568/getInfo.php?workbook=19_14.xlsx&amp;sheet=U0&amp;row=146&amp;col=7&amp;number=2.64&amp;sourceID=14","2.64")</f>
        <v>2.64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HYPERLINK("http://141.218.60.56/~jnz1568/getInfo.php?workbook=19_14.xlsx&amp;sheet=U0&amp;row=147&amp;col=6&amp;number=3.3&amp;sourceID=14","3.3")</f>
        <v>3.3</v>
      </c>
      <c r="G147" s="4" t="str">
        <f>HYPERLINK("http://141.218.60.56/~jnz1568/getInfo.php?workbook=19_14.xlsx&amp;sheet=U0&amp;row=147&amp;col=7&amp;number=2.69&amp;sourceID=14","2.69")</f>
        <v>2.69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HYPERLINK("http://141.218.60.56/~jnz1568/getInfo.php?workbook=19_14.xlsx&amp;sheet=U0&amp;row=148&amp;col=6&amp;number=3.4&amp;sourceID=14","3.4")</f>
        <v>3.4</v>
      </c>
      <c r="G148" s="4" t="str">
        <f>HYPERLINK("http://141.218.60.56/~jnz1568/getInfo.php?workbook=19_14.xlsx&amp;sheet=U0&amp;row=148&amp;col=7&amp;number=2.75&amp;sourceID=14","2.75")</f>
        <v>2.75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HYPERLINK("http://141.218.60.56/~jnz1568/getInfo.php?workbook=19_14.xlsx&amp;sheet=U0&amp;row=149&amp;col=6&amp;number=3.5&amp;sourceID=14","3.5")</f>
        <v>3.5</v>
      </c>
      <c r="G149" s="4" t="str">
        <f>HYPERLINK("http://141.218.60.56/~jnz1568/getInfo.php?workbook=19_14.xlsx&amp;sheet=U0&amp;row=149&amp;col=7&amp;number=2.82&amp;sourceID=14","2.82")</f>
        <v>2.82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HYPERLINK("http://141.218.60.56/~jnz1568/getInfo.php?workbook=19_14.xlsx&amp;sheet=U0&amp;row=150&amp;col=6&amp;number=3.6&amp;sourceID=14","3.6")</f>
        <v>3.6</v>
      </c>
      <c r="G150" s="4" t="str">
        <f>HYPERLINK("http://141.218.60.56/~jnz1568/getInfo.php?workbook=19_14.xlsx&amp;sheet=U0&amp;row=150&amp;col=7&amp;number=2.87&amp;sourceID=14","2.87")</f>
        <v>2.87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HYPERLINK("http://141.218.60.56/~jnz1568/getInfo.php?workbook=19_14.xlsx&amp;sheet=U0&amp;row=151&amp;col=6&amp;number=3.7&amp;sourceID=14","3.7")</f>
        <v>3.7</v>
      </c>
      <c r="G151" s="4" t="str">
        <f>HYPERLINK("http://141.218.60.56/~jnz1568/getInfo.php?workbook=19_14.xlsx&amp;sheet=U0&amp;row=151&amp;col=7&amp;number=2.86&amp;sourceID=14","2.86")</f>
        <v>2.86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HYPERLINK("http://141.218.60.56/~jnz1568/getInfo.php?workbook=19_14.xlsx&amp;sheet=U0&amp;row=152&amp;col=6&amp;number=3.8&amp;sourceID=14","3.8")</f>
        <v>3.8</v>
      </c>
      <c r="G152" s="4" t="str">
        <f>HYPERLINK("http://141.218.60.56/~jnz1568/getInfo.php?workbook=19_14.xlsx&amp;sheet=U0&amp;row=152&amp;col=7&amp;number=2.8&amp;sourceID=14","2.8")</f>
        <v>2.8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HYPERLINK("http://141.218.60.56/~jnz1568/getInfo.php?workbook=19_14.xlsx&amp;sheet=U0&amp;row=153&amp;col=6&amp;number=3.9&amp;sourceID=14","3.9")</f>
        <v>3.9</v>
      </c>
      <c r="G153" s="4" t="str">
        <f>HYPERLINK("http://141.218.60.56/~jnz1568/getInfo.php?workbook=19_14.xlsx&amp;sheet=U0&amp;row=153&amp;col=7&amp;number=2.72&amp;sourceID=14","2.72")</f>
        <v>2.72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HYPERLINK("http://141.218.60.56/~jnz1568/getInfo.php?workbook=19_14.xlsx&amp;sheet=U0&amp;row=154&amp;col=6&amp;number=4&amp;sourceID=14","4")</f>
        <v>4</v>
      </c>
      <c r="G154" s="4" t="str">
        <f>HYPERLINK("http://141.218.60.56/~jnz1568/getInfo.php?workbook=19_14.xlsx&amp;sheet=U0&amp;row=154&amp;col=7&amp;number=2.62&amp;sourceID=14","2.62")</f>
        <v>2.62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HYPERLINK("http://141.218.60.56/~jnz1568/getInfo.php?workbook=19_14.xlsx&amp;sheet=U0&amp;row=155&amp;col=6&amp;number=4.1&amp;sourceID=14","4.1")</f>
        <v>4.1</v>
      </c>
      <c r="G155" s="4" t="str">
        <f>HYPERLINK("http://141.218.60.56/~jnz1568/getInfo.php?workbook=19_14.xlsx&amp;sheet=U0&amp;row=155&amp;col=7&amp;number=2.52&amp;sourceID=14","2.52")</f>
        <v>2.52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HYPERLINK("http://141.218.60.56/~jnz1568/getInfo.php?workbook=19_14.xlsx&amp;sheet=U0&amp;row=156&amp;col=6&amp;number=4.2&amp;sourceID=14","4.2")</f>
        <v>4.2</v>
      </c>
      <c r="G156" s="4" t="str">
        <f>HYPERLINK("http://141.218.60.56/~jnz1568/getInfo.php?workbook=19_14.xlsx&amp;sheet=U0&amp;row=156&amp;col=7&amp;number=2.44&amp;sourceID=14","2.44")</f>
        <v>2.44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HYPERLINK("http://141.218.60.56/~jnz1568/getInfo.php?workbook=19_14.xlsx&amp;sheet=U0&amp;row=157&amp;col=6&amp;number=4.3&amp;sourceID=14","4.3")</f>
        <v>4.3</v>
      </c>
      <c r="G157" s="4" t="str">
        <f>HYPERLINK("http://141.218.60.56/~jnz1568/getInfo.php?workbook=19_14.xlsx&amp;sheet=U0&amp;row=157&amp;col=7&amp;number=2.37&amp;sourceID=14","2.37")</f>
        <v>2.37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HYPERLINK("http://141.218.60.56/~jnz1568/getInfo.php?workbook=19_14.xlsx&amp;sheet=U0&amp;row=158&amp;col=6&amp;number=4.4&amp;sourceID=14","4.4")</f>
        <v>4.4</v>
      </c>
      <c r="G158" s="4" t="str">
        <f>HYPERLINK("http://141.218.60.56/~jnz1568/getInfo.php?workbook=19_14.xlsx&amp;sheet=U0&amp;row=158&amp;col=7&amp;number=2.33&amp;sourceID=14","2.33")</f>
        <v>2.33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HYPERLINK("http://141.218.60.56/~jnz1568/getInfo.php?workbook=19_14.xlsx&amp;sheet=U0&amp;row=159&amp;col=6&amp;number=4.5&amp;sourceID=14","4.5")</f>
        <v>4.5</v>
      </c>
      <c r="G159" s="4" t="str">
        <f>HYPERLINK("http://141.218.60.56/~jnz1568/getInfo.php?workbook=19_14.xlsx&amp;sheet=U0&amp;row=159&amp;col=7&amp;number=2.31&amp;sourceID=14","2.31")</f>
        <v>2.31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HYPERLINK("http://141.218.60.56/~jnz1568/getInfo.php?workbook=19_14.xlsx&amp;sheet=U0&amp;row=160&amp;col=6&amp;number=4.6&amp;sourceID=14","4.6")</f>
        <v>4.6</v>
      </c>
      <c r="G160" s="4" t="str">
        <f>HYPERLINK("http://141.218.60.56/~jnz1568/getInfo.php?workbook=19_14.xlsx&amp;sheet=U0&amp;row=160&amp;col=7&amp;number=2.32&amp;sourceID=14","2.32")</f>
        <v>2.32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HYPERLINK("http://141.218.60.56/~jnz1568/getInfo.php?workbook=19_14.xlsx&amp;sheet=U0&amp;row=161&amp;col=6&amp;number=4.7&amp;sourceID=14","4.7")</f>
        <v>4.7</v>
      </c>
      <c r="G161" s="4" t="str">
        <f>HYPERLINK("http://141.218.60.56/~jnz1568/getInfo.php?workbook=19_14.xlsx&amp;sheet=U0&amp;row=161&amp;col=7&amp;number=2.32&amp;sourceID=14","2.32")</f>
        <v>2.32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HYPERLINK("http://141.218.60.56/~jnz1568/getInfo.php?workbook=19_14.xlsx&amp;sheet=U0&amp;row=162&amp;col=6&amp;number=4.8&amp;sourceID=14","4.8")</f>
        <v>4.8</v>
      </c>
      <c r="G162" s="4" t="str">
        <f>HYPERLINK("http://141.218.60.56/~jnz1568/getInfo.php?workbook=19_14.xlsx&amp;sheet=U0&amp;row=162&amp;col=7&amp;number=2.31&amp;sourceID=14","2.31")</f>
        <v>2.31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HYPERLINK("http://141.218.60.56/~jnz1568/getInfo.php?workbook=19_14.xlsx&amp;sheet=U0&amp;row=163&amp;col=6&amp;number=4.9&amp;sourceID=14","4.9")</f>
        <v>4.9</v>
      </c>
      <c r="G163" s="4" t="str">
        <f>HYPERLINK("http://141.218.60.56/~jnz1568/getInfo.php?workbook=19_14.xlsx&amp;sheet=U0&amp;row=163&amp;col=7&amp;number=2.28&amp;sourceID=14","2.28")</f>
        <v>2.28</v>
      </c>
    </row>
    <row r="164" spans="1:7">
      <c r="A164" s="3">
        <v>19</v>
      </c>
      <c r="B164" s="3">
        <v>14</v>
      </c>
      <c r="C164" s="3">
        <v>3</v>
      </c>
      <c r="D164" s="3">
        <v>5</v>
      </c>
      <c r="E164" s="3">
        <v>1</v>
      </c>
      <c r="F164" s="4" t="str">
        <f>HYPERLINK("http://141.218.60.56/~jnz1568/getInfo.php?workbook=19_14.xlsx&amp;sheet=U0&amp;row=164&amp;col=6&amp;number=3&amp;sourceID=14","3")</f>
        <v>3</v>
      </c>
      <c r="G164" s="4" t="str">
        <f>HYPERLINK("http://141.218.60.56/~jnz1568/getInfo.php?workbook=19_14.xlsx&amp;sheet=U0&amp;row=164&amp;col=7&amp;number=0.761&amp;sourceID=14","0.761")</f>
        <v>0.761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HYPERLINK("http://141.218.60.56/~jnz1568/getInfo.php?workbook=19_14.xlsx&amp;sheet=U0&amp;row=165&amp;col=6&amp;number=3.1&amp;sourceID=14","3.1")</f>
        <v>3.1</v>
      </c>
      <c r="G165" s="4" t="str">
        <f>HYPERLINK("http://141.218.60.56/~jnz1568/getInfo.php?workbook=19_14.xlsx&amp;sheet=U0&amp;row=165&amp;col=7&amp;number=0.755&amp;sourceID=14","0.755")</f>
        <v>0.755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HYPERLINK("http://141.218.60.56/~jnz1568/getInfo.php?workbook=19_14.xlsx&amp;sheet=U0&amp;row=166&amp;col=6&amp;number=3.2&amp;sourceID=14","3.2")</f>
        <v>3.2</v>
      </c>
      <c r="G166" s="4" t="str">
        <f>HYPERLINK("http://141.218.60.56/~jnz1568/getInfo.php?workbook=19_14.xlsx&amp;sheet=U0&amp;row=166&amp;col=7&amp;number=0.739&amp;sourceID=14","0.739")</f>
        <v>0.739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HYPERLINK("http://141.218.60.56/~jnz1568/getInfo.php?workbook=19_14.xlsx&amp;sheet=U0&amp;row=167&amp;col=6&amp;number=3.3&amp;sourceID=14","3.3")</f>
        <v>3.3</v>
      </c>
      <c r="G167" s="4" t="str">
        <f>HYPERLINK("http://141.218.60.56/~jnz1568/getInfo.php?workbook=19_14.xlsx&amp;sheet=U0&amp;row=167&amp;col=7&amp;number=0.71&amp;sourceID=14","0.71")</f>
        <v>0.71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HYPERLINK("http://141.218.60.56/~jnz1568/getInfo.php?workbook=19_14.xlsx&amp;sheet=U0&amp;row=168&amp;col=6&amp;number=3.4&amp;sourceID=14","3.4")</f>
        <v>3.4</v>
      </c>
      <c r="G168" s="4" t="str">
        <f>HYPERLINK("http://141.218.60.56/~jnz1568/getInfo.php?workbook=19_14.xlsx&amp;sheet=U0&amp;row=168&amp;col=7&amp;number=0.669&amp;sourceID=14","0.669")</f>
        <v>0.669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HYPERLINK("http://141.218.60.56/~jnz1568/getInfo.php?workbook=19_14.xlsx&amp;sheet=U0&amp;row=169&amp;col=6&amp;number=3.5&amp;sourceID=14","3.5")</f>
        <v>3.5</v>
      </c>
      <c r="G169" s="4" t="str">
        <f>HYPERLINK("http://141.218.60.56/~jnz1568/getInfo.php?workbook=19_14.xlsx&amp;sheet=U0&amp;row=169&amp;col=7&amp;number=0.621&amp;sourceID=14","0.621")</f>
        <v>0.621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HYPERLINK("http://141.218.60.56/~jnz1568/getInfo.php?workbook=19_14.xlsx&amp;sheet=U0&amp;row=170&amp;col=6&amp;number=3.6&amp;sourceID=14","3.6")</f>
        <v>3.6</v>
      </c>
      <c r="G170" s="4" t="str">
        <f>HYPERLINK("http://141.218.60.56/~jnz1568/getInfo.php?workbook=19_14.xlsx&amp;sheet=U0&amp;row=170&amp;col=7&amp;number=0.573&amp;sourceID=14","0.573")</f>
        <v>0.573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HYPERLINK("http://141.218.60.56/~jnz1568/getInfo.php?workbook=19_14.xlsx&amp;sheet=U0&amp;row=171&amp;col=6&amp;number=3.7&amp;sourceID=14","3.7")</f>
        <v>3.7</v>
      </c>
      <c r="G171" s="4" t="str">
        <f>HYPERLINK("http://141.218.60.56/~jnz1568/getInfo.php?workbook=19_14.xlsx&amp;sheet=U0&amp;row=171&amp;col=7&amp;number=0.529&amp;sourceID=14","0.529")</f>
        <v>0.529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HYPERLINK("http://141.218.60.56/~jnz1568/getInfo.php?workbook=19_14.xlsx&amp;sheet=U0&amp;row=172&amp;col=6&amp;number=3.8&amp;sourceID=14","3.8")</f>
        <v>3.8</v>
      </c>
      <c r="G172" s="4" t="str">
        <f>HYPERLINK("http://141.218.60.56/~jnz1568/getInfo.php?workbook=19_14.xlsx&amp;sheet=U0&amp;row=172&amp;col=7&amp;number=0.491&amp;sourceID=14","0.491")</f>
        <v>0.491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HYPERLINK("http://141.218.60.56/~jnz1568/getInfo.php?workbook=19_14.xlsx&amp;sheet=U0&amp;row=173&amp;col=6&amp;number=3.9&amp;sourceID=14","3.9")</f>
        <v>3.9</v>
      </c>
      <c r="G173" s="4" t="str">
        <f>HYPERLINK("http://141.218.60.56/~jnz1568/getInfo.php?workbook=19_14.xlsx&amp;sheet=U0&amp;row=173&amp;col=7&amp;number=0.46&amp;sourceID=14","0.46")</f>
        <v>0.46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HYPERLINK("http://141.218.60.56/~jnz1568/getInfo.php?workbook=19_14.xlsx&amp;sheet=U0&amp;row=174&amp;col=6&amp;number=4&amp;sourceID=14","4")</f>
        <v>4</v>
      </c>
      <c r="G174" s="4" t="str">
        <f>HYPERLINK("http://141.218.60.56/~jnz1568/getInfo.php?workbook=19_14.xlsx&amp;sheet=U0&amp;row=174&amp;col=7&amp;number=0.437&amp;sourceID=14","0.437")</f>
        <v>0.437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HYPERLINK("http://141.218.60.56/~jnz1568/getInfo.php?workbook=19_14.xlsx&amp;sheet=U0&amp;row=175&amp;col=6&amp;number=4.1&amp;sourceID=14","4.1")</f>
        <v>4.1</v>
      </c>
      <c r="G175" s="4" t="str">
        <f>HYPERLINK("http://141.218.60.56/~jnz1568/getInfo.php?workbook=19_14.xlsx&amp;sheet=U0&amp;row=175&amp;col=7&amp;number=0.42&amp;sourceID=14","0.42")</f>
        <v>0.42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HYPERLINK("http://141.218.60.56/~jnz1568/getInfo.php?workbook=19_14.xlsx&amp;sheet=U0&amp;row=176&amp;col=6&amp;number=4.2&amp;sourceID=14","4.2")</f>
        <v>4.2</v>
      </c>
      <c r="G176" s="4" t="str">
        <f>HYPERLINK("http://141.218.60.56/~jnz1568/getInfo.php?workbook=19_14.xlsx&amp;sheet=U0&amp;row=176&amp;col=7&amp;number=0.409&amp;sourceID=14","0.409")</f>
        <v>0.409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HYPERLINK("http://141.218.60.56/~jnz1568/getInfo.php?workbook=19_14.xlsx&amp;sheet=U0&amp;row=177&amp;col=6&amp;number=4.3&amp;sourceID=14","4.3")</f>
        <v>4.3</v>
      </c>
      <c r="G177" s="4" t="str">
        <f>HYPERLINK("http://141.218.60.56/~jnz1568/getInfo.php?workbook=19_14.xlsx&amp;sheet=U0&amp;row=177&amp;col=7&amp;number=0.4&amp;sourceID=14","0.4")</f>
        <v>0.4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HYPERLINK("http://141.218.60.56/~jnz1568/getInfo.php?workbook=19_14.xlsx&amp;sheet=U0&amp;row=178&amp;col=6&amp;number=4.4&amp;sourceID=14","4.4")</f>
        <v>4.4</v>
      </c>
      <c r="G178" s="4" t="str">
        <f>HYPERLINK("http://141.218.60.56/~jnz1568/getInfo.php?workbook=19_14.xlsx&amp;sheet=U0&amp;row=178&amp;col=7&amp;number=0.394&amp;sourceID=14","0.394")</f>
        <v>0.394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HYPERLINK("http://141.218.60.56/~jnz1568/getInfo.php?workbook=19_14.xlsx&amp;sheet=U0&amp;row=179&amp;col=6&amp;number=4.5&amp;sourceID=14","4.5")</f>
        <v>4.5</v>
      </c>
      <c r="G179" s="4" t="str">
        <f>HYPERLINK("http://141.218.60.56/~jnz1568/getInfo.php?workbook=19_14.xlsx&amp;sheet=U0&amp;row=179&amp;col=7&amp;number=0.39&amp;sourceID=14","0.39")</f>
        <v>0.39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HYPERLINK("http://141.218.60.56/~jnz1568/getInfo.php?workbook=19_14.xlsx&amp;sheet=U0&amp;row=180&amp;col=6&amp;number=4.6&amp;sourceID=14","4.6")</f>
        <v>4.6</v>
      </c>
      <c r="G180" s="4" t="str">
        <f>HYPERLINK("http://141.218.60.56/~jnz1568/getInfo.php?workbook=19_14.xlsx&amp;sheet=U0&amp;row=180&amp;col=7&amp;number=0.384&amp;sourceID=14","0.384")</f>
        <v>0.384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HYPERLINK("http://141.218.60.56/~jnz1568/getInfo.php?workbook=19_14.xlsx&amp;sheet=U0&amp;row=181&amp;col=6&amp;number=4.7&amp;sourceID=14","4.7")</f>
        <v>4.7</v>
      </c>
      <c r="G181" s="4" t="str">
        <f>HYPERLINK("http://141.218.60.56/~jnz1568/getInfo.php?workbook=19_14.xlsx&amp;sheet=U0&amp;row=181&amp;col=7&amp;number=0.376&amp;sourceID=14","0.376")</f>
        <v>0.376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HYPERLINK("http://141.218.60.56/~jnz1568/getInfo.php?workbook=19_14.xlsx&amp;sheet=U0&amp;row=182&amp;col=6&amp;number=4.8&amp;sourceID=14","4.8")</f>
        <v>4.8</v>
      </c>
      <c r="G182" s="4" t="str">
        <f>HYPERLINK("http://141.218.60.56/~jnz1568/getInfo.php?workbook=19_14.xlsx&amp;sheet=U0&amp;row=182&amp;col=7&amp;number=0.365&amp;sourceID=14","0.365")</f>
        <v>0.365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HYPERLINK("http://141.218.60.56/~jnz1568/getInfo.php?workbook=19_14.xlsx&amp;sheet=U0&amp;row=183&amp;col=6&amp;number=4.9&amp;sourceID=14","4.9")</f>
        <v>4.9</v>
      </c>
      <c r="G183" s="4" t="str">
        <f>HYPERLINK("http://141.218.60.56/~jnz1568/getInfo.php?workbook=19_14.xlsx&amp;sheet=U0&amp;row=183&amp;col=7&amp;number=0.351&amp;sourceID=14","0.351")</f>
        <v>0.351</v>
      </c>
    </row>
    <row r="184" spans="1:7">
      <c r="A184" s="3">
        <v>19</v>
      </c>
      <c r="B184" s="3">
        <v>14</v>
      </c>
      <c r="C184" s="3">
        <v>4</v>
      </c>
      <c r="D184" s="3">
        <v>5</v>
      </c>
      <c r="E184" s="3">
        <v>1</v>
      </c>
      <c r="F184" s="4" t="str">
        <f>HYPERLINK("http://141.218.60.56/~jnz1568/getInfo.php?workbook=19_14.xlsx&amp;sheet=U0&amp;row=184&amp;col=6&amp;number=3&amp;sourceID=14","3")</f>
        <v>3</v>
      </c>
      <c r="G184" s="4" t="str">
        <f>HYPERLINK("http://141.218.60.56/~jnz1568/getInfo.php?workbook=19_14.xlsx&amp;sheet=U0&amp;row=184&amp;col=7&amp;number=2.43&amp;sourceID=14","2.43")</f>
        <v>2.43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HYPERLINK("http://141.218.60.56/~jnz1568/getInfo.php?workbook=19_14.xlsx&amp;sheet=U0&amp;row=185&amp;col=6&amp;number=3.1&amp;sourceID=14","3.1")</f>
        <v>3.1</v>
      </c>
      <c r="G185" s="4" t="str">
        <f>HYPERLINK("http://141.218.60.56/~jnz1568/getInfo.php?workbook=19_14.xlsx&amp;sheet=U0&amp;row=185&amp;col=7&amp;number=2.26&amp;sourceID=14","2.26")</f>
        <v>2.26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HYPERLINK("http://141.218.60.56/~jnz1568/getInfo.php?workbook=19_14.xlsx&amp;sheet=U0&amp;row=186&amp;col=6&amp;number=3.2&amp;sourceID=14","3.2")</f>
        <v>3.2</v>
      </c>
      <c r="G186" s="4" t="str">
        <f>HYPERLINK("http://141.218.60.56/~jnz1568/getInfo.php?workbook=19_14.xlsx&amp;sheet=U0&amp;row=186&amp;col=7&amp;number=2.09&amp;sourceID=14","2.09")</f>
        <v>2.09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HYPERLINK("http://141.218.60.56/~jnz1568/getInfo.php?workbook=19_14.xlsx&amp;sheet=U0&amp;row=187&amp;col=6&amp;number=3.3&amp;sourceID=14","3.3")</f>
        <v>3.3</v>
      </c>
      <c r="G187" s="4" t="str">
        <f>HYPERLINK("http://141.218.60.56/~jnz1568/getInfo.php?workbook=19_14.xlsx&amp;sheet=U0&amp;row=187&amp;col=7&amp;number=1.94&amp;sourceID=14","1.94")</f>
        <v>1.94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HYPERLINK("http://141.218.60.56/~jnz1568/getInfo.php?workbook=19_14.xlsx&amp;sheet=U0&amp;row=188&amp;col=6&amp;number=3.4&amp;sourceID=14","3.4")</f>
        <v>3.4</v>
      </c>
      <c r="G188" s="4" t="str">
        <f>HYPERLINK("http://141.218.60.56/~jnz1568/getInfo.php?workbook=19_14.xlsx&amp;sheet=U0&amp;row=188&amp;col=7&amp;number=1.81&amp;sourceID=14","1.81")</f>
        <v>1.81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HYPERLINK("http://141.218.60.56/~jnz1568/getInfo.php?workbook=19_14.xlsx&amp;sheet=U0&amp;row=189&amp;col=6&amp;number=3.5&amp;sourceID=14","3.5")</f>
        <v>3.5</v>
      </c>
      <c r="G189" s="4" t="str">
        <f>HYPERLINK("http://141.218.60.56/~jnz1568/getInfo.php?workbook=19_14.xlsx&amp;sheet=U0&amp;row=189&amp;col=7&amp;number=1.73&amp;sourceID=14","1.73")</f>
        <v>1.73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HYPERLINK("http://141.218.60.56/~jnz1568/getInfo.php?workbook=19_14.xlsx&amp;sheet=U0&amp;row=190&amp;col=6&amp;number=3.6&amp;sourceID=14","3.6")</f>
        <v>3.6</v>
      </c>
      <c r="G190" s="4" t="str">
        <f>HYPERLINK("http://141.218.60.56/~jnz1568/getInfo.php?workbook=19_14.xlsx&amp;sheet=U0&amp;row=190&amp;col=7&amp;number=1.67&amp;sourceID=14","1.67")</f>
        <v>1.67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HYPERLINK("http://141.218.60.56/~jnz1568/getInfo.php?workbook=19_14.xlsx&amp;sheet=U0&amp;row=191&amp;col=6&amp;number=3.7&amp;sourceID=14","3.7")</f>
        <v>3.7</v>
      </c>
      <c r="G191" s="4" t="str">
        <f>HYPERLINK("http://141.218.60.56/~jnz1568/getInfo.php?workbook=19_14.xlsx&amp;sheet=U0&amp;row=191&amp;col=7&amp;number=1.64&amp;sourceID=14","1.64")</f>
        <v>1.64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HYPERLINK("http://141.218.60.56/~jnz1568/getInfo.php?workbook=19_14.xlsx&amp;sheet=U0&amp;row=192&amp;col=6&amp;number=3.8&amp;sourceID=14","3.8")</f>
        <v>3.8</v>
      </c>
      <c r="G192" s="4" t="str">
        <f>HYPERLINK("http://141.218.60.56/~jnz1568/getInfo.php?workbook=19_14.xlsx&amp;sheet=U0&amp;row=192&amp;col=7&amp;number=1.64&amp;sourceID=14","1.64")</f>
        <v>1.64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HYPERLINK("http://141.218.60.56/~jnz1568/getInfo.php?workbook=19_14.xlsx&amp;sheet=U0&amp;row=193&amp;col=6&amp;number=3.9&amp;sourceID=14","3.9")</f>
        <v>3.9</v>
      </c>
      <c r="G193" s="4" t="str">
        <f>HYPERLINK("http://141.218.60.56/~jnz1568/getInfo.php?workbook=19_14.xlsx&amp;sheet=U0&amp;row=193&amp;col=7&amp;number=1.65&amp;sourceID=14","1.65")</f>
        <v>1.65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HYPERLINK("http://141.218.60.56/~jnz1568/getInfo.php?workbook=19_14.xlsx&amp;sheet=U0&amp;row=194&amp;col=6&amp;number=4&amp;sourceID=14","4")</f>
        <v>4</v>
      </c>
      <c r="G194" s="4" t="str">
        <f>HYPERLINK("http://141.218.60.56/~jnz1568/getInfo.php?workbook=19_14.xlsx&amp;sheet=U0&amp;row=194&amp;col=7&amp;number=1.67&amp;sourceID=14","1.67")</f>
        <v>1.67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HYPERLINK("http://141.218.60.56/~jnz1568/getInfo.php?workbook=19_14.xlsx&amp;sheet=U0&amp;row=195&amp;col=6&amp;number=4.1&amp;sourceID=14","4.1")</f>
        <v>4.1</v>
      </c>
      <c r="G195" s="4" t="str">
        <f>HYPERLINK("http://141.218.60.56/~jnz1568/getInfo.php?workbook=19_14.xlsx&amp;sheet=U0&amp;row=195&amp;col=7&amp;number=1.69&amp;sourceID=14","1.69")</f>
        <v>1.69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HYPERLINK("http://141.218.60.56/~jnz1568/getInfo.php?workbook=19_14.xlsx&amp;sheet=U0&amp;row=196&amp;col=6&amp;number=4.2&amp;sourceID=14","4.2")</f>
        <v>4.2</v>
      </c>
      <c r="G196" s="4" t="str">
        <f>HYPERLINK("http://141.218.60.56/~jnz1568/getInfo.php?workbook=19_14.xlsx&amp;sheet=U0&amp;row=196&amp;col=7&amp;number=1.69&amp;sourceID=14","1.69")</f>
        <v>1.69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HYPERLINK("http://141.218.60.56/~jnz1568/getInfo.php?workbook=19_14.xlsx&amp;sheet=U0&amp;row=197&amp;col=6&amp;number=4.3&amp;sourceID=14","4.3")</f>
        <v>4.3</v>
      </c>
      <c r="G197" s="4" t="str">
        <f>HYPERLINK("http://141.218.60.56/~jnz1568/getInfo.php?workbook=19_14.xlsx&amp;sheet=U0&amp;row=197&amp;col=7&amp;number=1.69&amp;sourceID=14","1.69")</f>
        <v>1.69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HYPERLINK("http://141.218.60.56/~jnz1568/getInfo.php?workbook=19_14.xlsx&amp;sheet=U0&amp;row=198&amp;col=6&amp;number=4.4&amp;sourceID=14","4.4")</f>
        <v>4.4</v>
      </c>
      <c r="G198" s="4" t="str">
        <f>HYPERLINK("http://141.218.60.56/~jnz1568/getInfo.php?workbook=19_14.xlsx&amp;sheet=U0&amp;row=198&amp;col=7&amp;number=1.68&amp;sourceID=14","1.68")</f>
        <v>1.68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HYPERLINK("http://141.218.60.56/~jnz1568/getInfo.php?workbook=19_14.xlsx&amp;sheet=U0&amp;row=199&amp;col=6&amp;number=4.5&amp;sourceID=14","4.5")</f>
        <v>4.5</v>
      </c>
      <c r="G199" s="4" t="str">
        <f>HYPERLINK("http://141.218.60.56/~jnz1568/getInfo.php?workbook=19_14.xlsx&amp;sheet=U0&amp;row=199&amp;col=7&amp;number=1.67&amp;sourceID=14","1.67")</f>
        <v>1.67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HYPERLINK("http://141.218.60.56/~jnz1568/getInfo.php?workbook=19_14.xlsx&amp;sheet=U0&amp;row=200&amp;col=6&amp;number=4.6&amp;sourceID=14","4.6")</f>
        <v>4.6</v>
      </c>
      <c r="G200" s="4" t="str">
        <f>HYPERLINK("http://141.218.60.56/~jnz1568/getInfo.php?workbook=19_14.xlsx&amp;sheet=U0&amp;row=200&amp;col=7&amp;number=1.68&amp;sourceID=14","1.68")</f>
        <v>1.68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HYPERLINK("http://141.218.60.56/~jnz1568/getInfo.php?workbook=19_14.xlsx&amp;sheet=U0&amp;row=201&amp;col=6&amp;number=4.7&amp;sourceID=14","4.7")</f>
        <v>4.7</v>
      </c>
      <c r="G201" s="4" t="str">
        <f>HYPERLINK("http://141.218.60.56/~jnz1568/getInfo.php?workbook=19_14.xlsx&amp;sheet=U0&amp;row=201&amp;col=7&amp;number=1.68&amp;sourceID=14","1.68")</f>
        <v>1.68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HYPERLINK("http://141.218.60.56/~jnz1568/getInfo.php?workbook=19_14.xlsx&amp;sheet=U0&amp;row=202&amp;col=6&amp;number=4.8&amp;sourceID=14","4.8")</f>
        <v>4.8</v>
      </c>
      <c r="G202" s="4" t="str">
        <f>HYPERLINK("http://141.218.60.56/~jnz1568/getInfo.php?workbook=19_14.xlsx&amp;sheet=U0&amp;row=202&amp;col=7&amp;number=1.68&amp;sourceID=14","1.68")</f>
        <v>1.68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HYPERLINK("http://141.218.60.56/~jnz1568/getInfo.php?workbook=19_14.xlsx&amp;sheet=U0&amp;row=203&amp;col=6&amp;number=4.9&amp;sourceID=14","4.9")</f>
        <v>4.9</v>
      </c>
      <c r="G203" s="4" t="str">
        <f>HYPERLINK("http://141.218.60.56/~jnz1568/getInfo.php?workbook=19_14.xlsx&amp;sheet=U0&amp;row=203&amp;col=7&amp;number=1.66&amp;sourceID=14","1.66")</f>
        <v>1.66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2015-05-07T00:15:01Z</dcterms:created>
  <dcterms:modified xsi:type="dcterms:W3CDTF">2015-05-07T00:15:01Z</dcterms:modified>
</cp:coreProperties>
</file>