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<sst xmlns="http://schemas.openxmlformats.org/spreadsheetml/2006/main" count="42" uniqueCount="25">
  <si>
    <t>Fine Structure Energy Levels for K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</si>
  <si>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</si>
  <si>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</si>
  <si>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</si>
  <si>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</si>
  <si>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</si>
  <si>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</si>
  <si>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</si>
  <si>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</si>
  <si>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</si>
  <si>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</si>
  <si>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</si>
  <si>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3s2.3p3</t>
  </si>
  <si>
    <t>4S</t>
  </si>
  <si>
    <t>2D</t>
  </si>
  <si>
    <t>2P</t>
  </si>
  <si>
    <t>A-values for fine-structure transitions in K V</t>
  </si>
  <si>
    <t>k</t>
  </si>
  <si>
    <t>WL Vac (A)</t>
  </si>
  <si>
    <t>A (s-1)</t>
  </si>
  <si>
    <t>A2E1(s-1)</t>
  </si>
  <si>
    <t>Effective Collision Strengths for K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</si>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</sst>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15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HYPERLINK("http://141.218.60.56/~jnz1568/getInfo.php?workbook=19_15.xlsx&amp;sheet=E0&amp;row=4&amp;col=10&amp;number=0&amp;sourceID=14","0")</f>
        <v>0</v>
      </c>
    </row>
    <row r="5" spans="1:10">
      <c r="A5" s="3">
        <v>19</v>
      </c>
      <c r="B5" s="3">
        <v>15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HYPERLINK("http://141.218.60.56/~jnz1568/getInfo.php?workbook=19_15.xlsx&amp;sheet=E0&amp;row=5&amp;col=10&amp;number=24012.5&amp;sourceID=14","24012.5")</f>
        <v>24012.5</v>
      </c>
    </row>
    <row r="6" spans="1:10">
      <c r="A6" s="3">
        <v>19</v>
      </c>
      <c r="B6" s="3">
        <v>15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HYPERLINK("http://141.218.60.56/~jnz1568/getInfo.php?workbook=19_15.xlsx&amp;sheet=E0&amp;row=6&amp;col=10&amp;number=24249.6&amp;sourceID=14","24249.6")</f>
        <v>24249.6</v>
      </c>
    </row>
    <row r="7" spans="1:10">
      <c r="A7" s="3">
        <v>19</v>
      </c>
      <c r="B7" s="3">
        <v>15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HYPERLINK("http://141.218.60.56/~jnz1568/getInfo.php?workbook=19_15.xlsx&amp;sheet=E0&amp;row=7&amp;col=10&amp;number=39758.1&amp;sourceID=14","39758.1")</f>
        <v>39758.1</v>
      </c>
    </row>
    <row r="8" spans="1:10">
      <c r="A8" s="3">
        <v>19</v>
      </c>
      <c r="B8" s="3">
        <v>15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HYPERLINK("http://141.218.60.56/~jnz1568/getInfo.php?workbook=19_15.xlsx&amp;sheet=E0&amp;row=8&amp;col=10&amp;number=40080.199&amp;sourceID=14","40080.199")</f>
        <v>40080.199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11.7109375" customWidth="1"/>
    <col min="6" max="6" width="9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19</v>
      </c>
      <c r="B4" s="3">
        <v>15</v>
      </c>
      <c r="C4" s="3">
        <v>2</v>
      </c>
      <c r="D4" s="3">
        <v>1</v>
      </c>
      <c r="E4" s="3">
        <v>4164.498</v>
      </c>
      <c r="F4" s="4" t="str">
        <f>HYPERLINK("http://141.218.60.56/~jnz1568/getInfo.php?workbook=19_15.xlsx&amp;sheet=A0&amp;row=4&amp;col=6&amp;number=0.0884&amp;sourceID=14","0.0884")</f>
        <v>0.0884</v>
      </c>
      <c r="G4" s="4" t="str">
        <f>HYPERLINK("http://141.218.60.56/~jnz1568/getInfo.php?workbook=19_15.xlsx&amp;sheet=A0&amp;row=4&amp;col=7&amp;number=0&amp;sourceID=14","0")</f>
        <v>0</v>
      </c>
    </row>
    <row r="5" spans="1:7">
      <c r="A5" s="3">
        <v>19</v>
      </c>
      <c r="B5" s="3">
        <v>15</v>
      </c>
      <c r="C5" s="3">
        <v>3</v>
      </c>
      <c r="D5" s="3">
        <v>1</v>
      </c>
      <c r="E5" s="3">
        <v>4123.779</v>
      </c>
      <c r="F5" s="4" t="str">
        <f>HYPERLINK("http://141.218.60.56/~jnz1568/getInfo.php?workbook=19_15.xlsx&amp;sheet=A0&amp;row=5&amp;col=6&amp;number=0.00459&amp;sourceID=14","0.00459")</f>
        <v>0.00459</v>
      </c>
      <c r="G5" s="4" t="str">
        <f>HYPERLINK("http://141.218.60.56/~jnz1568/getInfo.php?workbook=19_15.xlsx&amp;sheet=A0&amp;row=5&amp;col=7&amp;number=0&amp;sourceID=14","0")</f>
        <v>0</v>
      </c>
    </row>
    <row r="6" spans="1:7">
      <c r="A6" s="3">
        <v>19</v>
      </c>
      <c r="B6" s="3">
        <v>15</v>
      </c>
      <c r="C6" s="3">
        <v>3</v>
      </c>
      <c r="D6" s="3">
        <v>2</v>
      </c>
      <c r="E6" s="3">
        <v>421763.664</v>
      </c>
      <c r="F6" s="4" t="str">
        <f>HYPERLINK("http://141.218.60.56/~jnz1568/getInfo.php?workbook=19_15.xlsx&amp;sheet=A0&amp;row=6&amp;col=6&amp;number=0.000142&amp;sourceID=14","0.000142")</f>
        <v>0.000142</v>
      </c>
      <c r="G6" s="4" t="str">
        <f>HYPERLINK("http://141.218.60.56/~jnz1568/getInfo.php?workbook=19_15.xlsx&amp;sheet=A0&amp;row=6&amp;col=7&amp;number=0&amp;sourceID=14","0")</f>
        <v>0</v>
      </c>
    </row>
    <row r="7" spans="1:7">
      <c r="A7" s="3">
        <v>19</v>
      </c>
      <c r="B7" s="3">
        <v>15</v>
      </c>
      <c r="C7" s="3">
        <v>4</v>
      </c>
      <c r="D7" s="3">
        <v>1</v>
      </c>
      <c r="E7" s="3">
        <v>2515.211</v>
      </c>
      <c r="F7" s="4" t="str">
        <f>HYPERLINK("http://141.218.60.56/~jnz1568/getInfo.php?workbook=19_15.xlsx&amp;sheet=A0&amp;row=7&amp;col=6&amp;number=2.14&amp;sourceID=14","2.14")</f>
        <v>2.14</v>
      </c>
      <c r="G7" s="4" t="str">
        <f>HYPERLINK("http://141.218.60.56/~jnz1568/getInfo.php?workbook=19_15.xlsx&amp;sheet=A0&amp;row=7&amp;col=7&amp;number=0&amp;sourceID=14","0")</f>
        <v>0</v>
      </c>
    </row>
    <row r="8" spans="1:7">
      <c r="A8" s="3">
        <v>19</v>
      </c>
      <c r="B8" s="3">
        <v>15</v>
      </c>
      <c r="C8" s="3">
        <v>4</v>
      </c>
      <c r="D8" s="3">
        <v>2</v>
      </c>
      <c r="E8" s="3">
        <v>6350.98</v>
      </c>
      <c r="F8" s="4" t="str">
        <f>HYPERLINK("http://141.218.60.56/~jnz1568/getInfo.php?workbook=19_15.xlsx&amp;sheet=A0&amp;row=8&amp;col=6&amp;number=1.25&amp;sourceID=14","1.25")</f>
        <v>1.25</v>
      </c>
      <c r="G8" s="4" t="str">
        <f>HYPERLINK("http://141.218.60.56/~jnz1568/getInfo.php?workbook=19_15.xlsx&amp;sheet=A0&amp;row=8&amp;col=7&amp;number=0&amp;sourceID=14","0")</f>
        <v>0</v>
      </c>
    </row>
    <row r="9" spans="1:7">
      <c r="A9" s="3">
        <v>19</v>
      </c>
      <c r="B9" s="3">
        <v>15</v>
      </c>
      <c r="C9" s="3">
        <v>4</v>
      </c>
      <c r="D9" s="3">
        <v>3</v>
      </c>
      <c r="E9" s="3">
        <v>6448.076</v>
      </c>
      <c r="F9" s="4" t="str">
        <f>HYPERLINK("http://141.218.60.56/~jnz1568/getInfo.php?workbook=19_15.xlsx&amp;sheet=A0&amp;row=9&amp;col=6&amp;number=0.141&amp;sourceID=14","0.141")</f>
        <v>0.141</v>
      </c>
      <c r="G9" s="4" t="str">
        <f>HYPERLINK("http://141.218.60.56/~jnz1568/getInfo.php?workbook=19_15.xlsx&amp;sheet=A0&amp;row=9&amp;col=7&amp;number=0&amp;sourceID=14","0")</f>
        <v>0</v>
      </c>
    </row>
    <row r="10" spans="1:7">
      <c r="A10" s="3">
        <v>19</v>
      </c>
      <c r="B10" s="3">
        <v>15</v>
      </c>
      <c r="C10" s="3">
        <v>5</v>
      </c>
      <c r="D10" s="3">
        <v>1</v>
      </c>
      <c r="E10" s="3">
        <v>2494.998</v>
      </c>
      <c r="F10" s="4" t="str">
        <f>HYPERLINK("http://141.218.60.56/~jnz1568/getInfo.php?workbook=19_15.xlsx&amp;sheet=A0&amp;row=10&amp;col=6&amp;number=5.19&amp;sourceID=14","5.19")</f>
        <v>5.19</v>
      </c>
      <c r="G10" s="4" t="str">
        <f>HYPERLINK("http://141.218.60.56/~jnz1568/getInfo.php?workbook=19_15.xlsx&amp;sheet=A0&amp;row=10&amp;col=7&amp;number=0&amp;sourceID=14","0")</f>
        <v>0</v>
      </c>
    </row>
    <row r="11" spans="1:7">
      <c r="A11" s="3">
        <v>19</v>
      </c>
      <c r="B11" s="3">
        <v>15</v>
      </c>
      <c r="C11" s="3">
        <v>5</v>
      </c>
      <c r="D11" s="3">
        <v>2</v>
      </c>
      <c r="E11" s="3">
        <v>6223.666</v>
      </c>
      <c r="F11" s="4" t="str">
        <f>HYPERLINK("http://141.218.60.56/~jnz1568/getInfo.php?workbook=19_15.xlsx&amp;sheet=A0&amp;row=11&amp;col=6&amp;number=1.86&amp;sourceID=14","1.86")</f>
        <v>1.86</v>
      </c>
      <c r="G11" s="4" t="str">
        <f>HYPERLINK("http://141.218.60.56/~jnz1568/getInfo.php?workbook=19_15.xlsx&amp;sheet=A0&amp;row=11&amp;col=7&amp;number=0&amp;sourceID=14","0")</f>
        <v>0</v>
      </c>
    </row>
    <row r="12" spans="1:7">
      <c r="A12" s="3">
        <v>19</v>
      </c>
      <c r="B12" s="3">
        <v>15</v>
      </c>
      <c r="C12" s="3">
        <v>5</v>
      </c>
      <c r="D12" s="3">
        <v>3</v>
      </c>
      <c r="E12" s="3">
        <v>6316.88</v>
      </c>
      <c r="F12" s="4" t="str">
        <f>HYPERLINK("http://141.218.60.56/~jnz1568/getInfo.php?workbook=19_15.xlsx&amp;sheet=A0&amp;row=12&amp;col=6&amp;number=1.21&amp;sourceID=14","1.21")</f>
        <v>1.21</v>
      </c>
      <c r="G12" s="4" t="str">
        <f>HYPERLINK("http://141.218.60.56/~jnz1568/getInfo.php?workbook=19_15.xlsx&amp;sheet=A0&amp;row=12&amp;col=7&amp;number=0&amp;sourceID=14","0")</f>
        <v>0</v>
      </c>
    </row>
    <row r="13" spans="1:7">
      <c r="A13" s="3">
        <v>19</v>
      </c>
      <c r="B13" s="3">
        <v>15</v>
      </c>
      <c r="C13" s="3">
        <v>5</v>
      </c>
      <c r="D13" s="3">
        <v>4</v>
      </c>
      <c r="E13" s="3">
        <v>310464.848</v>
      </c>
      <c r="F13" s="4" t="str">
        <f>HYPERLINK("http://141.218.60.56/~jnz1568/getInfo.php?workbook=19_15.xlsx&amp;sheet=A0&amp;row=13&amp;col=6&amp;number=0.000296&amp;sourceID=14","0.000296")</f>
        <v>0.000296</v>
      </c>
      <c r="G13" s="4" t="str">
        <f>HYPERLINK("http://141.218.60.56/~jnz1568/getInfo.php?workbook=19_15.xlsx&amp;sheet=A0&amp;row=13&amp;col=7&amp;number=0&amp;sourceID=14","0")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19</v>
      </c>
      <c r="B4" s="3">
        <v>15</v>
      </c>
      <c r="C4" s="3">
        <v>1</v>
      </c>
      <c r="D4" s="3">
        <v>2</v>
      </c>
      <c r="E4" s="3">
        <v>1</v>
      </c>
      <c r="F4" s="4" t="str">
        <f>HYPERLINK("http://141.218.60.56/~jnz1568/getInfo.php?workbook=19_15.xlsx&amp;sheet=U0&amp;row=4&amp;col=6&amp;number=3&amp;sourceID=14","3")</f>
        <v>3</v>
      </c>
      <c r="G4" s="4" t="str">
        <f>HYPERLINK("http://141.218.60.56/~jnz1568/getInfo.php?workbook=19_15.xlsx&amp;sheet=U0&amp;row=4&amp;col=7&amp;number=0.842&amp;sourceID=14","0.842")</f>
        <v>0.842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HYPERLINK("http://141.218.60.56/~jnz1568/getInfo.php?workbook=19_15.xlsx&amp;sheet=U0&amp;row=5&amp;col=6&amp;number=3.1&amp;sourceID=14","3.1")</f>
        <v>3.1</v>
      </c>
      <c r="G5" s="4" t="str">
        <f>HYPERLINK("http://141.218.60.56/~jnz1568/getInfo.php?workbook=19_15.xlsx&amp;sheet=U0&amp;row=5&amp;col=7&amp;number=0.851&amp;sourceID=14","0.851")</f>
        <v>0.851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HYPERLINK("http://141.218.60.56/~jnz1568/getInfo.php?workbook=19_15.xlsx&amp;sheet=U0&amp;row=6&amp;col=6&amp;number=3.2&amp;sourceID=14","3.2")</f>
        <v>3.2</v>
      </c>
      <c r="G6" s="4" t="str">
        <f>HYPERLINK("http://141.218.60.56/~jnz1568/getInfo.php?workbook=19_15.xlsx&amp;sheet=U0&amp;row=6&amp;col=7&amp;number=0.866&amp;sourceID=14","0.866")</f>
        <v>0.866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HYPERLINK("http://141.218.60.56/~jnz1568/getInfo.php?workbook=19_15.xlsx&amp;sheet=U0&amp;row=7&amp;col=6&amp;number=3.3&amp;sourceID=14","3.3")</f>
        <v>3.3</v>
      </c>
      <c r="G7" s="4" t="str">
        <f>HYPERLINK("http://141.218.60.56/~jnz1568/getInfo.php?workbook=19_15.xlsx&amp;sheet=U0&amp;row=7&amp;col=7&amp;number=0.887&amp;sourceID=14","0.887")</f>
        <v>0.887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HYPERLINK("http://141.218.60.56/~jnz1568/getInfo.php?workbook=19_15.xlsx&amp;sheet=U0&amp;row=8&amp;col=6&amp;number=3.4&amp;sourceID=14","3.4")</f>
        <v>3.4</v>
      </c>
      <c r="G8" s="4" t="str">
        <f>HYPERLINK("http://141.218.60.56/~jnz1568/getInfo.php?workbook=19_15.xlsx&amp;sheet=U0&amp;row=8&amp;col=7&amp;number=0.92&amp;sourceID=14","0.92")</f>
        <v>0.92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HYPERLINK("http://141.218.60.56/~jnz1568/getInfo.php?workbook=19_15.xlsx&amp;sheet=U0&amp;row=9&amp;col=6&amp;number=3.5&amp;sourceID=14","3.5")</f>
        <v>3.5</v>
      </c>
      <c r="G9" s="4" t="str">
        <f>HYPERLINK("http://141.218.60.56/~jnz1568/getInfo.php?workbook=19_15.xlsx&amp;sheet=U0&amp;row=9&amp;col=7&amp;number=0.968&amp;sourceID=14","0.968")</f>
        <v>0.968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HYPERLINK("http://141.218.60.56/~jnz1568/getInfo.php?workbook=19_15.xlsx&amp;sheet=U0&amp;row=10&amp;col=6&amp;number=3.6&amp;sourceID=14","3.6")</f>
        <v>3.6</v>
      </c>
      <c r="G10" s="4" t="str">
        <f>HYPERLINK("http://141.218.60.56/~jnz1568/getInfo.php?workbook=19_15.xlsx&amp;sheet=U0&amp;row=10&amp;col=7&amp;number=1.03&amp;sourceID=14","1.03")</f>
        <v>1.03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HYPERLINK("http://141.218.60.56/~jnz1568/getInfo.php?workbook=19_15.xlsx&amp;sheet=U0&amp;row=11&amp;col=6&amp;number=3.7&amp;sourceID=14","3.7")</f>
        <v>3.7</v>
      </c>
      <c r="G11" s="4" t="str">
        <f>HYPERLINK("http://141.218.60.56/~jnz1568/getInfo.php?workbook=19_15.xlsx&amp;sheet=U0&amp;row=11&amp;col=7&amp;number=1.11&amp;sourceID=14","1.11")</f>
        <v>1.11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HYPERLINK("http://141.218.60.56/~jnz1568/getInfo.php?workbook=19_15.xlsx&amp;sheet=U0&amp;row=12&amp;col=6&amp;number=3.8&amp;sourceID=14","3.8")</f>
        <v>3.8</v>
      </c>
      <c r="G12" s="4" t="str">
        <f>HYPERLINK("http://141.218.60.56/~jnz1568/getInfo.php?workbook=19_15.xlsx&amp;sheet=U0&amp;row=12&amp;col=7&amp;number=1.2&amp;sourceID=14","1.2")</f>
        <v>1.2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HYPERLINK("http://141.218.60.56/~jnz1568/getInfo.php?workbook=19_15.xlsx&amp;sheet=U0&amp;row=13&amp;col=6&amp;number=3.9&amp;sourceID=14","3.9")</f>
        <v>3.9</v>
      </c>
      <c r="G13" s="4" t="str">
        <f>HYPERLINK("http://141.218.60.56/~jnz1568/getInfo.php?workbook=19_15.xlsx&amp;sheet=U0&amp;row=13&amp;col=7&amp;number=1.29&amp;sourceID=14","1.29")</f>
        <v>1.29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HYPERLINK("http://141.218.60.56/~jnz1568/getInfo.php?workbook=19_15.xlsx&amp;sheet=U0&amp;row=14&amp;col=6&amp;number=4&amp;sourceID=14","4")</f>
        <v>4</v>
      </c>
      <c r="G14" s="4" t="str">
        <f>HYPERLINK("http://141.218.60.56/~jnz1568/getInfo.php?workbook=19_15.xlsx&amp;sheet=U0&amp;row=14&amp;col=7&amp;number=1.37&amp;sourceID=14","1.37")</f>
        <v>1.37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HYPERLINK("http://141.218.60.56/~jnz1568/getInfo.php?workbook=19_15.xlsx&amp;sheet=U0&amp;row=15&amp;col=6&amp;number=4.1&amp;sourceID=14","4.1")</f>
        <v>4.1</v>
      </c>
      <c r="G15" s="4" t="str">
        <f>HYPERLINK("http://141.218.60.56/~jnz1568/getInfo.php?workbook=19_15.xlsx&amp;sheet=U0&amp;row=15&amp;col=7&amp;number=1.41&amp;sourceID=14","1.41")</f>
        <v>1.41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HYPERLINK("http://141.218.60.56/~jnz1568/getInfo.php?workbook=19_15.xlsx&amp;sheet=U0&amp;row=16&amp;col=6&amp;number=4.2&amp;sourceID=14","4.2")</f>
        <v>4.2</v>
      </c>
      <c r="G16" s="4" t="str">
        <f>HYPERLINK("http://141.218.60.56/~jnz1568/getInfo.php?workbook=19_15.xlsx&amp;sheet=U0&amp;row=16&amp;col=7&amp;number=1.42&amp;sourceID=14","1.42")</f>
        <v>1.42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HYPERLINK("http://141.218.60.56/~jnz1568/getInfo.php?workbook=19_15.xlsx&amp;sheet=U0&amp;row=17&amp;col=6&amp;number=4.3&amp;sourceID=14","4.3")</f>
        <v>4.3</v>
      </c>
      <c r="G17" s="4" t="str">
        <f>HYPERLINK("http://141.218.60.56/~jnz1568/getInfo.php?workbook=19_15.xlsx&amp;sheet=U0&amp;row=17&amp;col=7&amp;number=1.41&amp;sourceID=14","1.41")</f>
        <v>1.41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HYPERLINK("http://141.218.60.56/~jnz1568/getInfo.php?workbook=19_15.xlsx&amp;sheet=U0&amp;row=18&amp;col=6&amp;number=4.4&amp;sourceID=14","4.4")</f>
        <v>4.4</v>
      </c>
      <c r="G18" s="4" t="str">
        <f>HYPERLINK("http://141.218.60.56/~jnz1568/getInfo.php?workbook=19_15.xlsx&amp;sheet=U0&amp;row=18&amp;col=7&amp;number=1.37&amp;sourceID=14","1.37")</f>
        <v>1.37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HYPERLINK("http://141.218.60.56/~jnz1568/getInfo.php?workbook=19_15.xlsx&amp;sheet=U0&amp;row=19&amp;col=6&amp;number=4.5&amp;sourceID=14","4.5")</f>
        <v>4.5</v>
      </c>
      <c r="G19" s="4" t="str">
        <f>HYPERLINK("http://141.218.60.56/~jnz1568/getInfo.php?workbook=19_15.xlsx&amp;sheet=U0&amp;row=19&amp;col=7&amp;number=1.32&amp;sourceID=14","1.32")</f>
        <v>1.32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HYPERLINK("http://141.218.60.56/~jnz1568/getInfo.php?workbook=19_15.xlsx&amp;sheet=U0&amp;row=20&amp;col=6&amp;number=4.6&amp;sourceID=14","4.6")</f>
        <v>4.6</v>
      </c>
      <c r="G20" s="4" t="str">
        <f>HYPERLINK("http://141.218.60.56/~jnz1568/getInfo.php?workbook=19_15.xlsx&amp;sheet=U0&amp;row=20&amp;col=7&amp;number=1.26&amp;sourceID=14","1.26")</f>
        <v>1.26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HYPERLINK("http://141.218.60.56/~jnz1568/getInfo.php?workbook=19_15.xlsx&amp;sheet=U0&amp;row=21&amp;col=6&amp;number=4.7&amp;sourceID=14","4.7")</f>
        <v>4.7</v>
      </c>
      <c r="G21" s="4" t="str">
        <f>HYPERLINK("http://141.218.60.56/~jnz1568/getInfo.php?workbook=19_15.xlsx&amp;sheet=U0&amp;row=21&amp;col=7&amp;number=1.21&amp;sourceID=14","1.21")</f>
        <v>1.21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HYPERLINK("http://141.218.60.56/~jnz1568/getInfo.php?workbook=19_15.xlsx&amp;sheet=U0&amp;row=22&amp;col=6&amp;number=4.8&amp;sourceID=14","4.8")</f>
        <v>4.8</v>
      </c>
      <c r="G22" s="4" t="str">
        <f>HYPERLINK("http://141.218.60.56/~jnz1568/getInfo.php?workbook=19_15.xlsx&amp;sheet=U0&amp;row=22&amp;col=7&amp;number=1.15&amp;sourceID=14","1.15")</f>
        <v>1.15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HYPERLINK("http://141.218.60.56/~jnz1568/getInfo.php?workbook=19_15.xlsx&amp;sheet=U0&amp;row=23&amp;col=6&amp;number=4.9&amp;sourceID=14","4.9")</f>
        <v>4.9</v>
      </c>
      <c r="G23" s="4" t="str">
        <f>HYPERLINK("http://141.218.60.56/~jnz1568/getInfo.php?workbook=19_15.xlsx&amp;sheet=U0&amp;row=23&amp;col=7&amp;number=1.1&amp;sourceID=14","1.1")</f>
        <v>1.1</v>
      </c>
    </row>
    <row r="24" spans="1:7">
      <c r="A24" s="3">
        <v>19</v>
      </c>
      <c r="B24" s="3">
        <v>15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HYPERLINK("http://141.218.60.56/~jnz1568/getInfo.php?workbook=19_15.xlsx&amp;sheet=U0&amp;row=24&amp;col=6&amp;number=3&amp;sourceID=14","3")</f>
        <v>3</v>
      </c>
      <c r="G24" s="4" t="str">
        <f>HYPERLINK("http://141.218.60.56/~jnz1568/getInfo.php?workbook=19_15.xlsx&amp;sheet=U0&amp;row=24&amp;col=7&amp;number=1.26&amp;sourceID=14","1.26")</f>
        <v>1.26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HYPERLINK("http://141.218.60.56/~jnz1568/getInfo.php?workbook=19_15.xlsx&amp;sheet=U0&amp;row=25&amp;col=6&amp;number=3.1&amp;sourceID=14","3.1")</f>
        <v>3.1</v>
      </c>
      <c r="G25" s="4" t="str">
        <f>HYPERLINK("http://141.218.60.56/~jnz1568/getInfo.php?workbook=19_15.xlsx&amp;sheet=U0&amp;row=25&amp;col=7&amp;number=1.28&amp;sourceID=14","1.28")</f>
        <v>1.28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HYPERLINK("http://141.218.60.56/~jnz1568/getInfo.php?workbook=19_15.xlsx&amp;sheet=U0&amp;row=26&amp;col=6&amp;number=3.2&amp;sourceID=14","3.2")</f>
        <v>3.2</v>
      </c>
      <c r="G26" s="4" t="str">
        <f>HYPERLINK("http://141.218.60.56/~jnz1568/getInfo.php?workbook=19_15.xlsx&amp;sheet=U0&amp;row=26&amp;col=7&amp;number=1.3&amp;sourceID=14","1.3")</f>
        <v>1.3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HYPERLINK("http://141.218.60.56/~jnz1568/getInfo.php?workbook=19_15.xlsx&amp;sheet=U0&amp;row=27&amp;col=6&amp;number=3.3&amp;sourceID=14","3.3")</f>
        <v>3.3</v>
      </c>
      <c r="G27" s="4" t="str">
        <f>HYPERLINK("http://141.218.60.56/~jnz1568/getInfo.php?workbook=19_15.xlsx&amp;sheet=U0&amp;row=27&amp;col=7&amp;number=1.33&amp;sourceID=14","1.33")</f>
        <v>1.33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HYPERLINK("http://141.218.60.56/~jnz1568/getInfo.php?workbook=19_15.xlsx&amp;sheet=U0&amp;row=28&amp;col=6&amp;number=3.4&amp;sourceID=14","3.4")</f>
        <v>3.4</v>
      </c>
      <c r="G28" s="4" t="str">
        <f>HYPERLINK("http://141.218.60.56/~jnz1568/getInfo.php?workbook=19_15.xlsx&amp;sheet=U0&amp;row=28&amp;col=7&amp;number=1.38&amp;sourceID=14","1.38")</f>
        <v>1.38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HYPERLINK("http://141.218.60.56/~jnz1568/getInfo.php?workbook=19_15.xlsx&amp;sheet=U0&amp;row=29&amp;col=6&amp;number=3.5&amp;sourceID=14","3.5")</f>
        <v>3.5</v>
      </c>
      <c r="G29" s="4" t="str">
        <f>HYPERLINK("http://141.218.60.56/~jnz1568/getInfo.php?workbook=19_15.xlsx&amp;sheet=U0&amp;row=29&amp;col=7&amp;number=1.45&amp;sourceID=14","1.45")</f>
        <v>1.45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HYPERLINK("http://141.218.60.56/~jnz1568/getInfo.php?workbook=19_15.xlsx&amp;sheet=U0&amp;row=30&amp;col=6&amp;number=3.6&amp;sourceID=14","3.6")</f>
        <v>3.6</v>
      </c>
      <c r="G30" s="4" t="str">
        <f>HYPERLINK("http://141.218.60.56/~jnz1568/getInfo.php?workbook=19_15.xlsx&amp;sheet=U0&amp;row=30&amp;col=7&amp;number=1.55&amp;sourceID=14","1.55")</f>
        <v>1.55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HYPERLINK("http://141.218.60.56/~jnz1568/getInfo.php?workbook=19_15.xlsx&amp;sheet=U0&amp;row=31&amp;col=6&amp;number=3.7&amp;sourceID=14","3.7")</f>
        <v>3.7</v>
      </c>
      <c r="G31" s="4" t="str">
        <f>HYPERLINK("http://141.218.60.56/~jnz1568/getInfo.php?workbook=19_15.xlsx&amp;sheet=U0&amp;row=31&amp;col=7&amp;number=1.67&amp;sourceID=14","1.67")</f>
        <v>1.67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HYPERLINK("http://141.218.60.56/~jnz1568/getInfo.php?workbook=19_15.xlsx&amp;sheet=U0&amp;row=32&amp;col=6&amp;number=3.8&amp;sourceID=14","3.8")</f>
        <v>3.8</v>
      </c>
      <c r="G32" s="4" t="str">
        <f>HYPERLINK("http://141.218.60.56/~jnz1568/getInfo.php?workbook=19_15.xlsx&amp;sheet=U0&amp;row=32&amp;col=7&amp;number=1.81&amp;sourceID=14","1.81")</f>
        <v>1.81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HYPERLINK("http://141.218.60.56/~jnz1568/getInfo.php?workbook=19_15.xlsx&amp;sheet=U0&amp;row=33&amp;col=6&amp;number=3.9&amp;sourceID=14","3.9")</f>
        <v>3.9</v>
      </c>
      <c r="G33" s="4" t="str">
        <f>HYPERLINK("http://141.218.60.56/~jnz1568/getInfo.php?workbook=19_15.xlsx&amp;sheet=U0&amp;row=33&amp;col=7&amp;number=1.94&amp;sourceID=14","1.94")</f>
        <v>1.94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HYPERLINK("http://141.218.60.56/~jnz1568/getInfo.php?workbook=19_15.xlsx&amp;sheet=U0&amp;row=34&amp;col=6&amp;number=4&amp;sourceID=14","4")</f>
        <v>4</v>
      </c>
      <c r="G34" s="4" t="str">
        <f>HYPERLINK("http://141.218.60.56/~jnz1568/getInfo.php?workbook=19_15.xlsx&amp;sheet=U0&amp;row=34&amp;col=7&amp;number=2.05&amp;sourceID=14","2.05")</f>
        <v>2.05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HYPERLINK("http://141.218.60.56/~jnz1568/getInfo.php?workbook=19_15.xlsx&amp;sheet=U0&amp;row=35&amp;col=6&amp;number=4.1&amp;sourceID=14","4.1")</f>
        <v>4.1</v>
      </c>
      <c r="G35" s="4" t="str">
        <f>HYPERLINK("http://141.218.60.56/~jnz1568/getInfo.php?workbook=19_15.xlsx&amp;sheet=U0&amp;row=35&amp;col=7&amp;number=2.11&amp;sourceID=14","2.11")</f>
        <v>2.11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HYPERLINK("http://141.218.60.56/~jnz1568/getInfo.php?workbook=19_15.xlsx&amp;sheet=U0&amp;row=36&amp;col=6&amp;number=4.2&amp;sourceID=14","4.2")</f>
        <v>4.2</v>
      </c>
      <c r="G36" s="4" t="str">
        <f>HYPERLINK("http://141.218.60.56/~jnz1568/getInfo.php?workbook=19_15.xlsx&amp;sheet=U0&amp;row=36&amp;col=7&amp;number=2.13&amp;sourceID=14","2.13")</f>
        <v>2.13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HYPERLINK("http://141.218.60.56/~jnz1568/getInfo.php?workbook=19_15.xlsx&amp;sheet=U0&amp;row=37&amp;col=6&amp;number=4.3&amp;sourceID=14","4.3")</f>
        <v>4.3</v>
      </c>
      <c r="G37" s="4" t="str">
        <f>HYPERLINK("http://141.218.60.56/~jnz1568/getInfo.php?workbook=19_15.xlsx&amp;sheet=U0&amp;row=37&amp;col=7&amp;number=2.11&amp;sourceID=14","2.11")</f>
        <v>2.11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HYPERLINK("http://141.218.60.56/~jnz1568/getInfo.php?workbook=19_15.xlsx&amp;sheet=U0&amp;row=38&amp;col=6&amp;number=4.4&amp;sourceID=14","4.4")</f>
        <v>4.4</v>
      </c>
      <c r="G38" s="4" t="str">
        <f>HYPERLINK("http://141.218.60.56/~jnz1568/getInfo.php?workbook=19_15.xlsx&amp;sheet=U0&amp;row=38&amp;col=7&amp;number=2.05&amp;sourceID=14","2.05")</f>
        <v>2.05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HYPERLINK("http://141.218.60.56/~jnz1568/getInfo.php?workbook=19_15.xlsx&amp;sheet=U0&amp;row=39&amp;col=6&amp;number=4.5&amp;sourceID=14","4.5")</f>
        <v>4.5</v>
      </c>
      <c r="G39" s="4" t="str">
        <f>HYPERLINK("http://141.218.60.56/~jnz1568/getInfo.php?workbook=19_15.xlsx&amp;sheet=U0&amp;row=39&amp;col=7&amp;number=1.98&amp;sourceID=14","1.98")</f>
        <v>1.98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HYPERLINK("http://141.218.60.56/~jnz1568/getInfo.php?workbook=19_15.xlsx&amp;sheet=U0&amp;row=40&amp;col=6&amp;number=4.6&amp;sourceID=14","4.6")</f>
        <v>4.6</v>
      </c>
      <c r="G40" s="4" t="str">
        <f>HYPERLINK("http://141.218.60.56/~jnz1568/getInfo.php?workbook=19_15.xlsx&amp;sheet=U0&amp;row=40&amp;col=7&amp;number=1.89&amp;sourceID=14","1.89")</f>
        <v>1.89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HYPERLINK("http://141.218.60.56/~jnz1568/getInfo.php?workbook=19_15.xlsx&amp;sheet=U0&amp;row=41&amp;col=6&amp;number=4.7&amp;sourceID=14","4.7")</f>
        <v>4.7</v>
      </c>
      <c r="G41" s="4" t="str">
        <f>HYPERLINK("http://141.218.60.56/~jnz1568/getInfo.php?workbook=19_15.xlsx&amp;sheet=U0&amp;row=41&amp;col=7&amp;number=1.81&amp;sourceID=14","1.81")</f>
        <v>1.81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HYPERLINK("http://141.218.60.56/~jnz1568/getInfo.php?workbook=19_15.xlsx&amp;sheet=U0&amp;row=42&amp;col=6&amp;number=4.8&amp;sourceID=14","4.8")</f>
        <v>4.8</v>
      </c>
      <c r="G42" s="4" t="str">
        <f>HYPERLINK("http://141.218.60.56/~jnz1568/getInfo.php?workbook=19_15.xlsx&amp;sheet=U0&amp;row=42&amp;col=7&amp;number=1.73&amp;sourceID=14","1.73")</f>
        <v>1.73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HYPERLINK("http://141.218.60.56/~jnz1568/getInfo.php?workbook=19_15.xlsx&amp;sheet=U0&amp;row=43&amp;col=6&amp;number=4.9&amp;sourceID=14","4.9")</f>
        <v>4.9</v>
      </c>
      <c r="G43" s="4" t="str">
        <f>HYPERLINK("http://141.218.60.56/~jnz1568/getInfo.php?workbook=19_15.xlsx&amp;sheet=U0&amp;row=43&amp;col=7&amp;number=1.65&amp;sourceID=14","1.65")</f>
        <v>1.65</v>
      </c>
    </row>
    <row r="44" spans="1:7">
      <c r="A44" s="3">
        <v>19</v>
      </c>
      <c r="B44" s="3">
        <v>15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HYPERLINK("http://141.218.60.56/~jnz1568/getInfo.php?workbook=19_15.xlsx&amp;sheet=U0&amp;row=44&amp;col=6&amp;number=3&amp;sourceID=14","3")</f>
        <v>3</v>
      </c>
      <c r="G44" s="4" t="str">
        <f>HYPERLINK("http://141.218.60.56/~jnz1568/getInfo.php?workbook=19_15.xlsx&amp;sheet=U0&amp;row=44&amp;col=7&amp;number=2.03&amp;sourceID=14","2.03")</f>
        <v>2.03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HYPERLINK("http://141.218.60.56/~jnz1568/getInfo.php?workbook=19_15.xlsx&amp;sheet=U0&amp;row=45&amp;col=6&amp;number=3.1&amp;sourceID=14","3.1")</f>
        <v>3.1</v>
      </c>
      <c r="G45" s="4" t="str">
        <f>HYPERLINK("http://141.218.60.56/~jnz1568/getInfo.php?workbook=19_15.xlsx&amp;sheet=U0&amp;row=45&amp;col=7&amp;number=2&amp;sourceID=14","2")</f>
        <v>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HYPERLINK("http://141.218.60.56/~jnz1568/getInfo.php?workbook=19_15.xlsx&amp;sheet=U0&amp;row=46&amp;col=6&amp;number=3.2&amp;sourceID=14","3.2")</f>
        <v>3.2</v>
      </c>
      <c r="G46" s="4" t="str">
        <f>HYPERLINK("http://141.218.60.56/~jnz1568/getInfo.php?workbook=19_15.xlsx&amp;sheet=U0&amp;row=46&amp;col=7&amp;number=1.95&amp;sourceID=14","1.95")</f>
        <v>1.95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HYPERLINK("http://141.218.60.56/~jnz1568/getInfo.php?workbook=19_15.xlsx&amp;sheet=U0&amp;row=47&amp;col=6&amp;number=3.3&amp;sourceID=14","3.3")</f>
        <v>3.3</v>
      </c>
      <c r="G47" s="4" t="str">
        <f>HYPERLINK("http://141.218.60.56/~jnz1568/getInfo.php?workbook=19_15.xlsx&amp;sheet=U0&amp;row=47&amp;col=7&amp;number=1.9&amp;sourceID=14","1.9")</f>
        <v>1.9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HYPERLINK("http://141.218.60.56/~jnz1568/getInfo.php?workbook=19_15.xlsx&amp;sheet=U0&amp;row=48&amp;col=6&amp;number=3.4&amp;sourceID=14","3.4")</f>
        <v>3.4</v>
      </c>
      <c r="G48" s="4" t="str">
        <f>HYPERLINK("http://141.218.60.56/~jnz1568/getInfo.php?workbook=19_15.xlsx&amp;sheet=U0&amp;row=48&amp;col=7&amp;number=1.84&amp;sourceID=14","1.84")</f>
        <v>1.84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HYPERLINK("http://141.218.60.56/~jnz1568/getInfo.php?workbook=19_15.xlsx&amp;sheet=U0&amp;row=49&amp;col=6&amp;number=3.5&amp;sourceID=14","3.5")</f>
        <v>3.5</v>
      </c>
      <c r="G49" s="4" t="str">
        <f>HYPERLINK("http://141.218.60.56/~jnz1568/getInfo.php?workbook=19_15.xlsx&amp;sheet=U0&amp;row=49&amp;col=7&amp;number=1.76&amp;sourceID=14","1.76")</f>
        <v>1.76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HYPERLINK("http://141.218.60.56/~jnz1568/getInfo.php?workbook=19_15.xlsx&amp;sheet=U0&amp;row=50&amp;col=6&amp;number=3.6&amp;sourceID=14","3.6")</f>
        <v>3.6</v>
      </c>
      <c r="G50" s="4" t="str">
        <f>HYPERLINK("http://141.218.60.56/~jnz1568/getInfo.php?workbook=19_15.xlsx&amp;sheet=U0&amp;row=50&amp;col=7&amp;number=1.67&amp;sourceID=14","1.67")</f>
        <v>1.67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HYPERLINK("http://141.218.60.56/~jnz1568/getInfo.php?workbook=19_15.xlsx&amp;sheet=U0&amp;row=51&amp;col=6&amp;number=3.7&amp;sourceID=14","3.7")</f>
        <v>3.7</v>
      </c>
      <c r="G51" s="4" t="str">
        <f>HYPERLINK("http://141.218.60.56/~jnz1568/getInfo.php?workbook=19_15.xlsx&amp;sheet=U0&amp;row=51&amp;col=7&amp;number=1.57&amp;sourceID=14","1.57")</f>
        <v>1.57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HYPERLINK("http://141.218.60.56/~jnz1568/getInfo.php?workbook=19_15.xlsx&amp;sheet=U0&amp;row=52&amp;col=6&amp;number=3.8&amp;sourceID=14","3.8")</f>
        <v>3.8</v>
      </c>
      <c r="G52" s="4" t="str">
        <f>HYPERLINK("http://141.218.60.56/~jnz1568/getInfo.php?workbook=19_15.xlsx&amp;sheet=U0&amp;row=52&amp;col=7&amp;number=1.46&amp;sourceID=14","1.46")</f>
        <v>1.46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HYPERLINK("http://141.218.60.56/~jnz1568/getInfo.php?workbook=19_15.xlsx&amp;sheet=U0&amp;row=53&amp;col=6&amp;number=3.9&amp;sourceID=14","3.9")</f>
        <v>3.9</v>
      </c>
      <c r="G53" s="4" t="str">
        <f>HYPERLINK("http://141.218.60.56/~jnz1568/getInfo.php?workbook=19_15.xlsx&amp;sheet=U0&amp;row=53&amp;col=7&amp;number=1.34&amp;sourceID=14","1.34")</f>
        <v>1.34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HYPERLINK("http://141.218.60.56/~jnz1568/getInfo.php?workbook=19_15.xlsx&amp;sheet=U0&amp;row=54&amp;col=6&amp;number=4&amp;sourceID=14","4")</f>
        <v>4</v>
      </c>
      <c r="G54" s="4" t="str">
        <f>HYPERLINK("http://141.218.60.56/~jnz1568/getInfo.php?workbook=19_15.xlsx&amp;sheet=U0&amp;row=54&amp;col=7&amp;number=1.22&amp;sourceID=14","1.22")</f>
        <v>1.22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HYPERLINK("http://141.218.60.56/~jnz1568/getInfo.php?workbook=19_15.xlsx&amp;sheet=U0&amp;row=55&amp;col=6&amp;number=4.1&amp;sourceID=14","4.1")</f>
        <v>4.1</v>
      </c>
      <c r="G55" s="4" t="str">
        <f>HYPERLINK("http://141.218.60.56/~jnz1568/getInfo.php?workbook=19_15.xlsx&amp;sheet=U0&amp;row=55&amp;col=7&amp;number=1.1&amp;sourceID=14","1.1")</f>
        <v>1.1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HYPERLINK("http://141.218.60.56/~jnz1568/getInfo.php?workbook=19_15.xlsx&amp;sheet=U0&amp;row=56&amp;col=6&amp;number=4.2&amp;sourceID=14","4.2")</f>
        <v>4.2</v>
      </c>
      <c r="G56" s="4" t="str">
        <f>HYPERLINK("http://141.218.60.56/~jnz1568/getInfo.php?workbook=19_15.xlsx&amp;sheet=U0&amp;row=56&amp;col=7&amp;number=0.995&amp;sourceID=14","0.995")</f>
        <v>0.995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HYPERLINK("http://141.218.60.56/~jnz1568/getInfo.php?workbook=19_15.xlsx&amp;sheet=U0&amp;row=57&amp;col=6&amp;number=4.3&amp;sourceID=14","4.3")</f>
        <v>4.3</v>
      </c>
      <c r="G57" s="4" t="str">
        <f>HYPERLINK("http://141.218.60.56/~jnz1568/getInfo.php?workbook=19_15.xlsx&amp;sheet=U0&amp;row=57&amp;col=7&amp;number=0.895&amp;sourceID=14","0.895")</f>
        <v>0.895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HYPERLINK("http://141.218.60.56/~jnz1568/getInfo.php?workbook=19_15.xlsx&amp;sheet=U0&amp;row=58&amp;col=6&amp;number=4.4&amp;sourceID=14","4.4")</f>
        <v>4.4</v>
      </c>
      <c r="G58" s="4" t="str">
        <f>HYPERLINK("http://141.218.60.56/~jnz1568/getInfo.php?workbook=19_15.xlsx&amp;sheet=U0&amp;row=58&amp;col=7&amp;number=0.806&amp;sourceID=14","0.806")</f>
        <v>0.806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HYPERLINK("http://141.218.60.56/~jnz1568/getInfo.php?workbook=19_15.xlsx&amp;sheet=U0&amp;row=59&amp;col=6&amp;number=4.5&amp;sourceID=14","4.5")</f>
        <v>4.5</v>
      </c>
      <c r="G59" s="4" t="str">
        <f>HYPERLINK("http://141.218.60.56/~jnz1568/getInfo.php?workbook=19_15.xlsx&amp;sheet=U0&amp;row=59&amp;col=7&amp;number=0.728&amp;sourceID=14","0.728")</f>
        <v>0.728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HYPERLINK("http://141.218.60.56/~jnz1568/getInfo.php?workbook=19_15.xlsx&amp;sheet=U0&amp;row=60&amp;col=6&amp;number=4.6&amp;sourceID=14","4.6")</f>
        <v>4.6</v>
      </c>
      <c r="G60" s="4" t="str">
        <f>HYPERLINK("http://141.218.60.56/~jnz1568/getInfo.php?workbook=19_15.xlsx&amp;sheet=U0&amp;row=60&amp;col=7&amp;number=0.661&amp;sourceID=14","0.661")</f>
        <v>0.661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HYPERLINK("http://141.218.60.56/~jnz1568/getInfo.php?workbook=19_15.xlsx&amp;sheet=U0&amp;row=61&amp;col=6&amp;number=4.7&amp;sourceID=14","4.7")</f>
        <v>4.7</v>
      </c>
      <c r="G61" s="4" t="str">
        <f>HYPERLINK("http://141.218.60.56/~jnz1568/getInfo.php?workbook=19_15.xlsx&amp;sheet=U0&amp;row=61&amp;col=7&amp;number=0.602&amp;sourceID=14","0.602")</f>
        <v>0.602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HYPERLINK("http://141.218.60.56/~jnz1568/getInfo.php?workbook=19_15.xlsx&amp;sheet=U0&amp;row=62&amp;col=6&amp;number=4.8&amp;sourceID=14","4.8")</f>
        <v>4.8</v>
      </c>
      <c r="G62" s="4" t="str">
        <f>HYPERLINK("http://141.218.60.56/~jnz1568/getInfo.php?workbook=19_15.xlsx&amp;sheet=U0&amp;row=62&amp;col=7&amp;number=0.55&amp;sourceID=14","0.55")</f>
        <v>0.55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HYPERLINK("http://141.218.60.56/~jnz1568/getInfo.php?workbook=19_15.xlsx&amp;sheet=U0&amp;row=63&amp;col=6&amp;number=4.9&amp;sourceID=14","4.9")</f>
        <v>4.9</v>
      </c>
      <c r="G63" s="4" t="str">
        <f>HYPERLINK("http://141.218.60.56/~jnz1568/getInfo.php?workbook=19_15.xlsx&amp;sheet=U0&amp;row=63&amp;col=7&amp;number=0.504&amp;sourceID=14","0.504")</f>
        <v>0.504</v>
      </c>
    </row>
    <row r="64" spans="1:7">
      <c r="A64" s="3">
        <v>19</v>
      </c>
      <c r="B64" s="3">
        <v>15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HYPERLINK("http://141.218.60.56/~jnz1568/getInfo.php?workbook=19_15.xlsx&amp;sheet=U0&amp;row=64&amp;col=6&amp;number=3&amp;sourceID=14","3")</f>
        <v>3</v>
      </c>
      <c r="G64" s="4" t="str">
        <f>HYPERLINK("http://141.218.60.56/~jnz1568/getInfo.php?workbook=19_15.xlsx&amp;sheet=U0&amp;row=64&amp;col=7&amp;number=4.07&amp;sourceID=14","4.07")</f>
        <v>4.07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HYPERLINK("http://141.218.60.56/~jnz1568/getInfo.php?workbook=19_15.xlsx&amp;sheet=U0&amp;row=65&amp;col=6&amp;number=3.1&amp;sourceID=14","3.1")</f>
        <v>3.1</v>
      </c>
      <c r="G65" s="4" t="str">
        <f>HYPERLINK("http://141.218.60.56/~jnz1568/getInfo.php?workbook=19_15.xlsx&amp;sheet=U0&amp;row=65&amp;col=7&amp;number=4&amp;sourceID=14","4")</f>
        <v>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HYPERLINK("http://141.218.60.56/~jnz1568/getInfo.php?workbook=19_15.xlsx&amp;sheet=U0&amp;row=66&amp;col=6&amp;number=3.2&amp;sourceID=14","3.2")</f>
        <v>3.2</v>
      </c>
      <c r="G66" s="4" t="str">
        <f>HYPERLINK("http://141.218.60.56/~jnz1568/getInfo.php?workbook=19_15.xlsx&amp;sheet=U0&amp;row=66&amp;col=7&amp;number=3.91&amp;sourceID=14","3.91")</f>
        <v>3.91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HYPERLINK("http://141.218.60.56/~jnz1568/getInfo.php?workbook=19_15.xlsx&amp;sheet=U0&amp;row=67&amp;col=6&amp;number=3.3&amp;sourceID=14","3.3")</f>
        <v>3.3</v>
      </c>
      <c r="G67" s="4" t="str">
        <f>HYPERLINK("http://141.218.60.56/~jnz1568/getInfo.php?workbook=19_15.xlsx&amp;sheet=U0&amp;row=67&amp;col=7&amp;number=3.8&amp;sourceID=14","3.8")</f>
        <v>3.8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HYPERLINK("http://141.218.60.56/~jnz1568/getInfo.php?workbook=19_15.xlsx&amp;sheet=U0&amp;row=68&amp;col=6&amp;number=3.4&amp;sourceID=14","3.4")</f>
        <v>3.4</v>
      </c>
      <c r="G68" s="4" t="str">
        <f>HYPERLINK("http://141.218.60.56/~jnz1568/getInfo.php?workbook=19_15.xlsx&amp;sheet=U0&amp;row=68&amp;col=7&amp;number=3.67&amp;sourceID=14","3.67")</f>
        <v>3.67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HYPERLINK("http://141.218.60.56/~jnz1568/getInfo.php?workbook=19_15.xlsx&amp;sheet=U0&amp;row=69&amp;col=6&amp;number=3.5&amp;sourceID=14","3.5")</f>
        <v>3.5</v>
      </c>
      <c r="G69" s="4" t="str">
        <f>HYPERLINK("http://141.218.60.56/~jnz1568/getInfo.php?workbook=19_15.xlsx&amp;sheet=U0&amp;row=69&amp;col=7&amp;number=3.52&amp;sourceID=14","3.52")</f>
        <v>3.52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HYPERLINK("http://141.218.60.56/~jnz1568/getInfo.php?workbook=19_15.xlsx&amp;sheet=U0&amp;row=70&amp;col=6&amp;number=3.6&amp;sourceID=14","3.6")</f>
        <v>3.6</v>
      </c>
      <c r="G70" s="4" t="str">
        <f>HYPERLINK("http://141.218.60.56/~jnz1568/getInfo.php?workbook=19_15.xlsx&amp;sheet=U0&amp;row=70&amp;col=7&amp;number=3.34&amp;sourceID=14","3.34")</f>
        <v>3.34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HYPERLINK("http://141.218.60.56/~jnz1568/getInfo.php?workbook=19_15.xlsx&amp;sheet=U0&amp;row=71&amp;col=6&amp;number=3.7&amp;sourceID=14","3.7")</f>
        <v>3.7</v>
      </c>
      <c r="G71" s="4" t="str">
        <f>HYPERLINK("http://141.218.60.56/~jnz1568/getInfo.php?workbook=19_15.xlsx&amp;sheet=U0&amp;row=71&amp;col=7&amp;number=3.14&amp;sourceID=14","3.14")</f>
        <v>3.14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HYPERLINK("http://141.218.60.56/~jnz1568/getInfo.php?workbook=19_15.xlsx&amp;sheet=U0&amp;row=72&amp;col=6&amp;number=3.8&amp;sourceID=14","3.8")</f>
        <v>3.8</v>
      </c>
      <c r="G72" s="4" t="str">
        <f>HYPERLINK("http://141.218.60.56/~jnz1568/getInfo.php?workbook=19_15.xlsx&amp;sheet=U0&amp;row=72&amp;col=7&amp;number=2.92&amp;sourceID=14","2.92")</f>
        <v>2.92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HYPERLINK("http://141.218.60.56/~jnz1568/getInfo.php?workbook=19_15.xlsx&amp;sheet=U0&amp;row=73&amp;col=6&amp;number=3.9&amp;sourceID=14","3.9")</f>
        <v>3.9</v>
      </c>
      <c r="G73" s="4" t="str">
        <f>HYPERLINK("http://141.218.60.56/~jnz1568/getInfo.php?workbook=19_15.xlsx&amp;sheet=U0&amp;row=73&amp;col=7&amp;number=2.68&amp;sourceID=14","2.68")</f>
        <v>2.68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HYPERLINK("http://141.218.60.56/~jnz1568/getInfo.php?workbook=19_15.xlsx&amp;sheet=U0&amp;row=74&amp;col=6&amp;number=4&amp;sourceID=14","4")</f>
        <v>4</v>
      </c>
      <c r="G74" s="4" t="str">
        <f>HYPERLINK("http://141.218.60.56/~jnz1568/getInfo.php?workbook=19_15.xlsx&amp;sheet=U0&amp;row=74&amp;col=7&amp;number=2.44&amp;sourceID=14","2.44")</f>
        <v>2.44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HYPERLINK("http://141.218.60.56/~jnz1568/getInfo.php?workbook=19_15.xlsx&amp;sheet=U0&amp;row=75&amp;col=6&amp;number=4.1&amp;sourceID=14","4.1")</f>
        <v>4.1</v>
      </c>
      <c r="G75" s="4" t="str">
        <f>HYPERLINK("http://141.218.60.56/~jnz1568/getInfo.php?workbook=19_15.xlsx&amp;sheet=U0&amp;row=75&amp;col=7&amp;number=2.21&amp;sourceID=14","2.21")</f>
        <v>2.21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HYPERLINK("http://141.218.60.56/~jnz1568/getInfo.php?workbook=19_15.xlsx&amp;sheet=U0&amp;row=76&amp;col=6&amp;number=4.2&amp;sourceID=14","4.2")</f>
        <v>4.2</v>
      </c>
      <c r="G76" s="4" t="str">
        <f>HYPERLINK("http://141.218.60.56/~jnz1568/getInfo.php?workbook=19_15.xlsx&amp;sheet=U0&amp;row=76&amp;col=7&amp;number=1.99&amp;sourceID=14","1.99")</f>
        <v>1.99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HYPERLINK("http://141.218.60.56/~jnz1568/getInfo.php?workbook=19_15.xlsx&amp;sheet=U0&amp;row=77&amp;col=6&amp;number=4.3&amp;sourceID=14","4.3")</f>
        <v>4.3</v>
      </c>
      <c r="G77" s="4" t="str">
        <f>HYPERLINK("http://141.218.60.56/~jnz1568/getInfo.php?workbook=19_15.xlsx&amp;sheet=U0&amp;row=77&amp;col=7&amp;number=1.79&amp;sourceID=14","1.79")</f>
        <v>1.79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HYPERLINK("http://141.218.60.56/~jnz1568/getInfo.php?workbook=19_15.xlsx&amp;sheet=U0&amp;row=78&amp;col=6&amp;number=4.4&amp;sourceID=14","4.4")</f>
        <v>4.4</v>
      </c>
      <c r="G78" s="4" t="str">
        <f>HYPERLINK("http://141.218.60.56/~jnz1568/getInfo.php?workbook=19_15.xlsx&amp;sheet=U0&amp;row=78&amp;col=7&amp;number=1.61&amp;sourceID=14","1.61")</f>
        <v>1.61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HYPERLINK("http://141.218.60.56/~jnz1568/getInfo.php?workbook=19_15.xlsx&amp;sheet=U0&amp;row=79&amp;col=6&amp;number=4.5&amp;sourceID=14","4.5")</f>
        <v>4.5</v>
      </c>
      <c r="G79" s="4" t="str">
        <f>HYPERLINK("http://141.218.60.56/~jnz1568/getInfo.php?workbook=19_15.xlsx&amp;sheet=U0&amp;row=79&amp;col=7&amp;number=1.46&amp;sourceID=14","1.46")</f>
        <v>1.46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HYPERLINK("http://141.218.60.56/~jnz1568/getInfo.php?workbook=19_15.xlsx&amp;sheet=U0&amp;row=80&amp;col=6&amp;number=4.6&amp;sourceID=14","4.6")</f>
        <v>4.6</v>
      </c>
      <c r="G80" s="4" t="str">
        <f>HYPERLINK("http://141.218.60.56/~jnz1568/getInfo.php?workbook=19_15.xlsx&amp;sheet=U0&amp;row=80&amp;col=7&amp;number=1.32&amp;sourceID=14","1.32")</f>
        <v>1.32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HYPERLINK("http://141.218.60.56/~jnz1568/getInfo.php?workbook=19_15.xlsx&amp;sheet=U0&amp;row=81&amp;col=6&amp;number=4.7&amp;sourceID=14","4.7")</f>
        <v>4.7</v>
      </c>
      <c r="G81" s="4" t="str">
        <f>HYPERLINK("http://141.218.60.56/~jnz1568/getInfo.php?workbook=19_15.xlsx&amp;sheet=U0&amp;row=81&amp;col=7&amp;number=1.2&amp;sourceID=14","1.2")</f>
        <v>1.2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HYPERLINK("http://141.218.60.56/~jnz1568/getInfo.php?workbook=19_15.xlsx&amp;sheet=U0&amp;row=82&amp;col=6&amp;number=4.8&amp;sourceID=14","4.8")</f>
        <v>4.8</v>
      </c>
      <c r="G82" s="4" t="str">
        <f>HYPERLINK("http://141.218.60.56/~jnz1568/getInfo.php?workbook=19_15.xlsx&amp;sheet=U0&amp;row=82&amp;col=7&amp;number=1.1&amp;sourceID=14","1.1")</f>
        <v>1.1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HYPERLINK("http://141.218.60.56/~jnz1568/getInfo.php?workbook=19_15.xlsx&amp;sheet=U0&amp;row=83&amp;col=6&amp;number=4.9&amp;sourceID=14","4.9")</f>
        <v>4.9</v>
      </c>
      <c r="G83" s="4" t="str">
        <f>HYPERLINK("http://141.218.60.56/~jnz1568/getInfo.php?workbook=19_15.xlsx&amp;sheet=U0&amp;row=83&amp;col=7&amp;number=1.01&amp;sourceID=14","1.01")</f>
        <v>1.01</v>
      </c>
    </row>
    <row r="84" spans="1:7">
      <c r="A84" s="3">
        <v>19</v>
      </c>
      <c r="B84" s="3">
        <v>15</v>
      </c>
      <c r="C84" s="3">
        <v>2</v>
      </c>
      <c r="D84" s="3">
        <v>3</v>
      </c>
      <c r="E84" s="3">
        <v>1</v>
      </c>
      <c r="F84" s="4" t="str">
        <f>HYPERLINK("http://141.218.60.56/~jnz1568/getInfo.php?workbook=19_15.xlsx&amp;sheet=U0&amp;row=84&amp;col=6&amp;number=3&amp;sourceID=14","3")</f>
        <v>3</v>
      </c>
      <c r="G84" s="4" t="str">
        <f>HYPERLINK("http://141.218.60.56/~jnz1568/getInfo.php?workbook=19_15.xlsx&amp;sheet=U0&amp;row=84&amp;col=7&amp;number=7.5&amp;sourceID=14","7.5")</f>
        <v>7.5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HYPERLINK("http://141.218.60.56/~jnz1568/getInfo.php?workbook=19_15.xlsx&amp;sheet=U0&amp;row=85&amp;col=6&amp;number=3.1&amp;sourceID=14","3.1")</f>
        <v>3.1</v>
      </c>
      <c r="G85" s="4" t="str">
        <f>HYPERLINK("http://141.218.60.56/~jnz1568/getInfo.php?workbook=19_15.xlsx&amp;sheet=U0&amp;row=85&amp;col=7&amp;number=7.56&amp;sourceID=14","7.56")</f>
        <v>7.56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HYPERLINK("http://141.218.60.56/~jnz1568/getInfo.php?workbook=19_15.xlsx&amp;sheet=U0&amp;row=86&amp;col=6&amp;number=3.2&amp;sourceID=14","3.2")</f>
        <v>3.2</v>
      </c>
      <c r="G86" s="4" t="str">
        <f>HYPERLINK("http://141.218.60.56/~jnz1568/getInfo.php?workbook=19_15.xlsx&amp;sheet=U0&amp;row=86&amp;col=7&amp;number=7.64&amp;sourceID=14","7.64")</f>
        <v>7.64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HYPERLINK("http://141.218.60.56/~jnz1568/getInfo.php?workbook=19_15.xlsx&amp;sheet=U0&amp;row=87&amp;col=6&amp;number=3.3&amp;sourceID=14","3.3")</f>
        <v>3.3</v>
      </c>
      <c r="G87" s="4" t="str">
        <f>HYPERLINK("http://141.218.60.56/~jnz1568/getInfo.php?workbook=19_15.xlsx&amp;sheet=U0&amp;row=87&amp;col=7&amp;number=7.72&amp;sourceID=14","7.72")</f>
        <v>7.72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HYPERLINK("http://141.218.60.56/~jnz1568/getInfo.php?workbook=19_15.xlsx&amp;sheet=U0&amp;row=88&amp;col=6&amp;number=3.4&amp;sourceID=14","3.4")</f>
        <v>3.4</v>
      </c>
      <c r="G88" s="4" t="str">
        <f>HYPERLINK("http://141.218.60.56/~jnz1568/getInfo.php?workbook=19_15.xlsx&amp;sheet=U0&amp;row=88&amp;col=7&amp;number=7.82&amp;sourceID=14","7.82")</f>
        <v>7.82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HYPERLINK("http://141.218.60.56/~jnz1568/getInfo.php?workbook=19_15.xlsx&amp;sheet=U0&amp;row=89&amp;col=6&amp;number=3.5&amp;sourceID=14","3.5")</f>
        <v>3.5</v>
      </c>
      <c r="G89" s="4" t="str">
        <f>HYPERLINK("http://141.218.60.56/~jnz1568/getInfo.php?workbook=19_15.xlsx&amp;sheet=U0&amp;row=89&amp;col=7&amp;number=7.93&amp;sourceID=14","7.93")</f>
        <v>7.93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HYPERLINK("http://141.218.60.56/~jnz1568/getInfo.php?workbook=19_15.xlsx&amp;sheet=U0&amp;row=90&amp;col=6&amp;number=3.6&amp;sourceID=14","3.6")</f>
        <v>3.6</v>
      </c>
      <c r="G90" s="4" t="str">
        <f>HYPERLINK("http://141.218.60.56/~jnz1568/getInfo.php?workbook=19_15.xlsx&amp;sheet=U0&amp;row=90&amp;col=7&amp;number=8.04&amp;sourceID=14","8.04")</f>
        <v>8.04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HYPERLINK("http://141.218.60.56/~jnz1568/getInfo.php?workbook=19_15.xlsx&amp;sheet=U0&amp;row=91&amp;col=6&amp;number=3.7&amp;sourceID=14","3.7")</f>
        <v>3.7</v>
      </c>
      <c r="G91" s="4" t="str">
        <f>HYPERLINK("http://141.218.60.56/~jnz1568/getInfo.php?workbook=19_15.xlsx&amp;sheet=U0&amp;row=91&amp;col=7&amp;number=8.15&amp;sourceID=14","8.15")</f>
        <v>8.15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HYPERLINK("http://141.218.60.56/~jnz1568/getInfo.php?workbook=19_15.xlsx&amp;sheet=U0&amp;row=92&amp;col=6&amp;number=3.8&amp;sourceID=14","3.8")</f>
        <v>3.8</v>
      </c>
      <c r="G92" s="4" t="str">
        <f>HYPERLINK("http://141.218.60.56/~jnz1568/getInfo.php?workbook=19_15.xlsx&amp;sheet=U0&amp;row=92&amp;col=7&amp;number=8.23&amp;sourceID=14","8.23")</f>
        <v>8.23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HYPERLINK("http://141.218.60.56/~jnz1568/getInfo.php?workbook=19_15.xlsx&amp;sheet=U0&amp;row=93&amp;col=6&amp;number=3.9&amp;sourceID=14","3.9")</f>
        <v>3.9</v>
      </c>
      <c r="G93" s="4" t="str">
        <f>HYPERLINK("http://141.218.60.56/~jnz1568/getInfo.php?workbook=19_15.xlsx&amp;sheet=U0&amp;row=93&amp;col=7&amp;number=8.27&amp;sourceID=14","8.27")</f>
        <v>8.27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HYPERLINK("http://141.218.60.56/~jnz1568/getInfo.php?workbook=19_15.xlsx&amp;sheet=U0&amp;row=94&amp;col=6&amp;number=4&amp;sourceID=14","4")</f>
        <v>4</v>
      </c>
      <c r="G94" s="4" t="str">
        <f>HYPERLINK("http://141.218.60.56/~jnz1568/getInfo.php?workbook=19_15.xlsx&amp;sheet=U0&amp;row=94&amp;col=7&amp;number=8.24&amp;sourceID=14","8.24")</f>
        <v>8.24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HYPERLINK("http://141.218.60.56/~jnz1568/getInfo.php?workbook=19_15.xlsx&amp;sheet=U0&amp;row=95&amp;col=6&amp;number=4.1&amp;sourceID=14","4.1")</f>
        <v>4.1</v>
      </c>
      <c r="G95" s="4" t="str">
        <f>HYPERLINK("http://141.218.60.56/~jnz1568/getInfo.php?workbook=19_15.xlsx&amp;sheet=U0&amp;row=95&amp;col=7&amp;number=8.13&amp;sourceID=14","8.13")</f>
        <v>8.13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HYPERLINK("http://141.218.60.56/~jnz1568/getInfo.php?workbook=19_15.xlsx&amp;sheet=U0&amp;row=96&amp;col=6&amp;number=4.2&amp;sourceID=14","4.2")</f>
        <v>4.2</v>
      </c>
      <c r="G96" s="4" t="str">
        <f>HYPERLINK("http://141.218.60.56/~jnz1568/getInfo.php?workbook=19_15.xlsx&amp;sheet=U0&amp;row=96&amp;col=7&amp;number=7.96&amp;sourceID=14","7.96")</f>
        <v>7.96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HYPERLINK("http://141.218.60.56/~jnz1568/getInfo.php?workbook=19_15.xlsx&amp;sheet=U0&amp;row=97&amp;col=6&amp;number=4.3&amp;sourceID=14","4.3")</f>
        <v>4.3</v>
      </c>
      <c r="G97" s="4" t="str">
        <f>HYPERLINK("http://141.218.60.56/~jnz1568/getInfo.php?workbook=19_15.xlsx&amp;sheet=U0&amp;row=97&amp;col=7&amp;number=7.72&amp;sourceID=14","7.72")</f>
        <v>7.72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HYPERLINK("http://141.218.60.56/~jnz1568/getInfo.php?workbook=19_15.xlsx&amp;sheet=U0&amp;row=98&amp;col=6&amp;number=4.4&amp;sourceID=14","4.4")</f>
        <v>4.4</v>
      </c>
      <c r="G98" s="4" t="str">
        <f>HYPERLINK("http://141.218.60.56/~jnz1568/getInfo.php?workbook=19_15.xlsx&amp;sheet=U0&amp;row=98&amp;col=7&amp;number=7.44&amp;sourceID=14","7.44")</f>
        <v>7.44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HYPERLINK("http://141.218.60.56/~jnz1568/getInfo.php?workbook=19_15.xlsx&amp;sheet=U0&amp;row=99&amp;col=6&amp;number=4.5&amp;sourceID=14","4.5")</f>
        <v>4.5</v>
      </c>
      <c r="G99" s="4" t="str">
        <f>HYPERLINK("http://141.218.60.56/~jnz1568/getInfo.php?workbook=19_15.xlsx&amp;sheet=U0&amp;row=99&amp;col=7&amp;number=7.15&amp;sourceID=14","7.15")</f>
        <v>7.15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HYPERLINK("http://141.218.60.56/~jnz1568/getInfo.php?workbook=19_15.xlsx&amp;sheet=U0&amp;row=100&amp;col=6&amp;number=4.6&amp;sourceID=14","4.6")</f>
        <v>4.6</v>
      </c>
      <c r="G100" s="4" t="str">
        <f>HYPERLINK("http://141.218.60.56/~jnz1568/getInfo.php?workbook=19_15.xlsx&amp;sheet=U0&amp;row=100&amp;col=7&amp;number=6.88&amp;sourceID=14","6.88")</f>
        <v>6.88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HYPERLINK("http://141.218.60.56/~jnz1568/getInfo.php?workbook=19_15.xlsx&amp;sheet=U0&amp;row=101&amp;col=6&amp;number=4.7&amp;sourceID=14","4.7")</f>
        <v>4.7</v>
      </c>
      <c r="G101" s="4" t="str">
        <f>HYPERLINK("http://141.218.60.56/~jnz1568/getInfo.php?workbook=19_15.xlsx&amp;sheet=U0&amp;row=101&amp;col=7&amp;number=6.67&amp;sourceID=14","6.67")</f>
        <v>6.67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HYPERLINK("http://141.218.60.56/~jnz1568/getInfo.php?workbook=19_15.xlsx&amp;sheet=U0&amp;row=102&amp;col=6&amp;number=4.8&amp;sourceID=14","4.8")</f>
        <v>4.8</v>
      </c>
      <c r="G102" s="4" t="str">
        <f>HYPERLINK("http://141.218.60.56/~jnz1568/getInfo.php?workbook=19_15.xlsx&amp;sheet=U0&amp;row=102&amp;col=7&amp;number=6.51&amp;sourceID=14","6.51")</f>
        <v>6.51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HYPERLINK("http://141.218.60.56/~jnz1568/getInfo.php?workbook=19_15.xlsx&amp;sheet=U0&amp;row=103&amp;col=6&amp;number=4.9&amp;sourceID=14","4.9")</f>
        <v>4.9</v>
      </c>
      <c r="G103" s="4" t="str">
        <f>HYPERLINK("http://141.218.60.56/~jnz1568/getInfo.php?workbook=19_15.xlsx&amp;sheet=U0&amp;row=103&amp;col=7&amp;number=6.4&amp;sourceID=14","6.4")</f>
        <v>6.4</v>
      </c>
    </row>
    <row r="104" spans="1:7">
      <c r="A104" s="3">
        <v>19</v>
      </c>
      <c r="B104" s="3">
        <v>15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HYPERLINK("http://141.218.60.56/~jnz1568/getInfo.php?workbook=19_15.xlsx&amp;sheet=U0&amp;row=104&amp;col=6&amp;number=3&amp;sourceID=14","3")</f>
        <v>3</v>
      </c>
      <c r="G104" s="4" t="str">
        <f>HYPERLINK("http://141.218.60.56/~jnz1568/getInfo.php?workbook=19_15.xlsx&amp;sheet=U0&amp;row=104&amp;col=7&amp;number=2.5&amp;sourceID=14","2.5")</f>
        <v>2.5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HYPERLINK("http://141.218.60.56/~jnz1568/getInfo.php?workbook=19_15.xlsx&amp;sheet=U0&amp;row=105&amp;col=6&amp;number=3.1&amp;sourceID=14","3.1")</f>
        <v>3.1</v>
      </c>
      <c r="G105" s="4" t="str">
        <f>HYPERLINK("http://141.218.60.56/~jnz1568/getInfo.php?workbook=19_15.xlsx&amp;sheet=U0&amp;row=105&amp;col=7&amp;number=2.46&amp;sourceID=14","2.46")</f>
        <v>2.46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HYPERLINK("http://141.218.60.56/~jnz1568/getInfo.php?workbook=19_15.xlsx&amp;sheet=U0&amp;row=106&amp;col=6&amp;number=3.2&amp;sourceID=14","3.2")</f>
        <v>3.2</v>
      </c>
      <c r="G106" s="4" t="str">
        <f>HYPERLINK("http://141.218.60.56/~jnz1568/getInfo.php?workbook=19_15.xlsx&amp;sheet=U0&amp;row=106&amp;col=7&amp;number=2.41&amp;sourceID=14","2.41")</f>
        <v>2.41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HYPERLINK("http://141.218.60.56/~jnz1568/getInfo.php?workbook=19_15.xlsx&amp;sheet=U0&amp;row=107&amp;col=6&amp;number=3.3&amp;sourceID=14","3.3")</f>
        <v>3.3</v>
      </c>
      <c r="G107" s="4" t="str">
        <f>HYPERLINK("http://141.218.60.56/~jnz1568/getInfo.php?workbook=19_15.xlsx&amp;sheet=U0&amp;row=107&amp;col=7&amp;number=2.35&amp;sourceID=14","2.35")</f>
        <v>2.35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HYPERLINK("http://141.218.60.56/~jnz1568/getInfo.php?workbook=19_15.xlsx&amp;sheet=U0&amp;row=108&amp;col=6&amp;number=3.4&amp;sourceID=14","3.4")</f>
        <v>3.4</v>
      </c>
      <c r="G108" s="4" t="str">
        <f>HYPERLINK("http://141.218.60.56/~jnz1568/getInfo.php?workbook=19_15.xlsx&amp;sheet=U0&amp;row=108&amp;col=7&amp;number=2.29&amp;sourceID=14","2.29")</f>
        <v>2.29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HYPERLINK("http://141.218.60.56/~jnz1568/getInfo.php?workbook=19_15.xlsx&amp;sheet=U0&amp;row=109&amp;col=6&amp;number=3.5&amp;sourceID=14","3.5")</f>
        <v>3.5</v>
      </c>
      <c r="G109" s="4" t="str">
        <f>HYPERLINK("http://141.218.60.56/~jnz1568/getInfo.php?workbook=19_15.xlsx&amp;sheet=U0&amp;row=109&amp;col=7&amp;number=2.21&amp;sourceID=14","2.21")</f>
        <v>2.21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HYPERLINK("http://141.218.60.56/~jnz1568/getInfo.php?workbook=19_15.xlsx&amp;sheet=U0&amp;row=110&amp;col=6&amp;number=3.6&amp;sourceID=14","3.6")</f>
        <v>3.6</v>
      </c>
      <c r="G110" s="4" t="str">
        <f>HYPERLINK("http://141.218.60.56/~jnz1568/getInfo.php?workbook=19_15.xlsx&amp;sheet=U0&amp;row=110&amp;col=7&amp;number=2.14&amp;sourceID=14","2.14")</f>
        <v>2.14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HYPERLINK("http://141.218.60.56/~jnz1568/getInfo.php?workbook=19_15.xlsx&amp;sheet=U0&amp;row=111&amp;col=6&amp;number=3.7&amp;sourceID=14","3.7")</f>
        <v>3.7</v>
      </c>
      <c r="G111" s="4" t="str">
        <f>HYPERLINK("http://141.218.60.56/~jnz1568/getInfo.php?workbook=19_15.xlsx&amp;sheet=U0&amp;row=111&amp;col=7&amp;number=2.06&amp;sourceID=14","2.06")</f>
        <v>2.06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HYPERLINK("http://141.218.60.56/~jnz1568/getInfo.php?workbook=19_15.xlsx&amp;sheet=U0&amp;row=112&amp;col=6&amp;number=3.8&amp;sourceID=14","3.8")</f>
        <v>3.8</v>
      </c>
      <c r="G112" s="4" t="str">
        <f>HYPERLINK("http://141.218.60.56/~jnz1568/getInfo.php?workbook=19_15.xlsx&amp;sheet=U0&amp;row=112&amp;col=7&amp;number=1.98&amp;sourceID=14","1.98")</f>
        <v>1.98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HYPERLINK("http://141.218.60.56/~jnz1568/getInfo.php?workbook=19_15.xlsx&amp;sheet=U0&amp;row=113&amp;col=6&amp;number=3.9&amp;sourceID=14","3.9")</f>
        <v>3.9</v>
      </c>
      <c r="G113" s="4" t="str">
        <f>HYPERLINK("http://141.218.60.56/~jnz1568/getInfo.php?workbook=19_15.xlsx&amp;sheet=U0&amp;row=113&amp;col=7&amp;number=1.93&amp;sourceID=14","1.93")</f>
        <v>1.93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HYPERLINK("http://141.218.60.56/~jnz1568/getInfo.php?workbook=19_15.xlsx&amp;sheet=U0&amp;row=114&amp;col=6&amp;number=4&amp;sourceID=14","4")</f>
        <v>4</v>
      </c>
      <c r="G114" s="4" t="str">
        <f>HYPERLINK("http://141.218.60.56/~jnz1568/getInfo.php?workbook=19_15.xlsx&amp;sheet=U0&amp;row=114&amp;col=7&amp;number=1.89&amp;sourceID=14","1.89")</f>
        <v>1.89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HYPERLINK("http://141.218.60.56/~jnz1568/getInfo.php?workbook=19_15.xlsx&amp;sheet=U0&amp;row=115&amp;col=6&amp;number=4.1&amp;sourceID=14","4.1")</f>
        <v>4.1</v>
      </c>
      <c r="G115" s="4" t="str">
        <f>HYPERLINK("http://141.218.60.56/~jnz1568/getInfo.php?workbook=19_15.xlsx&amp;sheet=U0&amp;row=115&amp;col=7&amp;number=1.87&amp;sourceID=14","1.87")</f>
        <v>1.87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HYPERLINK("http://141.218.60.56/~jnz1568/getInfo.php?workbook=19_15.xlsx&amp;sheet=U0&amp;row=116&amp;col=6&amp;number=4.2&amp;sourceID=14","4.2")</f>
        <v>4.2</v>
      </c>
      <c r="G116" s="4" t="str">
        <f>HYPERLINK("http://141.218.60.56/~jnz1568/getInfo.php?workbook=19_15.xlsx&amp;sheet=U0&amp;row=116&amp;col=7&amp;number=1.85&amp;sourceID=14","1.85")</f>
        <v>1.85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HYPERLINK("http://141.218.60.56/~jnz1568/getInfo.php?workbook=19_15.xlsx&amp;sheet=U0&amp;row=117&amp;col=6&amp;number=4.3&amp;sourceID=14","4.3")</f>
        <v>4.3</v>
      </c>
      <c r="G117" s="4" t="str">
        <f>HYPERLINK("http://141.218.60.56/~jnz1568/getInfo.php?workbook=19_15.xlsx&amp;sheet=U0&amp;row=117&amp;col=7&amp;number=1.82&amp;sourceID=14","1.82")</f>
        <v>1.82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HYPERLINK("http://141.218.60.56/~jnz1568/getInfo.php?workbook=19_15.xlsx&amp;sheet=U0&amp;row=118&amp;col=6&amp;number=4.4&amp;sourceID=14","4.4")</f>
        <v>4.4</v>
      </c>
      <c r="G118" s="4" t="str">
        <f>HYPERLINK("http://141.218.60.56/~jnz1568/getInfo.php?workbook=19_15.xlsx&amp;sheet=U0&amp;row=118&amp;col=7&amp;number=1.78&amp;sourceID=14","1.78")</f>
        <v>1.78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HYPERLINK("http://141.218.60.56/~jnz1568/getInfo.php?workbook=19_15.xlsx&amp;sheet=U0&amp;row=119&amp;col=6&amp;number=4.5&amp;sourceID=14","4.5")</f>
        <v>4.5</v>
      </c>
      <c r="G119" s="4" t="str">
        <f>HYPERLINK("http://141.218.60.56/~jnz1568/getInfo.php?workbook=19_15.xlsx&amp;sheet=U0&amp;row=119&amp;col=7&amp;number=1.75&amp;sourceID=14","1.75")</f>
        <v>1.75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HYPERLINK("http://141.218.60.56/~jnz1568/getInfo.php?workbook=19_15.xlsx&amp;sheet=U0&amp;row=120&amp;col=6&amp;number=4.6&amp;sourceID=14","4.6")</f>
        <v>4.6</v>
      </c>
      <c r="G120" s="4" t="str">
        <f>HYPERLINK("http://141.218.60.56/~jnz1568/getInfo.php?workbook=19_15.xlsx&amp;sheet=U0&amp;row=120&amp;col=7&amp;number=1.74&amp;sourceID=14","1.74")</f>
        <v>1.74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HYPERLINK("http://141.218.60.56/~jnz1568/getInfo.php?workbook=19_15.xlsx&amp;sheet=U0&amp;row=121&amp;col=6&amp;number=4.7&amp;sourceID=14","4.7")</f>
        <v>4.7</v>
      </c>
      <c r="G121" s="4" t="str">
        <f>HYPERLINK("http://141.218.60.56/~jnz1568/getInfo.php?workbook=19_15.xlsx&amp;sheet=U0&amp;row=121&amp;col=7&amp;number=1.75&amp;sourceID=14","1.75")</f>
        <v>1.75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HYPERLINK("http://141.218.60.56/~jnz1568/getInfo.php?workbook=19_15.xlsx&amp;sheet=U0&amp;row=122&amp;col=6&amp;number=4.8&amp;sourceID=14","4.8")</f>
        <v>4.8</v>
      </c>
      <c r="G122" s="4" t="str">
        <f>HYPERLINK("http://141.218.60.56/~jnz1568/getInfo.php?workbook=19_15.xlsx&amp;sheet=U0&amp;row=122&amp;col=7&amp;number=1.79&amp;sourceID=14","1.79")</f>
        <v>1.79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HYPERLINK("http://141.218.60.56/~jnz1568/getInfo.php?workbook=19_15.xlsx&amp;sheet=U0&amp;row=123&amp;col=6&amp;number=4.9&amp;sourceID=14","4.9")</f>
        <v>4.9</v>
      </c>
      <c r="G123" s="4" t="str">
        <f>HYPERLINK("http://141.218.60.56/~jnz1568/getInfo.php?workbook=19_15.xlsx&amp;sheet=U0&amp;row=123&amp;col=7&amp;number=1.86&amp;sourceID=14","1.86")</f>
        <v>1.86</v>
      </c>
    </row>
    <row r="124" spans="1:7">
      <c r="A124" s="3">
        <v>19</v>
      </c>
      <c r="B124" s="3">
        <v>15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HYPERLINK("http://141.218.60.56/~jnz1568/getInfo.php?workbook=19_15.xlsx&amp;sheet=U0&amp;row=124&amp;col=6&amp;number=3&amp;sourceID=14","3")</f>
        <v>3</v>
      </c>
      <c r="G124" s="4" t="str">
        <f>HYPERLINK("http://141.218.60.56/~jnz1568/getInfo.php?workbook=19_15.xlsx&amp;sheet=U0&amp;row=124&amp;col=7&amp;number=5.04&amp;sourceID=14","5.04")</f>
        <v>5.04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HYPERLINK("http://141.218.60.56/~jnz1568/getInfo.php?workbook=19_15.xlsx&amp;sheet=U0&amp;row=125&amp;col=6&amp;number=3.1&amp;sourceID=14","3.1")</f>
        <v>3.1</v>
      </c>
      <c r="G125" s="4" t="str">
        <f>HYPERLINK("http://141.218.60.56/~jnz1568/getInfo.php?workbook=19_15.xlsx&amp;sheet=U0&amp;row=125&amp;col=7&amp;number=4.93&amp;sourceID=14","4.93")</f>
        <v>4.93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HYPERLINK("http://141.218.60.56/~jnz1568/getInfo.php?workbook=19_15.xlsx&amp;sheet=U0&amp;row=126&amp;col=6&amp;number=3.2&amp;sourceID=14","3.2")</f>
        <v>3.2</v>
      </c>
      <c r="G126" s="4" t="str">
        <f>HYPERLINK("http://141.218.60.56/~jnz1568/getInfo.php?workbook=19_15.xlsx&amp;sheet=U0&amp;row=126&amp;col=7&amp;number=4.81&amp;sourceID=14","4.81")</f>
        <v>4.81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HYPERLINK("http://141.218.60.56/~jnz1568/getInfo.php?workbook=19_15.xlsx&amp;sheet=U0&amp;row=127&amp;col=6&amp;number=3.3&amp;sourceID=14","3.3")</f>
        <v>3.3</v>
      </c>
      <c r="G127" s="4" t="str">
        <f>HYPERLINK("http://141.218.60.56/~jnz1568/getInfo.php?workbook=19_15.xlsx&amp;sheet=U0&amp;row=127&amp;col=7&amp;number=4.66&amp;sourceID=14","4.66")</f>
        <v>4.66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HYPERLINK("http://141.218.60.56/~jnz1568/getInfo.php?workbook=19_15.xlsx&amp;sheet=U0&amp;row=128&amp;col=6&amp;number=3.4&amp;sourceID=14","3.4")</f>
        <v>3.4</v>
      </c>
      <c r="G128" s="4" t="str">
        <f>HYPERLINK("http://141.218.60.56/~jnz1568/getInfo.php?workbook=19_15.xlsx&amp;sheet=U0&amp;row=128&amp;col=7&amp;number=4.48&amp;sourceID=14","4.48")</f>
        <v>4.48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HYPERLINK("http://141.218.60.56/~jnz1568/getInfo.php?workbook=19_15.xlsx&amp;sheet=U0&amp;row=129&amp;col=6&amp;number=3.5&amp;sourceID=14","3.5")</f>
        <v>3.5</v>
      </c>
      <c r="G129" s="4" t="str">
        <f>HYPERLINK("http://141.218.60.56/~jnz1568/getInfo.php?workbook=19_15.xlsx&amp;sheet=U0&amp;row=129&amp;col=7&amp;number=4.29&amp;sourceID=14","4.29")</f>
        <v>4.29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HYPERLINK("http://141.218.60.56/~jnz1568/getInfo.php?workbook=19_15.xlsx&amp;sheet=U0&amp;row=130&amp;col=6&amp;number=3.6&amp;sourceID=14","3.6")</f>
        <v>3.6</v>
      </c>
      <c r="G130" s="4" t="str">
        <f>HYPERLINK("http://141.218.60.56/~jnz1568/getInfo.php?workbook=19_15.xlsx&amp;sheet=U0&amp;row=130&amp;col=7&amp;number=4.08&amp;sourceID=14","4.08")</f>
        <v>4.08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HYPERLINK("http://141.218.60.56/~jnz1568/getInfo.php?workbook=19_15.xlsx&amp;sheet=U0&amp;row=131&amp;col=6&amp;number=3.7&amp;sourceID=14","3.7")</f>
        <v>3.7</v>
      </c>
      <c r="G131" s="4" t="str">
        <f>HYPERLINK("http://141.218.60.56/~jnz1568/getInfo.php?workbook=19_15.xlsx&amp;sheet=U0&amp;row=131&amp;col=7&amp;number=3.86&amp;sourceID=14","3.86")</f>
        <v>3.86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HYPERLINK("http://141.218.60.56/~jnz1568/getInfo.php?workbook=19_15.xlsx&amp;sheet=U0&amp;row=132&amp;col=6&amp;number=3.8&amp;sourceID=14","3.8")</f>
        <v>3.8</v>
      </c>
      <c r="G132" s="4" t="str">
        <f>HYPERLINK("http://141.218.60.56/~jnz1568/getInfo.php?workbook=19_15.xlsx&amp;sheet=U0&amp;row=132&amp;col=7&amp;number=3.66&amp;sourceID=14","3.66")</f>
        <v>3.66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HYPERLINK("http://141.218.60.56/~jnz1568/getInfo.php?workbook=19_15.xlsx&amp;sheet=U0&amp;row=133&amp;col=6&amp;number=3.9&amp;sourceID=14","3.9")</f>
        <v>3.9</v>
      </c>
      <c r="G133" s="4" t="str">
        <f>HYPERLINK("http://141.218.60.56/~jnz1568/getInfo.php?workbook=19_15.xlsx&amp;sheet=U0&amp;row=133&amp;col=7&amp;number=3.49&amp;sourceID=14","3.49")</f>
        <v>3.49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HYPERLINK("http://141.218.60.56/~jnz1568/getInfo.php?workbook=19_15.xlsx&amp;sheet=U0&amp;row=134&amp;col=6&amp;number=4&amp;sourceID=14","4")</f>
        <v>4</v>
      </c>
      <c r="G134" s="4" t="str">
        <f>HYPERLINK("http://141.218.60.56/~jnz1568/getInfo.php?workbook=19_15.xlsx&amp;sheet=U0&amp;row=134&amp;col=7&amp;number=3.35&amp;sourceID=14","3.35")</f>
        <v>3.35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HYPERLINK("http://141.218.60.56/~jnz1568/getInfo.php?workbook=19_15.xlsx&amp;sheet=U0&amp;row=135&amp;col=6&amp;number=4.1&amp;sourceID=14","4.1")</f>
        <v>4.1</v>
      </c>
      <c r="G135" s="4" t="str">
        <f>HYPERLINK("http://141.218.60.56/~jnz1568/getInfo.php?workbook=19_15.xlsx&amp;sheet=U0&amp;row=135&amp;col=7&amp;number=3.24&amp;sourceID=14","3.24")</f>
        <v>3.24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HYPERLINK("http://141.218.60.56/~jnz1568/getInfo.php?workbook=19_15.xlsx&amp;sheet=U0&amp;row=136&amp;col=6&amp;number=4.2&amp;sourceID=14","4.2")</f>
        <v>4.2</v>
      </c>
      <c r="G136" s="4" t="str">
        <f>HYPERLINK("http://141.218.60.56/~jnz1568/getInfo.php?workbook=19_15.xlsx&amp;sheet=U0&amp;row=136&amp;col=7&amp;number=3.14&amp;sourceID=14","3.14")</f>
        <v>3.14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HYPERLINK("http://141.218.60.56/~jnz1568/getInfo.php?workbook=19_15.xlsx&amp;sheet=U0&amp;row=137&amp;col=6&amp;number=4.3&amp;sourceID=14","4.3")</f>
        <v>4.3</v>
      </c>
      <c r="G137" s="4" t="str">
        <f>HYPERLINK("http://141.218.60.56/~jnz1568/getInfo.php?workbook=19_15.xlsx&amp;sheet=U0&amp;row=137&amp;col=7&amp;number=3.03&amp;sourceID=14","3.03")</f>
        <v>3.03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HYPERLINK("http://141.218.60.56/~jnz1568/getInfo.php?workbook=19_15.xlsx&amp;sheet=U0&amp;row=138&amp;col=6&amp;number=4.4&amp;sourceID=14","4.4")</f>
        <v>4.4</v>
      </c>
      <c r="G138" s="4" t="str">
        <f>HYPERLINK("http://141.218.60.56/~jnz1568/getInfo.php?workbook=19_15.xlsx&amp;sheet=U0&amp;row=138&amp;col=7&amp;number=2.91&amp;sourceID=14","2.91")</f>
        <v>2.91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HYPERLINK("http://141.218.60.56/~jnz1568/getInfo.php?workbook=19_15.xlsx&amp;sheet=U0&amp;row=139&amp;col=6&amp;number=4.5&amp;sourceID=14","4.5")</f>
        <v>4.5</v>
      </c>
      <c r="G139" s="4" t="str">
        <f>HYPERLINK("http://141.218.60.56/~jnz1568/getInfo.php?workbook=19_15.xlsx&amp;sheet=U0&amp;row=139&amp;col=7&amp;number=2.8&amp;sourceID=14","2.8")</f>
        <v>2.8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HYPERLINK("http://141.218.60.56/~jnz1568/getInfo.php?workbook=19_15.xlsx&amp;sheet=U0&amp;row=140&amp;col=6&amp;number=4.6&amp;sourceID=14","4.6")</f>
        <v>4.6</v>
      </c>
      <c r="G140" s="4" t="str">
        <f>HYPERLINK("http://141.218.60.56/~jnz1568/getInfo.php?workbook=19_15.xlsx&amp;sheet=U0&amp;row=140&amp;col=7&amp;number=2.72&amp;sourceID=14","2.72")</f>
        <v>2.72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HYPERLINK("http://141.218.60.56/~jnz1568/getInfo.php?workbook=19_15.xlsx&amp;sheet=U0&amp;row=141&amp;col=6&amp;number=4.7&amp;sourceID=14","4.7")</f>
        <v>4.7</v>
      </c>
      <c r="G141" s="4" t="str">
        <f>HYPERLINK("http://141.218.60.56/~jnz1568/getInfo.php?workbook=19_15.xlsx&amp;sheet=U0&amp;row=141&amp;col=7&amp;number=2.67&amp;sourceID=14","2.67")</f>
        <v>2.67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HYPERLINK("http://141.218.60.56/~jnz1568/getInfo.php?workbook=19_15.xlsx&amp;sheet=U0&amp;row=142&amp;col=6&amp;number=4.8&amp;sourceID=14","4.8")</f>
        <v>4.8</v>
      </c>
      <c r="G142" s="4" t="str">
        <f>HYPERLINK("http://141.218.60.56/~jnz1568/getInfo.php?workbook=19_15.xlsx&amp;sheet=U0&amp;row=142&amp;col=7&amp;number=2.65&amp;sourceID=14","2.65")</f>
        <v>2.65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HYPERLINK("http://141.218.60.56/~jnz1568/getInfo.php?workbook=19_15.xlsx&amp;sheet=U0&amp;row=143&amp;col=6&amp;number=4.9&amp;sourceID=14","4.9")</f>
        <v>4.9</v>
      </c>
      <c r="G143" s="4" t="str">
        <f>HYPERLINK("http://141.218.60.56/~jnz1568/getInfo.php?workbook=19_15.xlsx&amp;sheet=U0&amp;row=143&amp;col=7&amp;number=2.66&amp;sourceID=14","2.66")</f>
        <v>2.66</v>
      </c>
    </row>
    <row r="144" spans="1:7">
      <c r="A144" s="3">
        <v>19</v>
      </c>
      <c r="B144" s="3">
        <v>15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HYPERLINK("http://141.218.60.56/~jnz1568/getInfo.php?workbook=19_15.xlsx&amp;sheet=U0&amp;row=144&amp;col=6&amp;number=3&amp;sourceID=14","3")</f>
        <v>3</v>
      </c>
      <c r="G144" s="4" t="str">
        <f>HYPERLINK("http://141.218.60.56/~jnz1568/getInfo.php?workbook=19_15.xlsx&amp;sheet=U0&amp;row=144&amp;col=7&amp;number=3.79&amp;sourceID=14","3.79")</f>
        <v>3.79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HYPERLINK("http://141.218.60.56/~jnz1568/getInfo.php?workbook=19_15.xlsx&amp;sheet=U0&amp;row=145&amp;col=6&amp;number=3.1&amp;sourceID=14","3.1")</f>
        <v>3.1</v>
      </c>
      <c r="G145" s="4" t="str">
        <f>HYPERLINK("http://141.218.60.56/~jnz1568/getInfo.php?workbook=19_15.xlsx&amp;sheet=U0&amp;row=145&amp;col=7&amp;number=3.7&amp;sourceID=14","3.7")</f>
        <v>3.7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HYPERLINK("http://141.218.60.56/~jnz1568/getInfo.php?workbook=19_15.xlsx&amp;sheet=U0&amp;row=146&amp;col=6&amp;number=3.2&amp;sourceID=14","3.2")</f>
        <v>3.2</v>
      </c>
      <c r="G146" s="4" t="str">
        <f>HYPERLINK("http://141.218.60.56/~jnz1568/getInfo.php?workbook=19_15.xlsx&amp;sheet=U0&amp;row=146&amp;col=7&amp;number=3.61&amp;sourceID=14","3.61")</f>
        <v>3.61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HYPERLINK("http://141.218.60.56/~jnz1568/getInfo.php?workbook=19_15.xlsx&amp;sheet=U0&amp;row=147&amp;col=6&amp;number=3.3&amp;sourceID=14","3.3")</f>
        <v>3.3</v>
      </c>
      <c r="G147" s="4" t="str">
        <f>HYPERLINK("http://141.218.60.56/~jnz1568/getInfo.php?workbook=19_15.xlsx&amp;sheet=U0&amp;row=147&amp;col=7&amp;number=3.49&amp;sourceID=14","3.49")</f>
        <v>3.49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HYPERLINK("http://141.218.60.56/~jnz1568/getInfo.php?workbook=19_15.xlsx&amp;sheet=U0&amp;row=148&amp;col=6&amp;number=3.4&amp;sourceID=14","3.4")</f>
        <v>3.4</v>
      </c>
      <c r="G148" s="4" t="str">
        <f>HYPERLINK("http://141.218.60.56/~jnz1568/getInfo.php?workbook=19_15.xlsx&amp;sheet=U0&amp;row=148&amp;col=7&amp;number=3.36&amp;sourceID=14","3.36")</f>
        <v>3.36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HYPERLINK("http://141.218.60.56/~jnz1568/getInfo.php?workbook=19_15.xlsx&amp;sheet=U0&amp;row=149&amp;col=6&amp;number=3.5&amp;sourceID=14","3.5")</f>
        <v>3.5</v>
      </c>
      <c r="G149" s="4" t="str">
        <f>HYPERLINK("http://141.218.60.56/~jnz1568/getInfo.php?workbook=19_15.xlsx&amp;sheet=U0&amp;row=149&amp;col=7&amp;number=3.2&amp;sourceID=14","3.2")</f>
        <v>3.2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HYPERLINK("http://141.218.60.56/~jnz1568/getInfo.php?workbook=19_15.xlsx&amp;sheet=U0&amp;row=150&amp;col=6&amp;number=3.6&amp;sourceID=14","3.6")</f>
        <v>3.6</v>
      </c>
      <c r="G150" s="4" t="str">
        <f>HYPERLINK("http://141.218.60.56/~jnz1568/getInfo.php?workbook=19_15.xlsx&amp;sheet=U0&amp;row=150&amp;col=7&amp;number=3.04&amp;sourceID=14","3.04")</f>
        <v>3.04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HYPERLINK("http://141.218.60.56/~jnz1568/getInfo.php?workbook=19_15.xlsx&amp;sheet=U0&amp;row=151&amp;col=6&amp;number=3.7&amp;sourceID=14","3.7")</f>
        <v>3.7</v>
      </c>
      <c r="G151" s="4" t="str">
        <f>HYPERLINK("http://141.218.60.56/~jnz1568/getInfo.php?workbook=19_15.xlsx&amp;sheet=U0&amp;row=151&amp;col=7&amp;number=2.88&amp;sourceID=14","2.88")</f>
        <v>2.88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HYPERLINK("http://141.218.60.56/~jnz1568/getInfo.php?workbook=19_15.xlsx&amp;sheet=U0&amp;row=152&amp;col=6&amp;number=3.8&amp;sourceID=14","3.8")</f>
        <v>3.8</v>
      </c>
      <c r="G152" s="4" t="str">
        <f>HYPERLINK("http://141.218.60.56/~jnz1568/getInfo.php?workbook=19_15.xlsx&amp;sheet=U0&amp;row=152&amp;col=7&amp;number=2.72&amp;sourceID=14","2.72")</f>
        <v>2.72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HYPERLINK("http://141.218.60.56/~jnz1568/getInfo.php?workbook=19_15.xlsx&amp;sheet=U0&amp;row=153&amp;col=6&amp;number=3.9&amp;sourceID=14","3.9")</f>
        <v>3.9</v>
      </c>
      <c r="G153" s="4" t="str">
        <f>HYPERLINK("http://141.218.60.56/~jnz1568/getInfo.php?workbook=19_15.xlsx&amp;sheet=U0&amp;row=153&amp;col=7&amp;number=2.59&amp;sourceID=14","2.59")</f>
        <v>2.59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HYPERLINK("http://141.218.60.56/~jnz1568/getInfo.php?workbook=19_15.xlsx&amp;sheet=U0&amp;row=154&amp;col=6&amp;number=4&amp;sourceID=14","4")</f>
        <v>4</v>
      </c>
      <c r="G154" s="4" t="str">
        <f>HYPERLINK("http://141.218.60.56/~jnz1568/getInfo.php?workbook=19_15.xlsx&amp;sheet=U0&amp;row=154&amp;col=7&amp;number=2.48&amp;sourceID=14","2.48")</f>
        <v>2.48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HYPERLINK("http://141.218.60.56/~jnz1568/getInfo.php?workbook=19_15.xlsx&amp;sheet=U0&amp;row=155&amp;col=6&amp;number=4.1&amp;sourceID=14","4.1")</f>
        <v>4.1</v>
      </c>
      <c r="G155" s="4" t="str">
        <f>HYPERLINK("http://141.218.60.56/~jnz1568/getInfo.php?workbook=19_15.xlsx&amp;sheet=U0&amp;row=155&amp;col=7&amp;number=2.39&amp;sourceID=14","2.39")</f>
        <v>2.39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HYPERLINK("http://141.218.60.56/~jnz1568/getInfo.php?workbook=19_15.xlsx&amp;sheet=U0&amp;row=156&amp;col=6&amp;number=4.2&amp;sourceID=14","4.2")</f>
        <v>4.2</v>
      </c>
      <c r="G156" s="4" t="str">
        <f>HYPERLINK("http://141.218.60.56/~jnz1568/getInfo.php?workbook=19_15.xlsx&amp;sheet=U0&amp;row=156&amp;col=7&amp;number=2.31&amp;sourceID=14","2.31")</f>
        <v>2.31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HYPERLINK("http://141.218.60.56/~jnz1568/getInfo.php?workbook=19_15.xlsx&amp;sheet=U0&amp;row=157&amp;col=6&amp;number=4.3&amp;sourceID=14","4.3")</f>
        <v>4.3</v>
      </c>
      <c r="G157" s="4" t="str">
        <f>HYPERLINK("http://141.218.60.56/~jnz1568/getInfo.php?workbook=19_15.xlsx&amp;sheet=U0&amp;row=157&amp;col=7&amp;number=2.22&amp;sourceID=14","2.22")</f>
        <v>2.22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HYPERLINK("http://141.218.60.56/~jnz1568/getInfo.php?workbook=19_15.xlsx&amp;sheet=U0&amp;row=158&amp;col=6&amp;number=4.4&amp;sourceID=14","4.4")</f>
        <v>4.4</v>
      </c>
      <c r="G158" s="4" t="str">
        <f>HYPERLINK("http://141.218.60.56/~jnz1568/getInfo.php?workbook=19_15.xlsx&amp;sheet=U0&amp;row=158&amp;col=7&amp;number=2.13&amp;sourceID=14","2.13")</f>
        <v>2.13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HYPERLINK("http://141.218.60.56/~jnz1568/getInfo.php?workbook=19_15.xlsx&amp;sheet=U0&amp;row=159&amp;col=6&amp;number=4.5&amp;sourceID=14","4.5")</f>
        <v>4.5</v>
      </c>
      <c r="G159" s="4" t="str">
        <f>HYPERLINK("http://141.218.60.56/~jnz1568/getInfo.php?workbook=19_15.xlsx&amp;sheet=U0&amp;row=159&amp;col=7&amp;number=2.04&amp;sourceID=14","2.04")</f>
        <v>2.04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HYPERLINK("http://141.218.60.56/~jnz1568/getInfo.php?workbook=19_15.xlsx&amp;sheet=U0&amp;row=160&amp;col=6&amp;number=4.6&amp;sourceID=14","4.6")</f>
        <v>4.6</v>
      </c>
      <c r="G160" s="4" t="str">
        <f>HYPERLINK("http://141.218.60.56/~jnz1568/getInfo.php?workbook=19_15.xlsx&amp;sheet=U0&amp;row=160&amp;col=7&amp;number=1.98&amp;sourceID=14","1.98")</f>
        <v>1.98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HYPERLINK("http://141.218.60.56/~jnz1568/getInfo.php?workbook=19_15.xlsx&amp;sheet=U0&amp;row=161&amp;col=6&amp;number=4.7&amp;sourceID=14","4.7")</f>
        <v>4.7</v>
      </c>
      <c r="G161" s="4" t="str">
        <f>HYPERLINK("http://141.218.60.56/~jnz1568/getInfo.php?workbook=19_15.xlsx&amp;sheet=U0&amp;row=161&amp;col=7&amp;number=1.93&amp;sourceID=14","1.93")</f>
        <v>1.93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HYPERLINK("http://141.218.60.56/~jnz1568/getInfo.php?workbook=19_15.xlsx&amp;sheet=U0&amp;row=162&amp;col=6&amp;number=4.8&amp;sourceID=14","4.8")</f>
        <v>4.8</v>
      </c>
      <c r="G162" s="4" t="str">
        <f>HYPERLINK("http://141.218.60.56/~jnz1568/getInfo.php?workbook=19_15.xlsx&amp;sheet=U0&amp;row=162&amp;col=7&amp;number=1.91&amp;sourceID=14","1.91")</f>
        <v>1.91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HYPERLINK("http://141.218.60.56/~jnz1568/getInfo.php?workbook=19_15.xlsx&amp;sheet=U0&amp;row=163&amp;col=6&amp;number=4.9&amp;sourceID=14","4.9")</f>
        <v>4.9</v>
      </c>
      <c r="G163" s="4" t="str">
        <f>HYPERLINK("http://141.218.60.56/~jnz1568/getInfo.php?workbook=19_15.xlsx&amp;sheet=U0&amp;row=163&amp;col=7&amp;number=1.91&amp;sourceID=14","1.91")</f>
        <v>1.91</v>
      </c>
    </row>
    <row r="164" spans="1:7">
      <c r="A164" s="3">
        <v>19</v>
      </c>
      <c r="B164" s="3">
        <v>15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HYPERLINK("http://141.218.60.56/~jnz1568/getInfo.php?workbook=19_15.xlsx&amp;sheet=U0&amp;row=164&amp;col=6&amp;number=3&amp;sourceID=14","3")</f>
        <v>3</v>
      </c>
      <c r="G164" s="4" t="str">
        <f>HYPERLINK("http://141.218.60.56/~jnz1568/getInfo.php?workbook=19_15.xlsx&amp;sheet=U0&amp;row=164&amp;col=7&amp;number=7.51&amp;sourceID=14","7.51")</f>
        <v>7.51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HYPERLINK("http://141.218.60.56/~jnz1568/getInfo.php?workbook=19_15.xlsx&amp;sheet=U0&amp;row=165&amp;col=6&amp;number=3.1&amp;sourceID=14","3.1")</f>
        <v>3.1</v>
      </c>
      <c r="G165" s="4" t="str">
        <f>HYPERLINK("http://141.218.60.56/~jnz1568/getInfo.php?workbook=19_15.xlsx&amp;sheet=U0&amp;row=165&amp;col=7&amp;number=7.37&amp;sourceID=14","7.37")</f>
        <v>7.37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HYPERLINK("http://141.218.60.56/~jnz1568/getInfo.php?workbook=19_15.xlsx&amp;sheet=U0&amp;row=166&amp;col=6&amp;number=3.2&amp;sourceID=14","3.2")</f>
        <v>3.2</v>
      </c>
      <c r="G166" s="4" t="str">
        <f>HYPERLINK("http://141.218.60.56/~jnz1568/getInfo.php?workbook=19_15.xlsx&amp;sheet=U0&amp;row=166&amp;col=7&amp;number=7.21&amp;sourceID=14","7.21")</f>
        <v>7.21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HYPERLINK("http://141.218.60.56/~jnz1568/getInfo.php?workbook=19_15.xlsx&amp;sheet=U0&amp;row=167&amp;col=6&amp;number=3.3&amp;sourceID=14","3.3")</f>
        <v>3.3</v>
      </c>
      <c r="G167" s="4" t="str">
        <f>HYPERLINK("http://141.218.60.56/~jnz1568/getInfo.php?workbook=19_15.xlsx&amp;sheet=U0&amp;row=167&amp;col=7&amp;number=7.02&amp;sourceID=14","7.02")</f>
        <v>7.02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HYPERLINK("http://141.218.60.56/~jnz1568/getInfo.php?workbook=19_15.xlsx&amp;sheet=U0&amp;row=168&amp;col=6&amp;number=3.4&amp;sourceID=14","3.4")</f>
        <v>3.4</v>
      </c>
      <c r="G168" s="4" t="str">
        <f>HYPERLINK("http://141.218.60.56/~jnz1568/getInfo.php?workbook=19_15.xlsx&amp;sheet=U0&amp;row=168&amp;col=7&amp;number=6.8&amp;sourceID=14","6.8")</f>
        <v>6.8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HYPERLINK("http://141.218.60.56/~jnz1568/getInfo.php?workbook=19_15.xlsx&amp;sheet=U0&amp;row=169&amp;col=6&amp;number=3.5&amp;sourceID=14","3.5")</f>
        <v>3.5</v>
      </c>
      <c r="G169" s="4" t="str">
        <f>HYPERLINK("http://141.218.60.56/~jnz1568/getInfo.php?workbook=19_15.xlsx&amp;sheet=U0&amp;row=169&amp;col=7&amp;number=6.55&amp;sourceID=14","6.55")</f>
        <v>6.55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HYPERLINK("http://141.218.60.56/~jnz1568/getInfo.php?workbook=19_15.xlsx&amp;sheet=U0&amp;row=170&amp;col=6&amp;number=3.6&amp;sourceID=14","3.6")</f>
        <v>3.6</v>
      </c>
      <c r="G170" s="4" t="str">
        <f>HYPERLINK("http://141.218.60.56/~jnz1568/getInfo.php?workbook=19_15.xlsx&amp;sheet=U0&amp;row=170&amp;col=7&amp;number=6.28&amp;sourceID=14","6.28")</f>
        <v>6.28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HYPERLINK("http://141.218.60.56/~jnz1568/getInfo.php?workbook=19_15.xlsx&amp;sheet=U0&amp;row=171&amp;col=6&amp;number=3.7&amp;sourceID=14","3.7")</f>
        <v>3.7</v>
      </c>
      <c r="G171" s="4" t="str">
        <f>HYPERLINK("http://141.218.60.56/~jnz1568/getInfo.php?workbook=19_15.xlsx&amp;sheet=U0&amp;row=171&amp;col=7&amp;number=6&amp;sourceID=14","6")</f>
        <v>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HYPERLINK("http://141.218.60.56/~jnz1568/getInfo.php?workbook=19_15.xlsx&amp;sheet=U0&amp;row=172&amp;col=6&amp;number=3.8&amp;sourceID=14","3.8")</f>
        <v>3.8</v>
      </c>
      <c r="G172" s="4" t="str">
        <f>HYPERLINK("http://141.218.60.56/~jnz1568/getInfo.php?workbook=19_15.xlsx&amp;sheet=U0&amp;row=172&amp;col=7&amp;number=5.75&amp;sourceID=14","5.75")</f>
        <v>5.75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HYPERLINK("http://141.218.60.56/~jnz1568/getInfo.php?workbook=19_15.xlsx&amp;sheet=U0&amp;row=173&amp;col=6&amp;number=3.9&amp;sourceID=14","3.9")</f>
        <v>3.9</v>
      </c>
      <c r="G173" s="4" t="str">
        <f>HYPERLINK("http://141.218.60.56/~jnz1568/getInfo.php?workbook=19_15.xlsx&amp;sheet=U0&amp;row=173&amp;col=7&amp;number=5.54&amp;sourceID=14","5.54")</f>
        <v>5.54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HYPERLINK("http://141.218.60.56/~jnz1568/getInfo.php?workbook=19_15.xlsx&amp;sheet=U0&amp;row=174&amp;col=6&amp;number=4&amp;sourceID=14","4")</f>
        <v>4</v>
      </c>
      <c r="G174" s="4" t="str">
        <f>HYPERLINK("http://141.218.60.56/~jnz1568/getInfo.php?workbook=19_15.xlsx&amp;sheet=U0&amp;row=174&amp;col=7&amp;number=5.38&amp;sourceID=14","5.38")</f>
        <v>5.38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HYPERLINK("http://141.218.60.56/~jnz1568/getInfo.php?workbook=19_15.xlsx&amp;sheet=U0&amp;row=175&amp;col=6&amp;number=4.1&amp;sourceID=14","4.1")</f>
        <v>4.1</v>
      </c>
      <c r="G175" s="4" t="str">
        <f>HYPERLINK("http://141.218.60.56/~jnz1568/getInfo.php?workbook=19_15.xlsx&amp;sheet=U0&amp;row=175&amp;col=7&amp;number=5.26&amp;sourceID=14","5.26")</f>
        <v>5.26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HYPERLINK("http://141.218.60.56/~jnz1568/getInfo.php?workbook=19_15.xlsx&amp;sheet=U0&amp;row=176&amp;col=6&amp;number=4.2&amp;sourceID=14","4.2")</f>
        <v>4.2</v>
      </c>
      <c r="G176" s="4" t="str">
        <f>HYPERLINK("http://141.218.60.56/~jnz1568/getInfo.php?workbook=19_15.xlsx&amp;sheet=U0&amp;row=176&amp;col=7&amp;number=5.16&amp;sourceID=14","5.16")</f>
        <v>5.16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HYPERLINK("http://141.218.60.56/~jnz1568/getInfo.php?workbook=19_15.xlsx&amp;sheet=U0&amp;row=177&amp;col=6&amp;number=4.3&amp;sourceID=14","4.3")</f>
        <v>4.3</v>
      </c>
      <c r="G177" s="4" t="str">
        <f>HYPERLINK("http://141.218.60.56/~jnz1568/getInfo.php?workbook=19_15.xlsx&amp;sheet=U0&amp;row=177&amp;col=7&amp;number=5.05&amp;sourceID=14","5.05")</f>
        <v>5.05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HYPERLINK("http://141.218.60.56/~jnz1568/getInfo.php?workbook=19_15.xlsx&amp;sheet=U0&amp;row=178&amp;col=6&amp;number=4.4&amp;sourceID=14","4.4")</f>
        <v>4.4</v>
      </c>
      <c r="G178" s="4" t="str">
        <f>HYPERLINK("http://141.218.60.56/~jnz1568/getInfo.php?workbook=19_15.xlsx&amp;sheet=U0&amp;row=178&amp;col=7&amp;number=4.9&amp;sourceID=14","4.9")</f>
        <v>4.9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HYPERLINK("http://141.218.60.56/~jnz1568/getInfo.php?workbook=19_15.xlsx&amp;sheet=U0&amp;row=179&amp;col=6&amp;number=4.5&amp;sourceID=14","4.5")</f>
        <v>4.5</v>
      </c>
      <c r="G179" s="4" t="str">
        <f>HYPERLINK("http://141.218.60.56/~jnz1568/getInfo.php?workbook=19_15.xlsx&amp;sheet=U0&amp;row=179&amp;col=7&amp;number=4.78&amp;sourceID=14","4.78")</f>
        <v>4.78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HYPERLINK("http://141.218.60.56/~jnz1568/getInfo.php?workbook=19_15.xlsx&amp;sheet=U0&amp;row=180&amp;col=6&amp;number=4.6&amp;sourceID=14","4.6")</f>
        <v>4.6</v>
      </c>
      <c r="G180" s="4" t="str">
        <f>HYPERLINK("http://141.218.60.56/~jnz1568/getInfo.php?workbook=19_15.xlsx&amp;sheet=U0&amp;row=180&amp;col=7&amp;number=4.7&amp;sourceID=14","4.7")</f>
        <v>4.7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HYPERLINK("http://141.218.60.56/~jnz1568/getInfo.php?workbook=19_15.xlsx&amp;sheet=U0&amp;row=181&amp;col=6&amp;number=4.7&amp;sourceID=14","4.7")</f>
        <v>4.7</v>
      </c>
      <c r="G181" s="4" t="str">
        <f>HYPERLINK("http://141.218.60.56/~jnz1568/getInfo.php?workbook=19_15.xlsx&amp;sheet=U0&amp;row=181&amp;col=7&amp;number=4.7&amp;sourceID=14","4.7")</f>
        <v>4.7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HYPERLINK("http://141.218.60.56/~jnz1568/getInfo.php?workbook=19_15.xlsx&amp;sheet=U0&amp;row=182&amp;col=6&amp;number=4.8&amp;sourceID=14","4.8")</f>
        <v>4.8</v>
      </c>
      <c r="G182" s="4" t="str">
        <f>HYPERLINK("http://141.218.60.56/~jnz1568/getInfo.php?workbook=19_15.xlsx&amp;sheet=U0&amp;row=182&amp;col=7&amp;number=4.76&amp;sourceID=14","4.76")</f>
        <v>4.76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HYPERLINK("http://141.218.60.56/~jnz1568/getInfo.php?workbook=19_15.xlsx&amp;sheet=U0&amp;row=183&amp;col=6&amp;number=4.9&amp;sourceID=14","4.9")</f>
        <v>4.9</v>
      </c>
      <c r="G183" s="4" t="str">
        <f>HYPERLINK("http://141.218.60.56/~jnz1568/getInfo.php?workbook=19_15.xlsx&amp;sheet=U0&amp;row=183&amp;col=7&amp;number=4.86&amp;sourceID=14","4.86")</f>
        <v>4.86</v>
      </c>
    </row>
    <row r="184" spans="1:7">
      <c r="A184" s="3">
        <v>19</v>
      </c>
      <c r="B184" s="3">
        <v>15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HYPERLINK("http://141.218.60.56/~jnz1568/getInfo.php?workbook=19_15.xlsx&amp;sheet=U0&amp;row=184&amp;col=6&amp;number=3&amp;sourceID=14","3")</f>
        <v>3</v>
      </c>
      <c r="G184" s="4" t="str">
        <f>HYPERLINK("http://141.218.60.56/~jnz1568/getInfo.php?workbook=19_15.xlsx&amp;sheet=U0&amp;row=184&amp;col=7&amp;number=1.36&amp;sourceID=14","1.36")</f>
        <v>1.36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HYPERLINK("http://141.218.60.56/~jnz1568/getInfo.php?workbook=19_15.xlsx&amp;sheet=U0&amp;row=185&amp;col=6&amp;number=3.1&amp;sourceID=14","3.1")</f>
        <v>3.1</v>
      </c>
      <c r="G185" s="4" t="str">
        <f>HYPERLINK("http://141.218.60.56/~jnz1568/getInfo.php?workbook=19_15.xlsx&amp;sheet=U0&amp;row=185&amp;col=7&amp;number=1.33&amp;sourceID=14","1.33")</f>
        <v>1.33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HYPERLINK("http://141.218.60.56/~jnz1568/getInfo.php?workbook=19_15.xlsx&amp;sheet=U0&amp;row=186&amp;col=6&amp;number=3.2&amp;sourceID=14","3.2")</f>
        <v>3.2</v>
      </c>
      <c r="G186" s="4" t="str">
        <f>HYPERLINK("http://141.218.60.56/~jnz1568/getInfo.php?workbook=19_15.xlsx&amp;sheet=U0&amp;row=186&amp;col=7&amp;number=1.29&amp;sourceID=14","1.29")</f>
        <v>1.29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HYPERLINK("http://141.218.60.56/~jnz1568/getInfo.php?workbook=19_15.xlsx&amp;sheet=U0&amp;row=187&amp;col=6&amp;number=3.3&amp;sourceID=14","3.3")</f>
        <v>3.3</v>
      </c>
      <c r="G187" s="4" t="str">
        <f>HYPERLINK("http://141.218.60.56/~jnz1568/getInfo.php?workbook=19_15.xlsx&amp;sheet=U0&amp;row=187&amp;col=7&amp;number=1.25&amp;sourceID=14","1.25")</f>
        <v>1.25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HYPERLINK("http://141.218.60.56/~jnz1568/getInfo.php?workbook=19_15.xlsx&amp;sheet=U0&amp;row=188&amp;col=6&amp;number=3.4&amp;sourceID=14","3.4")</f>
        <v>3.4</v>
      </c>
      <c r="G188" s="4" t="str">
        <f>HYPERLINK("http://141.218.60.56/~jnz1568/getInfo.php?workbook=19_15.xlsx&amp;sheet=U0&amp;row=188&amp;col=7&amp;number=1.21&amp;sourceID=14","1.21")</f>
        <v>1.21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HYPERLINK("http://141.218.60.56/~jnz1568/getInfo.php?workbook=19_15.xlsx&amp;sheet=U0&amp;row=189&amp;col=6&amp;number=3.5&amp;sourceID=14","3.5")</f>
        <v>3.5</v>
      </c>
      <c r="G189" s="4" t="str">
        <f>HYPERLINK("http://141.218.60.56/~jnz1568/getInfo.php?workbook=19_15.xlsx&amp;sheet=U0&amp;row=189&amp;col=7&amp;number=1.16&amp;sourceID=14","1.16")</f>
        <v>1.16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HYPERLINK("http://141.218.60.56/~jnz1568/getInfo.php?workbook=19_15.xlsx&amp;sheet=U0&amp;row=190&amp;col=6&amp;number=3.6&amp;sourceID=14","3.6")</f>
        <v>3.6</v>
      </c>
      <c r="G190" s="4" t="str">
        <f>HYPERLINK("http://141.218.60.56/~jnz1568/getInfo.php?workbook=19_15.xlsx&amp;sheet=U0&amp;row=190&amp;col=7&amp;number=1.12&amp;sourceID=14","1.12")</f>
        <v>1.12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HYPERLINK("http://141.218.60.56/~jnz1568/getInfo.php?workbook=19_15.xlsx&amp;sheet=U0&amp;row=191&amp;col=6&amp;number=3.7&amp;sourceID=14","3.7")</f>
        <v>3.7</v>
      </c>
      <c r="G191" s="4" t="str">
        <f>HYPERLINK("http://141.218.60.56/~jnz1568/getInfo.php?workbook=19_15.xlsx&amp;sheet=U0&amp;row=191&amp;col=7&amp;number=1.1&amp;sourceID=14","1.1")</f>
        <v>1.1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HYPERLINK("http://141.218.60.56/~jnz1568/getInfo.php?workbook=19_15.xlsx&amp;sheet=U0&amp;row=192&amp;col=6&amp;number=3.8&amp;sourceID=14","3.8")</f>
        <v>3.8</v>
      </c>
      <c r="G192" s="4" t="str">
        <f>HYPERLINK("http://141.218.60.56/~jnz1568/getInfo.php?workbook=19_15.xlsx&amp;sheet=U0&amp;row=192&amp;col=7&amp;number=1.1&amp;sourceID=14","1.1")</f>
        <v>1.1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HYPERLINK("http://141.218.60.56/~jnz1568/getInfo.php?workbook=19_15.xlsx&amp;sheet=U0&amp;row=193&amp;col=6&amp;number=3.9&amp;sourceID=14","3.9")</f>
        <v>3.9</v>
      </c>
      <c r="G193" s="4" t="str">
        <f>HYPERLINK("http://141.218.60.56/~jnz1568/getInfo.php?workbook=19_15.xlsx&amp;sheet=U0&amp;row=193&amp;col=7&amp;number=1.15&amp;sourceID=14","1.15")</f>
        <v>1.15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HYPERLINK("http://141.218.60.56/~jnz1568/getInfo.php?workbook=19_15.xlsx&amp;sheet=U0&amp;row=194&amp;col=6&amp;number=4&amp;sourceID=14","4")</f>
        <v>4</v>
      </c>
      <c r="G194" s="4" t="str">
        <f>HYPERLINK("http://141.218.60.56/~jnz1568/getInfo.php?workbook=19_15.xlsx&amp;sheet=U0&amp;row=194&amp;col=7&amp;number=1.24&amp;sourceID=14","1.24")</f>
        <v>1.24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HYPERLINK("http://141.218.60.56/~jnz1568/getInfo.php?workbook=19_15.xlsx&amp;sheet=U0&amp;row=195&amp;col=6&amp;number=4.1&amp;sourceID=14","4.1")</f>
        <v>4.1</v>
      </c>
      <c r="G195" s="4" t="str">
        <f>HYPERLINK("http://141.218.60.56/~jnz1568/getInfo.php?workbook=19_15.xlsx&amp;sheet=U0&amp;row=195&amp;col=7&amp;number=1.36&amp;sourceID=14","1.36")</f>
        <v>1.36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HYPERLINK("http://141.218.60.56/~jnz1568/getInfo.php?workbook=19_15.xlsx&amp;sheet=U0&amp;row=196&amp;col=6&amp;number=4.2&amp;sourceID=14","4.2")</f>
        <v>4.2</v>
      </c>
      <c r="G196" s="4" t="str">
        <f>HYPERLINK("http://141.218.60.56/~jnz1568/getInfo.php?workbook=19_15.xlsx&amp;sheet=U0&amp;row=196&amp;col=7&amp;number=1.51&amp;sourceID=14","1.51")</f>
        <v>1.51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HYPERLINK("http://141.218.60.56/~jnz1568/getInfo.php?workbook=19_15.xlsx&amp;sheet=U0&amp;row=197&amp;col=6&amp;number=4.3&amp;sourceID=14","4.3")</f>
        <v>4.3</v>
      </c>
      <c r="G197" s="4" t="str">
        <f>HYPERLINK("http://141.218.60.56/~jnz1568/getInfo.php?workbook=19_15.xlsx&amp;sheet=U0&amp;row=197&amp;col=7&amp;number=1.66&amp;sourceID=14","1.66")</f>
        <v>1.66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HYPERLINK("http://141.218.60.56/~jnz1568/getInfo.php?workbook=19_15.xlsx&amp;sheet=U0&amp;row=198&amp;col=6&amp;number=4.4&amp;sourceID=14","4.4")</f>
        <v>4.4</v>
      </c>
      <c r="G198" s="4" t="str">
        <f>HYPERLINK("http://141.218.60.56/~jnz1568/getInfo.php?workbook=19_15.xlsx&amp;sheet=U0&amp;row=198&amp;col=7&amp;number=1.79&amp;sourceID=14","1.79")</f>
        <v>1.79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HYPERLINK("http://141.218.60.56/~jnz1568/getInfo.php?workbook=19_15.xlsx&amp;sheet=U0&amp;row=199&amp;col=6&amp;number=4.5&amp;sourceID=14","4.5")</f>
        <v>4.5</v>
      </c>
      <c r="G199" s="4" t="str">
        <f>HYPERLINK("http://141.218.60.56/~jnz1568/getInfo.php?workbook=19_15.xlsx&amp;sheet=U0&amp;row=199&amp;col=7&amp;number=1.91&amp;sourceID=14","1.91")</f>
        <v>1.91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HYPERLINK("http://141.218.60.56/~jnz1568/getInfo.php?workbook=19_15.xlsx&amp;sheet=U0&amp;row=200&amp;col=6&amp;number=4.6&amp;sourceID=14","4.6")</f>
        <v>4.6</v>
      </c>
      <c r="G200" s="4" t="str">
        <f>HYPERLINK("http://141.218.60.56/~jnz1568/getInfo.php?workbook=19_15.xlsx&amp;sheet=U0&amp;row=200&amp;col=7&amp;number=2.02&amp;sourceID=14","2.02")</f>
        <v>2.02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HYPERLINK("http://141.218.60.56/~jnz1568/getInfo.php?workbook=19_15.xlsx&amp;sheet=U0&amp;row=201&amp;col=6&amp;number=4.7&amp;sourceID=14","4.7")</f>
        <v>4.7</v>
      </c>
      <c r="G201" s="4" t="str">
        <f>HYPERLINK("http://141.218.60.56/~jnz1568/getInfo.php?workbook=19_15.xlsx&amp;sheet=U0&amp;row=201&amp;col=7&amp;number=2.11&amp;sourceID=14","2.11")</f>
        <v>2.11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HYPERLINK("http://141.218.60.56/~jnz1568/getInfo.php?workbook=19_15.xlsx&amp;sheet=U0&amp;row=202&amp;col=6&amp;number=4.8&amp;sourceID=14","4.8")</f>
        <v>4.8</v>
      </c>
      <c r="G202" s="4" t="str">
        <f>HYPERLINK("http://141.218.60.56/~jnz1568/getInfo.php?workbook=19_15.xlsx&amp;sheet=U0&amp;row=202&amp;col=7&amp;number=2.19&amp;sourceID=14","2.19")</f>
        <v>2.19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HYPERLINK("http://141.218.60.56/~jnz1568/getInfo.php?workbook=19_15.xlsx&amp;sheet=U0&amp;row=203&amp;col=6&amp;number=4.9&amp;sourceID=14","4.9")</f>
        <v>4.9</v>
      </c>
      <c r="G203" s="4" t="str">
        <f>HYPERLINK("http://141.218.60.56/~jnz1568/getInfo.php?workbook=19_15.xlsx&amp;sheet=U0&amp;row=203&amp;col=7&amp;number=2.26&amp;sourceID=14","2.26")</f>
        <v>2.26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2015-05-07T00:15:13Z</dcterms:created>
  <dcterms:modified xsi:type="dcterms:W3CDTF">2015-05-07T00:15:13Z</dcterms:modified>
</cp:coreProperties>
</file>