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<sst xmlns="http://schemas.openxmlformats.org/spreadsheetml/2006/main" count="38" uniqueCount="25">
  <si>
    <t>Fine Structure Energy Levels for Ti XIV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</si>
  <si>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</si>
  <si>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</si>
  <si>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</si>
  <si>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</si>
  <si>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</si>
  <si>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</si>
  <si>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</si>
  <si>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</si>
  <si>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</si>
  <si>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</si>
  <si>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</si>
  <si>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2s2.2p5</t>
  </si>
  <si>
    <t>2P</t>
  </si>
  <si>
    <t>2s.2p6</t>
  </si>
  <si>
    <t>2S</t>
  </si>
  <si>
    <t>A-values for fine-structure transitions in Ti XIV</t>
  </si>
  <si>
    <t>k</t>
  </si>
  <si>
    <t>WL Vac (A)</t>
  </si>
  <si>
    <t>A (s-1)</t>
  </si>
  <si>
    <t>A2E1(s-1)</t>
  </si>
  <si>
    <t>Effective Collision Strengths for Ti XIV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</si>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</sst>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6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8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22</v>
      </c>
      <c r="B4" s="3">
        <v>9</v>
      </c>
      <c r="C4" s="3">
        <v>1</v>
      </c>
      <c r="D4" s="3" t="s">
        <v>12</v>
      </c>
      <c r="E4" s="3" t="s">
        <v>13</v>
      </c>
      <c r="F4" s="3">
        <v>2</v>
      </c>
      <c r="G4" s="3">
        <v>1</v>
      </c>
      <c r="H4" s="3">
        <v>1</v>
      </c>
      <c r="I4" s="3">
        <v>1.5</v>
      </c>
      <c r="J4" s="4" t="str">
        <f>HYPERLINK("http://141.218.60.56/~jnz1568/getInfo.php?workbook=22_09.xlsx&amp;sheet=E0&amp;row=4&amp;col=10&amp;number=0&amp;sourceID=14","0")</f>
        <v>0</v>
      </c>
    </row>
    <row r="5" spans="1:10">
      <c r="A5" s="3">
        <v>22</v>
      </c>
      <c r="B5" s="3">
        <v>9</v>
      </c>
      <c r="C5" s="3">
        <v>2</v>
      </c>
      <c r="D5" s="3" t="s">
        <v>12</v>
      </c>
      <c r="E5" s="3" t="s">
        <v>13</v>
      </c>
      <c r="F5" s="3">
        <v>2</v>
      </c>
      <c r="G5" s="3">
        <v>1</v>
      </c>
      <c r="H5" s="3">
        <v>1</v>
      </c>
      <c r="I5" s="3">
        <v>0.5</v>
      </c>
      <c r="J5" s="4" t="str">
        <f>HYPERLINK("http://141.218.60.56/~jnz1568/getInfo.php?workbook=22_09.xlsx&amp;sheet=E0&amp;row=5&amp;col=10&amp;number=47219&amp;sourceID=14","47219")</f>
        <v>47219</v>
      </c>
    </row>
    <row r="6" spans="1:10">
      <c r="A6" s="3">
        <v>22</v>
      </c>
      <c r="B6" s="3">
        <v>9</v>
      </c>
      <c r="C6" s="3">
        <v>3</v>
      </c>
      <c r="D6" s="3" t="s">
        <v>14</v>
      </c>
      <c r="E6" s="3" t="s">
        <v>15</v>
      </c>
      <c r="F6" s="3">
        <v>2</v>
      </c>
      <c r="G6" s="3">
        <v>0</v>
      </c>
      <c r="H6" s="3">
        <v>0</v>
      </c>
      <c r="I6" s="3">
        <v>0.5</v>
      </c>
      <c r="J6" s="4" t="str">
        <f>HYPERLINK("http://141.218.60.56/~jnz1568/getInfo.php?workbook=22_09.xlsx&amp;sheet=E0&amp;row=6&amp;col=10&amp;number=819772&amp;sourceID=14","819772")</f>
        <v>819772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2.7109375" customWidth="1"/>
    <col min="5" max="5" width="11.7109375" customWidth="1"/>
    <col min="6" max="6" width="12.7109375" customWidth="1"/>
    <col min="7" max="7" width="10.7109375" customWidth="1"/>
  </cols>
  <sheetData>
    <row r="1" spans="1:7">
      <c r="A1" s="1" t="s">
        <v>16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17</v>
      </c>
      <c r="D3" s="2" t="s">
        <v>4</v>
      </c>
      <c r="E3" s="2" t="s">
        <v>18</v>
      </c>
      <c r="F3" s="2" t="s">
        <v>19</v>
      </c>
      <c r="G3" s="2" t="s">
        <v>20</v>
      </c>
    </row>
    <row r="4" spans="1:7">
      <c r="A4" s="3">
        <v>22</v>
      </c>
      <c r="B4" s="3">
        <v>9</v>
      </c>
      <c r="C4" s="3">
        <v>2</v>
      </c>
      <c r="D4" s="3">
        <v>1</v>
      </c>
      <c r="E4" s="3">
        <v>2117.795</v>
      </c>
      <c r="F4" s="4" t="str">
        <f>HYPERLINK("http://141.218.60.56/~jnz1568/getInfo.php?workbook=22_09.xlsx&amp;sheet=A0&amp;row=4&amp;col=6&amp;number=1858&amp;sourceID=14","1858")</f>
        <v>1858</v>
      </c>
      <c r="G4" s="4" t="str">
        <f>HYPERLINK("http://141.218.60.56/~jnz1568/getInfo.php?workbook=22_09.xlsx&amp;sheet=A0&amp;row=4&amp;col=7&amp;number=0&amp;sourceID=14","0")</f>
        <v>0</v>
      </c>
    </row>
    <row r="5" spans="1:7">
      <c r="A5" s="3">
        <v>22</v>
      </c>
      <c r="B5" s="3">
        <v>9</v>
      </c>
      <c r="C5" s="3">
        <v>3</v>
      </c>
      <c r="D5" s="3">
        <v>1</v>
      </c>
      <c r="E5" s="3">
        <v>121.985</v>
      </c>
      <c r="F5" s="4" t="str">
        <f>HYPERLINK("http://141.218.60.56/~jnz1568/getInfo.php?workbook=22_09.xlsx&amp;sheet=A0&amp;row=5&amp;col=6&amp;number=65350000000&amp;sourceID=14","65350000000")</f>
        <v>65350000000</v>
      </c>
      <c r="G5" s="4" t="str">
        <f>HYPERLINK("http://141.218.60.56/~jnz1568/getInfo.php?workbook=22_09.xlsx&amp;sheet=A0&amp;row=5&amp;col=7&amp;number=0&amp;sourceID=14","0")</f>
        <v>0</v>
      </c>
    </row>
    <row r="6" spans="1:7">
      <c r="A6" s="3">
        <v>22</v>
      </c>
      <c r="B6" s="3">
        <v>9</v>
      </c>
      <c r="C6" s="3">
        <v>3</v>
      </c>
      <c r="D6" s="3">
        <v>2</v>
      </c>
      <c r="E6" s="3">
        <v>129.441</v>
      </c>
      <c r="F6" s="4" t="str">
        <f>HYPERLINK("http://141.218.60.56/~jnz1568/getInfo.php?workbook=22_09.xlsx&amp;sheet=A0&amp;row=6&amp;col=6&amp;number=27480000000&amp;sourceID=14","27480000000")</f>
        <v>27480000000</v>
      </c>
      <c r="G6" s="4" t="str">
        <f>HYPERLINK("http://141.218.60.56/~jnz1568/getInfo.php?workbook=22_09.xlsx&amp;sheet=A0&amp;row=6&amp;col=7&amp;number=0&amp;sourceID=14","0")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2.7109375" customWidth="1"/>
    <col min="5" max="5" width="3.7109375" customWidth="1"/>
    <col min="6" max="6" width="9.7109375" customWidth="1"/>
    <col min="7" max="7" width="7.7109375" customWidth="1"/>
  </cols>
  <sheetData>
    <row r="1" spans="1:7">
      <c r="A1" s="1" t="s">
        <v>21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17</v>
      </c>
      <c r="D3" s="2" t="s">
        <v>4</v>
      </c>
      <c r="E3" s="2" t="s">
        <v>22</v>
      </c>
      <c r="F3" s="2" t="s">
        <v>23</v>
      </c>
      <c r="G3" s="2" t="s">
        <v>24</v>
      </c>
    </row>
    <row r="4" spans="1:7">
      <c r="A4" s="3">
        <v>22</v>
      </c>
      <c r="B4" s="3">
        <v>9</v>
      </c>
      <c r="C4" s="3">
        <v>1</v>
      </c>
      <c r="D4" s="3">
        <v>2</v>
      </c>
      <c r="E4" s="3">
        <v>1</v>
      </c>
      <c r="F4" s="4" t="str">
        <f>HYPERLINK("http://141.218.60.56/~jnz1568/getInfo.php?workbook=22_09.xlsx&amp;sheet=U0&amp;row=4&amp;col=6&amp;number=3&amp;sourceID=14","3")</f>
        <v>3</v>
      </c>
      <c r="G4" s="4" t="str">
        <f>HYPERLINK("http://141.218.60.56/~jnz1568/getInfo.php?workbook=22_09.xlsx&amp;sheet=U0&amp;row=4&amp;col=7&amp;number=0.0991&amp;sourceID=14","0.0991")</f>
        <v>0.0991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HYPERLINK("http://141.218.60.56/~jnz1568/getInfo.php?workbook=22_09.xlsx&amp;sheet=U0&amp;row=5&amp;col=6&amp;number=3.1&amp;sourceID=14","3.1")</f>
        <v>3.1</v>
      </c>
      <c r="G5" s="4" t="str">
        <f>HYPERLINK("http://141.218.60.56/~jnz1568/getInfo.php?workbook=22_09.xlsx&amp;sheet=U0&amp;row=5&amp;col=7&amp;number=0.0991&amp;sourceID=14","0.0991")</f>
        <v>0.0991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HYPERLINK("http://141.218.60.56/~jnz1568/getInfo.php?workbook=22_09.xlsx&amp;sheet=U0&amp;row=6&amp;col=6&amp;number=3.2&amp;sourceID=14","3.2")</f>
        <v>3.2</v>
      </c>
      <c r="G6" s="4" t="str">
        <f>HYPERLINK("http://141.218.60.56/~jnz1568/getInfo.php?workbook=22_09.xlsx&amp;sheet=U0&amp;row=6&amp;col=7&amp;number=0.0991&amp;sourceID=14","0.0991")</f>
        <v>0.0991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HYPERLINK("http://141.218.60.56/~jnz1568/getInfo.php?workbook=22_09.xlsx&amp;sheet=U0&amp;row=7&amp;col=6&amp;number=3.3&amp;sourceID=14","3.3")</f>
        <v>3.3</v>
      </c>
      <c r="G7" s="4" t="str">
        <f>HYPERLINK("http://141.218.60.56/~jnz1568/getInfo.php?workbook=22_09.xlsx&amp;sheet=U0&amp;row=7&amp;col=7&amp;number=0.0991&amp;sourceID=14","0.0991")</f>
        <v>0.0991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HYPERLINK("http://141.218.60.56/~jnz1568/getInfo.php?workbook=22_09.xlsx&amp;sheet=U0&amp;row=8&amp;col=6&amp;number=3.4&amp;sourceID=14","3.4")</f>
        <v>3.4</v>
      </c>
      <c r="G8" s="4" t="str">
        <f>HYPERLINK("http://141.218.60.56/~jnz1568/getInfo.php?workbook=22_09.xlsx&amp;sheet=U0&amp;row=8&amp;col=7&amp;number=0.0991&amp;sourceID=14","0.0991")</f>
        <v>0.0991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HYPERLINK("http://141.218.60.56/~jnz1568/getInfo.php?workbook=22_09.xlsx&amp;sheet=U0&amp;row=9&amp;col=6&amp;number=3.5&amp;sourceID=14","3.5")</f>
        <v>3.5</v>
      </c>
      <c r="G9" s="4" t="str">
        <f>HYPERLINK("http://141.218.60.56/~jnz1568/getInfo.php?workbook=22_09.xlsx&amp;sheet=U0&amp;row=9&amp;col=7&amp;number=0.099&amp;sourceID=14","0.099")</f>
        <v>0.099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HYPERLINK("http://141.218.60.56/~jnz1568/getInfo.php?workbook=22_09.xlsx&amp;sheet=U0&amp;row=10&amp;col=6&amp;number=3.6&amp;sourceID=14","3.6")</f>
        <v>3.6</v>
      </c>
      <c r="G10" s="4" t="str">
        <f>HYPERLINK("http://141.218.60.56/~jnz1568/getInfo.php?workbook=22_09.xlsx&amp;sheet=U0&amp;row=10&amp;col=7&amp;number=0.099&amp;sourceID=14","0.099")</f>
        <v>0.099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HYPERLINK("http://141.218.60.56/~jnz1568/getInfo.php?workbook=22_09.xlsx&amp;sheet=U0&amp;row=11&amp;col=6&amp;number=3.7&amp;sourceID=14","3.7")</f>
        <v>3.7</v>
      </c>
      <c r="G11" s="4" t="str">
        <f>HYPERLINK("http://141.218.60.56/~jnz1568/getInfo.php?workbook=22_09.xlsx&amp;sheet=U0&amp;row=11&amp;col=7&amp;number=0.099&amp;sourceID=14","0.099")</f>
        <v>0.099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HYPERLINK("http://141.218.60.56/~jnz1568/getInfo.php?workbook=22_09.xlsx&amp;sheet=U0&amp;row=12&amp;col=6&amp;number=3.8&amp;sourceID=14","3.8")</f>
        <v>3.8</v>
      </c>
      <c r="G12" s="4" t="str">
        <f>HYPERLINK("http://141.218.60.56/~jnz1568/getInfo.php?workbook=22_09.xlsx&amp;sheet=U0&amp;row=12&amp;col=7&amp;number=0.099&amp;sourceID=14","0.099")</f>
        <v>0.099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HYPERLINK("http://141.218.60.56/~jnz1568/getInfo.php?workbook=22_09.xlsx&amp;sheet=U0&amp;row=13&amp;col=6&amp;number=3.9&amp;sourceID=14","3.9")</f>
        <v>3.9</v>
      </c>
      <c r="G13" s="4" t="str">
        <f>HYPERLINK("http://141.218.60.56/~jnz1568/getInfo.php?workbook=22_09.xlsx&amp;sheet=U0&amp;row=13&amp;col=7&amp;number=0.0989&amp;sourceID=14","0.0989")</f>
        <v>0.0989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HYPERLINK("http://141.218.60.56/~jnz1568/getInfo.php?workbook=22_09.xlsx&amp;sheet=U0&amp;row=14&amp;col=6&amp;number=4&amp;sourceID=14","4")</f>
        <v>4</v>
      </c>
      <c r="G14" s="4" t="str">
        <f>HYPERLINK("http://141.218.60.56/~jnz1568/getInfo.php?workbook=22_09.xlsx&amp;sheet=U0&amp;row=14&amp;col=7&amp;number=0.0989&amp;sourceID=14","0.0989")</f>
        <v>0.0989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HYPERLINK("http://141.218.60.56/~jnz1568/getInfo.php?workbook=22_09.xlsx&amp;sheet=U0&amp;row=15&amp;col=6&amp;number=4.1&amp;sourceID=14","4.1")</f>
        <v>4.1</v>
      </c>
      <c r="G15" s="4" t="str">
        <f>HYPERLINK("http://141.218.60.56/~jnz1568/getInfo.php?workbook=22_09.xlsx&amp;sheet=U0&amp;row=15&amp;col=7&amp;number=0.0988&amp;sourceID=14","0.0988")</f>
        <v>0.0988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HYPERLINK("http://141.218.60.56/~jnz1568/getInfo.php?workbook=22_09.xlsx&amp;sheet=U0&amp;row=16&amp;col=6&amp;number=4.2&amp;sourceID=14","4.2")</f>
        <v>4.2</v>
      </c>
      <c r="G16" s="4" t="str">
        <f>HYPERLINK("http://141.218.60.56/~jnz1568/getInfo.php?workbook=22_09.xlsx&amp;sheet=U0&amp;row=16&amp;col=7&amp;number=0.0987&amp;sourceID=14","0.0987")</f>
        <v>0.0987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HYPERLINK("http://141.218.60.56/~jnz1568/getInfo.php?workbook=22_09.xlsx&amp;sheet=U0&amp;row=17&amp;col=6&amp;number=4.3&amp;sourceID=14","4.3")</f>
        <v>4.3</v>
      </c>
      <c r="G17" s="4" t="str">
        <f>HYPERLINK("http://141.218.60.56/~jnz1568/getInfo.php?workbook=22_09.xlsx&amp;sheet=U0&amp;row=17&amp;col=7&amp;number=0.0986&amp;sourceID=14","0.0986")</f>
        <v>0.0986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HYPERLINK("http://141.218.60.56/~jnz1568/getInfo.php?workbook=22_09.xlsx&amp;sheet=U0&amp;row=18&amp;col=6&amp;number=4.4&amp;sourceID=14","4.4")</f>
        <v>4.4</v>
      </c>
      <c r="G18" s="4" t="str">
        <f>HYPERLINK("http://141.218.60.56/~jnz1568/getInfo.php?workbook=22_09.xlsx&amp;sheet=U0&amp;row=18&amp;col=7&amp;number=0.0985&amp;sourceID=14","0.0985")</f>
        <v>0.0985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HYPERLINK("http://141.218.60.56/~jnz1568/getInfo.php?workbook=22_09.xlsx&amp;sheet=U0&amp;row=19&amp;col=6&amp;number=4.5&amp;sourceID=14","4.5")</f>
        <v>4.5</v>
      </c>
      <c r="G19" s="4" t="str">
        <f>HYPERLINK("http://141.218.60.56/~jnz1568/getInfo.php?workbook=22_09.xlsx&amp;sheet=U0&amp;row=19&amp;col=7&amp;number=0.0984&amp;sourceID=14","0.0984")</f>
        <v>0.0984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HYPERLINK("http://141.218.60.56/~jnz1568/getInfo.php?workbook=22_09.xlsx&amp;sheet=U0&amp;row=20&amp;col=6&amp;number=4.6&amp;sourceID=14","4.6")</f>
        <v>4.6</v>
      </c>
      <c r="G20" s="4" t="str">
        <f>HYPERLINK("http://141.218.60.56/~jnz1568/getInfo.php?workbook=22_09.xlsx&amp;sheet=U0&amp;row=20&amp;col=7&amp;number=0.0982&amp;sourceID=14","0.0982")</f>
        <v>0.0982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HYPERLINK("http://141.218.60.56/~jnz1568/getInfo.php?workbook=22_09.xlsx&amp;sheet=U0&amp;row=21&amp;col=6&amp;number=4.7&amp;sourceID=14","4.7")</f>
        <v>4.7</v>
      </c>
      <c r="G21" s="4" t="str">
        <f>HYPERLINK("http://141.218.60.56/~jnz1568/getInfo.php?workbook=22_09.xlsx&amp;sheet=U0&amp;row=21&amp;col=7&amp;number=0.0979&amp;sourceID=14","0.0979")</f>
        <v>0.0979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HYPERLINK("http://141.218.60.56/~jnz1568/getInfo.php?workbook=22_09.xlsx&amp;sheet=U0&amp;row=22&amp;col=6&amp;number=4.8&amp;sourceID=14","4.8")</f>
        <v>4.8</v>
      </c>
      <c r="G22" s="4" t="str">
        <f>HYPERLINK("http://141.218.60.56/~jnz1568/getInfo.php?workbook=22_09.xlsx&amp;sheet=U0&amp;row=22&amp;col=7&amp;number=0.0976&amp;sourceID=14","0.0976")</f>
        <v>0.0976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HYPERLINK("http://141.218.60.56/~jnz1568/getInfo.php?workbook=22_09.xlsx&amp;sheet=U0&amp;row=23&amp;col=6&amp;number=4.9&amp;sourceID=14","4.9")</f>
        <v>4.9</v>
      </c>
      <c r="G23" s="4" t="str">
        <f>HYPERLINK("http://141.218.60.56/~jnz1568/getInfo.php?workbook=22_09.xlsx&amp;sheet=U0&amp;row=23&amp;col=7&amp;number=0.0973&amp;sourceID=14","0.0973")</f>
        <v>0.0973</v>
      </c>
    </row>
    <row r="24" spans="1:7">
      <c r="A24" s="3">
        <v>22</v>
      </c>
      <c r="B24" s="3">
        <v>9</v>
      </c>
      <c r="C24" s="3">
        <v>1</v>
      </c>
      <c r="D24" s="3">
        <v>3</v>
      </c>
      <c r="E24" s="3">
        <v>1</v>
      </c>
      <c r="F24" s="4" t="str">
        <f>HYPERLINK("http://141.218.60.56/~jnz1568/getInfo.php?workbook=22_09.xlsx&amp;sheet=U0&amp;row=24&amp;col=6&amp;number=3&amp;sourceID=14","3")</f>
        <v>3</v>
      </c>
      <c r="G24" s="4" t="str">
        <f>HYPERLINK("http://141.218.60.56/~jnz1568/getInfo.php?workbook=22_09.xlsx&amp;sheet=U0&amp;row=24&amp;col=7&amp;number=0.433&amp;sourceID=14","0.433")</f>
        <v>0.433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HYPERLINK("http://141.218.60.56/~jnz1568/getInfo.php?workbook=22_09.xlsx&amp;sheet=U0&amp;row=25&amp;col=6&amp;number=3.1&amp;sourceID=14","3.1")</f>
        <v>3.1</v>
      </c>
      <c r="G25" s="4" t="str">
        <f>HYPERLINK("http://141.218.60.56/~jnz1568/getInfo.php?workbook=22_09.xlsx&amp;sheet=U0&amp;row=25&amp;col=7&amp;number=0.433&amp;sourceID=14","0.433")</f>
        <v>0.433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HYPERLINK("http://141.218.60.56/~jnz1568/getInfo.php?workbook=22_09.xlsx&amp;sheet=U0&amp;row=26&amp;col=6&amp;number=3.2&amp;sourceID=14","3.2")</f>
        <v>3.2</v>
      </c>
      <c r="G26" s="4" t="str">
        <f>HYPERLINK("http://141.218.60.56/~jnz1568/getInfo.php?workbook=22_09.xlsx&amp;sheet=U0&amp;row=26&amp;col=7&amp;number=0.433&amp;sourceID=14","0.433")</f>
        <v>0.433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HYPERLINK("http://141.218.60.56/~jnz1568/getInfo.php?workbook=22_09.xlsx&amp;sheet=U0&amp;row=27&amp;col=6&amp;number=3.3&amp;sourceID=14","3.3")</f>
        <v>3.3</v>
      </c>
      <c r="G27" s="4" t="str">
        <f>HYPERLINK("http://141.218.60.56/~jnz1568/getInfo.php?workbook=22_09.xlsx&amp;sheet=U0&amp;row=27&amp;col=7&amp;number=0.433&amp;sourceID=14","0.433")</f>
        <v>0.433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HYPERLINK("http://141.218.60.56/~jnz1568/getInfo.php?workbook=22_09.xlsx&amp;sheet=U0&amp;row=28&amp;col=6&amp;number=3.4&amp;sourceID=14","3.4")</f>
        <v>3.4</v>
      </c>
      <c r="G28" s="4" t="str">
        <f>HYPERLINK("http://141.218.60.56/~jnz1568/getInfo.php?workbook=22_09.xlsx&amp;sheet=U0&amp;row=28&amp;col=7&amp;number=0.433&amp;sourceID=14","0.433")</f>
        <v>0.433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HYPERLINK("http://141.218.60.56/~jnz1568/getInfo.php?workbook=22_09.xlsx&amp;sheet=U0&amp;row=29&amp;col=6&amp;number=3.5&amp;sourceID=14","3.5")</f>
        <v>3.5</v>
      </c>
      <c r="G29" s="4" t="str">
        <f>HYPERLINK("http://141.218.60.56/~jnz1568/getInfo.php?workbook=22_09.xlsx&amp;sheet=U0&amp;row=29&amp;col=7&amp;number=0.433&amp;sourceID=14","0.433")</f>
        <v>0.433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HYPERLINK("http://141.218.60.56/~jnz1568/getInfo.php?workbook=22_09.xlsx&amp;sheet=U0&amp;row=30&amp;col=6&amp;number=3.6&amp;sourceID=14","3.6")</f>
        <v>3.6</v>
      </c>
      <c r="G30" s="4" t="str">
        <f>HYPERLINK("http://141.218.60.56/~jnz1568/getInfo.php?workbook=22_09.xlsx&amp;sheet=U0&amp;row=30&amp;col=7&amp;number=0.433&amp;sourceID=14","0.433")</f>
        <v>0.433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HYPERLINK("http://141.218.60.56/~jnz1568/getInfo.php?workbook=22_09.xlsx&amp;sheet=U0&amp;row=31&amp;col=6&amp;number=3.7&amp;sourceID=14","3.7")</f>
        <v>3.7</v>
      </c>
      <c r="G31" s="4" t="str">
        <f>HYPERLINK("http://141.218.60.56/~jnz1568/getInfo.php?workbook=22_09.xlsx&amp;sheet=U0&amp;row=31&amp;col=7&amp;number=0.433&amp;sourceID=14","0.433")</f>
        <v>0.433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HYPERLINK("http://141.218.60.56/~jnz1568/getInfo.php?workbook=22_09.xlsx&amp;sheet=U0&amp;row=32&amp;col=6&amp;number=3.8&amp;sourceID=14","3.8")</f>
        <v>3.8</v>
      </c>
      <c r="G32" s="4" t="str">
        <f>HYPERLINK("http://141.218.60.56/~jnz1568/getInfo.php?workbook=22_09.xlsx&amp;sheet=U0&amp;row=32&amp;col=7&amp;number=0.433&amp;sourceID=14","0.433")</f>
        <v>0.433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HYPERLINK("http://141.218.60.56/~jnz1568/getInfo.php?workbook=22_09.xlsx&amp;sheet=U0&amp;row=33&amp;col=6&amp;number=3.9&amp;sourceID=14","3.9")</f>
        <v>3.9</v>
      </c>
      <c r="G33" s="4" t="str">
        <f>HYPERLINK("http://141.218.60.56/~jnz1568/getInfo.php?workbook=22_09.xlsx&amp;sheet=U0&amp;row=33&amp;col=7&amp;number=0.433&amp;sourceID=14","0.433")</f>
        <v>0.433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HYPERLINK("http://141.218.60.56/~jnz1568/getInfo.php?workbook=22_09.xlsx&amp;sheet=U0&amp;row=34&amp;col=6&amp;number=4&amp;sourceID=14","4")</f>
        <v>4</v>
      </c>
      <c r="G34" s="4" t="str">
        <f>HYPERLINK("http://141.218.60.56/~jnz1568/getInfo.php?workbook=22_09.xlsx&amp;sheet=U0&amp;row=34&amp;col=7&amp;number=0.433&amp;sourceID=14","0.433")</f>
        <v>0.433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HYPERLINK("http://141.218.60.56/~jnz1568/getInfo.php?workbook=22_09.xlsx&amp;sheet=U0&amp;row=35&amp;col=6&amp;number=4.1&amp;sourceID=14","4.1")</f>
        <v>4.1</v>
      </c>
      <c r="G35" s="4" t="str">
        <f>HYPERLINK("http://141.218.60.56/~jnz1568/getInfo.php?workbook=22_09.xlsx&amp;sheet=U0&amp;row=35&amp;col=7&amp;number=0.433&amp;sourceID=14","0.433")</f>
        <v>0.433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HYPERLINK("http://141.218.60.56/~jnz1568/getInfo.php?workbook=22_09.xlsx&amp;sheet=U0&amp;row=36&amp;col=6&amp;number=4.2&amp;sourceID=14","4.2")</f>
        <v>4.2</v>
      </c>
      <c r="G36" s="4" t="str">
        <f>HYPERLINK("http://141.218.60.56/~jnz1568/getInfo.php?workbook=22_09.xlsx&amp;sheet=U0&amp;row=36&amp;col=7&amp;number=0.433&amp;sourceID=14","0.433")</f>
        <v>0.433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HYPERLINK("http://141.218.60.56/~jnz1568/getInfo.php?workbook=22_09.xlsx&amp;sheet=U0&amp;row=37&amp;col=6&amp;number=4.3&amp;sourceID=14","4.3")</f>
        <v>4.3</v>
      </c>
      <c r="G37" s="4" t="str">
        <f>HYPERLINK("http://141.218.60.56/~jnz1568/getInfo.php?workbook=22_09.xlsx&amp;sheet=U0&amp;row=37&amp;col=7&amp;number=0.433&amp;sourceID=14","0.433")</f>
        <v>0.433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HYPERLINK("http://141.218.60.56/~jnz1568/getInfo.php?workbook=22_09.xlsx&amp;sheet=U0&amp;row=38&amp;col=6&amp;number=4.4&amp;sourceID=14","4.4")</f>
        <v>4.4</v>
      </c>
      <c r="G38" s="4" t="str">
        <f>HYPERLINK("http://141.218.60.56/~jnz1568/getInfo.php?workbook=22_09.xlsx&amp;sheet=U0&amp;row=38&amp;col=7&amp;number=0.433&amp;sourceID=14","0.433")</f>
        <v>0.433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HYPERLINK("http://141.218.60.56/~jnz1568/getInfo.php?workbook=22_09.xlsx&amp;sheet=U0&amp;row=39&amp;col=6&amp;number=4.5&amp;sourceID=14","4.5")</f>
        <v>4.5</v>
      </c>
      <c r="G39" s="4" t="str">
        <f>HYPERLINK("http://141.218.60.56/~jnz1568/getInfo.php?workbook=22_09.xlsx&amp;sheet=U0&amp;row=39&amp;col=7&amp;number=0.433&amp;sourceID=14","0.433")</f>
        <v>0.433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HYPERLINK("http://141.218.60.56/~jnz1568/getInfo.php?workbook=22_09.xlsx&amp;sheet=U0&amp;row=40&amp;col=6&amp;number=4.6&amp;sourceID=14","4.6")</f>
        <v>4.6</v>
      </c>
      <c r="G40" s="4" t="str">
        <f>HYPERLINK("http://141.218.60.56/~jnz1568/getInfo.php?workbook=22_09.xlsx&amp;sheet=U0&amp;row=40&amp;col=7&amp;number=0.433&amp;sourceID=14","0.433")</f>
        <v>0.433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HYPERLINK("http://141.218.60.56/~jnz1568/getInfo.php?workbook=22_09.xlsx&amp;sheet=U0&amp;row=41&amp;col=6&amp;number=4.7&amp;sourceID=14","4.7")</f>
        <v>4.7</v>
      </c>
      <c r="G41" s="4" t="str">
        <f>HYPERLINK("http://141.218.60.56/~jnz1568/getInfo.php?workbook=22_09.xlsx&amp;sheet=U0&amp;row=41&amp;col=7&amp;number=0.433&amp;sourceID=14","0.433")</f>
        <v>0.433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HYPERLINK("http://141.218.60.56/~jnz1568/getInfo.php?workbook=22_09.xlsx&amp;sheet=U0&amp;row=42&amp;col=6&amp;number=4.8&amp;sourceID=14","4.8")</f>
        <v>4.8</v>
      </c>
      <c r="G42" s="4" t="str">
        <f>HYPERLINK("http://141.218.60.56/~jnz1568/getInfo.php?workbook=22_09.xlsx&amp;sheet=U0&amp;row=42&amp;col=7&amp;number=0.433&amp;sourceID=14","0.433")</f>
        <v>0.433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HYPERLINK("http://141.218.60.56/~jnz1568/getInfo.php?workbook=22_09.xlsx&amp;sheet=U0&amp;row=43&amp;col=6&amp;number=4.9&amp;sourceID=14","4.9")</f>
        <v>4.9</v>
      </c>
      <c r="G43" s="4" t="str">
        <f>HYPERLINK("http://141.218.60.56/~jnz1568/getInfo.php?workbook=22_09.xlsx&amp;sheet=U0&amp;row=43&amp;col=7&amp;number=0.433&amp;sourceID=14","0.433")</f>
        <v>0.433</v>
      </c>
    </row>
    <row r="44" spans="1:7">
      <c r="A44" s="3">
        <v>22</v>
      </c>
      <c r="B44" s="3">
        <v>9</v>
      </c>
      <c r="C44" s="3">
        <v>2</v>
      </c>
      <c r="D44" s="3">
        <v>3</v>
      </c>
      <c r="E44" s="3">
        <v>1</v>
      </c>
      <c r="F44" s="4" t="str">
        <f>HYPERLINK("http://141.218.60.56/~jnz1568/getInfo.php?workbook=22_09.xlsx&amp;sheet=U0&amp;row=44&amp;col=6&amp;number=3&amp;sourceID=14","3")</f>
        <v>3</v>
      </c>
      <c r="G44" s="4" t="str">
        <f>HYPERLINK("http://141.218.60.56/~jnz1568/getInfo.php?workbook=22_09.xlsx&amp;sheet=U0&amp;row=44&amp;col=7&amp;number=0.226&amp;sourceID=14","0.226")</f>
        <v>0.226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HYPERLINK("http://141.218.60.56/~jnz1568/getInfo.php?workbook=22_09.xlsx&amp;sheet=U0&amp;row=45&amp;col=6&amp;number=3.1&amp;sourceID=14","3.1")</f>
        <v>3.1</v>
      </c>
      <c r="G45" s="4" t="str">
        <f>HYPERLINK("http://141.218.60.56/~jnz1568/getInfo.php?workbook=22_09.xlsx&amp;sheet=U0&amp;row=45&amp;col=7&amp;number=0.226&amp;sourceID=14","0.226")</f>
        <v>0.226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HYPERLINK("http://141.218.60.56/~jnz1568/getInfo.php?workbook=22_09.xlsx&amp;sheet=U0&amp;row=46&amp;col=6&amp;number=3.2&amp;sourceID=14","3.2")</f>
        <v>3.2</v>
      </c>
      <c r="G46" s="4" t="str">
        <f>HYPERLINK("http://141.218.60.56/~jnz1568/getInfo.php?workbook=22_09.xlsx&amp;sheet=U0&amp;row=46&amp;col=7&amp;number=0.226&amp;sourceID=14","0.226")</f>
        <v>0.226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HYPERLINK("http://141.218.60.56/~jnz1568/getInfo.php?workbook=22_09.xlsx&amp;sheet=U0&amp;row=47&amp;col=6&amp;number=3.3&amp;sourceID=14","3.3")</f>
        <v>3.3</v>
      </c>
      <c r="G47" s="4" t="str">
        <f>HYPERLINK("http://141.218.60.56/~jnz1568/getInfo.php?workbook=22_09.xlsx&amp;sheet=U0&amp;row=47&amp;col=7&amp;number=0.226&amp;sourceID=14","0.226")</f>
        <v>0.226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HYPERLINK("http://141.218.60.56/~jnz1568/getInfo.php?workbook=22_09.xlsx&amp;sheet=U0&amp;row=48&amp;col=6&amp;number=3.4&amp;sourceID=14","3.4")</f>
        <v>3.4</v>
      </c>
      <c r="G48" s="4" t="str">
        <f>HYPERLINK("http://141.218.60.56/~jnz1568/getInfo.php?workbook=22_09.xlsx&amp;sheet=U0&amp;row=48&amp;col=7&amp;number=0.226&amp;sourceID=14","0.226")</f>
        <v>0.226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HYPERLINK("http://141.218.60.56/~jnz1568/getInfo.php?workbook=22_09.xlsx&amp;sheet=U0&amp;row=49&amp;col=6&amp;number=3.5&amp;sourceID=14","3.5")</f>
        <v>3.5</v>
      </c>
      <c r="G49" s="4" t="str">
        <f>HYPERLINK("http://141.218.60.56/~jnz1568/getInfo.php?workbook=22_09.xlsx&amp;sheet=U0&amp;row=49&amp;col=7&amp;number=0.226&amp;sourceID=14","0.226")</f>
        <v>0.226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HYPERLINK("http://141.218.60.56/~jnz1568/getInfo.php?workbook=22_09.xlsx&amp;sheet=U0&amp;row=50&amp;col=6&amp;number=3.6&amp;sourceID=14","3.6")</f>
        <v>3.6</v>
      </c>
      <c r="G50" s="4" t="str">
        <f>HYPERLINK("http://141.218.60.56/~jnz1568/getInfo.php?workbook=22_09.xlsx&amp;sheet=U0&amp;row=50&amp;col=7&amp;number=0.226&amp;sourceID=14","0.226")</f>
        <v>0.226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HYPERLINK("http://141.218.60.56/~jnz1568/getInfo.php?workbook=22_09.xlsx&amp;sheet=U0&amp;row=51&amp;col=6&amp;number=3.7&amp;sourceID=14","3.7")</f>
        <v>3.7</v>
      </c>
      <c r="G51" s="4" t="str">
        <f>HYPERLINK("http://141.218.60.56/~jnz1568/getInfo.php?workbook=22_09.xlsx&amp;sheet=U0&amp;row=51&amp;col=7&amp;number=0.226&amp;sourceID=14","0.226")</f>
        <v>0.226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HYPERLINK("http://141.218.60.56/~jnz1568/getInfo.php?workbook=22_09.xlsx&amp;sheet=U0&amp;row=52&amp;col=6&amp;number=3.8&amp;sourceID=14","3.8")</f>
        <v>3.8</v>
      </c>
      <c r="G52" s="4" t="str">
        <f>HYPERLINK("http://141.218.60.56/~jnz1568/getInfo.php?workbook=22_09.xlsx&amp;sheet=U0&amp;row=52&amp;col=7&amp;number=0.226&amp;sourceID=14","0.226")</f>
        <v>0.226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HYPERLINK("http://141.218.60.56/~jnz1568/getInfo.php?workbook=22_09.xlsx&amp;sheet=U0&amp;row=53&amp;col=6&amp;number=3.9&amp;sourceID=14","3.9")</f>
        <v>3.9</v>
      </c>
      <c r="G53" s="4" t="str">
        <f>HYPERLINK("http://141.218.60.56/~jnz1568/getInfo.php?workbook=22_09.xlsx&amp;sheet=U0&amp;row=53&amp;col=7&amp;number=0.226&amp;sourceID=14","0.226")</f>
        <v>0.226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HYPERLINK("http://141.218.60.56/~jnz1568/getInfo.php?workbook=22_09.xlsx&amp;sheet=U0&amp;row=54&amp;col=6&amp;number=4&amp;sourceID=14","4")</f>
        <v>4</v>
      </c>
      <c r="G54" s="4" t="str">
        <f>HYPERLINK("http://141.218.60.56/~jnz1568/getInfo.php?workbook=22_09.xlsx&amp;sheet=U0&amp;row=54&amp;col=7&amp;number=0.226&amp;sourceID=14","0.226")</f>
        <v>0.226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HYPERLINK("http://141.218.60.56/~jnz1568/getInfo.php?workbook=22_09.xlsx&amp;sheet=U0&amp;row=55&amp;col=6&amp;number=4.1&amp;sourceID=14","4.1")</f>
        <v>4.1</v>
      </c>
      <c r="G55" s="4" t="str">
        <f>HYPERLINK("http://141.218.60.56/~jnz1568/getInfo.php?workbook=22_09.xlsx&amp;sheet=U0&amp;row=55&amp;col=7&amp;number=0.226&amp;sourceID=14","0.226")</f>
        <v>0.226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HYPERLINK("http://141.218.60.56/~jnz1568/getInfo.php?workbook=22_09.xlsx&amp;sheet=U0&amp;row=56&amp;col=6&amp;number=4.2&amp;sourceID=14","4.2")</f>
        <v>4.2</v>
      </c>
      <c r="G56" s="4" t="str">
        <f>HYPERLINK("http://141.218.60.56/~jnz1568/getInfo.php?workbook=22_09.xlsx&amp;sheet=U0&amp;row=56&amp;col=7&amp;number=0.225&amp;sourceID=14","0.225")</f>
        <v>0.225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HYPERLINK("http://141.218.60.56/~jnz1568/getInfo.php?workbook=22_09.xlsx&amp;sheet=U0&amp;row=57&amp;col=6&amp;number=4.3&amp;sourceID=14","4.3")</f>
        <v>4.3</v>
      </c>
      <c r="G57" s="4" t="str">
        <f>HYPERLINK("http://141.218.60.56/~jnz1568/getInfo.php?workbook=22_09.xlsx&amp;sheet=U0&amp;row=57&amp;col=7&amp;number=0.225&amp;sourceID=14","0.225")</f>
        <v>0.225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HYPERLINK("http://141.218.60.56/~jnz1568/getInfo.php?workbook=22_09.xlsx&amp;sheet=U0&amp;row=58&amp;col=6&amp;number=4.4&amp;sourceID=14","4.4")</f>
        <v>4.4</v>
      </c>
      <c r="G58" s="4" t="str">
        <f>HYPERLINK("http://141.218.60.56/~jnz1568/getInfo.php?workbook=22_09.xlsx&amp;sheet=U0&amp;row=58&amp;col=7&amp;number=0.225&amp;sourceID=14","0.225")</f>
        <v>0.225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HYPERLINK("http://141.218.60.56/~jnz1568/getInfo.php?workbook=22_09.xlsx&amp;sheet=U0&amp;row=59&amp;col=6&amp;number=4.5&amp;sourceID=14","4.5")</f>
        <v>4.5</v>
      </c>
      <c r="G59" s="4" t="str">
        <f>HYPERLINK("http://141.218.60.56/~jnz1568/getInfo.php?workbook=22_09.xlsx&amp;sheet=U0&amp;row=59&amp;col=7&amp;number=0.225&amp;sourceID=14","0.225")</f>
        <v>0.225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HYPERLINK("http://141.218.60.56/~jnz1568/getInfo.php?workbook=22_09.xlsx&amp;sheet=U0&amp;row=60&amp;col=6&amp;number=4.6&amp;sourceID=14","4.6")</f>
        <v>4.6</v>
      </c>
      <c r="G60" s="4" t="str">
        <f>HYPERLINK("http://141.218.60.56/~jnz1568/getInfo.php?workbook=22_09.xlsx&amp;sheet=U0&amp;row=60&amp;col=7&amp;number=0.225&amp;sourceID=14","0.225")</f>
        <v>0.225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HYPERLINK("http://141.218.60.56/~jnz1568/getInfo.php?workbook=22_09.xlsx&amp;sheet=U0&amp;row=61&amp;col=6&amp;number=4.7&amp;sourceID=14","4.7")</f>
        <v>4.7</v>
      </c>
      <c r="G61" s="4" t="str">
        <f>HYPERLINK("http://141.218.60.56/~jnz1568/getInfo.php?workbook=22_09.xlsx&amp;sheet=U0&amp;row=61&amp;col=7&amp;number=0.225&amp;sourceID=14","0.225")</f>
        <v>0.225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HYPERLINK("http://141.218.60.56/~jnz1568/getInfo.php?workbook=22_09.xlsx&amp;sheet=U0&amp;row=62&amp;col=6&amp;number=4.8&amp;sourceID=14","4.8")</f>
        <v>4.8</v>
      </c>
      <c r="G62" s="4" t="str">
        <f>HYPERLINK("http://141.218.60.56/~jnz1568/getInfo.php?workbook=22_09.xlsx&amp;sheet=U0&amp;row=62&amp;col=7&amp;number=0.225&amp;sourceID=14","0.225")</f>
        <v>0.225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HYPERLINK("http://141.218.60.56/~jnz1568/getInfo.php?workbook=22_09.xlsx&amp;sheet=U0&amp;row=63&amp;col=6&amp;number=4.9&amp;sourceID=14","4.9")</f>
        <v>4.9</v>
      </c>
      <c r="G63" s="4" t="str">
        <f>HYPERLINK("http://141.218.60.56/~jnz1568/getInfo.php?workbook=22_09.xlsx&amp;sheet=U0&amp;row=63&amp;col=7&amp;number=0.224&amp;sourceID=14","0.224")</f>
        <v>0.224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2015-05-07T00:53:25Z</dcterms:created>
  <dcterms:modified xsi:type="dcterms:W3CDTF">2015-05-07T00:53:25Z</dcterms:modified>
</cp:coreProperties>
</file>