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<sst xmlns="http://schemas.openxmlformats.org/spreadsheetml/2006/main" count="42" uniqueCount="25">
  <si>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Ar 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</si>
  <si>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</si>
  <si>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</si>
  <si>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</si>
  <si>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</si>
  <si>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</si>
  <si>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</si>
  <si>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</si>
  <si>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</si>
  <si>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</si>
  <si>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</si>
  <si>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</si>
  <si>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3s2.3p2</t>
  </si>
  <si>
    <t>3P</t>
  </si>
  <si>
    <t>1D</t>
  </si>
  <si>
    <t>1S</t>
  </si>
  <si>
    <t>A-values for fine-structure transitions in Ar V</t>
  </si>
  <si>
    <t>k</t>
  </si>
  <si>
    <t>WL Vac (A)</t>
  </si>
  <si>
    <t>A (s-1)</t>
  </si>
  <si>
    <t>A2E1(s-1)</t>
  </si>
  <si>
    <t>Effective Collision Strengths for Ar 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</si>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</sst>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14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HYPERLINK("http://141.218.60.56/~jnz1568/getInfo.php?workbook=18_14.xlsx&amp;sheet=E0&amp;row=4&amp;col=10&amp;number=0&amp;sourceID=14","0")</f>
        <v>0</v>
      </c>
    </row>
    <row r="5" spans="1:10">
      <c r="A5" s="3">
        <v>18</v>
      </c>
      <c r="B5" s="3">
        <v>14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HYPERLINK("http://141.218.60.56/~jnz1568/getInfo.php?workbook=18_14.xlsx&amp;sheet=E0&amp;row=5&amp;col=10&amp;number=765.23&amp;sourceID=14","765.23")</f>
        <v>765.23</v>
      </c>
    </row>
    <row r="6" spans="1:10">
      <c r="A6" s="3">
        <v>18</v>
      </c>
      <c r="B6" s="3">
        <v>14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HYPERLINK("http://141.218.60.56/~jnz1568/getInfo.php?workbook=18_14.xlsx&amp;sheet=E0&amp;row=6&amp;col=10&amp;number=2028.8&amp;sourceID=14","2028.8")</f>
        <v>2028.8</v>
      </c>
    </row>
    <row r="7" spans="1:10">
      <c r="A7" s="3">
        <v>18</v>
      </c>
      <c r="B7" s="3">
        <v>14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HYPERLINK("http://141.218.60.56/~jnz1568/getInfo.php?workbook=18_14.xlsx&amp;sheet=E0&amp;row=7&amp;col=10&amp;number=16298.9&amp;sourceID=14","16298.9")</f>
        <v>16298.9</v>
      </c>
    </row>
    <row r="8" spans="1:10">
      <c r="A8" s="3">
        <v>18</v>
      </c>
      <c r="B8" s="3">
        <v>14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HYPERLINK("http://141.218.60.56/~jnz1568/getInfo.php?workbook=18_14.xlsx&amp;sheet=E0&amp;row=8&amp;col=10&amp;number=37912&amp;sourceID=14","37912")</f>
        <v>37912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9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18</v>
      </c>
      <c r="B4" s="3">
        <v>14</v>
      </c>
      <c r="C4" s="3">
        <v>2</v>
      </c>
      <c r="D4" s="3">
        <v>1</v>
      </c>
      <c r="E4" s="3">
        <v>130679.672</v>
      </c>
      <c r="F4" s="4" t="str">
        <f>HYPERLINK("http://141.218.60.56/~jnz1568/getInfo.php?workbook=18_14.xlsx&amp;sheet=A0&amp;row=4&amp;col=6&amp;number=0.00805&amp;sourceID=14","0.00805")</f>
        <v>0.00805</v>
      </c>
      <c r="G4" s="4" t="str">
        <f>HYPERLINK("http://141.218.60.56/~jnz1568/getInfo.php?workbook=18_14.xlsx&amp;sheet=A0&amp;row=4&amp;col=7&amp;number=0&amp;sourceID=14","0")</f>
        <v>0</v>
      </c>
    </row>
    <row r="5" spans="1:7">
      <c r="A5" s="3">
        <v>18</v>
      </c>
      <c r="B5" s="3">
        <v>14</v>
      </c>
      <c r="C5" s="3">
        <v>3</v>
      </c>
      <c r="D5" s="3">
        <v>1</v>
      </c>
      <c r="E5" s="3">
        <v>49290.219</v>
      </c>
      <c r="F5" s="4" t="str">
        <f>HYPERLINK("http://141.218.60.56/~jnz1568/getInfo.php?workbook=18_14.xlsx&amp;sheet=A0&amp;row=5&amp;col=6&amp;number=1.19e-06&amp;sourceID=14","1.19e-06")</f>
        <v>1.19e-06</v>
      </c>
      <c r="G5" s="4" t="str">
        <f>HYPERLINK("http://141.218.60.56/~jnz1568/getInfo.php?workbook=18_14.xlsx&amp;sheet=A0&amp;row=5&amp;col=7&amp;number=0&amp;sourceID=14","0")</f>
        <v>0</v>
      </c>
    </row>
    <row r="6" spans="1:7">
      <c r="A6" s="3">
        <v>18</v>
      </c>
      <c r="B6" s="3">
        <v>14</v>
      </c>
      <c r="C6" s="3">
        <v>3</v>
      </c>
      <c r="D6" s="3">
        <v>2</v>
      </c>
      <c r="E6" s="3">
        <v>79140.844</v>
      </c>
      <c r="F6" s="4" t="str">
        <f>HYPERLINK("http://141.218.60.56/~jnz1568/getInfo.php?workbook=18_14.xlsx&amp;sheet=A0&amp;row=6&amp;col=6&amp;number=0.0275&amp;sourceID=14","0.0275")</f>
        <v>0.0275</v>
      </c>
      <c r="G6" s="4" t="str">
        <f>HYPERLINK("http://141.218.60.56/~jnz1568/getInfo.php?workbook=18_14.xlsx&amp;sheet=A0&amp;row=6&amp;col=7&amp;number=0&amp;sourceID=14","0")</f>
        <v>0</v>
      </c>
    </row>
    <row r="7" spans="1:7">
      <c r="A7" s="3">
        <v>18</v>
      </c>
      <c r="B7" s="3">
        <v>14</v>
      </c>
      <c r="C7" s="3">
        <v>4</v>
      </c>
      <c r="D7" s="3">
        <v>1</v>
      </c>
      <c r="E7" s="3">
        <v>6135.383</v>
      </c>
      <c r="F7" s="4" t="str">
        <f>HYPERLINK("http://141.218.60.56/~jnz1568/getInfo.php?workbook=18_14.xlsx&amp;sheet=A0&amp;row=7&amp;col=6&amp;number=6.14e-05&amp;sourceID=14","6.14e-05")</f>
        <v>6.14e-05</v>
      </c>
      <c r="G7" s="4" t="str">
        <f>HYPERLINK("http://141.218.60.56/~jnz1568/getInfo.php?workbook=18_14.xlsx&amp;sheet=A0&amp;row=7&amp;col=7&amp;number=0&amp;sourceID=14","0")</f>
        <v>0</v>
      </c>
    </row>
    <row r="8" spans="1:7">
      <c r="A8" s="3">
        <v>18</v>
      </c>
      <c r="B8" s="3">
        <v>14</v>
      </c>
      <c r="C8" s="3">
        <v>4</v>
      </c>
      <c r="D8" s="3">
        <v>2</v>
      </c>
      <c r="E8" s="3">
        <v>6437.629</v>
      </c>
      <c r="F8" s="4" t="str">
        <f>HYPERLINK("http://141.218.60.56/~jnz1568/getInfo.php?workbook=18_14.xlsx&amp;sheet=A0&amp;row=8&amp;col=6&amp;number=0.2033&amp;sourceID=14","0.2033")</f>
        <v>0.2033</v>
      </c>
      <c r="G8" s="4" t="str">
        <f>HYPERLINK("http://141.218.60.56/~jnz1568/getInfo.php?workbook=18_14.xlsx&amp;sheet=A0&amp;row=8&amp;col=7&amp;number=0&amp;sourceID=14","0")</f>
        <v>0</v>
      </c>
    </row>
    <row r="9" spans="1:7">
      <c r="A9" s="3">
        <v>18</v>
      </c>
      <c r="B9" s="3">
        <v>14</v>
      </c>
      <c r="C9" s="3">
        <v>4</v>
      </c>
      <c r="D9" s="3">
        <v>3</v>
      </c>
      <c r="E9" s="3">
        <v>7007.659</v>
      </c>
      <c r="F9" s="4" t="str">
        <f>HYPERLINK("http://141.218.60.56/~jnz1568/getInfo.php?workbook=18_14.xlsx&amp;sheet=A0&amp;row=9&amp;col=6&amp;number=0.4703&amp;sourceID=14","0.4703")</f>
        <v>0.4703</v>
      </c>
      <c r="G9" s="4" t="str">
        <f>HYPERLINK("http://141.218.60.56/~jnz1568/getInfo.php?workbook=18_14.xlsx&amp;sheet=A0&amp;row=9&amp;col=7&amp;number=0&amp;sourceID=14","0")</f>
        <v>0</v>
      </c>
    </row>
    <row r="10" spans="1:7">
      <c r="A10" s="3">
        <v>18</v>
      </c>
      <c r="B10" s="3">
        <v>14</v>
      </c>
      <c r="C10" s="3">
        <v>5</v>
      </c>
      <c r="D10" s="3">
        <v>2</v>
      </c>
      <c r="E10" s="3">
        <v>2692.024</v>
      </c>
      <c r="F10" s="4" t="str">
        <f>HYPERLINK("http://141.218.60.56/~jnz1568/getInfo.php?workbook=18_14.xlsx&amp;sheet=A0&amp;row=10&amp;col=6&amp;number=6.72&amp;sourceID=14","6.72")</f>
        <v>6.72</v>
      </c>
      <c r="G10" s="4" t="str">
        <f>HYPERLINK("http://141.218.60.56/~jnz1568/getInfo.php?workbook=18_14.xlsx&amp;sheet=A0&amp;row=10&amp;col=7&amp;number=0&amp;sourceID=14","0")</f>
        <v>0</v>
      </c>
    </row>
    <row r="11" spans="1:7">
      <c r="A11" s="3">
        <v>18</v>
      </c>
      <c r="B11" s="3">
        <v>14</v>
      </c>
      <c r="C11" s="3">
        <v>5</v>
      </c>
      <c r="D11" s="3">
        <v>3</v>
      </c>
      <c r="E11" s="3">
        <v>2786.82</v>
      </c>
      <c r="F11" s="4" t="str">
        <f>HYPERLINK("http://141.218.60.56/~jnz1568/getInfo.php?workbook=18_14.xlsx&amp;sheet=A0&amp;row=11&amp;col=6&amp;number=0.0676&amp;sourceID=14","0.0676")</f>
        <v>0.0676</v>
      </c>
      <c r="G11" s="4" t="str">
        <f>HYPERLINK("http://141.218.60.56/~jnz1568/getInfo.php?workbook=18_14.xlsx&amp;sheet=A0&amp;row=11&amp;col=7&amp;number=0&amp;sourceID=14","0")</f>
        <v>0</v>
      </c>
    </row>
    <row r="12" spans="1:7">
      <c r="A12" s="3">
        <v>18</v>
      </c>
      <c r="B12" s="3">
        <v>14</v>
      </c>
      <c r="C12" s="3">
        <v>5</v>
      </c>
      <c r="D12" s="3">
        <v>4</v>
      </c>
      <c r="E12" s="3">
        <v>4626.824</v>
      </c>
      <c r="F12" s="4" t="str">
        <f>HYPERLINK("http://141.218.60.56/~jnz1568/getInfo.php?workbook=18_14.xlsx&amp;sheet=A0&amp;row=12&amp;col=6&amp;number=3.46&amp;sourceID=14","3.46")</f>
        <v>3.46</v>
      </c>
      <c r="G12" s="4" t="str">
        <f>HYPERLINK("http://141.218.60.56/~jnz1568/getInfo.php?workbook=18_14.xlsx&amp;sheet=A0&amp;row=12&amp;col=7&amp;number=0&amp;sourceID=14","0")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18</v>
      </c>
      <c r="B4" s="3">
        <v>14</v>
      </c>
      <c r="C4" s="3">
        <v>1</v>
      </c>
      <c r="D4" s="3">
        <v>2</v>
      </c>
      <c r="E4" s="3">
        <v>1</v>
      </c>
      <c r="F4" s="4" t="str">
        <f>HYPERLINK("http://141.218.60.56/~jnz1568/getInfo.php?workbook=18_14.xlsx&amp;sheet=U0&amp;row=4&amp;col=6&amp;number=3&amp;sourceID=14","3")</f>
        <v>3</v>
      </c>
      <c r="G4" s="4" t="str">
        <f>HYPERLINK("http://141.218.60.56/~jnz1568/getInfo.php?workbook=18_14.xlsx&amp;sheet=U0&amp;row=4&amp;col=7&amp;number=4.16&amp;sourceID=14","4.16")</f>
        <v>4.16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HYPERLINK("http://141.218.60.56/~jnz1568/getInfo.php?workbook=18_14.xlsx&amp;sheet=U0&amp;row=5&amp;col=6&amp;number=3.1&amp;sourceID=14","3.1")</f>
        <v>3.1</v>
      </c>
      <c r="G5" s="4" t="str">
        <f>HYPERLINK("http://141.218.60.56/~jnz1568/getInfo.php?workbook=18_14.xlsx&amp;sheet=U0&amp;row=5&amp;col=7&amp;number=4.07&amp;sourceID=14","4.07")</f>
        <v>4.07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HYPERLINK("http://141.218.60.56/~jnz1568/getInfo.php?workbook=18_14.xlsx&amp;sheet=U0&amp;row=6&amp;col=6&amp;number=3.2&amp;sourceID=14","3.2")</f>
        <v>3.2</v>
      </c>
      <c r="G6" s="4" t="str">
        <f>HYPERLINK("http://141.218.60.56/~jnz1568/getInfo.php?workbook=18_14.xlsx&amp;sheet=U0&amp;row=6&amp;col=7&amp;number=3.96&amp;sourceID=14","3.96")</f>
        <v>3.96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HYPERLINK("http://141.218.60.56/~jnz1568/getInfo.php?workbook=18_14.xlsx&amp;sheet=U0&amp;row=7&amp;col=6&amp;number=3.3&amp;sourceID=14","3.3")</f>
        <v>3.3</v>
      </c>
      <c r="G7" s="4" t="str">
        <f>HYPERLINK("http://141.218.60.56/~jnz1568/getInfo.php?workbook=18_14.xlsx&amp;sheet=U0&amp;row=7&amp;col=7&amp;number=3.85&amp;sourceID=14","3.85")</f>
        <v>3.85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HYPERLINK("http://141.218.60.56/~jnz1568/getInfo.php?workbook=18_14.xlsx&amp;sheet=U0&amp;row=8&amp;col=6&amp;number=3.4&amp;sourceID=14","3.4")</f>
        <v>3.4</v>
      </c>
      <c r="G8" s="4" t="str">
        <f>HYPERLINK("http://141.218.60.56/~jnz1568/getInfo.php?workbook=18_14.xlsx&amp;sheet=U0&amp;row=8&amp;col=7&amp;number=3.74&amp;sourceID=14","3.74")</f>
        <v>3.74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HYPERLINK("http://141.218.60.56/~jnz1568/getInfo.php?workbook=18_14.xlsx&amp;sheet=U0&amp;row=9&amp;col=6&amp;number=3.5&amp;sourceID=14","3.5")</f>
        <v>3.5</v>
      </c>
      <c r="G9" s="4" t="str">
        <f>HYPERLINK("http://141.218.60.56/~jnz1568/getInfo.php?workbook=18_14.xlsx&amp;sheet=U0&amp;row=9&amp;col=7&amp;number=3.63&amp;sourceID=14","3.63")</f>
        <v>3.63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HYPERLINK("http://141.218.60.56/~jnz1568/getInfo.php?workbook=18_14.xlsx&amp;sheet=U0&amp;row=10&amp;col=6&amp;number=3.6&amp;sourceID=14","3.6")</f>
        <v>3.6</v>
      </c>
      <c r="G10" s="4" t="str">
        <f>HYPERLINK("http://141.218.60.56/~jnz1568/getInfo.php?workbook=18_14.xlsx&amp;sheet=U0&amp;row=10&amp;col=7&amp;number=3.52&amp;sourceID=14","3.52")</f>
        <v>3.52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HYPERLINK("http://141.218.60.56/~jnz1568/getInfo.php?workbook=18_14.xlsx&amp;sheet=U0&amp;row=11&amp;col=6&amp;number=3.7&amp;sourceID=14","3.7")</f>
        <v>3.7</v>
      </c>
      <c r="G11" s="4" t="str">
        <f>HYPERLINK("http://141.218.60.56/~jnz1568/getInfo.php?workbook=18_14.xlsx&amp;sheet=U0&amp;row=11&amp;col=7&amp;number=3.39&amp;sourceID=14","3.39")</f>
        <v>3.39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HYPERLINK("http://141.218.60.56/~jnz1568/getInfo.php?workbook=18_14.xlsx&amp;sheet=U0&amp;row=12&amp;col=6&amp;number=3.8&amp;sourceID=14","3.8")</f>
        <v>3.8</v>
      </c>
      <c r="G12" s="4" t="str">
        <f>HYPERLINK("http://141.218.60.56/~jnz1568/getInfo.php?workbook=18_14.xlsx&amp;sheet=U0&amp;row=12&amp;col=7&amp;number=3.26&amp;sourceID=14","3.26")</f>
        <v>3.26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HYPERLINK("http://141.218.60.56/~jnz1568/getInfo.php?workbook=18_14.xlsx&amp;sheet=U0&amp;row=13&amp;col=6&amp;number=3.9&amp;sourceID=14","3.9")</f>
        <v>3.9</v>
      </c>
      <c r="G13" s="4" t="str">
        <f>HYPERLINK("http://141.218.60.56/~jnz1568/getInfo.php?workbook=18_14.xlsx&amp;sheet=U0&amp;row=13&amp;col=7&amp;number=3.11&amp;sourceID=14","3.11")</f>
        <v>3.11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HYPERLINK("http://141.218.60.56/~jnz1568/getInfo.php?workbook=18_14.xlsx&amp;sheet=U0&amp;row=14&amp;col=6&amp;number=4&amp;sourceID=14","4")</f>
        <v>4</v>
      </c>
      <c r="G14" s="4" t="str">
        <f>HYPERLINK("http://141.218.60.56/~jnz1568/getInfo.php?workbook=18_14.xlsx&amp;sheet=U0&amp;row=14&amp;col=7&amp;number=2.94&amp;sourceID=14","2.94")</f>
        <v>2.94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HYPERLINK("http://141.218.60.56/~jnz1568/getInfo.php?workbook=18_14.xlsx&amp;sheet=U0&amp;row=15&amp;col=6&amp;number=4.1&amp;sourceID=14","4.1")</f>
        <v>4.1</v>
      </c>
      <c r="G15" s="4" t="str">
        <f>HYPERLINK("http://141.218.60.56/~jnz1568/getInfo.php?workbook=18_14.xlsx&amp;sheet=U0&amp;row=15&amp;col=7&amp;number=2.76&amp;sourceID=14","2.76")</f>
        <v>2.76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HYPERLINK("http://141.218.60.56/~jnz1568/getInfo.php?workbook=18_14.xlsx&amp;sheet=U0&amp;row=16&amp;col=6&amp;number=4.2&amp;sourceID=14","4.2")</f>
        <v>4.2</v>
      </c>
      <c r="G16" s="4" t="str">
        <f>HYPERLINK("http://141.218.60.56/~jnz1568/getInfo.php?workbook=18_14.xlsx&amp;sheet=U0&amp;row=16&amp;col=7&amp;number=2.58&amp;sourceID=14","2.58")</f>
        <v>2.58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HYPERLINK("http://141.218.60.56/~jnz1568/getInfo.php?workbook=18_14.xlsx&amp;sheet=U0&amp;row=17&amp;col=6&amp;number=4.3&amp;sourceID=14","4.3")</f>
        <v>4.3</v>
      </c>
      <c r="G17" s="4" t="str">
        <f>HYPERLINK("http://141.218.60.56/~jnz1568/getInfo.php?workbook=18_14.xlsx&amp;sheet=U0&amp;row=17&amp;col=7&amp;number=2.4&amp;sourceID=14","2.4")</f>
        <v>2.4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HYPERLINK("http://141.218.60.56/~jnz1568/getInfo.php?workbook=18_14.xlsx&amp;sheet=U0&amp;row=18&amp;col=6&amp;number=4.4&amp;sourceID=14","4.4")</f>
        <v>4.4</v>
      </c>
      <c r="G18" s="4" t="str">
        <f>HYPERLINK("http://141.218.60.56/~jnz1568/getInfo.php?workbook=18_14.xlsx&amp;sheet=U0&amp;row=18&amp;col=7&amp;number=2.24&amp;sourceID=14","2.24")</f>
        <v>2.24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HYPERLINK("http://141.218.60.56/~jnz1568/getInfo.php?workbook=18_14.xlsx&amp;sheet=U0&amp;row=19&amp;col=6&amp;number=4.5&amp;sourceID=14","4.5")</f>
        <v>4.5</v>
      </c>
      <c r="G19" s="4" t="str">
        <f>HYPERLINK("http://141.218.60.56/~jnz1568/getInfo.php?workbook=18_14.xlsx&amp;sheet=U0&amp;row=19&amp;col=7&amp;number=2.1&amp;sourceID=14","2.1")</f>
        <v>2.1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HYPERLINK("http://141.218.60.56/~jnz1568/getInfo.php?workbook=18_14.xlsx&amp;sheet=U0&amp;row=20&amp;col=6&amp;number=4.6&amp;sourceID=14","4.6")</f>
        <v>4.6</v>
      </c>
      <c r="G20" s="4" t="str">
        <f>HYPERLINK("http://141.218.60.56/~jnz1568/getInfo.php?workbook=18_14.xlsx&amp;sheet=U0&amp;row=20&amp;col=7&amp;number=1.98&amp;sourceID=14","1.98")</f>
        <v>1.98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HYPERLINK("http://141.218.60.56/~jnz1568/getInfo.php?workbook=18_14.xlsx&amp;sheet=U0&amp;row=21&amp;col=6&amp;number=4.7&amp;sourceID=14","4.7")</f>
        <v>4.7</v>
      </c>
      <c r="G21" s="4" t="str">
        <f>HYPERLINK("http://141.218.60.56/~jnz1568/getInfo.php?workbook=18_14.xlsx&amp;sheet=U0&amp;row=21&amp;col=7&amp;number=1.89&amp;sourceID=14","1.89")</f>
        <v>1.89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HYPERLINK("http://141.218.60.56/~jnz1568/getInfo.php?workbook=18_14.xlsx&amp;sheet=U0&amp;row=22&amp;col=6&amp;number=4.8&amp;sourceID=14","4.8")</f>
        <v>4.8</v>
      </c>
      <c r="G22" s="4" t="str">
        <f>HYPERLINK("http://141.218.60.56/~jnz1568/getInfo.php?workbook=18_14.xlsx&amp;sheet=U0&amp;row=22&amp;col=7&amp;number=1.82&amp;sourceID=14","1.82")</f>
        <v>1.82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HYPERLINK("http://141.218.60.56/~jnz1568/getInfo.php?workbook=18_14.xlsx&amp;sheet=U0&amp;row=23&amp;col=6&amp;number=4.9&amp;sourceID=14","4.9")</f>
        <v>4.9</v>
      </c>
      <c r="G23" s="4" t="str">
        <f>HYPERLINK("http://141.218.60.56/~jnz1568/getInfo.php?workbook=18_14.xlsx&amp;sheet=U0&amp;row=23&amp;col=7&amp;number=1.75&amp;sourceID=14","1.75")</f>
        <v>1.75</v>
      </c>
    </row>
    <row r="24" spans="1:7">
      <c r="A24" s="3">
        <v>18</v>
      </c>
      <c r="B24" s="3">
        <v>14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HYPERLINK("http://141.218.60.56/~jnz1568/getInfo.php?workbook=18_14.xlsx&amp;sheet=U0&amp;row=24&amp;col=6&amp;number=3&amp;sourceID=14","3")</f>
        <v>3</v>
      </c>
      <c r="G24" s="4" t="str">
        <f>HYPERLINK("http://141.218.60.56/~jnz1568/getInfo.php?workbook=18_14.xlsx&amp;sheet=U0&amp;row=24&amp;col=7&amp;number=1.87&amp;sourceID=14","1.87")</f>
        <v>1.87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HYPERLINK("http://141.218.60.56/~jnz1568/getInfo.php?workbook=18_14.xlsx&amp;sheet=U0&amp;row=25&amp;col=6&amp;number=3.1&amp;sourceID=14","3.1")</f>
        <v>3.1</v>
      </c>
      <c r="G25" s="4" t="str">
        <f>HYPERLINK("http://141.218.60.56/~jnz1568/getInfo.php?workbook=18_14.xlsx&amp;sheet=U0&amp;row=25&amp;col=7&amp;number=1.87&amp;sourceID=14","1.87")</f>
        <v>1.87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HYPERLINK("http://141.218.60.56/~jnz1568/getInfo.php?workbook=18_14.xlsx&amp;sheet=U0&amp;row=26&amp;col=6&amp;number=3.2&amp;sourceID=14","3.2")</f>
        <v>3.2</v>
      </c>
      <c r="G26" s="4" t="str">
        <f>HYPERLINK("http://141.218.60.56/~jnz1568/getInfo.php?workbook=18_14.xlsx&amp;sheet=U0&amp;row=26&amp;col=7&amp;number=1.87&amp;sourceID=14","1.87")</f>
        <v>1.87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HYPERLINK("http://141.218.60.56/~jnz1568/getInfo.php?workbook=18_14.xlsx&amp;sheet=U0&amp;row=27&amp;col=6&amp;number=3.3&amp;sourceID=14","3.3")</f>
        <v>3.3</v>
      </c>
      <c r="G27" s="4" t="str">
        <f>HYPERLINK("http://141.218.60.56/~jnz1568/getInfo.php?workbook=18_14.xlsx&amp;sheet=U0&amp;row=27&amp;col=7&amp;number=1.89&amp;sourceID=14","1.89")</f>
        <v>1.89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HYPERLINK("http://141.218.60.56/~jnz1568/getInfo.php?workbook=18_14.xlsx&amp;sheet=U0&amp;row=28&amp;col=6&amp;number=3.4&amp;sourceID=14","3.4")</f>
        <v>3.4</v>
      </c>
      <c r="G28" s="4" t="str">
        <f>HYPERLINK("http://141.218.60.56/~jnz1568/getInfo.php?workbook=18_14.xlsx&amp;sheet=U0&amp;row=28&amp;col=7&amp;number=1.93&amp;sourceID=14","1.93")</f>
        <v>1.93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HYPERLINK("http://141.218.60.56/~jnz1568/getInfo.php?workbook=18_14.xlsx&amp;sheet=U0&amp;row=29&amp;col=6&amp;number=3.5&amp;sourceID=14","3.5")</f>
        <v>3.5</v>
      </c>
      <c r="G29" s="4" t="str">
        <f>HYPERLINK("http://141.218.60.56/~jnz1568/getInfo.php?workbook=18_14.xlsx&amp;sheet=U0&amp;row=29&amp;col=7&amp;number=1.96&amp;sourceID=14","1.96")</f>
        <v>1.96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HYPERLINK("http://141.218.60.56/~jnz1568/getInfo.php?workbook=18_14.xlsx&amp;sheet=U0&amp;row=30&amp;col=6&amp;number=3.6&amp;sourceID=14","3.6")</f>
        <v>3.6</v>
      </c>
      <c r="G30" s="4" t="str">
        <f>HYPERLINK("http://141.218.60.56/~jnz1568/getInfo.php?workbook=18_14.xlsx&amp;sheet=U0&amp;row=30&amp;col=7&amp;number=1.98&amp;sourceID=14","1.98")</f>
        <v>1.98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HYPERLINK("http://141.218.60.56/~jnz1568/getInfo.php?workbook=18_14.xlsx&amp;sheet=U0&amp;row=31&amp;col=6&amp;number=3.7&amp;sourceID=14","3.7")</f>
        <v>3.7</v>
      </c>
      <c r="G31" s="4" t="str">
        <f>HYPERLINK("http://141.218.60.56/~jnz1568/getInfo.php?workbook=18_14.xlsx&amp;sheet=U0&amp;row=31&amp;col=7&amp;number=1.98&amp;sourceID=14","1.98")</f>
        <v>1.98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HYPERLINK("http://141.218.60.56/~jnz1568/getInfo.php?workbook=18_14.xlsx&amp;sheet=U0&amp;row=32&amp;col=6&amp;number=3.8&amp;sourceID=14","3.8")</f>
        <v>3.8</v>
      </c>
      <c r="G32" s="4" t="str">
        <f>HYPERLINK("http://141.218.60.56/~jnz1568/getInfo.php?workbook=18_14.xlsx&amp;sheet=U0&amp;row=32&amp;col=7&amp;number=1.95&amp;sourceID=14","1.95")</f>
        <v>1.95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HYPERLINK("http://141.218.60.56/~jnz1568/getInfo.php?workbook=18_14.xlsx&amp;sheet=U0&amp;row=33&amp;col=6&amp;number=3.9&amp;sourceID=14","3.9")</f>
        <v>3.9</v>
      </c>
      <c r="G33" s="4" t="str">
        <f>HYPERLINK("http://141.218.60.56/~jnz1568/getInfo.php?workbook=18_14.xlsx&amp;sheet=U0&amp;row=33&amp;col=7&amp;number=1.9&amp;sourceID=14","1.9")</f>
        <v>1.9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HYPERLINK("http://141.218.60.56/~jnz1568/getInfo.php?workbook=18_14.xlsx&amp;sheet=U0&amp;row=34&amp;col=6&amp;number=4&amp;sourceID=14","4")</f>
        <v>4</v>
      </c>
      <c r="G34" s="4" t="str">
        <f>HYPERLINK("http://141.218.60.56/~jnz1568/getInfo.php?workbook=18_14.xlsx&amp;sheet=U0&amp;row=34&amp;col=7&amp;number=1.84&amp;sourceID=14","1.84")</f>
        <v>1.84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HYPERLINK("http://141.218.60.56/~jnz1568/getInfo.php?workbook=18_14.xlsx&amp;sheet=U0&amp;row=35&amp;col=6&amp;number=4.1&amp;sourceID=14","4.1")</f>
        <v>4.1</v>
      </c>
      <c r="G35" s="4" t="str">
        <f>HYPERLINK("http://141.218.60.56/~jnz1568/getInfo.php?workbook=18_14.xlsx&amp;sheet=U0&amp;row=35&amp;col=7&amp;number=1.76&amp;sourceID=14","1.76")</f>
        <v>1.76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HYPERLINK("http://141.218.60.56/~jnz1568/getInfo.php?workbook=18_14.xlsx&amp;sheet=U0&amp;row=36&amp;col=6&amp;number=4.2&amp;sourceID=14","4.2")</f>
        <v>4.2</v>
      </c>
      <c r="G36" s="4" t="str">
        <f>HYPERLINK("http://141.218.60.56/~jnz1568/getInfo.php?workbook=18_14.xlsx&amp;sheet=U0&amp;row=36&amp;col=7&amp;number=1.67&amp;sourceID=14","1.67")</f>
        <v>1.67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HYPERLINK("http://141.218.60.56/~jnz1568/getInfo.php?workbook=18_14.xlsx&amp;sheet=U0&amp;row=37&amp;col=6&amp;number=4.3&amp;sourceID=14","4.3")</f>
        <v>4.3</v>
      </c>
      <c r="G37" s="4" t="str">
        <f>HYPERLINK("http://141.218.60.56/~jnz1568/getInfo.php?workbook=18_14.xlsx&amp;sheet=U0&amp;row=37&amp;col=7&amp;number=1.59&amp;sourceID=14","1.59")</f>
        <v>1.59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HYPERLINK("http://141.218.60.56/~jnz1568/getInfo.php?workbook=18_14.xlsx&amp;sheet=U0&amp;row=38&amp;col=6&amp;number=4.4&amp;sourceID=14","4.4")</f>
        <v>4.4</v>
      </c>
      <c r="G38" s="4" t="str">
        <f>HYPERLINK("http://141.218.60.56/~jnz1568/getInfo.php?workbook=18_14.xlsx&amp;sheet=U0&amp;row=38&amp;col=7&amp;number=1.51&amp;sourceID=14","1.51")</f>
        <v>1.51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HYPERLINK("http://141.218.60.56/~jnz1568/getInfo.php?workbook=18_14.xlsx&amp;sheet=U0&amp;row=39&amp;col=6&amp;number=4.5&amp;sourceID=14","4.5")</f>
        <v>4.5</v>
      </c>
      <c r="G39" s="4" t="str">
        <f>HYPERLINK("http://141.218.60.56/~jnz1568/getInfo.php?workbook=18_14.xlsx&amp;sheet=U0&amp;row=39&amp;col=7&amp;number=1.45&amp;sourceID=14","1.45")</f>
        <v>1.45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HYPERLINK("http://141.218.60.56/~jnz1568/getInfo.php?workbook=18_14.xlsx&amp;sheet=U0&amp;row=40&amp;col=6&amp;number=4.6&amp;sourceID=14","4.6")</f>
        <v>4.6</v>
      </c>
      <c r="G40" s="4" t="str">
        <f>HYPERLINK("http://141.218.60.56/~jnz1568/getInfo.php?workbook=18_14.xlsx&amp;sheet=U0&amp;row=40&amp;col=7&amp;number=1.41&amp;sourceID=14","1.41")</f>
        <v>1.41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HYPERLINK("http://141.218.60.56/~jnz1568/getInfo.php?workbook=18_14.xlsx&amp;sheet=U0&amp;row=41&amp;col=6&amp;number=4.7&amp;sourceID=14","4.7")</f>
        <v>4.7</v>
      </c>
      <c r="G41" s="4" t="str">
        <f>HYPERLINK("http://141.218.60.56/~jnz1568/getInfo.php?workbook=18_14.xlsx&amp;sheet=U0&amp;row=41&amp;col=7&amp;number=1.38&amp;sourceID=14","1.38")</f>
        <v>1.38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HYPERLINK("http://141.218.60.56/~jnz1568/getInfo.php?workbook=18_14.xlsx&amp;sheet=U0&amp;row=42&amp;col=6&amp;number=4.8&amp;sourceID=14","4.8")</f>
        <v>4.8</v>
      </c>
      <c r="G42" s="4" t="str">
        <f>HYPERLINK("http://141.218.60.56/~jnz1568/getInfo.php?workbook=18_14.xlsx&amp;sheet=U0&amp;row=42&amp;col=7&amp;number=1.35&amp;sourceID=14","1.35")</f>
        <v>1.35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HYPERLINK("http://141.218.60.56/~jnz1568/getInfo.php?workbook=18_14.xlsx&amp;sheet=U0&amp;row=43&amp;col=6&amp;number=4.9&amp;sourceID=14","4.9")</f>
        <v>4.9</v>
      </c>
      <c r="G43" s="4" t="str">
        <f>HYPERLINK("http://141.218.60.56/~jnz1568/getInfo.php?workbook=18_14.xlsx&amp;sheet=U0&amp;row=43&amp;col=7&amp;number=1.32&amp;sourceID=14","1.32")</f>
        <v>1.32</v>
      </c>
    </row>
    <row r="44" spans="1:7">
      <c r="A44" s="3">
        <v>18</v>
      </c>
      <c r="B44" s="3">
        <v>14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HYPERLINK("http://141.218.60.56/~jnz1568/getInfo.php?workbook=18_14.xlsx&amp;sheet=U0&amp;row=44&amp;col=6&amp;number=3&amp;sourceID=14","3")</f>
        <v>3</v>
      </c>
      <c r="G44" s="4" t="str">
        <f>HYPERLINK("http://141.218.60.56/~jnz1568/getInfo.php?workbook=18_14.xlsx&amp;sheet=U0&amp;row=44&amp;col=7&amp;number=0.557&amp;sourceID=14","0.557")</f>
        <v>0.557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HYPERLINK("http://141.218.60.56/~jnz1568/getInfo.php?workbook=18_14.xlsx&amp;sheet=U0&amp;row=45&amp;col=6&amp;number=3.1&amp;sourceID=14","3.1")</f>
        <v>3.1</v>
      </c>
      <c r="G45" s="4" t="str">
        <f>HYPERLINK("http://141.218.60.56/~jnz1568/getInfo.php?workbook=18_14.xlsx&amp;sheet=U0&amp;row=45&amp;col=7&amp;number=0.507&amp;sourceID=14","0.507")</f>
        <v>0.507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HYPERLINK("http://141.218.60.56/~jnz1568/getInfo.php?workbook=18_14.xlsx&amp;sheet=U0&amp;row=46&amp;col=6&amp;number=3.2&amp;sourceID=14","3.2")</f>
        <v>3.2</v>
      </c>
      <c r="G46" s="4" t="str">
        <f>HYPERLINK("http://141.218.60.56/~jnz1568/getInfo.php?workbook=18_14.xlsx&amp;sheet=U0&amp;row=46&amp;col=7&amp;number=0.462&amp;sourceID=14","0.462")</f>
        <v>0.462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HYPERLINK("http://141.218.60.56/~jnz1568/getInfo.php?workbook=18_14.xlsx&amp;sheet=U0&amp;row=47&amp;col=6&amp;number=3.3&amp;sourceID=14","3.3")</f>
        <v>3.3</v>
      </c>
      <c r="G47" s="4" t="str">
        <f>HYPERLINK("http://141.218.60.56/~jnz1568/getInfo.php?workbook=18_14.xlsx&amp;sheet=U0&amp;row=47&amp;col=7&amp;number=0.429&amp;sourceID=14","0.429")</f>
        <v>0.429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HYPERLINK("http://141.218.60.56/~jnz1568/getInfo.php?workbook=18_14.xlsx&amp;sheet=U0&amp;row=48&amp;col=6&amp;number=3.4&amp;sourceID=14","3.4")</f>
        <v>3.4</v>
      </c>
      <c r="G48" s="4" t="str">
        <f>HYPERLINK("http://141.218.60.56/~jnz1568/getInfo.php?workbook=18_14.xlsx&amp;sheet=U0&amp;row=48&amp;col=7&amp;number=0.408&amp;sourceID=14","0.408")</f>
        <v>0.408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HYPERLINK("http://141.218.60.56/~jnz1568/getInfo.php?workbook=18_14.xlsx&amp;sheet=U0&amp;row=49&amp;col=6&amp;number=3.5&amp;sourceID=14","3.5")</f>
        <v>3.5</v>
      </c>
      <c r="G49" s="4" t="str">
        <f>HYPERLINK("http://141.218.60.56/~jnz1568/getInfo.php?workbook=18_14.xlsx&amp;sheet=U0&amp;row=49&amp;col=7&amp;number=0.397&amp;sourceID=14","0.397")</f>
        <v>0.397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HYPERLINK("http://141.218.60.56/~jnz1568/getInfo.php?workbook=18_14.xlsx&amp;sheet=U0&amp;row=50&amp;col=6&amp;number=3.6&amp;sourceID=14","3.6")</f>
        <v>3.6</v>
      </c>
      <c r="G50" s="4" t="str">
        <f>HYPERLINK("http://141.218.60.56/~jnz1568/getInfo.php?workbook=18_14.xlsx&amp;sheet=U0&amp;row=50&amp;col=7&amp;number=0.386&amp;sourceID=14","0.386")</f>
        <v>0.386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HYPERLINK("http://141.218.60.56/~jnz1568/getInfo.php?workbook=18_14.xlsx&amp;sheet=U0&amp;row=51&amp;col=6&amp;number=3.7&amp;sourceID=14","3.7")</f>
        <v>3.7</v>
      </c>
      <c r="G51" s="4" t="str">
        <f>HYPERLINK("http://141.218.60.56/~jnz1568/getInfo.php?workbook=18_14.xlsx&amp;sheet=U0&amp;row=51&amp;col=7&amp;number=0.374&amp;sourceID=14","0.374")</f>
        <v>0.374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HYPERLINK("http://141.218.60.56/~jnz1568/getInfo.php?workbook=18_14.xlsx&amp;sheet=U0&amp;row=52&amp;col=6&amp;number=3.8&amp;sourceID=14","3.8")</f>
        <v>3.8</v>
      </c>
      <c r="G52" s="4" t="str">
        <f>HYPERLINK("http://141.218.60.56/~jnz1568/getInfo.php?workbook=18_14.xlsx&amp;sheet=U0&amp;row=52&amp;col=7&amp;number=0.364&amp;sourceID=14","0.364")</f>
        <v>0.364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HYPERLINK("http://141.218.60.56/~jnz1568/getInfo.php?workbook=18_14.xlsx&amp;sheet=U0&amp;row=53&amp;col=6&amp;number=3.9&amp;sourceID=14","3.9")</f>
        <v>3.9</v>
      </c>
      <c r="G53" s="4" t="str">
        <f>HYPERLINK("http://141.218.60.56/~jnz1568/getInfo.php?workbook=18_14.xlsx&amp;sheet=U0&amp;row=53&amp;col=7&amp;number=0.358&amp;sourceID=14","0.358")</f>
        <v>0.358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HYPERLINK("http://141.218.60.56/~jnz1568/getInfo.php?workbook=18_14.xlsx&amp;sheet=U0&amp;row=54&amp;col=6&amp;number=4&amp;sourceID=14","4")</f>
        <v>4</v>
      </c>
      <c r="G54" s="4" t="str">
        <f>HYPERLINK("http://141.218.60.56/~jnz1568/getInfo.php?workbook=18_14.xlsx&amp;sheet=U0&amp;row=54&amp;col=7&amp;number=0.357&amp;sourceID=14","0.357")</f>
        <v>0.357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HYPERLINK("http://141.218.60.56/~jnz1568/getInfo.php?workbook=18_14.xlsx&amp;sheet=U0&amp;row=55&amp;col=6&amp;number=4.1&amp;sourceID=14","4.1")</f>
        <v>4.1</v>
      </c>
      <c r="G55" s="4" t="str">
        <f>HYPERLINK("http://141.218.60.56/~jnz1568/getInfo.php?workbook=18_14.xlsx&amp;sheet=U0&amp;row=55&amp;col=7&amp;number=0.36&amp;sourceID=14","0.36")</f>
        <v>0.36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HYPERLINK("http://141.218.60.56/~jnz1568/getInfo.php?workbook=18_14.xlsx&amp;sheet=U0&amp;row=56&amp;col=6&amp;number=4.2&amp;sourceID=14","4.2")</f>
        <v>4.2</v>
      </c>
      <c r="G56" s="4" t="str">
        <f>HYPERLINK("http://141.218.60.56/~jnz1568/getInfo.php?workbook=18_14.xlsx&amp;sheet=U0&amp;row=56&amp;col=7&amp;number=0.369&amp;sourceID=14","0.369")</f>
        <v>0.369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HYPERLINK("http://141.218.60.56/~jnz1568/getInfo.php?workbook=18_14.xlsx&amp;sheet=U0&amp;row=57&amp;col=6&amp;number=4.3&amp;sourceID=14","4.3")</f>
        <v>4.3</v>
      </c>
      <c r="G57" s="4" t="str">
        <f>HYPERLINK("http://141.218.60.56/~jnz1568/getInfo.php?workbook=18_14.xlsx&amp;sheet=U0&amp;row=57&amp;col=7&amp;number=0.382&amp;sourceID=14","0.382")</f>
        <v>0.382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HYPERLINK("http://141.218.60.56/~jnz1568/getInfo.php?workbook=18_14.xlsx&amp;sheet=U0&amp;row=58&amp;col=6&amp;number=4.4&amp;sourceID=14","4.4")</f>
        <v>4.4</v>
      </c>
      <c r="G58" s="4" t="str">
        <f>HYPERLINK("http://141.218.60.56/~jnz1568/getInfo.php?workbook=18_14.xlsx&amp;sheet=U0&amp;row=58&amp;col=7&amp;number=0.401&amp;sourceID=14","0.401")</f>
        <v>0.401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HYPERLINK("http://141.218.60.56/~jnz1568/getInfo.php?workbook=18_14.xlsx&amp;sheet=U0&amp;row=59&amp;col=6&amp;number=4.5&amp;sourceID=14","4.5")</f>
        <v>4.5</v>
      </c>
      <c r="G59" s="4" t="str">
        <f>HYPERLINK("http://141.218.60.56/~jnz1568/getInfo.php?workbook=18_14.xlsx&amp;sheet=U0&amp;row=59&amp;col=7&amp;number=0.426&amp;sourceID=14","0.426")</f>
        <v>0.426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HYPERLINK("http://141.218.60.56/~jnz1568/getInfo.php?workbook=18_14.xlsx&amp;sheet=U0&amp;row=60&amp;col=6&amp;number=4.6&amp;sourceID=14","4.6")</f>
        <v>4.6</v>
      </c>
      <c r="G60" s="4" t="str">
        <f>HYPERLINK("http://141.218.60.56/~jnz1568/getInfo.php?workbook=18_14.xlsx&amp;sheet=U0&amp;row=60&amp;col=7&amp;number=0.452&amp;sourceID=14","0.452")</f>
        <v>0.452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HYPERLINK("http://141.218.60.56/~jnz1568/getInfo.php?workbook=18_14.xlsx&amp;sheet=U0&amp;row=61&amp;col=6&amp;number=4.7&amp;sourceID=14","4.7")</f>
        <v>4.7</v>
      </c>
      <c r="G61" s="4" t="str">
        <f>HYPERLINK("http://141.218.60.56/~jnz1568/getInfo.php?workbook=18_14.xlsx&amp;sheet=U0&amp;row=61&amp;col=7&amp;number=0.473&amp;sourceID=14","0.473")</f>
        <v>0.473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HYPERLINK("http://141.218.60.56/~jnz1568/getInfo.php?workbook=18_14.xlsx&amp;sheet=U0&amp;row=62&amp;col=6&amp;number=4.8&amp;sourceID=14","4.8")</f>
        <v>4.8</v>
      </c>
      <c r="G62" s="4" t="str">
        <f>HYPERLINK("http://141.218.60.56/~jnz1568/getInfo.php?workbook=18_14.xlsx&amp;sheet=U0&amp;row=62&amp;col=7&amp;number=0.486&amp;sourceID=14","0.486")</f>
        <v>0.486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HYPERLINK("http://141.218.60.56/~jnz1568/getInfo.php?workbook=18_14.xlsx&amp;sheet=U0&amp;row=63&amp;col=6&amp;number=4.9&amp;sourceID=14","4.9")</f>
        <v>4.9</v>
      </c>
      <c r="G63" s="4" t="str">
        <f>HYPERLINK("http://141.218.60.56/~jnz1568/getInfo.php?workbook=18_14.xlsx&amp;sheet=U0&amp;row=63&amp;col=7&amp;number=0.493&amp;sourceID=14","0.493")</f>
        <v>0.493</v>
      </c>
    </row>
    <row r="64" spans="1:7">
      <c r="A64" s="3">
        <v>18</v>
      </c>
      <c r="B64" s="3">
        <v>14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HYPERLINK("http://141.218.60.56/~jnz1568/getInfo.php?workbook=18_14.xlsx&amp;sheet=U0&amp;row=64&amp;col=6&amp;number=3&amp;sourceID=14","3")</f>
        <v>3</v>
      </c>
      <c r="G64" s="4" t="str">
        <f>HYPERLINK("http://141.218.60.56/~jnz1568/getInfo.php?workbook=18_14.xlsx&amp;sheet=U0&amp;row=64&amp;col=7&amp;number=0.0447&amp;sourceID=14","0.0447")</f>
        <v>0.0447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HYPERLINK("http://141.218.60.56/~jnz1568/getInfo.php?workbook=18_14.xlsx&amp;sheet=U0&amp;row=65&amp;col=6&amp;number=3.1&amp;sourceID=14","3.1")</f>
        <v>3.1</v>
      </c>
      <c r="G65" s="4" t="str">
        <f>HYPERLINK("http://141.218.60.56/~jnz1568/getInfo.php?workbook=18_14.xlsx&amp;sheet=U0&amp;row=65&amp;col=7&amp;number=0.0482&amp;sourceID=14","0.0482")</f>
        <v>0.0482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HYPERLINK("http://141.218.60.56/~jnz1568/getInfo.php?workbook=18_14.xlsx&amp;sheet=U0&amp;row=66&amp;col=6&amp;number=3.2&amp;sourceID=14","3.2")</f>
        <v>3.2</v>
      </c>
      <c r="G66" s="4" t="str">
        <f>HYPERLINK("http://141.218.60.56/~jnz1568/getInfo.php?workbook=18_14.xlsx&amp;sheet=U0&amp;row=66&amp;col=7&amp;number=0.0518&amp;sourceID=14","0.0518")</f>
        <v>0.0518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HYPERLINK("http://141.218.60.56/~jnz1568/getInfo.php?workbook=18_14.xlsx&amp;sheet=U0&amp;row=67&amp;col=6&amp;number=3.3&amp;sourceID=14","3.3")</f>
        <v>3.3</v>
      </c>
      <c r="G67" s="4" t="str">
        <f>HYPERLINK("http://141.218.60.56/~jnz1568/getInfo.php?workbook=18_14.xlsx&amp;sheet=U0&amp;row=67&amp;col=7&amp;number=0.0549&amp;sourceID=14","0.0549")</f>
        <v>0.0549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HYPERLINK("http://141.218.60.56/~jnz1568/getInfo.php?workbook=18_14.xlsx&amp;sheet=U0&amp;row=68&amp;col=6&amp;number=3.4&amp;sourceID=14","3.4")</f>
        <v>3.4</v>
      </c>
      <c r="G68" s="4" t="str">
        <f>HYPERLINK("http://141.218.60.56/~jnz1568/getInfo.php?workbook=18_14.xlsx&amp;sheet=U0&amp;row=68&amp;col=7&amp;number=0.0574&amp;sourceID=14","0.0574")</f>
        <v>0.0574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HYPERLINK("http://141.218.60.56/~jnz1568/getInfo.php?workbook=18_14.xlsx&amp;sheet=U0&amp;row=69&amp;col=6&amp;number=3.5&amp;sourceID=14","3.5")</f>
        <v>3.5</v>
      </c>
      <c r="G69" s="4" t="str">
        <f>HYPERLINK("http://141.218.60.56/~jnz1568/getInfo.php?workbook=18_14.xlsx&amp;sheet=U0&amp;row=69&amp;col=7&amp;number=0.059&amp;sourceID=14","0.059")</f>
        <v>0.059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HYPERLINK("http://141.218.60.56/~jnz1568/getInfo.php?workbook=18_14.xlsx&amp;sheet=U0&amp;row=70&amp;col=6&amp;number=3.6&amp;sourceID=14","3.6")</f>
        <v>3.6</v>
      </c>
      <c r="G70" s="4" t="str">
        <f>HYPERLINK("http://141.218.60.56/~jnz1568/getInfo.php?workbook=18_14.xlsx&amp;sheet=U0&amp;row=70&amp;col=7&amp;number=0.06&amp;sourceID=14","0.06")</f>
        <v>0.06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HYPERLINK("http://141.218.60.56/~jnz1568/getInfo.php?workbook=18_14.xlsx&amp;sheet=U0&amp;row=71&amp;col=6&amp;number=3.7&amp;sourceID=14","3.7")</f>
        <v>3.7</v>
      </c>
      <c r="G71" s="4" t="str">
        <f>HYPERLINK("http://141.218.60.56/~jnz1568/getInfo.php?workbook=18_14.xlsx&amp;sheet=U0&amp;row=71&amp;col=7&amp;number=0.0607&amp;sourceID=14","0.0607")</f>
        <v>0.0607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HYPERLINK("http://141.218.60.56/~jnz1568/getInfo.php?workbook=18_14.xlsx&amp;sheet=U0&amp;row=72&amp;col=6&amp;number=3.8&amp;sourceID=14","3.8")</f>
        <v>3.8</v>
      </c>
      <c r="G72" s="4" t="str">
        <f>HYPERLINK("http://141.218.60.56/~jnz1568/getInfo.php?workbook=18_14.xlsx&amp;sheet=U0&amp;row=72&amp;col=7&amp;number=0.0611&amp;sourceID=14","0.0611")</f>
        <v>0.0611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HYPERLINK("http://141.218.60.56/~jnz1568/getInfo.php?workbook=18_14.xlsx&amp;sheet=U0&amp;row=73&amp;col=6&amp;number=3.9&amp;sourceID=14","3.9")</f>
        <v>3.9</v>
      </c>
      <c r="G73" s="4" t="str">
        <f>HYPERLINK("http://141.218.60.56/~jnz1568/getInfo.php?workbook=18_14.xlsx&amp;sheet=U0&amp;row=73&amp;col=7&amp;number=0.0615&amp;sourceID=14","0.0615")</f>
        <v>0.0615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HYPERLINK("http://141.218.60.56/~jnz1568/getInfo.php?workbook=18_14.xlsx&amp;sheet=U0&amp;row=74&amp;col=6&amp;number=4&amp;sourceID=14","4")</f>
        <v>4</v>
      </c>
      <c r="G74" s="4" t="str">
        <f>HYPERLINK("http://141.218.60.56/~jnz1568/getInfo.php?workbook=18_14.xlsx&amp;sheet=U0&amp;row=74&amp;col=7&amp;number=0.0621&amp;sourceID=14","0.0621")</f>
        <v>0.0621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HYPERLINK("http://141.218.60.56/~jnz1568/getInfo.php?workbook=18_14.xlsx&amp;sheet=U0&amp;row=75&amp;col=6&amp;number=4.1&amp;sourceID=14","4.1")</f>
        <v>4.1</v>
      </c>
      <c r="G75" s="4" t="str">
        <f>HYPERLINK("http://141.218.60.56/~jnz1568/getInfo.php?workbook=18_14.xlsx&amp;sheet=U0&amp;row=75&amp;col=7&amp;number=0.0632&amp;sourceID=14","0.0632")</f>
        <v>0.0632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HYPERLINK("http://141.218.60.56/~jnz1568/getInfo.php?workbook=18_14.xlsx&amp;sheet=U0&amp;row=76&amp;col=6&amp;number=4.2&amp;sourceID=14","4.2")</f>
        <v>4.2</v>
      </c>
      <c r="G76" s="4" t="str">
        <f>HYPERLINK("http://141.218.60.56/~jnz1568/getInfo.php?workbook=18_14.xlsx&amp;sheet=U0&amp;row=76&amp;col=7&amp;number=0.0651&amp;sourceID=14","0.0651")</f>
        <v>0.0651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HYPERLINK("http://141.218.60.56/~jnz1568/getInfo.php?workbook=18_14.xlsx&amp;sheet=U0&amp;row=77&amp;col=6&amp;number=4.3&amp;sourceID=14","4.3")</f>
        <v>4.3</v>
      </c>
      <c r="G77" s="4" t="str">
        <f>HYPERLINK("http://141.218.60.56/~jnz1568/getInfo.php?workbook=18_14.xlsx&amp;sheet=U0&amp;row=77&amp;col=7&amp;number=0.0676&amp;sourceID=14","0.0676")</f>
        <v>0.0676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HYPERLINK("http://141.218.60.56/~jnz1568/getInfo.php?workbook=18_14.xlsx&amp;sheet=U0&amp;row=78&amp;col=6&amp;number=4.4&amp;sourceID=14","4.4")</f>
        <v>4.4</v>
      </c>
      <c r="G78" s="4" t="str">
        <f>HYPERLINK("http://141.218.60.56/~jnz1568/getInfo.php?workbook=18_14.xlsx&amp;sheet=U0&amp;row=78&amp;col=7&amp;number=0.0707&amp;sourceID=14","0.0707")</f>
        <v>0.0707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HYPERLINK("http://141.218.60.56/~jnz1568/getInfo.php?workbook=18_14.xlsx&amp;sheet=U0&amp;row=79&amp;col=6&amp;number=4.5&amp;sourceID=14","4.5")</f>
        <v>4.5</v>
      </c>
      <c r="G79" s="4" t="str">
        <f>HYPERLINK("http://141.218.60.56/~jnz1568/getInfo.php?workbook=18_14.xlsx&amp;sheet=U0&amp;row=79&amp;col=7&amp;number=0.0741&amp;sourceID=14","0.0741")</f>
        <v>0.0741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HYPERLINK("http://141.218.60.56/~jnz1568/getInfo.php?workbook=18_14.xlsx&amp;sheet=U0&amp;row=80&amp;col=6&amp;number=4.6&amp;sourceID=14","4.6")</f>
        <v>4.6</v>
      </c>
      <c r="G80" s="4" t="str">
        <f>HYPERLINK("http://141.218.60.56/~jnz1568/getInfo.php?workbook=18_14.xlsx&amp;sheet=U0&amp;row=80&amp;col=7&amp;number=0.0777&amp;sourceID=14","0.0777")</f>
        <v>0.0777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HYPERLINK("http://141.218.60.56/~jnz1568/getInfo.php?workbook=18_14.xlsx&amp;sheet=U0&amp;row=81&amp;col=6&amp;number=4.7&amp;sourceID=14","4.7")</f>
        <v>4.7</v>
      </c>
      <c r="G81" s="4" t="str">
        <f>HYPERLINK("http://141.218.60.56/~jnz1568/getInfo.php?workbook=18_14.xlsx&amp;sheet=U0&amp;row=81&amp;col=7&amp;number=0.0803&amp;sourceID=14","0.0803")</f>
        <v>0.0803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HYPERLINK("http://141.218.60.56/~jnz1568/getInfo.php?workbook=18_14.xlsx&amp;sheet=U0&amp;row=82&amp;col=6&amp;number=4.8&amp;sourceID=14","4.8")</f>
        <v>4.8</v>
      </c>
      <c r="G82" s="4" t="str">
        <f>HYPERLINK("http://141.218.60.56/~jnz1568/getInfo.php?workbook=18_14.xlsx&amp;sheet=U0&amp;row=82&amp;col=7&amp;number=0.0813&amp;sourceID=14","0.0813")</f>
        <v>0.0813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HYPERLINK("http://141.218.60.56/~jnz1568/getInfo.php?workbook=18_14.xlsx&amp;sheet=U0&amp;row=83&amp;col=6&amp;number=4.9&amp;sourceID=14","4.9")</f>
        <v>4.9</v>
      </c>
      <c r="G83" s="4" t="str">
        <f>HYPERLINK("http://141.218.60.56/~jnz1568/getInfo.php?workbook=18_14.xlsx&amp;sheet=U0&amp;row=83&amp;col=7&amp;number=0.0807&amp;sourceID=14","0.0807")</f>
        <v>0.0807</v>
      </c>
    </row>
    <row r="84" spans="1:7">
      <c r="A84" s="3">
        <v>18</v>
      </c>
      <c r="B84" s="3">
        <v>14</v>
      </c>
      <c r="C84" s="3">
        <v>2</v>
      </c>
      <c r="D84" s="3">
        <v>3</v>
      </c>
      <c r="E84" s="3">
        <v>1</v>
      </c>
      <c r="F84" s="4" t="str">
        <f>HYPERLINK("http://141.218.60.56/~jnz1568/getInfo.php?workbook=18_14.xlsx&amp;sheet=U0&amp;row=84&amp;col=6&amp;number=3&amp;sourceID=14","3")</f>
        <v>3</v>
      </c>
      <c r="G84" s="4" t="str">
        <f>HYPERLINK("http://141.218.60.56/~jnz1568/getInfo.php?workbook=18_14.xlsx&amp;sheet=U0&amp;row=84&amp;col=7&amp;number=9.4&amp;sourceID=14","9.4")</f>
        <v>9.4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HYPERLINK("http://141.218.60.56/~jnz1568/getInfo.php?workbook=18_14.xlsx&amp;sheet=U0&amp;row=85&amp;col=6&amp;number=3.1&amp;sourceID=14","3.1")</f>
        <v>3.1</v>
      </c>
      <c r="G85" s="4" t="str">
        <f>HYPERLINK("http://141.218.60.56/~jnz1568/getInfo.php?workbook=18_14.xlsx&amp;sheet=U0&amp;row=85&amp;col=7&amp;number=9.29&amp;sourceID=14","9.29")</f>
        <v>9.29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HYPERLINK("http://141.218.60.56/~jnz1568/getInfo.php?workbook=18_14.xlsx&amp;sheet=U0&amp;row=86&amp;col=6&amp;number=3.2&amp;sourceID=14","3.2")</f>
        <v>3.2</v>
      </c>
      <c r="G86" s="4" t="str">
        <f>HYPERLINK("http://141.218.60.56/~jnz1568/getInfo.php?workbook=18_14.xlsx&amp;sheet=U0&amp;row=86&amp;col=7&amp;number=9.18&amp;sourceID=14","9.18")</f>
        <v>9.18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HYPERLINK("http://141.218.60.56/~jnz1568/getInfo.php?workbook=18_14.xlsx&amp;sheet=U0&amp;row=87&amp;col=6&amp;number=3.3&amp;sourceID=14","3.3")</f>
        <v>3.3</v>
      </c>
      <c r="G87" s="4" t="str">
        <f>HYPERLINK("http://141.218.60.56/~jnz1568/getInfo.php?workbook=18_14.xlsx&amp;sheet=U0&amp;row=87&amp;col=7&amp;number=9.08&amp;sourceID=14","9.08")</f>
        <v>9.08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HYPERLINK("http://141.218.60.56/~jnz1568/getInfo.php?workbook=18_14.xlsx&amp;sheet=U0&amp;row=88&amp;col=6&amp;number=3.4&amp;sourceID=14","3.4")</f>
        <v>3.4</v>
      </c>
      <c r="G88" s="4" t="str">
        <f>HYPERLINK("http://141.218.60.56/~jnz1568/getInfo.php?workbook=18_14.xlsx&amp;sheet=U0&amp;row=88&amp;col=7&amp;number=9.01&amp;sourceID=14","9.01")</f>
        <v>9.01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HYPERLINK("http://141.218.60.56/~jnz1568/getInfo.php?workbook=18_14.xlsx&amp;sheet=U0&amp;row=89&amp;col=6&amp;number=3.5&amp;sourceID=14","3.5")</f>
        <v>3.5</v>
      </c>
      <c r="G89" s="4" t="str">
        <f>HYPERLINK("http://141.218.60.56/~jnz1568/getInfo.php?workbook=18_14.xlsx&amp;sheet=U0&amp;row=89&amp;col=7&amp;number=8.95&amp;sourceID=14","8.95")</f>
        <v>8.95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HYPERLINK("http://141.218.60.56/~jnz1568/getInfo.php?workbook=18_14.xlsx&amp;sheet=U0&amp;row=90&amp;col=6&amp;number=3.6&amp;sourceID=14","3.6")</f>
        <v>3.6</v>
      </c>
      <c r="G90" s="4" t="str">
        <f>HYPERLINK("http://141.218.60.56/~jnz1568/getInfo.php?workbook=18_14.xlsx&amp;sheet=U0&amp;row=90&amp;col=7&amp;number=8.86&amp;sourceID=14","8.86")</f>
        <v>8.86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HYPERLINK("http://141.218.60.56/~jnz1568/getInfo.php?workbook=18_14.xlsx&amp;sheet=U0&amp;row=91&amp;col=6&amp;number=3.7&amp;sourceID=14","3.7")</f>
        <v>3.7</v>
      </c>
      <c r="G91" s="4" t="str">
        <f>HYPERLINK("http://141.218.60.56/~jnz1568/getInfo.php?workbook=18_14.xlsx&amp;sheet=U0&amp;row=91&amp;col=7&amp;number=8.7&amp;sourceID=14","8.7")</f>
        <v>8.7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HYPERLINK("http://141.218.60.56/~jnz1568/getInfo.php?workbook=18_14.xlsx&amp;sheet=U0&amp;row=92&amp;col=6&amp;number=3.8&amp;sourceID=14","3.8")</f>
        <v>3.8</v>
      </c>
      <c r="G92" s="4" t="str">
        <f>HYPERLINK("http://141.218.60.56/~jnz1568/getInfo.php?workbook=18_14.xlsx&amp;sheet=U0&amp;row=92&amp;col=7&amp;number=8.46&amp;sourceID=14","8.46")</f>
        <v>8.46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HYPERLINK("http://141.218.60.56/~jnz1568/getInfo.php?workbook=18_14.xlsx&amp;sheet=U0&amp;row=93&amp;col=6&amp;number=3.9&amp;sourceID=14","3.9")</f>
        <v>3.9</v>
      </c>
      <c r="G93" s="4" t="str">
        <f>HYPERLINK("http://141.218.60.56/~jnz1568/getInfo.php?workbook=18_14.xlsx&amp;sheet=U0&amp;row=93&amp;col=7&amp;number=8.16&amp;sourceID=14","8.16")</f>
        <v>8.16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HYPERLINK("http://141.218.60.56/~jnz1568/getInfo.php?workbook=18_14.xlsx&amp;sheet=U0&amp;row=94&amp;col=6&amp;number=4&amp;sourceID=14","4")</f>
        <v>4</v>
      </c>
      <c r="G94" s="4" t="str">
        <f>HYPERLINK("http://141.218.60.56/~jnz1568/getInfo.php?workbook=18_14.xlsx&amp;sheet=U0&amp;row=94&amp;col=7&amp;number=7.81&amp;sourceID=14","7.81")</f>
        <v>7.81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HYPERLINK("http://141.218.60.56/~jnz1568/getInfo.php?workbook=18_14.xlsx&amp;sheet=U0&amp;row=95&amp;col=6&amp;number=4.1&amp;sourceID=14","4.1")</f>
        <v>4.1</v>
      </c>
      <c r="G95" s="4" t="str">
        <f>HYPERLINK("http://141.218.60.56/~jnz1568/getInfo.php?workbook=18_14.xlsx&amp;sheet=U0&amp;row=95&amp;col=7&amp;number=7.41&amp;sourceID=14","7.41")</f>
        <v>7.41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HYPERLINK("http://141.218.60.56/~jnz1568/getInfo.php?workbook=18_14.xlsx&amp;sheet=U0&amp;row=96&amp;col=6&amp;number=4.2&amp;sourceID=14","4.2")</f>
        <v>4.2</v>
      </c>
      <c r="G96" s="4" t="str">
        <f>HYPERLINK("http://141.218.60.56/~jnz1568/getInfo.php?workbook=18_14.xlsx&amp;sheet=U0&amp;row=96&amp;col=7&amp;number=7&amp;sourceID=14","7")</f>
        <v>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HYPERLINK("http://141.218.60.56/~jnz1568/getInfo.php?workbook=18_14.xlsx&amp;sheet=U0&amp;row=97&amp;col=6&amp;number=4.3&amp;sourceID=14","4.3")</f>
        <v>4.3</v>
      </c>
      <c r="G97" s="4" t="str">
        <f>HYPERLINK("http://141.218.60.56/~jnz1568/getInfo.php?workbook=18_14.xlsx&amp;sheet=U0&amp;row=97&amp;col=7&amp;number=6.58&amp;sourceID=14","6.58")</f>
        <v>6.58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HYPERLINK("http://141.218.60.56/~jnz1568/getInfo.php?workbook=18_14.xlsx&amp;sheet=U0&amp;row=98&amp;col=6&amp;number=4.4&amp;sourceID=14","4.4")</f>
        <v>4.4</v>
      </c>
      <c r="G98" s="4" t="str">
        <f>HYPERLINK("http://141.218.60.56/~jnz1568/getInfo.php?workbook=18_14.xlsx&amp;sheet=U0&amp;row=98&amp;col=7&amp;number=6.2&amp;sourceID=14","6.2")</f>
        <v>6.2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HYPERLINK("http://141.218.60.56/~jnz1568/getInfo.php?workbook=18_14.xlsx&amp;sheet=U0&amp;row=99&amp;col=6&amp;number=4.5&amp;sourceID=14","4.5")</f>
        <v>4.5</v>
      </c>
      <c r="G99" s="4" t="str">
        <f>HYPERLINK("http://141.218.60.56/~jnz1568/getInfo.php?workbook=18_14.xlsx&amp;sheet=U0&amp;row=99&amp;col=7&amp;number=5.88&amp;sourceID=14","5.88")</f>
        <v>5.88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HYPERLINK("http://141.218.60.56/~jnz1568/getInfo.php?workbook=18_14.xlsx&amp;sheet=U0&amp;row=100&amp;col=6&amp;number=4.6&amp;sourceID=14","4.6")</f>
        <v>4.6</v>
      </c>
      <c r="G100" s="4" t="str">
        <f>HYPERLINK("http://141.218.60.56/~jnz1568/getInfo.php?workbook=18_14.xlsx&amp;sheet=U0&amp;row=100&amp;col=7&amp;number=5.65&amp;sourceID=14","5.65")</f>
        <v>5.65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HYPERLINK("http://141.218.60.56/~jnz1568/getInfo.php?workbook=18_14.xlsx&amp;sheet=U0&amp;row=101&amp;col=6&amp;number=4.7&amp;sourceID=14","4.7")</f>
        <v>4.7</v>
      </c>
      <c r="G101" s="4" t="str">
        <f>HYPERLINK("http://141.218.60.56/~jnz1568/getInfo.php?workbook=18_14.xlsx&amp;sheet=U0&amp;row=101&amp;col=7&amp;number=5.46&amp;sourceID=14","5.46")</f>
        <v>5.46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HYPERLINK("http://141.218.60.56/~jnz1568/getInfo.php?workbook=18_14.xlsx&amp;sheet=U0&amp;row=102&amp;col=6&amp;number=4.8&amp;sourceID=14","4.8")</f>
        <v>4.8</v>
      </c>
      <c r="G102" s="4" t="str">
        <f>HYPERLINK("http://141.218.60.56/~jnz1568/getInfo.php?workbook=18_14.xlsx&amp;sheet=U0&amp;row=102&amp;col=7&amp;number=5.3&amp;sourceID=14","5.3")</f>
        <v>5.3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HYPERLINK("http://141.218.60.56/~jnz1568/getInfo.php?workbook=18_14.xlsx&amp;sheet=U0&amp;row=103&amp;col=6&amp;number=4.9&amp;sourceID=14","4.9")</f>
        <v>4.9</v>
      </c>
      <c r="G103" s="4" t="str">
        <f>HYPERLINK("http://141.218.60.56/~jnz1568/getInfo.php?workbook=18_14.xlsx&amp;sheet=U0&amp;row=103&amp;col=7&amp;number=5.14&amp;sourceID=14","5.14")</f>
        <v>5.14</v>
      </c>
    </row>
    <row r="104" spans="1:7">
      <c r="A104" s="3">
        <v>18</v>
      </c>
      <c r="B104" s="3">
        <v>14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HYPERLINK("http://141.218.60.56/~jnz1568/getInfo.php?workbook=18_14.xlsx&amp;sheet=U0&amp;row=104&amp;col=6&amp;number=3&amp;sourceID=14","3")</f>
        <v>3</v>
      </c>
      <c r="G104" s="4" t="str">
        <f>HYPERLINK("http://141.218.60.56/~jnz1568/getInfo.php?workbook=18_14.xlsx&amp;sheet=U0&amp;row=104&amp;col=7&amp;number=1.67&amp;sourceID=14","1.67")</f>
        <v>1.67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HYPERLINK("http://141.218.60.56/~jnz1568/getInfo.php?workbook=18_14.xlsx&amp;sheet=U0&amp;row=105&amp;col=6&amp;number=3.1&amp;sourceID=14","3.1")</f>
        <v>3.1</v>
      </c>
      <c r="G105" s="4" t="str">
        <f>HYPERLINK("http://141.218.60.56/~jnz1568/getInfo.php?workbook=18_14.xlsx&amp;sheet=U0&amp;row=105&amp;col=7&amp;number=1.52&amp;sourceID=14","1.52")</f>
        <v>1.52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HYPERLINK("http://141.218.60.56/~jnz1568/getInfo.php?workbook=18_14.xlsx&amp;sheet=U0&amp;row=106&amp;col=6&amp;number=3.2&amp;sourceID=14","3.2")</f>
        <v>3.2</v>
      </c>
      <c r="G106" s="4" t="str">
        <f>HYPERLINK("http://141.218.60.56/~jnz1568/getInfo.php?workbook=18_14.xlsx&amp;sheet=U0&amp;row=106&amp;col=7&amp;number=1.39&amp;sourceID=14","1.39")</f>
        <v>1.39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HYPERLINK("http://141.218.60.56/~jnz1568/getInfo.php?workbook=18_14.xlsx&amp;sheet=U0&amp;row=107&amp;col=6&amp;number=3.3&amp;sourceID=14","3.3")</f>
        <v>3.3</v>
      </c>
      <c r="G107" s="4" t="str">
        <f>HYPERLINK("http://141.218.60.56/~jnz1568/getInfo.php?workbook=18_14.xlsx&amp;sheet=U0&amp;row=107&amp;col=7&amp;number=1.29&amp;sourceID=14","1.29")</f>
        <v>1.29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HYPERLINK("http://141.218.60.56/~jnz1568/getInfo.php?workbook=18_14.xlsx&amp;sheet=U0&amp;row=108&amp;col=6&amp;number=3.4&amp;sourceID=14","3.4")</f>
        <v>3.4</v>
      </c>
      <c r="G108" s="4" t="str">
        <f>HYPERLINK("http://141.218.60.56/~jnz1568/getInfo.php?workbook=18_14.xlsx&amp;sheet=U0&amp;row=108&amp;col=7&amp;number=1.23&amp;sourceID=14","1.23")</f>
        <v>1.23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HYPERLINK("http://141.218.60.56/~jnz1568/getInfo.php?workbook=18_14.xlsx&amp;sheet=U0&amp;row=109&amp;col=6&amp;number=3.5&amp;sourceID=14","3.5")</f>
        <v>3.5</v>
      </c>
      <c r="G109" s="4" t="str">
        <f>HYPERLINK("http://141.218.60.56/~jnz1568/getInfo.php?workbook=18_14.xlsx&amp;sheet=U0&amp;row=109&amp;col=7&amp;number=1.19&amp;sourceID=14","1.19")</f>
        <v>1.19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HYPERLINK("http://141.218.60.56/~jnz1568/getInfo.php?workbook=18_14.xlsx&amp;sheet=U0&amp;row=110&amp;col=6&amp;number=3.6&amp;sourceID=14","3.6")</f>
        <v>3.6</v>
      </c>
      <c r="G110" s="4" t="str">
        <f>HYPERLINK("http://141.218.60.56/~jnz1568/getInfo.php?workbook=18_14.xlsx&amp;sheet=U0&amp;row=110&amp;col=7&amp;number=1.16&amp;sourceID=14","1.16")</f>
        <v>1.16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HYPERLINK("http://141.218.60.56/~jnz1568/getInfo.php?workbook=18_14.xlsx&amp;sheet=U0&amp;row=111&amp;col=6&amp;number=3.7&amp;sourceID=14","3.7")</f>
        <v>3.7</v>
      </c>
      <c r="G111" s="4" t="str">
        <f>HYPERLINK("http://141.218.60.56/~jnz1568/getInfo.php?workbook=18_14.xlsx&amp;sheet=U0&amp;row=111&amp;col=7&amp;number=1.12&amp;sourceID=14","1.12")</f>
        <v>1.12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HYPERLINK("http://141.218.60.56/~jnz1568/getInfo.php?workbook=18_14.xlsx&amp;sheet=U0&amp;row=112&amp;col=6&amp;number=3.8&amp;sourceID=14","3.8")</f>
        <v>3.8</v>
      </c>
      <c r="G112" s="4" t="str">
        <f>HYPERLINK("http://141.218.60.56/~jnz1568/getInfo.php?workbook=18_14.xlsx&amp;sheet=U0&amp;row=112&amp;col=7&amp;number=1.09&amp;sourceID=14","1.09")</f>
        <v>1.09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HYPERLINK("http://141.218.60.56/~jnz1568/getInfo.php?workbook=18_14.xlsx&amp;sheet=U0&amp;row=113&amp;col=6&amp;number=3.9&amp;sourceID=14","3.9")</f>
        <v>3.9</v>
      </c>
      <c r="G113" s="4" t="str">
        <f>HYPERLINK("http://141.218.60.56/~jnz1568/getInfo.php?workbook=18_14.xlsx&amp;sheet=U0&amp;row=113&amp;col=7&amp;number=1.07&amp;sourceID=14","1.07")</f>
        <v>1.07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HYPERLINK("http://141.218.60.56/~jnz1568/getInfo.php?workbook=18_14.xlsx&amp;sheet=U0&amp;row=114&amp;col=6&amp;number=4&amp;sourceID=14","4")</f>
        <v>4</v>
      </c>
      <c r="G114" s="4" t="str">
        <f>HYPERLINK("http://141.218.60.56/~jnz1568/getInfo.php?workbook=18_14.xlsx&amp;sheet=U0&amp;row=114&amp;col=7&amp;number=1.07&amp;sourceID=14","1.07")</f>
        <v>1.07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HYPERLINK("http://141.218.60.56/~jnz1568/getInfo.php?workbook=18_14.xlsx&amp;sheet=U0&amp;row=115&amp;col=6&amp;number=4.1&amp;sourceID=14","4.1")</f>
        <v>4.1</v>
      </c>
      <c r="G115" s="4" t="str">
        <f>HYPERLINK("http://141.218.60.56/~jnz1568/getInfo.php?workbook=18_14.xlsx&amp;sheet=U0&amp;row=115&amp;col=7&amp;number=1.08&amp;sourceID=14","1.08")</f>
        <v>1.08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HYPERLINK("http://141.218.60.56/~jnz1568/getInfo.php?workbook=18_14.xlsx&amp;sheet=U0&amp;row=116&amp;col=6&amp;number=4.2&amp;sourceID=14","4.2")</f>
        <v>4.2</v>
      </c>
      <c r="G116" s="4" t="str">
        <f>HYPERLINK("http://141.218.60.56/~jnz1568/getInfo.php?workbook=18_14.xlsx&amp;sheet=U0&amp;row=116&amp;col=7&amp;number=1.11&amp;sourceID=14","1.11")</f>
        <v>1.11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HYPERLINK("http://141.218.60.56/~jnz1568/getInfo.php?workbook=18_14.xlsx&amp;sheet=U0&amp;row=117&amp;col=6&amp;number=4.3&amp;sourceID=14","4.3")</f>
        <v>4.3</v>
      </c>
      <c r="G117" s="4" t="str">
        <f>HYPERLINK("http://141.218.60.56/~jnz1568/getInfo.php?workbook=18_14.xlsx&amp;sheet=U0&amp;row=117&amp;col=7&amp;number=1.15&amp;sourceID=14","1.15")</f>
        <v>1.15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HYPERLINK("http://141.218.60.56/~jnz1568/getInfo.php?workbook=18_14.xlsx&amp;sheet=U0&amp;row=118&amp;col=6&amp;number=4.4&amp;sourceID=14","4.4")</f>
        <v>4.4</v>
      </c>
      <c r="G118" s="4" t="str">
        <f>HYPERLINK("http://141.218.60.56/~jnz1568/getInfo.php?workbook=18_14.xlsx&amp;sheet=U0&amp;row=118&amp;col=7&amp;number=1.2&amp;sourceID=14","1.2")</f>
        <v>1.2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HYPERLINK("http://141.218.60.56/~jnz1568/getInfo.php?workbook=18_14.xlsx&amp;sheet=U0&amp;row=119&amp;col=6&amp;number=4.5&amp;sourceID=14","4.5")</f>
        <v>4.5</v>
      </c>
      <c r="G119" s="4" t="str">
        <f>HYPERLINK("http://141.218.60.56/~jnz1568/getInfo.php?workbook=18_14.xlsx&amp;sheet=U0&amp;row=119&amp;col=7&amp;number=1.28&amp;sourceID=14","1.28")</f>
        <v>1.28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HYPERLINK("http://141.218.60.56/~jnz1568/getInfo.php?workbook=18_14.xlsx&amp;sheet=U0&amp;row=120&amp;col=6&amp;number=4.6&amp;sourceID=14","4.6")</f>
        <v>4.6</v>
      </c>
      <c r="G120" s="4" t="str">
        <f>HYPERLINK("http://141.218.60.56/~jnz1568/getInfo.php?workbook=18_14.xlsx&amp;sheet=U0&amp;row=120&amp;col=7&amp;number=1.36&amp;sourceID=14","1.36")</f>
        <v>1.36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HYPERLINK("http://141.218.60.56/~jnz1568/getInfo.php?workbook=18_14.xlsx&amp;sheet=U0&amp;row=121&amp;col=6&amp;number=4.7&amp;sourceID=14","4.7")</f>
        <v>4.7</v>
      </c>
      <c r="G121" s="4" t="str">
        <f>HYPERLINK("http://141.218.60.56/~jnz1568/getInfo.php?workbook=18_14.xlsx&amp;sheet=U0&amp;row=121&amp;col=7&amp;number=1.42&amp;sourceID=14","1.42")</f>
        <v>1.42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HYPERLINK("http://141.218.60.56/~jnz1568/getInfo.php?workbook=18_14.xlsx&amp;sheet=U0&amp;row=122&amp;col=6&amp;number=4.8&amp;sourceID=14","4.8")</f>
        <v>4.8</v>
      </c>
      <c r="G122" s="4" t="str">
        <f>HYPERLINK("http://141.218.60.56/~jnz1568/getInfo.php?workbook=18_14.xlsx&amp;sheet=U0&amp;row=122&amp;col=7&amp;number=1.46&amp;sourceID=14","1.46")</f>
        <v>1.46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HYPERLINK("http://141.218.60.56/~jnz1568/getInfo.php?workbook=18_14.xlsx&amp;sheet=U0&amp;row=123&amp;col=6&amp;number=4.9&amp;sourceID=14","4.9")</f>
        <v>4.9</v>
      </c>
      <c r="G123" s="4" t="str">
        <f>HYPERLINK("http://141.218.60.56/~jnz1568/getInfo.php?workbook=18_14.xlsx&amp;sheet=U0&amp;row=123&amp;col=7&amp;number=1.48&amp;sourceID=14","1.48")</f>
        <v>1.48</v>
      </c>
    </row>
    <row r="124" spans="1:7">
      <c r="A124" s="3">
        <v>18</v>
      </c>
      <c r="B124" s="3">
        <v>14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HYPERLINK("http://141.218.60.56/~jnz1568/getInfo.php?workbook=18_14.xlsx&amp;sheet=U0&amp;row=124&amp;col=6&amp;number=3&amp;sourceID=14","3")</f>
        <v>3</v>
      </c>
      <c r="G124" s="4" t="str">
        <f>HYPERLINK("http://141.218.60.56/~jnz1568/getInfo.php?workbook=18_14.xlsx&amp;sheet=U0&amp;row=124&amp;col=7&amp;number=0.134&amp;sourceID=14","0.134")</f>
        <v>0.134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HYPERLINK("http://141.218.60.56/~jnz1568/getInfo.php?workbook=18_14.xlsx&amp;sheet=U0&amp;row=125&amp;col=6&amp;number=3.1&amp;sourceID=14","3.1")</f>
        <v>3.1</v>
      </c>
      <c r="G125" s="4" t="str">
        <f>HYPERLINK("http://141.218.60.56/~jnz1568/getInfo.php?workbook=18_14.xlsx&amp;sheet=U0&amp;row=125&amp;col=7&amp;number=0.145&amp;sourceID=14","0.145")</f>
        <v>0.145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HYPERLINK("http://141.218.60.56/~jnz1568/getInfo.php?workbook=18_14.xlsx&amp;sheet=U0&amp;row=126&amp;col=6&amp;number=3.2&amp;sourceID=14","3.2")</f>
        <v>3.2</v>
      </c>
      <c r="G126" s="4" t="str">
        <f>HYPERLINK("http://141.218.60.56/~jnz1568/getInfo.php?workbook=18_14.xlsx&amp;sheet=U0&amp;row=126&amp;col=7&amp;number=0.155&amp;sourceID=14","0.155")</f>
        <v>0.155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HYPERLINK("http://141.218.60.56/~jnz1568/getInfo.php?workbook=18_14.xlsx&amp;sheet=U0&amp;row=127&amp;col=6&amp;number=3.3&amp;sourceID=14","3.3")</f>
        <v>3.3</v>
      </c>
      <c r="G127" s="4" t="str">
        <f>HYPERLINK("http://141.218.60.56/~jnz1568/getInfo.php?workbook=18_14.xlsx&amp;sheet=U0&amp;row=127&amp;col=7&amp;number=0.165&amp;sourceID=14","0.165")</f>
        <v>0.165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HYPERLINK("http://141.218.60.56/~jnz1568/getInfo.php?workbook=18_14.xlsx&amp;sheet=U0&amp;row=128&amp;col=6&amp;number=3.4&amp;sourceID=14","3.4")</f>
        <v>3.4</v>
      </c>
      <c r="G128" s="4" t="str">
        <f>HYPERLINK("http://141.218.60.56/~jnz1568/getInfo.php?workbook=18_14.xlsx&amp;sheet=U0&amp;row=128&amp;col=7&amp;number=0.172&amp;sourceID=14","0.172")</f>
        <v>0.172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HYPERLINK("http://141.218.60.56/~jnz1568/getInfo.php?workbook=18_14.xlsx&amp;sheet=U0&amp;row=129&amp;col=6&amp;number=3.5&amp;sourceID=14","3.5")</f>
        <v>3.5</v>
      </c>
      <c r="G129" s="4" t="str">
        <f>HYPERLINK("http://141.218.60.56/~jnz1568/getInfo.php?workbook=18_14.xlsx&amp;sheet=U0&amp;row=129&amp;col=7&amp;number=0.177&amp;sourceID=14","0.177")</f>
        <v>0.177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HYPERLINK("http://141.218.60.56/~jnz1568/getInfo.php?workbook=18_14.xlsx&amp;sheet=U0&amp;row=130&amp;col=6&amp;number=3.6&amp;sourceID=14","3.6")</f>
        <v>3.6</v>
      </c>
      <c r="G130" s="4" t="str">
        <f>HYPERLINK("http://141.218.60.56/~jnz1568/getInfo.php?workbook=18_14.xlsx&amp;sheet=U0&amp;row=130&amp;col=7&amp;number=0.18&amp;sourceID=14","0.18")</f>
        <v>0.18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HYPERLINK("http://141.218.60.56/~jnz1568/getInfo.php?workbook=18_14.xlsx&amp;sheet=U0&amp;row=131&amp;col=6&amp;number=3.7&amp;sourceID=14","3.7")</f>
        <v>3.7</v>
      </c>
      <c r="G131" s="4" t="str">
        <f>HYPERLINK("http://141.218.60.56/~jnz1568/getInfo.php?workbook=18_14.xlsx&amp;sheet=U0&amp;row=131&amp;col=7&amp;number=0.182&amp;sourceID=14","0.182")</f>
        <v>0.182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HYPERLINK("http://141.218.60.56/~jnz1568/getInfo.php?workbook=18_14.xlsx&amp;sheet=U0&amp;row=132&amp;col=6&amp;number=3.8&amp;sourceID=14","3.8")</f>
        <v>3.8</v>
      </c>
      <c r="G132" s="4" t="str">
        <f>HYPERLINK("http://141.218.60.56/~jnz1568/getInfo.php?workbook=18_14.xlsx&amp;sheet=U0&amp;row=132&amp;col=7&amp;number=0.183&amp;sourceID=14","0.183")</f>
        <v>0.183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HYPERLINK("http://141.218.60.56/~jnz1568/getInfo.php?workbook=18_14.xlsx&amp;sheet=U0&amp;row=133&amp;col=6&amp;number=3.9&amp;sourceID=14","3.9")</f>
        <v>3.9</v>
      </c>
      <c r="G133" s="4" t="str">
        <f>HYPERLINK("http://141.218.60.56/~jnz1568/getInfo.php?workbook=18_14.xlsx&amp;sheet=U0&amp;row=133&amp;col=7&amp;number=0.184&amp;sourceID=14","0.184")</f>
        <v>0.184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HYPERLINK("http://141.218.60.56/~jnz1568/getInfo.php?workbook=18_14.xlsx&amp;sheet=U0&amp;row=134&amp;col=6&amp;number=4&amp;sourceID=14","4")</f>
        <v>4</v>
      </c>
      <c r="G134" s="4" t="str">
        <f>HYPERLINK("http://141.218.60.56/~jnz1568/getInfo.php?workbook=18_14.xlsx&amp;sheet=U0&amp;row=134&amp;col=7&amp;number=0.186&amp;sourceID=14","0.186")</f>
        <v>0.186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HYPERLINK("http://141.218.60.56/~jnz1568/getInfo.php?workbook=18_14.xlsx&amp;sheet=U0&amp;row=135&amp;col=6&amp;number=4.1&amp;sourceID=14","4.1")</f>
        <v>4.1</v>
      </c>
      <c r="G135" s="4" t="str">
        <f>HYPERLINK("http://141.218.60.56/~jnz1568/getInfo.php?workbook=18_14.xlsx&amp;sheet=U0&amp;row=135&amp;col=7&amp;number=0.19&amp;sourceID=14","0.19")</f>
        <v>0.19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HYPERLINK("http://141.218.60.56/~jnz1568/getInfo.php?workbook=18_14.xlsx&amp;sheet=U0&amp;row=136&amp;col=6&amp;number=4.2&amp;sourceID=14","4.2")</f>
        <v>4.2</v>
      </c>
      <c r="G136" s="4" t="str">
        <f>HYPERLINK("http://141.218.60.56/~jnz1568/getInfo.php?workbook=18_14.xlsx&amp;sheet=U0&amp;row=136&amp;col=7&amp;number=0.195&amp;sourceID=14","0.195")</f>
        <v>0.195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HYPERLINK("http://141.218.60.56/~jnz1568/getInfo.php?workbook=18_14.xlsx&amp;sheet=U0&amp;row=137&amp;col=6&amp;number=4.3&amp;sourceID=14","4.3")</f>
        <v>4.3</v>
      </c>
      <c r="G137" s="4" t="str">
        <f>HYPERLINK("http://141.218.60.56/~jnz1568/getInfo.php?workbook=18_14.xlsx&amp;sheet=U0&amp;row=137&amp;col=7&amp;number=0.203&amp;sourceID=14","0.203")</f>
        <v>0.203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HYPERLINK("http://141.218.60.56/~jnz1568/getInfo.php?workbook=18_14.xlsx&amp;sheet=U0&amp;row=138&amp;col=6&amp;number=4.4&amp;sourceID=14","4.4")</f>
        <v>4.4</v>
      </c>
      <c r="G138" s="4" t="str">
        <f>HYPERLINK("http://141.218.60.56/~jnz1568/getInfo.php?workbook=18_14.xlsx&amp;sheet=U0&amp;row=138&amp;col=7&amp;number=0.212&amp;sourceID=14","0.212")</f>
        <v>0.212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HYPERLINK("http://141.218.60.56/~jnz1568/getInfo.php?workbook=18_14.xlsx&amp;sheet=U0&amp;row=139&amp;col=6&amp;number=4.5&amp;sourceID=14","4.5")</f>
        <v>4.5</v>
      </c>
      <c r="G139" s="4" t="str">
        <f>HYPERLINK("http://141.218.60.56/~jnz1568/getInfo.php?workbook=18_14.xlsx&amp;sheet=U0&amp;row=139&amp;col=7&amp;number=0.222&amp;sourceID=14","0.222")</f>
        <v>0.222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HYPERLINK("http://141.218.60.56/~jnz1568/getInfo.php?workbook=18_14.xlsx&amp;sheet=U0&amp;row=140&amp;col=6&amp;number=4.6&amp;sourceID=14","4.6")</f>
        <v>4.6</v>
      </c>
      <c r="G140" s="4" t="str">
        <f>HYPERLINK("http://141.218.60.56/~jnz1568/getInfo.php?workbook=18_14.xlsx&amp;sheet=U0&amp;row=140&amp;col=7&amp;number=0.233&amp;sourceID=14","0.233")</f>
        <v>0.233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HYPERLINK("http://141.218.60.56/~jnz1568/getInfo.php?workbook=18_14.xlsx&amp;sheet=U0&amp;row=141&amp;col=6&amp;number=4.7&amp;sourceID=14","4.7")</f>
        <v>4.7</v>
      </c>
      <c r="G141" s="4" t="str">
        <f>HYPERLINK("http://141.218.60.56/~jnz1568/getInfo.php?workbook=18_14.xlsx&amp;sheet=U0&amp;row=141&amp;col=7&amp;number=0.241&amp;sourceID=14","0.241")</f>
        <v>0.241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HYPERLINK("http://141.218.60.56/~jnz1568/getInfo.php?workbook=18_14.xlsx&amp;sheet=U0&amp;row=142&amp;col=6&amp;number=4.8&amp;sourceID=14","4.8")</f>
        <v>4.8</v>
      </c>
      <c r="G142" s="4" t="str">
        <f>HYPERLINK("http://141.218.60.56/~jnz1568/getInfo.php?workbook=18_14.xlsx&amp;sheet=U0&amp;row=142&amp;col=7&amp;number=0.244&amp;sourceID=14","0.244")</f>
        <v>0.244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HYPERLINK("http://141.218.60.56/~jnz1568/getInfo.php?workbook=18_14.xlsx&amp;sheet=U0&amp;row=143&amp;col=6&amp;number=4.9&amp;sourceID=14","4.9")</f>
        <v>4.9</v>
      </c>
      <c r="G143" s="4" t="str">
        <f>HYPERLINK("http://141.218.60.56/~jnz1568/getInfo.php?workbook=18_14.xlsx&amp;sheet=U0&amp;row=143&amp;col=7&amp;number=0.242&amp;sourceID=14","0.242")</f>
        <v>0.242</v>
      </c>
    </row>
    <row r="144" spans="1:7">
      <c r="A144" s="3">
        <v>18</v>
      </c>
      <c r="B144" s="3">
        <v>14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HYPERLINK("http://141.218.60.56/~jnz1568/getInfo.php?workbook=18_14.xlsx&amp;sheet=U0&amp;row=144&amp;col=6&amp;number=3&amp;sourceID=14","3")</f>
        <v>3</v>
      </c>
      <c r="G144" s="4" t="str">
        <f>HYPERLINK("http://141.218.60.56/~jnz1568/getInfo.php?workbook=18_14.xlsx&amp;sheet=U0&amp;row=144&amp;col=7&amp;number=2.79&amp;sourceID=14","2.79")</f>
        <v>2.79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HYPERLINK("http://141.218.60.56/~jnz1568/getInfo.php?workbook=18_14.xlsx&amp;sheet=U0&amp;row=145&amp;col=6&amp;number=3.1&amp;sourceID=14","3.1")</f>
        <v>3.1</v>
      </c>
      <c r="G145" s="4" t="str">
        <f>HYPERLINK("http://141.218.60.56/~jnz1568/getInfo.php?workbook=18_14.xlsx&amp;sheet=U0&amp;row=145&amp;col=7&amp;number=2.53&amp;sourceID=14","2.53")</f>
        <v>2.53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HYPERLINK("http://141.218.60.56/~jnz1568/getInfo.php?workbook=18_14.xlsx&amp;sheet=U0&amp;row=146&amp;col=6&amp;number=3.2&amp;sourceID=14","3.2")</f>
        <v>3.2</v>
      </c>
      <c r="G146" s="4" t="str">
        <f>HYPERLINK("http://141.218.60.56/~jnz1568/getInfo.php?workbook=18_14.xlsx&amp;sheet=U0&amp;row=146&amp;col=7&amp;number=2.31&amp;sourceID=14","2.31")</f>
        <v>2.31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HYPERLINK("http://141.218.60.56/~jnz1568/getInfo.php?workbook=18_14.xlsx&amp;sheet=U0&amp;row=147&amp;col=6&amp;number=3.3&amp;sourceID=14","3.3")</f>
        <v>3.3</v>
      </c>
      <c r="G147" s="4" t="str">
        <f>HYPERLINK("http://141.218.60.56/~jnz1568/getInfo.php?workbook=18_14.xlsx&amp;sheet=U0&amp;row=147&amp;col=7&amp;number=2.14&amp;sourceID=14","2.14")</f>
        <v>2.14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HYPERLINK("http://141.218.60.56/~jnz1568/getInfo.php?workbook=18_14.xlsx&amp;sheet=U0&amp;row=148&amp;col=6&amp;number=3.4&amp;sourceID=14","3.4")</f>
        <v>3.4</v>
      </c>
      <c r="G148" s="4" t="str">
        <f>HYPERLINK("http://141.218.60.56/~jnz1568/getInfo.php?workbook=18_14.xlsx&amp;sheet=U0&amp;row=148&amp;col=7&amp;number=2.04&amp;sourceID=14","2.04")</f>
        <v>2.04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HYPERLINK("http://141.218.60.56/~jnz1568/getInfo.php?workbook=18_14.xlsx&amp;sheet=U0&amp;row=149&amp;col=6&amp;number=3.5&amp;sourceID=14","3.5")</f>
        <v>3.5</v>
      </c>
      <c r="G149" s="4" t="str">
        <f>HYPERLINK("http://141.218.60.56/~jnz1568/getInfo.php?workbook=18_14.xlsx&amp;sheet=U0&amp;row=149&amp;col=7&amp;number=1.98&amp;sourceID=14","1.98")</f>
        <v>1.98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HYPERLINK("http://141.218.60.56/~jnz1568/getInfo.php?workbook=18_14.xlsx&amp;sheet=U0&amp;row=150&amp;col=6&amp;number=3.6&amp;sourceID=14","3.6")</f>
        <v>3.6</v>
      </c>
      <c r="G150" s="4" t="str">
        <f>HYPERLINK("http://141.218.60.56/~jnz1568/getInfo.php?workbook=18_14.xlsx&amp;sheet=U0&amp;row=150&amp;col=7&amp;number=1.93&amp;sourceID=14","1.93")</f>
        <v>1.93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HYPERLINK("http://141.218.60.56/~jnz1568/getInfo.php?workbook=18_14.xlsx&amp;sheet=U0&amp;row=151&amp;col=6&amp;number=3.7&amp;sourceID=14","3.7")</f>
        <v>3.7</v>
      </c>
      <c r="G151" s="4" t="str">
        <f>HYPERLINK("http://141.218.60.56/~jnz1568/getInfo.php?workbook=18_14.xlsx&amp;sheet=U0&amp;row=151&amp;col=7&amp;number=1.87&amp;sourceID=14","1.87")</f>
        <v>1.87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HYPERLINK("http://141.218.60.56/~jnz1568/getInfo.php?workbook=18_14.xlsx&amp;sheet=U0&amp;row=152&amp;col=6&amp;number=3.8&amp;sourceID=14","3.8")</f>
        <v>3.8</v>
      </c>
      <c r="G152" s="4" t="str">
        <f>HYPERLINK("http://141.218.60.56/~jnz1568/getInfo.php?workbook=18_14.xlsx&amp;sheet=U0&amp;row=152&amp;col=7&amp;number=1.82&amp;sourceID=14","1.82")</f>
        <v>1.82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HYPERLINK("http://141.218.60.56/~jnz1568/getInfo.php?workbook=18_14.xlsx&amp;sheet=U0&amp;row=153&amp;col=6&amp;number=3.9&amp;sourceID=14","3.9")</f>
        <v>3.9</v>
      </c>
      <c r="G153" s="4" t="str">
        <f>HYPERLINK("http://141.218.60.56/~jnz1568/getInfo.php?workbook=18_14.xlsx&amp;sheet=U0&amp;row=153&amp;col=7&amp;number=1.79&amp;sourceID=14","1.79")</f>
        <v>1.79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HYPERLINK("http://141.218.60.56/~jnz1568/getInfo.php?workbook=18_14.xlsx&amp;sheet=U0&amp;row=154&amp;col=6&amp;number=4&amp;sourceID=14","4")</f>
        <v>4</v>
      </c>
      <c r="G154" s="4" t="str">
        <f>HYPERLINK("http://141.218.60.56/~jnz1568/getInfo.php?workbook=18_14.xlsx&amp;sheet=U0&amp;row=154&amp;col=7&amp;number=1.78&amp;sourceID=14","1.78")</f>
        <v>1.78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HYPERLINK("http://141.218.60.56/~jnz1568/getInfo.php?workbook=18_14.xlsx&amp;sheet=U0&amp;row=155&amp;col=6&amp;number=4.1&amp;sourceID=14","4.1")</f>
        <v>4.1</v>
      </c>
      <c r="G155" s="4" t="str">
        <f>HYPERLINK("http://141.218.60.56/~jnz1568/getInfo.php?workbook=18_14.xlsx&amp;sheet=U0&amp;row=155&amp;col=7&amp;number=1.8&amp;sourceID=14","1.8")</f>
        <v>1.8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HYPERLINK("http://141.218.60.56/~jnz1568/getInfo.php?workbook=18_14.xlsx&amp;sheet=U0&amp;row=156&amp;col=6&amp;number=4.2&amp;sourceID=14","4.2")</f>
        <v>4.2</v>
      </c>
      <c r="G156" s="4" t="str">
        <f>HYPERLINK("http://141.218.60.56/~jnz1568/getInfo.php?workbook=18_14.xlsx&amp;sheet=U0&amp;row=156&amp;col=7&amp;number=1.85&amp;sourceID=14","1.85")</f>
        <v>1.85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HYPERLINK("http://141.218.60.56/~jnz1568/getInfo.php?workbook=18_14.xlsx&amp;sheet=U0&amp;row=157&amp;col=6&amp;number=4.3&amp;sourceID=14","4.3")</f>
        <v>4.3</v>
      </c>
      <c r="G157" s="4" t="str">
        <f>HYPERLINK("http://141.218.60.56/~jnz1568/getInfo.php?workbook=18_14.xlsx&amp;sheet=U0&amp;row=157&amp;col=7&amp;number=1.91&amp;sourceID=14","1.91")</f>
        <v>1.91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HYPERLINK("http://141.218.60.56/~jnz1568/getInfo.php?workbook=18_14.xlsx&amp;sheet=U0&amp;row=158&amp;col=6&amp;number=4.4&amp;sourceID=14","4.4")</f>
        <v>4.4</v>
      </c>
      <c r="G158" s="4" t="str">
        <f>HYPERLINK("http://141.218.60.56/~jnz1568/getInfo.php?workbook=18_14.xlsx&amp;sheet=U0&amp;row=158&amp;col=7&amp;number=2.01&amp;sourceID=14","2.01")</f>
        <v>2.01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HYPERLINK("http://141.218.60.56/~jnz1568/getInfo.php?workbook=18_14.xlsx&amp;sheet=U0&amp;row=159&amp;col=6&amp;number=4.5&amp;sourceID=14","4.5")</f>
        <v>4.5</v>
      </c>
      <c r="G159" s="4" t="str">
        <f>HYPERLINK("http://141.218.60.56/~jnz1568/getInfo.php?workbook=18_14.xlsx&amp;sheet=U0&amp;row=159&amp;col=7&amp;number=2.13&amp;sourceID=14","2.13")</f>
        <v>2.13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HYPERLINK("http://141.218.60.56/~jnz1568/getInfo.php?workbook=18_14.xlsx&amp;sheet=U0&amp;row=160&amp;col=6&amp;number=4.6&amp;sourceID=14","4.6")</f>
        <v>4.6</v>
      </c>
      <c r="G160" s="4" t="str">
        <f>HYPERLINK("http://141.218.60.56/~jnz1568/getInfo.php?workbook=18_14.xlsx&amp;sheet=U0&amp;row=160&amp;col=7&amp;number=2.26&amp;sourceID=14","2.26")</f>
        <v>2.26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HYPERLINK("http://141.218.60.56/~jnz1568/getInfo.php?workbook=18_14.xlsx&amp;sheet=U0&amp;row=161&amp;col=6&amp;number=4.7&amp;sourceID=14","4.7")</f>
        <v>4.7</v>
      </c>
      <c r="G161" s="4" t="str">
        <f>HYPERLINK("http://141.218.60.56/~jnz1568/getInfo.php?workbook=18_14.xlsx&amp;sheet=U0&amp;row=161&amp;col=7&amp;number=2.36&amp;sourceID=14","2.36")</f>
        <v>2.36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HYPERLINK("http://141.218.60.56/~jnz1568/getInfo.php?workbook=18_14.xlsx&amp;sheet=U0&amp;row=162&amp;col=6&amp;number=4.8&amp;sourceID=14","4.8")</f>
        <v>4.8</v>
      </c>
      <c r="G162" s="4" t="str">
        <f>HYPERLINK("http://141.218.60.56/~jnz1568/getInfo.php?workbook=18_14.xlsx&amp;sheet=U0&amp;row=162&amp;col=7&amp;number=2.43&amp;sourceID=14","2.43")</f>
        <v>2.43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HYPERLINK("http://141.218.60.56/~jnz1568/getInfo.php?workbook=18_14.xlsx&amp;sheet=U0&amp;row=163&amp;col=6&amp;number=4.9&amp;sourceID=14","4.9")</f>
        <v>4.9</v>
      </c>
      <c r="G163" s="4" t="str">
        <f>HYPERLINK("http://141.218.60.56/~jnz1568/getInfo.php?workbook=18_14.xlsx&amp;sheet=U0&amp;row=163&amp;col=7&amp;number=2.47&amp;sourceID=14","2.47")</f>
        <v>2.47</v>
      </c>
    </row>
    <row r="164" spans="1:7">
      <c r="A164" s="3">
        <v>18</v>
      </c>
      <c r="B164" s="3">
        <v>14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HYPERLINK("http://141.218.60.56/~jnz1568/getInfo.php?workbook=18_14.xlsx&amp;sheet=U0&amp;row=164&amp;col=6&amp;number=3&amp;sourceID=14","3")</f>
        <v>3</v>
      </c>
      <c r="G164" s="4" t="str">
        <f>HYPERLINK("http://141.218.60.56/~jnz1568/getInfo.php?workbook=18_14.xlsx&amp;sheet=U0&amp;row=164&amp;col=7&amp;number=0.223&amp;sourceID=14","0.223")</f>
        <v>0.223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HYPERLINK("http://141.218.60.56/~jnz1568/getInfo.php?workbook=18_14.xlsx&amp;sheet=U0&amp;row=165&amp;col=6&amp;number=3.1&amp;sourceID=14","3.1")</f>
        <v>3.1</v>
      </c>
      <c r="G165" s="4" t="str">
        <f>HYPERLINK("http://141.218.60.56/~jnz1568/getInfo.php?workbook=18_14.xlsx&amp;sheet=U0&amp;row=165&amp;col=7&amp;number=0.241&amp;sourceID=14","0.241")</f>
        <v>0.241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HYPERLINK("http://141.218.60.56/~jnz1568/getInfo.php?workbook=18_14.xlsx&amp;sheet=U0&amp;row=166&amp;col=6&amp;number=3.2&amp;sourceID=14","3.2")</f>
        <v>3.2</v>
      </c>
      <c r="G166" s="4" t="str">
        <f>HYPERLINK("http://141.218.60.56/~jnz1568/getInfo.php?workbook=18_14.xlsx&amp;sheet=U0&amp;row=166&amp;col=7&amp;number=0.258&amp;sourceID=14","0.258")</f>
        <v>0.258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HYPERLINK("http://141.218.60.56/~jnz1568/getInfo.php?workbook=18_14.xlsx&amp;sheet=U0&amp;row=167&amp;col=6&amp;number=3.3&amp;sourceID=14","3.3")</f>
        <v>3.3</v>
      </c>
      <c r="G167" s="4" t="str">
        <f>HYPERLINK("http://141.218.60.56/~jnz1568/getInfo.php?workbook=18_14.xlsx&amp;sheet=U0&amp;row=167&amp;col=7&amp;number=0.275&amp;sourceID=14","0.275")</f>
        <v>0.275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HYPERLINK("http://141.218.60.56/~jnz1568/getInfo.php?workbook=18_14.xlsx&amp;sheet=U0&amp;row=168&amp;col=6&amp;number=3.4&amp;sourceID=14","3.4")</f>
        <v>3.4</v>
      </c>
      <c r="G168" s="4" t="str">
        <f>HYPERLINK("http://141.218.60.56/~jnz1568/getInfo.php?workbook=18_14.xlsx&amp;sheet=U0&amp;row=168&amp;col=7&amp;number=0.287&amp;sourceID=14","0.287")</f>
        <v>0.287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HYPERLINK("http://141.218.60.56/~jnz1568/getInfo.php?workbook=18_14.xlsx&amp;sheet=U0&amp;row=169&amp;col=6&amp;number=3.5&amp;sourceID=14","3.5")</f>
        <v>3.5</v>
      </c>
      <c r="G169" s="4" t="str">
        <f>HYPERLINK("http://141.218.60.56/~jnz1568/getInfo.php?workbook=18_14.xlsx&amp;sheet=U0&amp;row=169&amp;col=7&amp;number=0.295&amp;sourceID=14","0.295")</f>
        <v>0.295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HYPERLINK("http://141.218.60.56/~jnz1568/getInfo.php?workbook=18_14.xlsx&amp;sheet=U0&amp;row=170&amp;col=6&amp;number=3.6&amp;sourceID=14","3.6")</f>
        <v>3.6</v>
      </c>
      <c r="G170" s="4" t="str">
        <f>HYPERLINK("http://141.218.60.56/~jnz1568/getInfo.php?workbook=18_14.xlsx&amp;sheet=U0&amp;row=170&amp;col=7&amp;number=0.3&amp;sourceID=14","0.3")</f>
        <v>0.3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HYPERLINK("http://141.218.60.56/~jnz1568/getInfo.php?workbook=18_14.xlsx&amp;sheet=U0&amp;row=171&amp;col=6&amp;number=3.7&amp;sourceID=14","3.7")</f>
        <v>3.7</v>
      </c>
      <c r="G171" s="4" t="str">
        <f>HYPERLINK("http://141.218.60.56/~jnz1568/getInfo.php?workbook=18_14.xlsx&amp;sheet=U0&amp;row=171&amp;col=7&amp;number=0.303&amp;sourceID=14","0.303")</f>
        <v>0.303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HYPERLINK("http://141.218.60.56/~jnz1568/getInfo.php?workbook=18_14.xlsx&amp;sheet=U0&amp;row=172&amp;col=6&amp;number=3.8&amp;sourceID=14","3.8")</f>
        <v>3.8</v>
      </c>
      <c r="G172" s="4" t="str">
        <f>HYPERLINK("http://141.218.60.56/~jnz1568/getInfo.php?workbook=18_14.xlsx&amp;sheet=U0&amp;row=172&amp;col=7&amp;number=0.306&amp;sourceID=14","0.306")</f>
        <v>0.306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HYPERLINK("http://141.218.60.56/~jnz1568/getInfo.php?workbook=18_14.xlsx&amp;sheet=U0&amp;row=173&amp;col=6&amp;number=3.9&amp;sourceID=14","3.9")</f>
        <v>3.9</v>
      </c>
      <c r="G173" s="4" t="str">
        <f>HYPERLINK("http://141.218.60.56/~jnz1568/getInfo.php?workbook=18_14.xlsx&amp;sheet=U0&amp;row=173&amp;col=7&amp;number=0.308&amp;sourceID=14","0.308")</f>
        <v>0.308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HYPERLINK("http://141.218.60.56/~jnz1568/getInfo.php?workbook=18_14.xlsx&amp;sheet=U0&amp;row=174&amp;col=6&amp;number=4&amp;sourceID=14","4")</f>
        <v>4</v>
      </c>
      <c r="G174" s="4" t="str">
        <f>HYPERLINK("http://141.218.60.56/~jnz1568/getInfo.php?workbook=18_14.xlsx&amp;sheet=U0&amp;row=174&amp;col=7&amp;number=0.31&amp;sourceID=14","0.31")</f>
        <v>0.31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HYPERLINK("http://141.218.60.56/~jnz1568/getInfo.php?workbook=18_14.xlsx&amp;sheet=U0&amp;row=175&amp;col=6&amp;number=4.1&amp;sourceID=14","4.1")</f>
        <v>4.1</v>
      </c>
      <c r="G175" s="4" t="str">
        <f>HYPERLINK("http://141.218.60.56/~jnz1568/getInfo.php?workbook=18_14.xlsx&amp;sheet=U0&amp;row=175&amp;col=7&amp;number=0.316&amp;sourceID=14","0.316")</f>
        <v>0.316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HYPERLINK("http://141.218.60.56/~jnz1568/getInfo.php?workbook=18_14.xlsx&amp;sheet=U0&amp;row=176&amp;col=6&amp;number=4.2&amp;sourceID=14","4.2")</f>
        <v>4.2</v>
      </c>
      <c r="G176" s="4" t="str">
        <f>HYPERLINK("http://141.218.60.56/~jnz1568/getInfo.php?workbook=18_14.xlsx&amp;sheet=U0&amp;row=176&amp;col=7&amp;number=0.325&amp;sourceID=14","0.325")</f>
        <v>0.325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HYPERLINK("http://141.218.60.56/~jnz1568/getInfo.php?workbook=18_14.xlsx&amp;sheet=U0&amp;row=177&amp;col=6&amp;number=4.3&amp;sourceID=14","4.3")</f>
        <v>4.3</v>
      </c>
      <c r="G177" s="4" t="str">
        <f>HYPERLINK("http://141.218.60.56/~jnz1568/getInfo.php?workbook=18_14.xlsx&amp;sheet=U0&amp;row=177&amp;col=7&amp;number=0.338&amp;sourceID=14","0.338")</f>
        <v>0.338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HYPERLINK("http://141.218.60.56/~jnz1568/getInfo.php?workbook=18_14.xlsx&amp;sheet=U0&amp;row=178&amp;col=6&amp;number=4.4&amp;sourceID=14","4.4")</f>
        <v>4.4</v>
      </c>
      <c r="G178" s="4" t="str">
        <f>HYPERLINK("http://141.218.60.56/~jnz1568/getInfo.php?workbook=18_14.xlsx&amp;sheet=U0&amp;row=178&amp;col=7&amp;number=0.354&amp;sourceID=14","0.354")</f>
        <v>0.354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HYPERLINK("http://141.218.60.56/~jnz1568/getInfo.php?workbook=18_14.xlsx&amp;sheet=U0&amp;row=179&amp;col=6&amp;number=4.5&amp;sourceID=14","4.5")</f>
        <v>4.5</v>
      </c>
      <c r="G179" s="4" t="str">
        <f>HYPERLINK("http://141.218.60.56/~jnz1568/getInfo.php?workbook=18_14.xlsx&amp;sheet=U0&amp;row=179&amp;col=7&amp;number=0.371&amp;sourceID=14","0.371")</f>
        <v>0.371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HYPERLINK("http://141.218.60.56/~jnz1568/getInfo.php?workbook=18_14.xlsx&amp;sheet=U0&amp;row=180&amp;col=6&amp;number=4.6&amp;sourceID=14","4.6")</f>
        <v>4.6</v>
      </c>
      <c r="G180" s="4" t="str">
        <f>HYPERLINK("http://141.218.60.56/~jnz1568/getInfo.php?workbook=18_14.xlsx&amp;sheet=U0&amp;row=180&amp;col=7&amp;number=0.388&amp;sourceID=14","0.388")</f>
        <v>0.388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HYPERLINK("http://141.218.60.56/~jnz1568/getInfo.php?workbook=18_14.xlsx&amp;sheet=U0&amp;row=181&amp;col=6&amp;number=4.7&amp;sourceID=14","4.7")</f>
        <v>4.7</v>
      </c>
      <c r="G181" s="4" t="str">
        <f>HYPERLINK("http://141.218.60.56/~jnz1568/getInfo.php?workbook=18_14.xlsx&amp;sheet=U0&amp;row=181&amp;col=7&amp;number=0.401&amp;sourceID=14","0.401")</f>
        <v>0.401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HYPERLINK("http://141.218.60.56/~jnz1568/getInfo.php?workbook=18_14.xlsx&amp;sheet=U0&amp;row=182&amp;col=6&amp;number=4.8&amp;sourceID=14","4.8")</f>
        <v>4.8</v>
      </c>
      <c r="G182" s="4" t="str">
        <f>HYPERLINK("http://141.218.60.56/~jnz1568/getInfo.php?workbook=18_14.xlsx&amp;sheet=U0&amp;row=182&amp;col=7&amp;number=0.407&amp;sourceID=14","0.407")</f>
        <v>0.407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HYPERLINK("http://141.218.60.56/~jnz1568/getInfo.php?workbook=18_14.xlsx&amp;sheet=U0&amp;row=183&amp;col=6&amp;number=4.9&amp;sourceID=14","4.9")</f>
        <v>4.9</v>
      </c>
      <c r="G183" s="4" t="str">
        <f>HYPERLINK("http://141.218.60.56/~jnz1568/getInfo.php?workbook=18_14.xlsx&amp;sheet=U0&amp;row=183&amp;col=7&amp;number=0.404&amp;sourceID=14","0.404")</f>
        <v>0.404</v>
      </c>
    </row>
    <row r="184" spans="1:7">
      <c r="A184" s="3">
        <v>18</v>
      </c>
      <c r="B184" s="3">
        <v>14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HYPERLINK("http://141.218.60.56/~jnz1568/getInfo.php?workbook=18_14.xlsx&amp;sheet=U0&amp;row=184&amp;col=6&amp;number=3&amp;sourceID=14","3")</f>
        <v>3</v>
      </c>
      <c r="G184" s="4" t="str">
        <f>HYPERLINK("http://141.218.60.56/~jnz1568/getInfo.php?workbook=18_14.xlsx&amp;sheet=U0&amp;row=184&amp;col=7&amp;number=2.32&amp;sourceID=14","2.32")</f>
        <v>2.32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HYPERLINK("http://141.218.60.56/~jnz1568/getInfo.php?workbook=18_14.xlsx&amp;sheet=U0&amp;row=185&amp;col=6&amp;number=3.1&amp;sourceID=14","3.1")</f>
        <v>3.1</v>
      </c>
      <c r="G185" s="4" t="str">
        <f>HYPERLINK("http://141.218.60.56/~jnz1568/getInfo.php?workbook=18_14.xlsx&amp;sheet=U0&amp;row=185&amp;col=7&amp;number=2.17&amp;sourceID=14","2.17")</f>
        <v>2.17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HYPERLINK("http://141.218.60.56/~jnz1568/getInfo.php?workbook=18_14.xlsx&amp;sheet=U0&amp;row=186&amp;col=6&amp;number=3.2&amp;sourceID=14","3.2")</f>
        <v>3.2</v>
      </c>
      <c r="G186" s="4" t="str">
        <f>HYPERLINK("http://141.218.60.56/~jnz1568/getInfo.php?workbook=18_14.xlsx&amp;sheet=U0&amp;row=186&amp;col=7&amp;number=2.03&amp;sourceID=14","2.03")</f>
        <v>2.03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HYPERLINK("http://141.218.60.56/~jnz1568/getInfo.php?workbook=18_14.xlsx&amp;sheet=U0&amp;row=187&amp;col=6&amp;number=3.3&amp;sourceID=14","3.3")</f>
        <v>3.3</v>
      </c>
      <c r="G187" s="4" t="str">
        <f>HYPERLINK("http://141.218.60.56/~jnz1568/getInfo.php?workbook=18_14.xlsx&amp;sheet=U0&amp;row=187&amp;col=7&amp;number=1.92&amp;sourceID=14","1.92")</f>
        <v>1.92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HYPERLINK("http://141.218.60.56/~jnz1568/getInfo.php?workbook=18_14.xlsx&amp;sheet=U0&amp;row=188&amp;col=6&amp;number=3.4&amp;sourceID=14","3.4")</f>
        <v>3.4</v>
      </c>
      <c r="G188" s="4" t="str">
        <f>HYPERLINK("http://141.218.60.56/~jnz1568/getInfo.php?workbook=18_14.xlsx&amp;sheet=U0&amp;row=188&amp;col=7&amp;number=1.84&amp;sourceID=14","1.84")</f>
        <v>1.84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HYPERLINK("http://141.218.60.56/~jnz1568/getInfo.php?workbook=18_14.xlsx&amp;sheet=U0&amp;row=189&amp;col=6&amp;number=3.5&amp;sourceID=14","3.5")</f>
        <v>3.5</v>
      </c>
      <c r="G189" s="4" t="str">
        <f>HYPERLINK("http://141.218.60.56/~jnz1568/getInfo.php?workbook=18_14.xlsx&amp;sheet=U0&amp;row=189&amp;col=7&amp;number=1.79&amp;sourceID=14","1.79")</f>
        <v>1.79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HYPERLINK("http://141.218.60.56/~jnz1568/getInfo.php?workbook=18_14.xlsx&amp;sheet=U0&amp;row=190&amp;col=6&amp;number=3.6&amp;sourceID=14","3.6")</f>
        <v>3.6</v>
      </c>
      <c r="G190" s="4" t="str">
        <f>HYPERLINK("http://141.218.60.56/~jnz1568/getInfo.php?workbook=18_14.xlsx&amp;sheet=U0&amp;row=190&amp;col=7&amp;number=1.75&amp;sourceID=14","1.75")</f>
        <v>1.75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HYPERLINK("http://141.218.60.56/~jnz1568/getInfo.php?workbook=18_14.xlsx&amp;sheet=U0&amp;row=191&amp;col=6&amp;number=3.7&amp;sourceID=14","3.7")</f>
        <v>3.7</v>
      </c>
      <c r="G191" s="4" t="str">
        <f>HYPERLINK("http://141.218.60.56/~jnz1568/getInfo.php?workbook=18_14.xlsx&amp;sheet=U0&amp;row=191&amp;col=7&amp;number=1.71&amp;sourceID=14","1.71")</f>
        <v>1.71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HYPERLINK("http://141.218.60.56/~jnz1568/getInfo.php?workbook=18_14.xlsx&amp;sheet=U0&amp;row=192&amp;col=6&amp;number=3.8&amp;sourceID=14","3.8")</f>
        <v>3.8</v>
      </c>
      <c r="G192" s="4" t="str">
        <f>HYPERLINK("http://141.218.60.56/~jnz1568/getInfo.php?workbook=18_14.xlsx&amp;sheet=U0&amp;row=192&amp;col=7&amp;number=1.68&amp;sourceID=14","1.68")</f>
        <v>1.68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HYPERLINK("http://141.218.60.56/~jnz1568/getInfo.php?workbook=18_14.xlsx&amp;sheet=U0&amp;row=193&amp;col=6&amp;number=3.9&amp;sourceID=14","3.9")</f>
        <v>3.9</v>
      </c>
      <c r="G193" s="4" t="str">
        <f>HYPERLINK("http://141.218.60.56/~jnz1568/getInfo.php?workbook=18_14.xlsx&amp;sheet=U0&amp;row=193&amp;col=7&amp;number=1.66&amp;sourceID=14","1.66")</f>
        <v>1.66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HYPERLINK("http://141.218.60.56/~jnz1568/getInfo.php?workbook=18_14.xlsx&amp;sheet=U0&amp;row=194&amp;col=6&amp;number=4&amp;sourceID=14","4")</f>
        <v>4</v>
      </c>
      <c r="G194" s="4" t="str">
        <f>HYPERLINK("http://141.218.60.56/~jnz1568/getInfo.php?workbook=18_14.xlsx&amp;sheet=U0&amp;row=194&amp;col=7&amp;number=1.65&amp;sourceID=14","1.65")</f>
        <v>1.65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HYPERLINK("http://141.218.60.56/~jnz1568/getInfo.php?workbook=18_14.xlsx&amp;sheet=U0&amp;row=195&amp;col=6&amp;number=4.1&amp;sourceID=14","4.1")</f>
        <v>4.1</v>
      </c>
      <c r="G195" s="4" t="str">
        <f>HYPERLINK("http://141.218.60.56/~jnz1568/getInfo.php?workbook=18_14.xlsx&amp;sheet=U0&amp;row=195&amp;col=7&amp;number=1.64&amp;sourceID=14","1.64")</f>
        <v>1.64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HYPERLINK("http://141.218.60.56/~jnz1568/getInfo.php?workbook=18_14.xlsx&amp;sheet=U0&amp;row=196&amp;col=6&amp;number=4.2&amp;sourceID=14","4.2")</f>
        <v>4.2</v>
      </c>
      <c r="G196" s="4" t="str">
        <f>HYPERLINK("http://141.218.60.56/~jnz1568/getInfo.php?workbook=18_14.xlsx&amp;sheet=U0&amp;row=196&amp;col=7&amp;number=1.65&amp;sourceID=14","1.65")</f>
        <v>1.65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HYPERLINK("http://141.218.60.56/~jnz1568/getInfo.php?workbook=18_14.xlsx&amp;sheet=U0&amp;row=197&amp;col=6&amp;number=4.3&amp;sourceID=14","4.3")</f>
        <v>4.3</v>
      </c>
      <c r="G197" s="4" t="str">
        <f>HYPERLINK("http://141.218.60.56/~jnz1568/getInfo.php?workbook=18_14.xlsx&amp;sheet=U0&amp;row=197&amp;col=7&amp;number=1.66&amp;sourceID=14","1.66")</f>
        <v>1.66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HYPERLINK("http://141.218.60.56/~jnz1568/getInfo.php?workbook=18_14.xlsx&amp;sheet=U0&amp;row=198&amp;col=6&amp;number=4.4&amp;sourceID=14","4.4")</f>
        <v>4.4</v>
      </c>
      <c r="G198" s="4" t="str">
        <f>HYPERLINK("http://141.218.60.56/~jnz1568/getInfo.php?workbook=18_14.xlsx&amp;sheet=U0&amp;row=198&amp;col=7&amp;number=1.68&amp;sourceID=14","1.68")</f>
        <v>1.68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HYPERLINK("http://141.218.60.56/~jnz1568/getInfo.php?workbook=18_14.xlsx&amp;sheet=U0&amp;row=199&amp;col=6&amp;number=4.5&amp;sourceID=14","4.5")</f>
        <v>4.5</v>
      </c>
      <c r="G199" s="4" t="str">
        <f>HYPERLINK("http://141.218.60.56/~jnz1568/getInfo.php?workbook=18_14.xlsx&amp;sheet=U0&amp;row=199&amp;col=7&amp;number=1.72&amp;sourceID=14","1.72")</f>
        <v>1.72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HYPERLINK("http://141.218.60.56/~jnz1568/getInfo.php?workbook=18_14.xlsx&amp;sheet=U0&amp;row=200&amp;col=6&amp;number=4.6&amp;sourceID=14","4.6")</f>
        <v>4.6</v>
      </c>
      <c r="G200" s="4" t="str">
        <f>HYPERLINK("http://141.218.60.56/~jnz1568/getInfo.php?workbook=18_14.xlsx&amp;sheet=U0&amp;row=200&amp;col=7&amp;number=1.75&amp;sourceID=14","1.75")</f>
        <v>1.75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HYPERLINK("http://141.218.60.56/~jnz1568/getInfo.php?workbook=18_14.xlsx&amp;sheet=U0&amp;row=201&amp;col=6&amp;number=4.7&amp;sourceID=14","4.7")</f>
        <v>4.7</v>
      </c>
      <c r="G201" s="4" t="str">
        <f>HYPERLINK("http://141.218.60.56/~jnz1568/getInfo.php?workbook=18_14.xlsx&amp;sheet=U0&amp;row=201&amp;col=7&amp;number=1.77&amp;sourceID=14","1.77")</f>
        <v>1.77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HYPERLINK("http://141.218.60.56/~jnz1568/getInfo.php?workbook=18_14.xlsx&amp;sheet=U0&amp;row=202&amp;col=6&amp;number=4.8&amp;sourceID=14","4.8")</f>
        <v>4.8</v>
      </c>
      <c r="G202" s="4" t="str">
        <f>HYPERLINK("http://141.218.60.56/~jnz1568/getInfo.php?workbook=18_14.xlsx&amp;sheet=U0&amp;row=202&amp;col=7&amp;number=1.77&amp;sourceID=14","1.77")</f>
        <v>1.77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HYPERLINK("http://141.218.60.56/~jnz1568/getInfo.php?workbook=18_14.xlsx&amp;sheet=U0&amp;row=203&amp;col=6&amp;number=4.9&amp;sourceID=14","4.9")</f>
        <v>4.9</v>
      </c>
      <c r="G203" s="4" t="str">
        <f>HYPERLINK("http://141.218.60.56/~jnz1568/getInfo.php?workbook=18_14.xlsx&amp;sheet=U0&amp;row=203&amp;col=7&amp;number=1.76&amp;sourceID=14","1.76")</f>
        <v>1.76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2015-04-20T14:44:52Z</dcterms:created>
  <dcterms:modified xsi:type="dcterms:W3CDTF">2015-04-20T14:44:52Z</dcterms:modified>
</cp:coreProperties>
</file>