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<sst xmlns="http://schemas.openxmlformats.org/spreadsheetml/2006/main" count="42" uniqueCount="25">
  <si>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Ca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</si>
  <si>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</si>
  <si>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</si>
  <si>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</si>
  <si>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</si>
  <si>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</si>
  <si>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</si>
  <si>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</si>
  <si>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</si>
  <si>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</si>
  <si>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</si>
  <si>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</si>
  <si>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3s2.3p3</t>
  </si>
  <si>
    <t>4S</t>
  </si>
  <si>
    <t>2D</t>
  </si>
  <si>
    <t>2P</t>
  </si>
  <si>
    <t>A-values for fine-structure transitions in Ca VI</t>
  </si>
  <si>
    <t>k</t>
  </si>
  <si>
    <t>WL Vac (A)</t>
  </si>
  <si>
    <t>A (s-1)</t>
  </si>
  <si>
    <t>A2E1(s-1)</t>
  </si>
  <si>
    <t>Effective Collision Strengths for Ca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</si>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</sst>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15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HYPERLINK("http://141.218.60.56/~jnz1568/getInfo.php?workbook=20_15.xlsx&amp;sheet=E0&amp;row=4&amp;col=10&amp;number=0&amp;sourceID=14","0")</f>
        <v>0</v>
      </c>
    </row>
    <row r="5" spans="1:10">
      <c r="A5" s="3">
        <v>20</v>
      </c>
      <c r="B5" s="3">
        <v>15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HYPERLINK("http://141.218.60.56/~jnz1568/getInfo.php?workbook=20_15.xlsx&amp;sheet=E0&amp;row=5&amp;col=10&amp;number=26835.1&amp;sourceID=14","26835.1")</f>
        <v>26835.1</v>
      </c>
    </row>
    <row r="6" spans="1:10">
      <c r="A6" s="3">
        <v>20</v>
      </c>
      <c r="B6" s="3">
        <v>15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HYPERLINK("http://141.218.60.56/~jnz1568/getInfo.php?workbook=20_15.xlsx&amp;sheet=E0&amp;row=6&amp;col=10&amp;number=27246.6&amp;sourceID=14","27246.6")</f>
        <v>27246.6</v>
      </c>
    </row>
    <row r="7" spans="1:10">
      <c r="A7" s="3">
        <v>20</v>
      </c>
      <c r="B7" s="3">
        <v>15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HYPERLINK("http://141.218.60.56/~jnz1568/getInfo.php?workbook=20_15.xlsx&amp;sheet=E0&amp;row=7&amp;col=10&amp;number=44586.7&amp;sourceID=14","44586.7")</f>
        <v>44586.7</v>
      </c>
    </row>
    <row r="8" spans="1:10">
      <c r="A8" s="3">
        <v>20</v>
      </c>
      <c r="B8" s="3">
        <v>15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HYPERLINK("http://141.218.60.56/~jnz1568/getInfo.php?workbook=20_15.xlsx&amp;sheet=E0&amp;row=8&amp;col=10&amp;number=45142.7&amp;sourceID=14","45142.7")</f>
        <v>45142.7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9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20</v>
      </c>
      <c r="B4" s="3">
        <v>15</v>
      </c>
      <c r="C4" s="3">
        <v>2</v>
      </c>
      <c r="D4" s="3">
        <v>1</v>
      </c>
      <c r="E4" s="3">
        <v>3726.463</v>
      </c>
      <c r="F4" s="4" t="str">
        <f>HYPERLINK("http://141.218.60.56/~jnz1568/getInfo.php?workbook=20_15.xlsx&amp;sheet=A0&amp;row=4&amp;col=6&amp;number=0.2911&amp;sourceID=14","0.2911")</f>
        <v>0.2911</v>
      </c>
      <c r="G4" s="4" t="str">
        <f>HYPERLINK("http://141.218.60.56/~jnz1568/getInfo.php?workbook=20_15.xlsx&amp;sheet=A0&amp;row=4&amp;col=7&amp;number=0&amp;sourceID=14","0")</f>
        <v>0</v>
      </c>
    </row>
    <row r="5" spans="1:7">
      <c r="A5" s="3">
        <v>20</v>
      </c>
      <c r="B5" s="3">
        <v>15</v>
      </c>
      <c r="C5" s="3">
        <v>3</v>
      </c>
      <c r="D5" s="3">
        <v>1</v>
      </c>
      <c r="E5" s="3">
        <v>3670.183</v>
      </c>
      <c r="F5" s="4" t="str">
        <f>HYPERLINK("http://141.218.60.56/~jnz1568/getInfo.php?workbook=20_15.xlsx&amp;sheet=A0&amp;row=5&amp;col=6&amp;number=0.01159&amp;sourceID=14","0.01159")</f>
        <v>0.01159</v>
      </c>
      <c r="G5" s="4" t="str">
        <f>HYPERLINK("http://141.218.60.56/~jnz1568/getInfo.php?workbook=20_15.xlsx&amp;sheet=A0&amp;row=5&amp;col=7&amp;number=0&amp;sourceID=14","0")</f>
        <v>0</v>
      </c>
    </row>
    <row r="6" spans="1:7">
      <c r="A6" s="3">
        <v>20</v>
      </c>
      <c r="B6" s="3">
        <v>15</v>
      </c>
      <c r="C6" s="3">
        <v>3</v>
      </c>
      <c r="D6" s="3">
        <v>2</v>
      </c>
      <c r="E6" s="3">
        <v>243013.359</v>
      </c>
      <c r="F6" s="4" t="str">
        <f>HYPERLINK("http://141.218.60.56/~jnz1568/getInfo.php?workbook=20_15.xlsx&amp;sheet=A0&amp;row=6&amp;col=6&amp;number=0.000735&amp;sourceID=14","0.000735")</f>
        <v>0.000735</v>
      </c>
      <c r="G6" s="4" t="str">
        <f>HYPERLINK("http://141.218.60.56/~jnz1568/getInfo.php?workbook=20_15.xlsx&amp;sheet=A0&amp;row=6&amp;col=7&amp;number=0&amp;sourceID=14","0")</f>
        <v>0</v>
      </c>
    </row>
    <row r="7" spans="1:7">
      <c r="A7" s="3">
        <v>20</v>
      </c>
      <c r="B7" s="3">
        <v>15</v>
      </c>
      <c r="C7" s="3">
        <v>4</v>
      </c>
      <c r="D7" s="3">
        <v>1</v>
      </c>
      <c r="E7" s="3">
        <v>2242.821</v>
      </c>
      <c r="F7" s="4" t="str">
        <f>HYPERLINK("http://141.218.60.56/~jnz1568/getInfo.php?workbook=20_15.xlsx&amp;sheet=A0&amp;row=7&amp;col=6&amp;number=4.74&amp;sourceID=14","4.74")</f>
        <v>4.74</v>
      </c>
      <c r="G7" s="4" t="str">
        <f>HYPERLINK("http://141.218.60.56/~jnz1568/getInfo.php?workbook=20_15.xlsx&amp;sheet=A0&amp;row=7&amp;col=7&amp;number=0&amp;sourceID=14","0")</f>
        <v>0</v>
      </c>
    </row>
    <row r="8" spans="1:7">
      <c r="A8" s="3">
        <v>20</v>
      </c>
      <c r="B8" s="3">
        <v>15</v>
      </c>
      <c r="C8" s="3">
        <v>4</v>
      </c>
      <c r="D8" s="3">
        <v>2</v>
      </c>
      <c r="E8" s="3">
        <v>5633.295</v>
      </c>
      <c r="F8" s="4" t="str">
        <f>HYPERLINK("http://141.218.60.56/~jnz1568/getInfo.php?workbook=20_15.xlsx&amp;sheet=A0&amp;row=8&amp;col=6&amp;number=2.51&amp;sourceID=14","2.51")</f>
        <v>2.51</v>
      </c>
      <c r="G8" s="4" t="str">
        <f>HYPERLINK("http://141.218.60.56/~jnz1568/getInfo.php?workbook=20_15.xlsx&amp;sheet=A0&amp;row=8&amp;col=7&amp;number=0&amp;sourceID=14","0")</f>
        <v>0</v>
      </c>
    </row>
    <row r="9" spans="1:7">
      <c r="A9" s="3">
        <v>20</v>
      </c>
      <c r="B9" s="3">
        <v>15</v>
      </c>
      <c r="C9" s="3">
        <v>4</v>
      </c>
      <c r="D9" s="3">
        <v>3</v>
      </c>
      <c r="E9" s="3">
        <v>5766.979</v>
      </c>
      <c r="F9" s="4" t="str">
        <f>HYPERLINK("http://141.218.60.56/~jnz1568/getInfo.php?workbook=20_15.xlsx&amp;sheet=A0&amp;row=9&amp;col=6&amp;number=0.164&amp;sourceID=14","0.164")</f>
        <v>0.164</v>
      </c>
      <c r="G9" s="4" t="str">
        <f>HYPERLINK("http://141.218.60.56/~jnz1568/getInfo.php?workbook=20_15.xlsx&amp;sheet=A0&amp;row=9&amp;col=7&amp;number=0&amp;sourceID=14","0")</f>
        <v>0</v>
      </c>
    </row>
    <row r="10" spans="1:7">
      <c r="A10" s="3">
        <v>20</v>
      </c>
      <c r="B10" s="3">
        <v>15</v>
      </c>
      <c r="C10" s="3">
        <v>5</v>
      </c>
      <c r="D10" s="3">
        <v>1</v>
      </c>
      <c r="E10" s="3">
        <v>2215.198</v>
      </c>
      <c r="F10" s="4" t="str">
        <f>HYPERLINK("http://141.218.60.56/~jnz1568/getInfo.php?workbook=20_15.xlsx&amp;sheet=A0&amp;row=10&amp;col=6&amp;number=11.3&amp;sourceID=14","11.3")</f>
        <v>11.3</v>
      </c>
      <c r="G10" s="4" t="str">
        <f>HYPERLINK("http://141.218.60.56/~jnz1568/getInfo.php?workbook=20_15.xlsx&amp;sheet=A0&amp;row=10&amp;col=7&amp;number=0&amp;sourceID=14","0")</f>
        <v>0</v>
      </c>
    </row>
    <row r="11" spans="1:7">
      <c r="A11" s="3">
        <v>20</v>
      </c>
      <c r="B11" s="3">
        <v>15</v>
      </c>
      <c r="C11" s="3">
        <v>5</v>
      </c>
      <c r="D11" s="3">
        <v>2</v>
      </c>
      <c r="E11" s="3">
        <v>5462.212</v>
      </c>
      <c r="F11" s="4" t="str">
        <f>HYPERLINK("http://141.218.60.56/~jnz1568/getInfo.php?workbook=20_15.xlsx&amp;sheet=A0&amp;row=11&amp;col=6&amp;number=4.057&amp;sourceID=14","4.057")</f>
        <v>4.057</v>
      </c>
      <c r="G11" s="4" t="str">
        <f>HYPERLINK("http://141.218.60.56/~jnz1568/getInfo.php?workbook=20_15.xlsx&amp;sheet=A0&amp;row=11&amp;col=7&amp;number=0&amp;sourceID=14","0")</f>
        <v>0</v>
      </c>
    </row>
    <row r="12" spans="1:7">
      <c r="A12" s="3">
        <v>20</v>
      </c>
      <c r="B12" s="3">
        <v>15</v>
      </c>
      <c r="C12" s="3">
        <v>5</v>
      </c>
      <c r="D12" s="3">
        <v>3</v>
      </c>
      <c r="E12" s="3">
        <v>5587.81</v>
      </c>
      <c r="F12" s="4" t="str">
        <f>HYPERLINK("http://141.218.60.56/~jnz1568/getInfo.php?workbook=20_15.xlsx&amp;sheet=A0&amp;row=12&amp;col=6&amp;number=2.395&amp;sourceID=14","2.395")</f>
        <v>2.395</v>
      </c>
      <c r="G12" s="4" t="str">
        <f>HYPERLINK("http://141.218.60.56/~jnz1568/getInfo.php?workbook=20_15.xlsx&amp;sheet=A0&amp;row=12&amp;col=7&amp;number=0&amp;sourceID=14","0")</f>
        <v>0</v>
      </c>
    </row>
    <row r="13" spans="1:7">
      <c r="A13" s="3">
        <v>20</v>
      </c>
      <c r="B13" s="3">
        <v>15</v>
      </c>
      <c r="C13" s="3">
        <v>5</v>
      </c>
      <c r="D13" s="3">
        <v>4</v>
      </c>
      <c r="E13" s="3">
        <v>179856.109</v>
      </c>
      <c r="F13" s="4" t="str">
        <f>HYPERLINK("http://141.218.60.56/~jnz1568/getInfo.php?workbook=20_15.xlsx&amp;sheet=A0&amp;row=13&amp;col=6&amp;number=0.00151&amp;sourceID=14","0.00151")</f>
        <v>0.00151</v>
      </c>
      <c r="G13" s="4" t="str">
        <f>HYPERLINK("http://141.218.60.56/~jnz1568/getInfo.php?workbook=20_15.xlsx&amp;sheet=A0&amp;row=13&amp;col=7&amp;number=0&amp;sourceID=14","0")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20</v>
      </c>
      <c r="B4" s="3">
        <v>15</v>
      </c>
      <c r="C4" s="3">
        <v>1</v>
      </c>
      <c r="D4" s="3">
        <v>2</v>
      </c>
      <c r="E4" s="3">
        <v>1</v>
      </c>
      <c r="F4" s="4" t="str">
        <f>HYPERLINK("http://141.218.60.56/~jnz1568/getInfo.php?workbook=20_15.xlsx&amp;sheet=U0&amp;row=4&amp;col=6&amp;number=3&amp;sourceID=14","3")</f>
        <v>3</v>
      </c>
      <c r="G4" s="4" t="str">
        <f>HYPERLINK("http://141.218.60.56/~jnz1568/getInfo.php?workbook=20_15.xlsx&amp;sheet=U0&amp;row=4&amp;col=7&amp;number=0.662&amp;sourceID=14","0.662")</f>
        <v>0.662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HYPERLINK("http://141.218.60.56/~jnz1568/getInfo.php?workbook=20_15.xlsx&amp;sheet=U0&amp;row=5&amp;col=6&amp;number=3.1&amp;sourceID=14","3.1")</f>
        <v>3.1</v>
      </c>
      <c r="G5" s="4" t="str">
        <f>HYPERLINK("http://141.218.60.56/~jnz1568/getInfo.php?workbook=20_15.xlsx&amp;sheet=U0&amp;row=5&amp;col=7&amp;number=0.663&amp;sourceID=14","0.663")</f>
        <v>0.663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HYPERLINK("http://141.218.60.56/~jnz1568/getInfo.php?workbook=20_15.xlsx&amp;sheet=U0&amp;row=6&amp;col=6&amp;number=3.2&amp;sourceID=14","3.2")</f>
        <v>3.2</v>
      </c>
      <c r="G6" s="4" t="str">
        <f>HYPERLINK("http://141.218.60.56/~jnz1568/getInfo.php?workbook=20_15.xlsx&amp;sheet=U0&amp;row=6&amp;col=7&amp;number=0.664&amp;sourceID=14","0.664")</f>
        <v>0.664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HYPERLINK("http://141.218.60.56/~jnz1568/getInfo.php?workbook=20_15.xlsx&amp;sheet=U0&amp;row=7&amp;col=6&amp;number=3.3&amp;sourceID=14","3.3")</f>
        <v>3.3</v>
      </c>
      <c r="G7" s="4" t="str">
        <f>HYPERLINK("http://141.218.60.56/~jnz1568/getInfo.php?workbook=20_15.xlsx&amp;sheet=U0&amp;row=7&amp;col=7&amp;number=0.665&amp;sourceID=14","0.665")</f>
        <v>0.665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HYPERLINK("http://141.218.60.56/~jnz1568/getInfo.php?workbook=20_15.xlsx&amp;sheet=U0&amp;row=8&amp;col=6&amp;number=3.4&amp;sourceID=14","3.4")</f>
        <v>3.4</v>
      </c>
      <c r="G8" s="4" t="str">
        <f>HYPERLINK("http://141.218.60.56/~jnz1568/getInfo.php?workbook=20_15.xlsx&amp;sheet=U0&amp;row=8&amp;col=7&amp;number=0.667&amp;sourceID=14","0.667")</f>
        <v>0.667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HYPERLINK("http://141.218.60.56/~jnz1568/getInfo.php?workbook=20_15.xlsx&amp;sheet=U0&amp;row=9&amp;col=6&amp;number=3.5&amp;sourceID=14","3.5")</f>
        <v>3.5</v>
      </c>
      <c r="G9" s="4" t="str">
        <f>HYPERLINK("http://141.218.60.56/~jnz1568/getInfo.php?workbook=20_15.xlsx&amp;sheet=U0&amp;row=9&amp;col=7&amp;number=0.669&amp;sourceID=14","0.669")</f>
        <v>0.669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HYPERLINK("http://141.218.60.56/~jnz1568/getInfo.php?workbook=20_15.xlsx&amp;sheet=U0&amp;row=10&amp;col=6&amp;number=3.6&amp;sourceID=14","3.6")</f>
        <v>3.6</v>
      </c>
      <c r="G10" s="4" t="str">
        <f>HYPERLINK("http://141.218.60.56/~jnz1568/getInfo.php?workbook=20_15.xlsx&amp;sheet=U0&amp;row=10&amp;col=7&amp;number=0.671&amp;sourceID=14","0.671")</f>
        <v>0.671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HYPERLINK("http://141.218.60.56/~jnz1568/getInfo.php?workbook=20_15.xlsx&amp;sheet=U0&amp;row=11&amp;col=6&amp;number=3.7&amp;sourceID=14","3.7")</f>
        <v>3.7</v>
      </c>
      <c r="G11" s="4" t="str">
        <f>HYPERLINK("http://141.218.60.56/~jnz1568/getInfo.php?workbook=20_15.xlsx&amp;sheet=U0&amp;row=11&amp;col=7&amp;number=0.674&amp;sourceID=14","0.674")</f>
        <v>0.674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HYPERLINK("http://141.218.60.56/~jnz1568/getInfo.php?workbook=20_15.xlsx&amp;sheet=U0&amp;row=12&amp;col=6&amp;number=3.8&amp;sourceID=14","3.8")</f>
        <v>3.8</v>
      </c>
      <c r="G12" s="4" t="str">
        <f>HYPERLINK("http://141.218.60.56/~jnz1568/getInfo.php?workbook=20_15.xlsx&amp;sheet=U0&amp;row=12&amp;col=7&amp;number=0.678&amp;sourceID=14","0.678")</f>
        <v>0.678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HYPERLINK("http://141.218.60.56/~jnz1568/getInfo.php?workbook=20_15.xlsx&amp;sheet=U0&amp;row=13&amp;col=6&amp;number=3.9&amp;sourceID=14","3.9")</f>
        <v>3.9</v>
      </c>
      <c r="G13" s="4" t="str">
        <f>HYPERLINK("http://141.218.60.56/~jnz1568/getInfo.php?workbook=20_15.xlsx&amp;sheet=U0&amp;row=13&amp;col=7&amp;number=0.683&amp;sourceID=14","0.683")</f>
        <v>0.683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HYPERLINK("http://141.218.60.56/~jnz1568/getInfo.php?workbook=20_15.xlsx&amp;sheet=U0&amp;row=14&amp;col=6&amp;number=4&amp;sourceID=14","4")</f>
        <v>4</v>
      </c>
      <c r="G14" s="4" t="str">
        <f>HYPERLINK("http://141.218.60.56/~jnz1568/getInfo.php?workbook=20_15.xlsx&amp;sheet=U0&amp;row=14&amp;col=7&amp;number=0.688&amp;sourceID=14","0.688")</f>
        <v>0.688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HYPERLINK("http://141.218.60.56/~jnz1568/getInfo.php?workbook=20_15.xlsx&amp;sheet=U0&amp;row=15&amp;col=6&amp;number=4.1&amp;sourceID=14","4.1")</f>
        <v>4.1</v>
      </c>
      <c r="G15" s="4" t="str">
        <f>HYPERLINK("http://141.218.60.56/~jnz1568/getInfo.php?workbook=20_15.xlsx&amp;sheet=U0&amp;row=15&amp;col=7&amp;number=0.696&amp;sourceID=14","0.696")</f>
        <v>0.696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HYPERLINK("http://141.218.60.56/~jnz1568/getInfo.php?workbook=20_15.xlsx&amp;sheet=U0&amp;row=16&amp;col=6&amp;number=4.2&amp;sourceID=14","4.2")</f>
        <v>4.2</v>
      </c>
      <c r="G16" s="4" t="str">
        <f>HYPERLINK("http://141.218.60.56/~jnz1568/getInfo.php?workbook=20_15.xlsx&amp;sheet=U0&amp;row=16&amp;col=7&amp;number=0.704&amp;sourceID=14","0.704")</f>
        <v>0.704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HYPERLINK("http://141.218.60.56/~jnz1568/getInfo.php?workbook=20_15.xlsx&amp;sheet=U0&amp;row=17&amp;col=6&amp;number=4.3&amp;sourceID=14","4.3")</f>
        <v>4.3</v>
      </c>
      <c r="G17" s="4" t="str">
        <f>HYPERLINK("http://141.218.60.56/~jnz1568/getInfo.php?workbook=20_15.xlsx&amp;sheet=U0&amp;row=17&amp;col=7&amp;number=0.715&amp;sourceID=14","0.715")</f>
        <v>0.715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HYPERLINK("http://141.218.60.56/~jnz1568/getInfo.php?workbook=20_15.xlsx&amp;sheet=U0&amp;row=18&amp;col=6&amp;number=4.4&amp;sourceID=14","4.4")</f>
        <v>4.4</v>
      </c>
      <c r="G18" s="4" t="str">
        <f>HYPERLINK("http://141.218.60.56/~jnz1568/getInfo.php?workbook=20_15.xlsx&amp;sheet=U0&amp;row=18&amp;col=7&amp;number=0.727&amp;sourceID=14","0.727")</f>
        <v>0.727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HYPERLINK("http://141.218.60.56/~jnz1568/getInfo.php?workbook=20_15.xlsx&amp;sheet=U0&amp;row=19&amp;col=6&amp;number=4.5&amp;sourceID=14","4.5")</f>
        <v>4.5</v>
      </c>
      <c r="G19" s="4" t="str">
        <f>HYPERLINK("http://141.218.60.56/~jnz1568/getInfo.php?workbook=20_15.xlsx&amp;sheet=U0&amp;row=19&amp;col=7&amp;number=0.74&amp;sourceID=14","0.74")</f>
        <v>0.74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HYPERLINK("http://141.218.60.56/~jnz1568/getInfo.php?workbook=20_15.xlsx&amp;sheet=U0&amp;row=20&amp;col=6&amp;number=4.6&amp;sourceID=14","4.6")</f>
        <v>4.6</v>
      </c>
      <c r="G20" s="4" t="str">
        <f>HYPERLINK("http://141.218.60.56/~jnz1568/getInfo.php?workbook=20_15.xlsx&amp;sheet=U0&amp;row=20&amp;col=7&amp;number=0.754&amp;sourceID=14","0.754")</f>
        <v>0.754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HYPERLINK("http://141.218.60.56/~jnz1568/getInfo.php?workbook=20_15.xlsx&amp;sheet=U0&amp;row=21&amp;col=6&amp;number=4.7&amp;sourceID=14","4.7")</f>
        <v>4.7</v>
      </c>
      <c r="G21" s="4" t="str">
        <f>HYPERLINK("http://141.218.60.56/~jnz1568/getInfo.php?workbook=20_15.xlsx&amp;sheet=U0&amp;row=21&amp;col=7&amp;number=0.768&amp;sourceID=14","0.768")</f>
        <v>0.768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HYPERLINK("http://141.218.60.56/~jnz1568/getInfo.php?workbook=20_15.xlsx&amp;sheet=U0&amp;row=22&amp;col=6&amp;number=4.8&amp;sourceID=14","4.8")</f>
        <v>4.8</v>
      </c>
      <c r="G22" s="4" t="str">
        <f>HYPERLINK("http://141.218.60.56/~jnz1568/getInfo.php?workbook=20_15.xlsx&amp;sheet=U0&amp;row=22&amp;col=7&amp;number=0.776&amp;sourceID=14","0.776")</f>
        <v>0.776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HYPERLINK("http://141.218.60.56/~jnz1568/getInfo.php?workbook=20_15.xlsx&amp;sheet=U0&amp;row=23&amp;col=6&amp;number=4.9&amp;sourceID=14","4.9")</f>
        <v>4.9</v>
      </c>
      <c r="G23" s="4" t="str">
        <f>HYPERLINK("http://141.218.60.56/~jnz1568/getInfo.php?workbook=20_15.xlsx&amp;sheet=U0&amp;row=23&amp;col=7&amp;number=0.777&amp;sourceID=14","0.777")</f>
        <v>0.777</v>
      </c>
    </row>
    <row r="24" spans="1:7">
      <c r="A24" s="3">
        <v>20</v>
      </c>
      <c r="B24" s="3">
        <v>15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HYPERLINK("http://141.218.60.56/~jnz1568/getInfo.php?workbook=20_15.xlsx&amp;sheet=U0&amp;row=24&amp;col=6&amp;number=3&amp;sourceID=14","3")</f>
        <v>3</v>
      </c>
      <c r="G24" s="4" t="str">
        <f>HYPERLINK("http://141.218.60.56/~jnz1568/getInfo.php?workbook=20_15.xlsx&amp;sheet=U0&amp;row=24&amp;col=7&amp;number=0.989&amp;sourceID=14","0.989")</f>
        <v>0.989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HYPERLINK("http://141.218.60.56/~jnz1568/getInfo.php?workbook=20_15.xlsx&amp;sheet=U0&amp;row=25&amp;col=6&amp;number=3.1&amp;sourceID=14","3.1")</f>
        <v>3.1</v>
      </c>
      <c r="G25" s="4" t="str">
        <f>HYPERLINK("http://141.218.60.56/~jnz1568/getInfo.php?workbook=20_15.xlsx&amp;sheet=U0&amp;row=25&amp;col=7&amp;number=0.99&amp;sourceID=14","0.99")</f>
        <v>0.99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HYPERLINK("http://141.218.60.56/~jnz1568/getInfo.php?workbook=20_15.xlsx&amp;sheet=U0&amp;row=26&amp;col=6&amp;number=3.2&amp;sourceID=14","3.2")</f>
        <v>3.2</v>
      </c>
      <c r="G26" s="4" t="str">
        <f>HYPERLINK("http://141.218.60.56/~jnz1568/getInfo.php?workbook=20_15.xlsx&amp;sheet=U0&amp;row=26&amp;col=7&amp;number=0.991&amp;sourceID=14","0.991")</f>
        <v>0.991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HYPERLINK("http://141.218.60.56/~jnz1568/getInfo.php?workbook=20_15.xlsx&amp;sheet=U0&amp;row=27&amp;col=6&amp;number=3.3&amp;sourceID=14","3.3")</f>
        <v>3.3</v>
      </c>
      <c r="G27" s="4" t="str">
        <f>HYPERLINK("http://141.218.60.56/~jnz1568/getInfo.php?workbook=20_15.xlsx&amp;sheet=U0&amp;row=27&amp;col=7&amp;number=0.993&amp;sourceID=14","0.993")</f>
        <v>0.993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HYPERLINK("http://141.218.60.56/~jnz1568/getInfo.php?workbook=20_15.xlsx&amp;sheet=U0&amp;row=28&amp;col=6&amp;number=3.4&amp;sourceID=14","3.4")</f>
        <v>3.4</v>
      </c>
      <c r="G28" s="4" t="str">
        <f>HYPERLINK("http://141.218.60.56/~jnz1568/getInfo.php?workbook=20_15.xlsx&amp;sheet=U0&amp;row=28&amp;col=7&amp;number=0.996&amp;sourceID=14","0.996")</f>
        <v>0.996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HYPERLINK("http://141.218.60.56/~jnz1568/getInfo.php?workbook=20_15.xlsx&amp;sheet=U0&amp;row=29&amp;col=6&amp;number=3.5&amp;sourceID=14","3.5")</f>
        <v>3.5</v>
      </c>
      <c r="G29" s="4" t="str">
        <f>HYPERLINK("http://141.218.60.56/~jnz1568/getInfo.php?workbook=20_15.xlsx&amp;sheet=U0&amp;row=29&amp;col=7&amp;number=0.999&amp;sourceID=14","0.999")</f>
        <v>0.999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HYPERLINK("http://141.218.60.56/~jnz1568/getInfo.php?workbook=20_15.xlsx&amp;sheet=U0&amp;row=30&amp;col=6&amp;number=3.6&amp;sourceID=14","3.6")</f>
        <v>3.6</v>
      </c>
      <c r="G30" s="4" t="str">
        <f>HYPERLINK("http://141.218.60.56/~jnz1568/getInfo.php?workbook=20_15.xlsx&amp;sheet=U0&amp;row=30&amp;col=7&amp;number=1&amp;sourceID=14","1")</f>
        <v>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HYPERLINK("http://141.218.60.56/~jnz1568/getInfo.php?workbook=20_15.xlsx&amp;sheet=U0&amp;row=31&amp;col=6&amp;number=3.7&amp;sourceID=14","3.7")</f>
        <v>3.7</v>
      </c>
      <c r="G31" s="4" t="str">
        <f>HYPERLINK("http://141.218.60.56/~jnz1568/getInfo.php?workbook=20_15.xlsx&amp;sheet=U0&amp;row=31&amp;col=7&amp;number=1.01&amp;sourceID=14","1.01")</f>
        <v>1.01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HYPERLINK("http://141.218.60.56/~jnz1568/getInfo.php?workbook=20_15.xlsx&amp;sheet=U0&amp;row=32&amp;col=6&amp;number=3.8&amp;sourceID=14","3.8")</f>
        <v>3.8</v>
      </c>
      <c r="G32" s="4" t="str">
        <f>HYPERLINK("http://141.218.60.56/~jnz1568/getInfo.php?workbook=20_15.xlsx&amp;sheet=U0&amp;row=32&amp;col=7&amp;number=1.01&amp;sourceID=14","1.01")</f>
        <v>1.01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HYPERLINK("http://141.218.60.56/~jnz1568/getInfo.php?workbook=20_15.xlsx&amp;sheet=U0&amp;row=33&amp;col=6&amp;number=3.9&amp;sourceID=14","3.9")</f>
        <v>3.9</v>
      </c>
      <c r="G33" s="4" t="str">
        <f>HYPERLINK("http://141.218.60.56/~jnz1568/getInfo.php?workbook=20_15.xlsx&amp;sheet=U0&amp;row=33&amp;col=7&amp;number=1.02&amp;sourceID=14","1.02")</f>
        <v>1.02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HYPERLINK("http://141.218.60.56/~jnz1568/getInfo.php?workbook=20_15.xlsx&amp;sheet=U0&amp;row=34&amp;col=6&amp;number=4&amp;sourceID=14","4")</f>
        <v>4</v>
      </c>
      <c r="G34" s="4" t="str">
        <f>HYPERLINK("http://141.218.60.56/~jnz1568/getInfo.php?workbook=20_15.xlsx&amp;sheet=U0&amp;row=34&amp;col=7&amp;number=1.03&amp;sourceID=14","1.03")</f>
        <v>1.03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HYPERLINK("http://141.218.60.56/~jnz1568/getInfo.php?workbook=20_15.xlsx&amp;sheet=U0&amp;row=35&amp;col=6&amp;number=4.1&amp;sourceID=14","4.1")</f>
        <v>4.1</v>
      </c>
      <c r="G35" s="4" t="str">
        <f>HYPERLINK("http://141.218.60.56/~jnz1568/getInfo.php?workbook=20_15.xlsx&amp;sheet=U0&amp;row=35&amp;col=7&amp;number=1.04&amp;sourceID=14","1.04")</f>
        <v>1.04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HYPERLINK("http://141.218.60.56/~jnz1568/getInfo.php?workbook=20_15.xlsx&amp;sheet=U0&amp;row=36&amp;col=6&amp;number=4.2&amp;sourceID=14","4.2")</f>
        <v>4.2</v>
      </c>
      <c r="G36" s="4" t="str">
        <f>HYPERLINK("http://141.218.60.56/~jnz1568/getInfo.php?workbook=20_15.xlsx&amp;sheet=U0&amp;row=36&amp;col=7&amp;number=1.05&amp;sourceID=14","1.05")</f>
        <v>1.05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HYPERLINK("http://141.218.60.56/~jnz1568/getInfo.php?workbook=20_15.xlsx&amp;sheet=U0&amp;row=37&amp;col=6&amp;number=4.3&amp;sourceID=14","4.3")</f>
        <v>4.3</v>
      </c>
      <c r="G37" s="4" t="str">
        <f>HYPERLINK("http://141.218.60.56/~jnz1568/getInfo.php?workbook=20_15.xlsx&amp;sheet=U0&amp;row=37&amp;col=7&amp;number=1.07&amp;sourceID=14","1.07")</f>
        <v>1.07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HYPERLINK("http://141.218.60.56/~jnz1568/getInfo.php?workbook=20_15.xlsx&amp;sheet=U0&amp;row=38&amp;col=6&amp;number=4.4&amp;sourceID=14","4.4")</f>
        <v>4.4</v>
      </c>
      <c r="G38" s="4" t="str">
        <f>HYPERLINK("http://141.218.60.56/~jnz1568/getInfo.php?workbook=20_15.xlsx&amp;sheet=U0&amp;row=38&amp;col=7&amp;number=1.09&amp;sourceID=14","1.09")</f>
        <v>1.09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HYPERLINK("http://141.218.60.56/~jnz1568/getInfo.php?workbook=20_15.xlsx&amp;sheet=U0&amp;row=39&amp;col=6&amp;number=4.5&amp;sourceID=14","4.5")</f>
        <v>4.5</v>
      </c>
      <c r="G39" s="4" t="str">
        <f>HYPERLINK("http://141.218.60.56/~jnz1568/getInfo.php?workbook=20_15.xlsx&amp;sheet=U0&amp;row=39&amp;col=7&amp;number=1.11&amp;sourceID=14","1.11")</f>
        <v>1.11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HYPERLINK("http://141.218.60.56/~jnz1568/getInfo.php?workbook=20_15.xlsx&amp;sheet=U0&amp;row=40&amp;col=6&amp;number=4.6&amp;sourceID=14","4.6")</f>
        <v>4.6</v>
      </c>
      <c r="G40" s="4" t="str">
        <f>HYPERLINK("http://141.218.60.56/~jnz1568/getInfo.php?workbook=20_15.xlsx&amp;sheet=U0&amp;row=40&amp;col=7&amp;number=1.13&amp;sourceID=14","1.13")</f>
        <v>1.13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HYPERLINK("http://141.218.60.56/~jnz1568/getInfo.php?workbook=20_15.xlsx&amp;sheet=U0&amp;row=41&amp;col=6&amp;number=4.7&amp;sourceID=14","4.7")</f>
        <v>4.7</v>
      </c>
      <c r="G41" s="4" t="str">
        <f>HYPERLINK("http://141.218.60.56/~jnz1568/getInfo.php?workbook=20_15.xlsx&amp;sheet=U0&amp;row=41&amp;col=7&amp;number=1.15&amp;sourceID=14","1.15")</f>
        <v>1.15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HYPERLINK("http://141.218.60.56/~jnz1568/getInfo.php?workbook=20_15.xlsx&amp;sheet=U0&amp;row=42&amp;col=6&amp;number=4.8&amp;sourceID=14","4.8")</f>
        <v>4.8</v>
      </c>
      <c r="G42" s="4" t="str">
        <f>HYPERLINK("http://141.218.60.56/~jnz1568/getInfo.php?workbook=20_15.xlsx&amp;sheet=U0&amp;row=42&amp;col=7&amp;number=1.16&amp;sourceID=14","1.16")</f>
        <v>1.16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HYPERLINK("http://141.218.60.56/~jnz1568/getInfo.php?workbook=20_15.xlsx&amp;sheet=U0&amp;row=43&amp;col=6&amp;number=4.9&amp;sourceID=14","4.9")</f>
        <v>4.9</v>
      </c>
      <c r="G43" s="4" t="str">
        <f>HYPERLINK("http://141.218.60.56/~jnz1568/getInfo.php?workbook=20_15.xlsx&amp;sheet=U0&amp;row=43&amp;col=7&amp;number=1.17&amp;sourceID=14","1.17")</f>
        <v>1.17</v>
      </c>
    </row>
    <row r="44" spans="1:7">
      <c r="A44" s="3">
        <v>20</v>
      </c>
      <c r="B44" s="3">
        <v>15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HYPERLINK("http://141.218.60.56/~jnz1568/getInfo.php?workbook=20_15.xlsx&amp;sheet=U0&amp;row=44&amp;col=6&amp;number=3&amp;sourceID=14","3")</f>
        <v>3</v>
      </c>
      <c r="G44" s="4" t="str">
        <f>HYPERLINK("http://141.218.60.56/~jnz1568/getInfo.php?workbook=20_15.xlsx&amp;sheet=U0&amp;row=44&amp;col=7&amp;number=0.525&amp;sourceID=14","0.525")</f>
        <v>0.525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HYPERLINK("http://141.218.60.56/~jnz1568/getInfo.php?workbook=20_15.xlsx&amp;sheet=U0&amp;row=45&amp;col=6&amp;number=3.1&amp;sourceID=14","3.1")</f>
        <v>3.1</v>
      </c>
      <c r="G45" s="4" t="str">
        <f>HYPERLINK("http://141.218.60.56/~jnz1568/getInfo.php?workbook=20_15.xlsx&amp;sheet=U0&amp;row=45&amp;col=7&amp;number=0.523&amp;sourceID=14","0.523")</f>
        <v>0.523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HYPERLINK("http://141.218.60.56/~jnz1568/getInfo.php?workbook=20_15.xlsx&amp;sheet=U0&amp;row=46&amp;col=6&amp;number=3.2&amp;sourceID=14","3.2")</f>
        <v>3.2</v>
      </c>
      <c r="G46" s="4" t="str">
        <f>HYPERLINK("http://141.218.60.56/~jnz1568/getInfo.php?workbook=20_15.xlsx&amp;sheet=U0&amp;row=46&amp;col=7&amp;number=0.522&amp;sourceID=14","0.522")</f>
        <v>0.522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HYPERLINK("http://141.218.60.56/~jnz1568/getInfo.php?workbook=20_15.xlsx&amp;sheet=U0&amp;row=47&amp;col=6&amp;number=3.3&amp;sourceID=14","3.3")</f>
        <v>3.3</v>
      </c>
      <c r="G47" s="4" t="str">
        <f>HYPERLINK("http://141.218.60.56/~jnz1568/getInfo.php?workbook=20_15.xlsx&amp;sheet=U0&amp;row=47&amp;col=7&amp;number=0.519&amp;sourceID=14","0.519")</f>
        <v>0.519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HYPERLINK("http://141.218.60.56/~jnz1568/getInfo.php?workbook=20_15.xlsx&amp;sheet=U0&amp;row=48&amp;col=6&amp;number=3.4&amp;sourceID=14","3.4")</f>
        <v>3.4</v>
      </c>
      <c r="G48" s="4" t="str">
        <f>HYPERLINK("http://141.218.60.56/~jnz1568/getInfo.php?workbook=20_15.xlsx&amp;sheet=U0&amp;row=48&amp;col=7&amp;number=0.517&amp;sourceID=14","0.517")</f>
        <v>0.517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HYPERLINK("http://141.218.60.56/~jnz1568/getInfo.php?workbook=20_15.xlsx&amp;sheet=U0&amp;row=49&amp;col=6&amp;number=3.5&amp;sourceID=14","3.5")</f>
        <v>3.5</v>
      </c>
      <c r="G49" s="4" t="str">
        <f>HYPERLINK("http://141.218.60.56/~jnz1568/getInfo.php?workbook=20_15.xlsx&amp;sheet=U0&amp;row=49&amp;col=7&amp;number=0.513&amp;sourceID=14","0.513")</f>
        <v>0.513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HYPERLINK("http://141.218.60.56/~jnz1568/getInfo.php?workbook=20_15.xlsx&amp;sheet=U0&amp;row=50&amp;col=6&amp;number=3.6&amp;sourceID=14","3.6")</f>
        <v>3.6</v>
      </c>
      <c r="G50" s="4" t="str">
        <f>HYPERLINK("http://141.218.60.56/~jnz1568/getInfo.php?workbook=20_15.xlsx&amp;sheet=U0&amp;row=50&amp;col=7&amp;number=0.509&amp;sourceID=14","0.509")</f>
        <v>0.509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HYPERLINK("http://141.218.60.56/~jnz1568/getInfo.php?workbook=20_15.xlsx&amp;sheet=U0&amp;row=51&amp;col=6&amp;number=3.7&amp;sourceID=14","3.7")</f>
        <v>3.7</v>
      </c>
      <c r="G51" s="4" t="str">
        <f>HYPERLINK("http://141.218.60.56/~jnz1568/getInfo.php?workbook=20_15.xlsx&amp;sheet=U0&amp;row=51&amp;col=7&amp;number=0.503&amp;sourceID=14","0.503")</f>
        <v>0.503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HYPERLINK("http://141.218.60.56/~jnz1568/getInfo.php?workbook=20_15.xlsx&amp;sheet=U0&amp;row=52&amp;col=6&amp;number=3.8&amp;sourceID=14","3.8")</f>
        <v>3.8</v>
      </c>
      <c r="G52" s="4" t="str">
        <f>HYPERLINK("http://141.218.60.56/~jnz1568/getInfo.php?workbook=20_15.xlsx&amp;sheet=U0&amp;row=52&amp;col=7&amp;number=0.497&amp;sourceID=14","0.497")</f>
        <v>0.497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HYPERLINK("http://141.218.60.56/~jnz1568/getInfo.php?workbook=20_15.xlsx&amp;sheet=U0&amp;row=53&amp;col=6&amp;number=3.9&amp;sourceID=14","3.9")</f>
        <v>3.9</v>
      </c>
      <c r="G53" s="4" t="str">
        <f>HYPERLINK("http://141.218.60.56/~jnz1568/getInfo.php?workbook=20_15.xlsx&amp;sheet=U0&amp;row=53&amp;col=7&amp;number=0.488&amp;sourceID=14","0.488")</f>
        <v>0.488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HYPERLINK("http://141.218.60.56/~jnz1568/getInfo.php?workbook=20_15.xlsx&amp;sheet=U0&amp;row=54&amp;col=6&amp;number=4&amp;sourceID=14","4")</f>
        <v>4</v>
      </c>
      <c r="G54" s="4" t="str">
        <f>HYPERLINK("http://141.218.60.56/~jnz1568/getInfo.php?workbook=20_15.xlsx&amp;sheet=U0&amp;row=54&amp;col=7&amp;number=0.478&amp;sourceID=14","0.478")</f>
        <v>0.478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HYPERLINK("http://141.218.60.56/~jnz1568/getInfo.php?workbook=20_15.xlsx&amp;sheet=U0&amp;row=55&amp;col=6&amp;number=4.1&amp;sourceID=14","4.1")</f>
        <v>4.1</v>
      </c>
      <c r="G55" s="4" t="str">
        <f>HYPERLINK("http://141.218.60.56/~jnz1568/getInfo.php?workbook=20_15.xlsx&amp;sheet=U0&amp;row=55&amp;col=7&amp;number=0.466&amp;sourceID=14","0.466")</f>
        <v>0.466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HYPERLINK("http://141.218.60.56/~jnz1568/getInfo.php?workbook=20_15.xlsx&amp;sheet=U0&amp;row=56&amp;col=6&amp;number=4.2&amp;sourceID=14","4.2")</f>
        <v>4.2</v>
      </c>
      <c r="G56" s="4" t="str">
        <f>HYPERLINK("http://141.218.60.56/~jnz1568/getInfo.php?workbook=20_15.xlsx&amp;sheet=U0&amp;row=56&amp;col=7&amp;number=0.451&amp;sourceID=14","0.451")</f>
        <v>0.451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HYPERLINK("http://141.218.60.56/~jnz1568/getInfo.php?workbook=20_15.xlsx&amp;sheet=U0&amp;row=57&amp;col=6&amp;number=4.3&amp;sourceID=14","4.3")</f>
        <v>4.3</v>
      </c>
      <c r="G57" s="4" t="str">
        <f>HYPERLINK("http://141.218.60.56/~jnz1568/getInfo.php?workbook=20_15.xlsx&amp;sheet=U0&amp;row=57&amp;col=7&amp;number=0.433&amp;sourceID=14","0.433")</f>
        <v>0.433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HYPERLINK("http://141.218.60.56/~jnz1568/getInfo.php?workbook=20_15.xlsx&amp;sheet=U0&amp;row=58&amp;col=6&amp;number=4.4&amp;sourceID=14","4.4")</f>
        <v>4.4</v>
      </c>
      <c r="G58" s="4" t="str">
        <f>HYPERLINK("http://141.218.60.56/~jnz1568/getInfo.php?workbook=20_15.xlsx&amp;sheet=U0&amp;row=58&amp;col=7&amp;number=0.413&amp;sourceID=14","0.413")</f>
        <v>0.413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HYPERLINK("http://141.218.60.56/~jnz1568/getInfo.php?workbook=20_15.xlsx&amp;sheet=U0&amp;row=59&amp;col=6&amp;number=4.5&amp;sourceID=14","4.5")</f>
        <v>4.5</v>
      </c>
      <c r="G59" s="4" t="str">
        <f>HYPERLINK("http://141.218.60.56/~jnz1568/getInfo.php?workbook=20_15.xlsx&amp;sheet=U0&amp;row=59&amp;col=7&amp;number=0.392&amp;sourceID=14","0.392")</f>
        <v>0.392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HYPERLINK("http://141.218.60.56/~jnz1568/getInfo.php?workbook=20_15.xlsx&amp;sheet=U0&amp;row=60&amp;col=6&amp;number=4.6&amp;sourceID=14","4.6")</f>
        <v>4.6</v>
      </c>
      <c r="G60" s="4" t="str">
        <f>HYPERLINK("http://141.218.60.56/~jnz1568/getInfo.php?workbook=20_15.xlsx&amp;sheet=U0&amp;row=60&amp;col=7&amp;number=0.37&amp;sourceID=14","0.37")</f>
        <v>0.37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HYPERLINK("http://141.218.60.56/~jnz1568/getInfo.php?workbook=20_15.xlsx&amp;sheet=U0&amp;row=61&amp;col=6&amp;number=4.7&amp;sourceID=14","4.7")</f>
        <v>4.7</v>
      </c>
      <c r="G61" s="4" t="str">
        <f>HYPERLINK("http://141.218.60.56/~jnz1568/getInfo.php?workbook=20_15.xlsx&amp;sheet=U0&amp;row=61&amp;col=7&amp;number=0.35&amp;sourceID=14","0.35")</f>
        <v>0.35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HYPERLINK("http://141.218.60.56/~jnz1568/getInfo.php?workbook=20_15.xlsx&amp;sheet=U0&amp;row=62&amp;col=6&amp;number=4.8&amp;sourceID=14","4.8")</f>
        <v>4.8</v>
      </c>
      <c r="G62" s="4" t="str">
        <f>HYPERLINK("http://141.218.60.56/~jnz1568/getInfo.php?workbook=20_15.xlsx&amp;sheet=U0&amp;row=62&amp;col=7&amp;number=0.332&amp;sourceID=14","0.332")</f>
        <v>0.332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HYPERLINK("http://141.218.60.56/~jnz1568/getInfo.php?workbook=20_15.xlsx&amp;sheet=U0&amp;row=63&amp;col=6&amp;number=4.9&amp;sourceID=14","4.9")</f>
        <v>4.9</v>
      </c>
      <c r="G63" s="4" t="str">
        <f>HYPERLINK("http://141.218.60.56/~jnz1568/getInfo.php?workbook=20_15.xlsx&amp;sheet=U0&amp;row=63&amp;col=7&amp;number=0.315&amp;sourceID=14","0.315")</f>
        <v>0.315</v>
      </c>
    </row>
    <row r="64" spans="1:7">
      <c r="A64" s="3">
        <v>20</v>
      </c>
      <c r="B64" s="3">
        <v>15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HYPERLINK("http://141.218.60.56/~jnz1568/getInfo.php?workbook=20_15.xlsx&amp;sheet=U0&amp;row=64&amp;col=6&amp;number=3&amp;sourceID=14","3")</f>
        <v>3</v>
      </c>
      <c r="G64" s="4" t="str">
        <f>HYPERLINK("http://141.218.60.56/~jnz1568/getInfo.php?workbook=20_15.xlsx&amp;sheet=U0&amp;row=64&amp;col=7&amp;number=1.18&amp;sourceID=14","1.18")</f>
        <v>1.18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HYPERLINK("http://141.218.60.56/~jnz1568/getInfo.php?workbook=20_15.xlsx&amp;sheet=U0&amp;row=65&amp;col=6&amp;number=3.1&amp;sourceID=14","3.1")</f>
        <v>3.1</v>
      </c>
      <c r="G65" s="4" t="str">
        <f>HYPERLINK("http://141.218.60.56/~jnz1568/getInfo.php?workbook=20_15.xlsx&amp;sheet=U0&amp;row=65&amp;col=7&amp;number=1.18&amp;sourceID=14","1.18")</f>
        <v>1.18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HYPERLINK("http://141.218.60.56/~jnz1568/getInfo.php?workbook=20_15.xlsx&amp;sheet=U0&amp;row=66&amp;col=6&amp;number=3.2&amp;sourceID=14","3.2")</f>
        <v>3.2</v>
      </c>
      <c r="G66" s="4" t="str">
        <f>HYPERLINK("http://141.218.60.56/~jnz1568/getInfo.php?workbook=20_15.xlsx&amp;sheet=U0&amp;row=66&amp;col=7&amp;number=1.17&amp;sourceID=14","1.17")</f>
        <v>1.17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HYPERLINK("http://141.218.60.56/~jnz1568/getInfo.php?workbook=20_15.xlsx&amp;sheet=U0&amp;row=67&amp;col=6&amp;number=3.3&amp;sourceID=14","3.3")</f>
        <v>3.3</v>
      </c>
      <c r="G67" s="4" t="str">
        <f>HYPERLINK("http://141.218.60.56/~jnz1568/getInfo.php?workbook=20_15.xlsx&amp;sheet=U0&amp;row=67&amp;col=7&amp;number=1.16&amp;sourceID=14","1.16")</f>
        <v>1.16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HYPERLINK("http://141.218.60.56/~jnz1568/getInfo.php?workbook=20_15.xlsx&amp;sheet=U0&amp;row=68&amp;col=6&amp;number=3.4&amp;sourceID=14","3.4")</f>
        <v>3.4</v>
      </c>
      <c r="G68" s="4" t="str">
        <f>HYPERLINK("http://141.218.60.56/~jnz1568/getInfo.php?workbook=20_15.xlsx&amp;sheet=U0&amp;row=68&amp;col=7&amp;number=1.15&amp;sourceID=14","1.15")</f>
        <v>1.15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HYPERLINK("http://141.218.60.56/~jnz1568/getInfo.php?workbook=20_15.xlsx&amp;sheet=U0&amp;row=69&amp;col=6&amp;number=3.5&amp;sourceID=14","3.5")</f>
        <v>3.5</v>
      </c>
      <c r="G69" s="4" t="str">
        <f>HYPERLINK("http://141.218.60.56/~jnz1568/getInfo.php?workbook=20_15.xlsx&amp;sheet=U0&amp;row=69&amp;col=7&amp;number=1.14&amp;sourceID=14","1.14")</f>
        <v>1.14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HYPERLINK("http://141.218.60.56/~jnz1568/getInfo.php?workbook=20_15.xlsx&amp;sheet=U0&amp;row=70&amp;col=6&amp;number=3.6&amp;sourceID=14","3.6")</f>
        <v>3.6</v>
      </c>
      <c r="G70" s="4" t="str">
        <f>HYPERLINK("http://141.218.60.56/~jnz1568/getInfo.php?workbook=20_15.xlsx&amp;sheet=U0&amp;row=70&amp;col=7&amp;number=1.13&amp;sourceID=14","1.13")</f>
        <v>1.13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HYPERLINK("http://141.218.60.56/~jnz1568/getInfo.php?workbook=20_15.xlsx&amp;sheet=U0&amp;row=71&amp;col=6&amp;number=3.7&amp;sourceID=14","3.7")</f>
        <v>3.7</v>
      </c>
      <c r="G71" s="4" t="str">
        <f>HYPERLINK("http://141.218.60.56/~jnz1568/getInfo.php?workbook=20_15.xlsx&amp;sheet=U0&amp;row=71&amp;col=7&amp;number=1.11&amp;sourceID=14","1.11")</f>
        <v>1.11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HYPERLINK("http://141.218.60.56/~jnz1568/getInfo.php?workbook=20_15.xlsx&amp;sheet=U0&amp;row=72&amp;col=6&amp;number=3.8&amp;sourceID=14","3.8")</f>
        <v>3.8</v>
      </c>
      <c r="G72" s="4" t="str">
        <f>HYPERLINK("http://141.218.60.56/~jnz1568/getInfo.php?workbook=20_15.xlsx&amp;sheet=U0&amp;row=72&amp;col=7&amp;number=1.09&amp;sourceID=14","1.09")</f>
        <v>1.09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HYPERLINK("http://141.218.60.56/~jnz1568/getInfo.php?workbook=20_15.xlsx&amp;sheet=U0&amp;row=73&amp;col=6&amp;number=3.9&amp;sourceID=14","3.9")</f>
        <v>3.9</v>
      </c>
      <c r="G73" s="4" t="str">
        <f>HYPERLINK("http://141.218.60.56/~jnz1568/getInfo.php?workbook=20_15.xlsx&amp;sheet=U0&amp;row=73&amp;col=7&amp;number=1.06&amp;sourceID=14","1.06")</f>
        <v>1.06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HYPERLINK("http://141.218.60.56/~jnz1568/getInfo.php?workbook=20_15.xlsx&amp;sheet=U0&amp;row=74&amp;col=6&amp;number=4&amp;sourceID=14","4")</f>
        <v>4</v>
      </c>
      <c r="G74" s="4" t="str">
        <f>HYPERLINK("http://141.218.60.56/~jnz1568/getInfo.php?workbook=20_15.xlsx&amp;sheet=U0&amp;row=74&amp;col=7&amp;number=1.03&amp;sourceID=14","1.03")</f>
        <v>1.03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HYPERLINK("http://141.218.60.56/~jnz1568/getInfo.php?workbook=20_15.xlsx&amp;sheet=U0&amp;row=75&amp;col=6&amp;number=4.1&amp;sourceID=14","4.1")</f>
        <v>4.1</v>
      </c>
      <c r="G75" s="4" t="str">
        <f>HYPERLINK("http://141.218.60.56/~jnz1568/getInfo.php?workbook=20_15.xlsx&amp;sheet=U0&amp;row=75&amp;col=7&amp;number=0.989&amp;sourceID=14","0.989")</f>
        <v>0.989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HYPERLINK("http://141.218.60.56/~jnz1568/getInfo.php?workbook=20_15.xlsx&amp;sheet=U0&amp;row=76&amp;col=6&amp;number=4.2&amp;sourceID=14","4.2")</f>
        <v>4.2</v>
      </c>
      <c r="G76" s="4" t="str">
        <f>HYPERLINK("http://141.218.60.56/~jnz1568/getInfo.php?workbook=20_15.xlsx&amp;sheet=U0&amp;row=76&amp;col=7&amp;number=0.944&amp;sourceID=14","0.944")</f>
        <v>0.944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HYPERLINK("http://141.218.60.56/~jnz1568/getInfo.php?workbook=20_15.xlsx&amp;sheet=U0&amp;row=77&amp;col=6&amp;number=4.3&amp;sourceID=14","4.3")</f>
        <v>4.3</v>
      </c>
      <c r="G77" s="4" t="str">
        <f>HYPERLINK("http://141.218.60.56/~jnz1568/getInfo.php?workbook=20_15.xlsx&amp;sheet=U0&amp;row=77&amp;col=7&amp;number=0.893&amp;sourceID=14","0.893")</f>
        <v>0.893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HYPERLINK("http://141.218.60.56/~jnz1568/getInfo.php?workbook=20_15.xlsx&amp;sheet=U0&amp;row=78&amp;col=6&amp;number=4.4&amp;sourceID=14","4.4")</f>
        <v>4.4</v>
      </c>
      <c r="G78" s="4" t="str">
        <f>HYPERLINK("http://141.218.60.56/~jnz1568/getInfo.php?workbook=20_15.xlsx&amp;sheet=U0&amp;row=78&amp;col=7&amp;number=0.839&amp;sourceID=14","0.839")</f>
        <v>0.839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HYPERLINK("http://141.218.60.56/~jnz1568/getInfo.php?workbook=20_15.xlsx&amp;sheet=U0&amp;row=79&amp;col=6&amp;number=4.5&amp;sourceID=14","4.5")</f>
        <v>4.5</v>
      </c>
      <c r="G79" s="4" t="str">
        <f>HYPERLINK("http://141.218.60.56/~jnz1568/getInfo.php?workbook=20_15.xlsx&amp;sheet=U0&amp;row=79&amp;col=7&amp;number=0.786&amp;sourceID=14","0.786")</f>
        <v>0.786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HYPERLINK("http://141.218.60.56/~jnz1568/getInfo.php?workbook=20_15.xlsx&amp;sheet=U0&amp;row=80&amp;col=6&amp;number=4.6&amp;sourceID=14","4.6")</f>
        <v>4.6</v>
      </c>
      <c r="G80" s="4" t="str">
        <f>HYPERLINK("http://141.218.60.56/~jnz1568/getInfo.php?workbook=20_15.xlsx&amp;sheet=U0&amp;row=80&amp;col=7&amp;number=0.739&amp;sourceID=14","0.739")</f>
        <v>0.739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HYPERLINK("http://141.218.60.56/~jnz1568/getInfo.php?workbook=20_15.xlsx&amp;sheet=U0&amp;row=81&amp;col=6&amp;number=4.7&amp;sourceID=14","4.7")</f>
        <v>4.7</v>
      </c>
      <c r="G81" s="4" t="str">
        <f>HYPERLINK("http://141.218.60.56/~jnz1568/getInfo.php?workbook=20_15.xlsx&amp;sheet=U0&amp;row=81&amp;col=7&amp;number=0.7&amp;sourceID=14","0.7")</f>
        <v>0.7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HYPERLINK("http://141.218.60.56/~jnz1568/getInfo.php?workbook=20_15.xlsx&amp;sheet=U0&amp;row=82&amp;col=6&amp;number=4.8&amp;sourceID=14","4.8")</f>
        <v>4.8</v>
      </c>
      <c r="G82" s="4" t="str">
        <f>HYPERLINK("http://141.218.60.56/~jnz1568/getInfo.php?workbook=20_15.xlsx&amp;sheet=U0&amp;row=82&amp;col=7&amp;number=0.666&amp;sourceID=14","0.666")</f>
        <v>0.666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HYPERLINK("http://141.218.60.56/~jnz1568/getInfo.php?workbook=20_15.xlsx&amp;sheet=U0&amp;row=83&amp;col=6&amp;number=4.9&amp;sourceID=14","4.9")</f>
        <v>4.9</v>
      </c>
      <c r="G83" s="4" t="str">
        <f>HYPERLINK("http://141.218.60.56/~jnz1568/getInfo.php?workbook=20_15.xlsx&amp;sheet=U0&amp;row=83&amp;col=7&amp;number=0.631&amp;sourceID=14","0.631")</f>
        <v>0.631</v>
      </c>
    </row>
    <row r="84" spans="1:7">
      <c r="A84" s="3">
        <v>20</v>
      </c>
      <c r="B84" s="3">
        <v>15</v>
      </c>
      <c r="C84" s="3">
        <v>2</v>
      </c>
      <c r="D84" s="3">
        <v>3</v>
      </c>
      <c r="E84" s="3">
        <v>1</v>
      </c>
      <c r="F84" s="4" t="str">
        <f>HYPERLINK("http://141.218.60.56/~jnz1568/getInfo.php?workbook=20_15.xlsx&amp;sheet=U0&amp;row=84&amp;col=6&amp;number=3&amp;sourceID=14","3")</f>
        <v>3</v>
      </c>
      <c r="G84" s="4" t="str">
        <f>HYPERLINK("http://141.218.60.56/~jnz1568/getInfo.php?workbook=20_15.xlsx&amp;sheet=U0&amp;row=84&amp;col=7&amp;number=5.19&amp;sourceID=14","5.19")</f>
        <v>5.19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HYPERLINK("http://141.218.60.56/~jnz1568/getInfo.php?workbook=20_15.xlsx&amp;sheet=U0&amp;row=85&amp;col=6&amp;number=3.1&amp;sourceID=14","3.1")</f>
        <v>3.1</v>
      </c>
      <c r="G85" s="4" t="str">
        <f>HYPERLINK("http://141.218.60.56/~jnz1568/getInfo.php?workbook=20_15.xlsx&amp;sheet=U0&amp;row=85&amp;col=7&amp;number=5.19&amp;sourceID=14","5.19")</f>
        <v>5.19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HYPERLINK("http://141.218.60.56/~jnz1568/getInfo.php?workbook=20_15.xlsx&amp;sheet=U0&amp;row=86&amp;col=6&amp;number=3.2&amp;sourceID=14","3.2")</f>
        <v>3.2</v>
      </c>
      <c r="G86" s="4" t="str">
        <f>HYPERLINK("http://141.218.60.56/~jnz1568/getInfo.php?workbook=20_15.xlsx&amp;sheet=U0&amp;row=86&amp;col=7&amp;number=5.18&amp;sourceID=14","5.18")</f>
        <v>5.18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HYPERLINK("http://141.218.60.56/~jnz1568/getInfo.php?workbook=20_15.xlsx&amp;sheet=U0&amp;row=87&amp;col=6&amp;number=3.3&amp;sourceID=14","3.3")</f>
        <v>3.3</v>
      </c>
      <c r="G87" s="4" t="str">
        <f>HYPERLINK("http://141.218.60.56/~jnz1568/getInfo.php?workbook=20_15.xlsx&amp;sheet=U0&amp;row=87&amp;col=7&amp;number=5.17&amp;sourceID=14","5.17")</f>
        <v>5.17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HYPERLINK("http://141.218.60.56/~jnz1568/getInfo.php?workbook=20_15.xlsx&amp;sheet=U0&amp;row=88&amp;col=6&amp;number=3.4&amp;sourceID=14","3.4")</f>
        <v>3.4</v>
      </c>
      <c r="G88" s="4" t="str">
        <f>HYPERLINK("http://141.218.60.56/~jnz1568/getInfo.php?workbook=20_15.xlsx&amp;sheet=U0&amp;row=88&amp;col=7&amp;number=5.16&amp;sourceID=14","5.16")</f>
        <v>5.16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HYPERLINK("http://141.218.60.56/~jnz1568/getInfo.php?workbook=20_15.xlsx&amp;sheet=U0&amp;row=89&amp;col=6&amp;number=3.5&amp;sourceID=14","3.5")</f>
        <v>3.5</v>
      </c>
      <c r="G89" s="4" t="str">
        <f>HYPERLINK("http://141.218.60.56/~jnz1568/getInfo.php?workbook=20_15.xlsx&amp;sheet=U0&amp;row=89&amp;col=7&amp;number=5.14&amp;sourceID=14","5.14")</f>
        <v>5.14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HYPERLINK("http://141.218.60.56/~jnz1568/getInfo.php?workbook=20_15.xlsx&amp;sheet=U0&amp;row=90&amp;col=6&amp;number=3.6&amp;sourceID=14","3.6")</f>
        <v>3.6</v>
      </c>
      <c r="G90" s="4" t="str">
        <f>HYPERLINK("http://141.218.60.56/~jnz1568/getInfo.php?workbook=20_15.xlsx&amp;sheet=U0&amp;row=90&amp;col=7&amp;number=5.12&amp;sourceID=14","5.12")</f>
        <v>5.12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HYPERLINK("http://141.218.60.56/~jnz1568/getInfo.php?workbook=20_15.xlsx&amp;sheet=U0&amp;row=91&amp;col=6&amp;number=3.7&amp;sourceID=14","3.7")</f>
        <v>3.7</v>
      </c>
      <c r="G91" s="4" t="str">
        <f>HYPERLINK("http://141.218.60.56/~jnz1568/getInfo.php?workbook=20_15.xlsx&amp;sheet=U0&amp;row=91&amp;col=7&amp;number=5.1&amp;sourceID=14","5.1")</f>
        <v>5.1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HYPERLINK("http://141.218.60.56/~jnz1568/getInfo.php?workbook=20_15.xlsx&amp;sheet=U0&amp;row=92&amp;col=6&amp;number=3.8&amp;sourceID=14","3.8")</f>
        <v>3.8</v>
      </c>
      <c r="G92" s="4" t="str">
        <f>HYPERLINK("http://141.218.60.56/~jnz1568/getInfo.php?workbook=20_15.xlsx&amp;sheet=U0&amp;row=92&amp;col=7&amp;number=5.07&amp;sourceID=14","5.07")</f>
        <v>5.07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HYPERLINK("http://141.218.60.56/~jnz1568/getInfo.php?workbook=20_15.xlsx&amp;sheet=U0&amp;row=93&amp;col=6&amp;number=3.9&amp;sourceID=14","3.9")</f>
        <v>3.9</v>
      </c>
      <c r="G93" s="4" t="str">
        <f>HYPERLINK("http://141.218.60.56/~jnz1568/getInfo.php?workbook=20_15.xlsx&amp;sheet=U0&amp;row=93&amp;col=7&amp;number=5.03&amp;sourceID=14","5.03")</f>
        <v>5.03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HYPERLINK("http://141.218.60.56/~jnz1568/getInfo.php?workbook=20_15.xlsx&amp;sheet=U0&amp;row=94&amp;col=6&amp;number=4&amp;sourceID=14","4")</f>
        <v>4</v>
      </c>
      <c r="G94" s="4" t="str">
        <f>HYPERLINK("http://141.218.60.56/~jnz1568/getInfo.php?workbook=20_15.xlsx&amp;sheet=U0&amp;row=94&amp;col=7&amp;number=4.98&amp;sourceID=14","4.98")</f>
        <v>4.98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HYPERLINK("http://141.218.60.56/~jnz1568/getInfo.php?workbook=20_15.xlsx&amp;sheet=U0&amp;row=95&amp;col=6&amp;number=4.1&amp;sourceID=14","4.1")</f>
        <v>4.1</v>
      </c>
      <c r="G95" s="4" t="str">
        <f>HYPERLINK("http://141.218.60.56/~jnz1568/getInfo.php?workbook=20_15.xlsx&amp;sheet=U0&amp;row=95&amp;col=7&amp;number=4.93&amp;sourceID=14","4.93")</f>
        <v>4.93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HYPERLINK("http://141.218.60.56/~jnz1568/getInfo.php?workbook=20_15.xlsx&amp;sheet=U0&amp;row=96&amp;col=6&amp;number=4.2&amp;sourceID=14","4.2")</f>
        <v>4.2</v>
      </c>
      <c r="G96" s="4" t="str">
        <f>HYPERLINK("http://141.218.60.56/~jnz1568/getInfo.php?workbook=20_15.xlsx&amp;sheet=U0&amp;row=96&amp;col=7&amp;number=4.86&amp;sourceID=14","4.86")</f>
        <v>4.86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HYPERLINK("http://141.218.60.56/~jnz1568/getInfo.php?workbook=20_15.xlsx&amp;sheet=U0&amp;row=97&amp;col=6&amp;number=4.3&amp;sourceID=14","4.3")</f>
        <v>4.3</v>
      </c>
      <c r="G97" s="4" t="str">
        <f>HYPERLINK("http://141.218.60.56/~jnz1568/getInfo.php?workbook=20_15.xlsx&amp;sheet=U0&amp;row=97&amp;col=7&amp;number=4.79&amp;sourceID=14","4.79")</f>
        <v>4.79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HYPERLINK("http://141.218.60.56/~jnz1568/getInfo.php?workbook=20_15.xlsx&amp;sheet=U0&amp;row=98&amp;col=6&amp;number=4.4&amp;sourceID=14","4.4")</f>
        <v>4.4</v>
      </c>
      <c r="G98" s="4" t="str">
        <f>HYPERLINK("http://141.218.60.56/~jnz1568/getInfo.php?workbook=20_15.xlsx&amp;sheet=U0&amp;row=98&amp;col=7&amp;number=4.7&amp;sourceID=14","4.7")</f>
        <v>4.7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HYPERLINK("http://141.218.60.56/~jnz1568/getInfo.php?workbook=20_15.xlsx&amp;sheet=U0&amp;row=99&amp;col=6&amp;number=4.5&amp;sourceID=14","4.5")</f>
        <v>4.5</v>
      </c>
      <c r="G99" s="4" t="str">
        <f>HYPERLINK("http://141.218.60.56/~jnz1568/getInfo.php?workbook=20_15.xlsx&amp;sheet=U0&amp;row=99&amp;col=7&amp;number=4.62&amp;sourceID=14","4.62")</f>
        <v>4.62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HYPERLINK("http://141.218.60.56/~jnz1568/getInfo.php?workbook=20_15.xlsx&amp;sheet=U0&amp;row=100&amp;col=6&amp;number=4.6&amp;sourceID=14","4.6")</f>
        <v>4.6</v>
      </c>
      <c r="G100" s="4" t="str">
        <f>HYPERLINK("http://141.218.60.56/~jnz1568/getInfo.php?workbook=20_15.xlsx&amp;sheet=U0&amp;row=100&amp;col=7&amp;number=4.54&amp;sourceID=14","4.54")</f>
        <v>4.54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HYPERLINK("http://141.218.60.56/~jnz1568/getInfo.php?workbook=20_15.xlsx&amp;sheet=U0&amp;row=101&amp;col=6&amp;number=4.7&amp;sourceID=14","4.7")</f>
        <v>4.7</v>
      </c>
      <c r="G101" s="4" t="str">
        <f>HYPERLINK("http://141.218.60.56/~jnz1568/getInfo.php?workbook=20_15.xlsx&amp;sheet=U0&amp;row=101&amp;col=7&amp;number=4.48&amp;sourceID=14","4.48")</f>
        <v>4.48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HYPERLINK("http://141.218.60.56/~jnz1568/getInfo.php?workbook=20_15.xlsx&amp;sheet=U0&amp;row=102&amp;col=6&amp;number=4.8&amp;sourceID=14","4.8")</f>
        <v>4.8</v>
      </c>
      <c r="G102" s="4" t="str">
        <f>HYPERLINK("http://141.218.60.56/~jnz1568/getInfo.php?workbook=20_15.xlsx&amp;sheet=U0&amp;row=102&amp;col=7&amp;number=4.46&amp;sourceID=14","4.46")</f>
        <v>4.46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HYPERLINK("http://141.218.60.56/~jnz1568/getInfo.php?workbook=20_15.xlsx&amp;sheet=U0&amp;row=103&amp;col=6&amp;number=4.9&amp;sourceID=14","4.9")</f>
        <v>4.9</v>
      </c>
      <c r="G103" s="4" t="str">
        <f>HYPERLINK("http://141.218.60.56/~jnz1568/getInfo.php?workbook=20_15.xlsx&amp;sheet=U0&amp;row=103&amp;col=7&amp;number=4.45&amp;sourceID=14","4.45")</f>
        <v>4.45</v>
      </c>
    </row>
    <row r="104" spans="1:7">
      <c r="A104" s="3">
        <v>20</v>
      </c>
      <c r="B104" s="3">
        <v>15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HYPERLINK("http://141.218.60.56/~jnz1568/getInfo.php?workbook=20_15.xlsx&amp;sheet=U0&amp;row=104&amp;col=6&amp;number=3&amp;sourceID=14","3")</f>
        <v>3</v>
      </c>
      <c r="G104" s="4" t="str">
        <f>HYPERLINK("http://141.218.60.56/~jnz1568/getInfo.php?workbook=20_15.xlsx&amp;sheet=U0&amp;row=104&amp;col=7&amp;number=1.22&amp;sourceID=14","1.22")</f>
        <v>1.22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HYPERLINK("http://141.218.60.56/~jnz1568/getInfo.php?workbook=20_15.xlsx&amp;sheet=U0&amp;row=105&amp;col=6&amp;number=3.1&amp;sourceID=14","3.1")</f>
        <v>3.1</v>
      </c>
      <c r="G105" s="4" t="str">
        <f>HYPERLINK("http://141.218.60.56/~jnz1568/getInfo.php?workbook=20_15.xlsx&amp;sheet=U0&amp;row=105&amp;col=7&amp;number=1.22&amp;sourceID=14","1.22")</f>
        <v>1.22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HYPERLINK("http://141.218.60.56/~jnz1568/getInfo.php?workbook=20_15.xlsx&amp;sheet=U0&amp;row=106&amp;col=6&amp;number=3.2&amp;sourceID=14","3.2")</f>
        <v>3.2</v>
      </c>
      <c r="G106" s="4" t="str">
        <f>HYPERLINK("http://141.218.60.56/~jnz1568/getInfo.php?workbook=20_15.xlsx&amp;sheet=U0&amp;row=106&amp;col=7&amp;number=1.22&amp;sourceID=14","1.22")</f>
        <v>1.22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HYPERLINK("http://141.218.60.56/~jnz1568/getInfo.php?workbook=20_15.xlsx&amp;sheet=U0&amp;row=107&amp;col=6&amp;number=3.3&amp;sourceID=14","3.3")</f>
        <v>3.3</v>
      </c>
      <c r="G107" s="4" t="str">
        <f>HYPERLINK("http://141.218.60.56/~jnz1568/getInfo.php?workbook=20_15.xlsx&amp;sheet=U0&amp;row=107&amp;col=7&amp;number=1.22&amp;sourceID=14","1.22")</f>
        <v>1.22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HYPERLINK("http://141.218.60.56/~jnz1568/getInfo.php?workbook=20_15.xlsx&amp;sheet=U0&amp;row=108&amp;col=6&amp;number=3.4&amp;sourceID=14","3.4")</f>
        <v>3.4</v>
      </c>
      <c r="G108" s="4" t="str">
        <f>HYPERLINK("http://141.218.60.56/~jnz1568/getInfo.php?workbook=20_15.xlsx&amp;sheet=U0&amp;row=108&amp;col=7&amp;number=1.22&amp;sourceID=14","1.22")</f>
        <v>1.22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HYPERLINK("http://141.218.60.56/~jnz1568/getInfo.php?workbook=20_15.xlsx&amp;sheet=U0&amp;row=109&amp;col=6&amp;number=3.5&amp;sourceID=14","3.5")</f>
        <v>3.5</v>
      </c>
      <c r="G109" s="4" t="str">
        <f>HYPERLINK("http://141.218.60.56/~jnz1568/getInfo.php?workbook=20_15.xlsx&amp;sheet=U0&amp;row=109&amp;col=7&amp;number=1.22&amp;sourceID=14","1.22")</f>
        <v>1.22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HYPERLINK("http://141.218.60.56/~jnz1568/getInfo.php?workbook=20_15.xlsx&amp;sheet=U0&amp;row=110&amp;col=6&amp;number=3.6&amp;sourceID=14","3.6")</f>
        <v>3.6</v>
      </c>
      <c r="G110" s="4" t="str">
        <f>HYPERLINK("http://141.218.60.56/~jnz1568/getInfo.php?workbook=20_15.xlsx&amp;sheet=U0&amp;row=110&amp;col=7&amp;number=1.22&amp;sourceID=14","1.22")</f>
        <v>1.22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HYPERLINK("http://141.218.60.56/~jnz1568/getInfo.php?workbook=20_15.xlsx&amp;sheet=U0&amp;row=111&amp;col=6&amp;number=3.7&amp;sourceID=14","3.7")</f>
        <v>3.7</v>
      </c>
      <c r="G111" s="4" t="str">
        <f>HYPERLINK("http://141.218.60.56/~jnz1568/getInfo.php?workbook=20_15.xlsx&amp;sheet=U0&amp;row=111&amp;col=7&amp;number=1.22&amp;sourceID=14","1.22")</f>
        <v>1.22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HYPERLINK("http://141.218.60.56/~jnz1568/getInfo.php?workbook=20_15.xlsx&amp;sheet=U0&amp;row=112&amp;col=6&amp;number=3.8&amp;sourceID=14","3.8")</f>
        <v>3.8</v>
      </c>
      <c r="G112" s="4" t="str">
        <f>HYPERLINK("http://141.218.60.56/~jnz1568/getInfo.php?workbook=20_15.xlsx&amp;sheet=U0&amp;row=112&amp;col=7&amp;number=1.22&amp;sourceID=14","1.22")</f>
        <v>1.22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HYPERLINK("http://141.218.60.56/~jnz1568/getInfo.php?workbook=20_15.xlsx&amp;sheet=U0&amp;row=113&amp;col=6&amp;number=3.9&amp;sourceID=14","3.9")</f>
        <v>3.9</v>
      </c>
      <c r="G113" s="4" t="str">
        <f>HYPERLINK("http://141.218.60.56/~jnz1568/getInfo.php?workbook=20_15.xlsx&amp;sheet=U0&amp;row=113&amp;col=7&amp;number=1.23&amp;sourceID=14","1.23")</f>
        <v>1.23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HYPERLINK("http://141.218.60.56/~jnz1568/getInfo.php?workbook=20_15.xlsx&amp;sheet=U0&amp;row=114&amp;col=6&amp;number=4&amp;sourceID=14","4")</f>
        <v>4</v>
      </c>
      <c r="G114" s="4" t="str">
        <f>HYPERLINK("http://141.218.60.56/~jnz1568/getInfo.php?workbook=20_15.xlsx&amp;sheet=U0&amp;row=114&amp;col=7&amp;number=1.23&amp;sourceID=14","1.23")</f>
        <v>1.23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HYPERLINK("http://141.218.60.56/~jnz1568/getInfo.php?workbook=20_15.xlsx&amp;sheet=U0&amp;row=115&amp;col=6&amp;number=4.1&amp;sourceID=14","4.1")</f>
        <v>4.1</v>
      </c>
      <c r="G115" s="4" t="str">
        <f>HYPERLINK("http://141.218.60.56/~jnz1568/getInfo.php?workbook=20_15.xlsx&amp;sheet=U0&amp;row=115&amp;col=7&amp;number=1.23&amp;sourceID=14","1.23")</f>
        <v>1.23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HYPERLINK("http://141.218.60.56/~jnz1568/getInfo.php?workbook=20_15.xlsx&amp;sheet=U0&amp;row=116&amp;col=6&amp;number=4.2&amp;sourceID=14","4.2")</f>
        <v>4.2</v>
      </c>
      <c r="G116" s="4" t="str">
        <f>HYPERLINK("http://141.218.60.56/~jnz1568/getInfo.php?workbook=20_15.xlsx&amp;sheet=U0&amp;row=116&amp;col=7&amp;number=1.24&amp;sourceID=14","1.24")</f>
        <v>1.24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HYPERLINK("http://141.218.60.56/~jnz1568/getInfo.php?workbook=20_15.xlsx&amp;sheet=U0&amp;row=117&amp;col=6&amp;number=4.3&amp;sourceID=14","4.3")</f>
        <v>4.3</v>
      </c>
      <c r="G117" s="4" t="str">
        <f>HYPERLINK("http://141.218.60.56/~jnz1568/getInfo.php?workbook=20_15.xlsx&amp;sheet=U0&amp;row=117&amp;col=7&amp;number=1.24&amp;sourceID=14","1.24")</f>
        <v>1.24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HYPERLINK("http://141.218.60.56/~jnz1568/getInfo.php?workbook=20_15.xlsx&amp;sheet=U0&amp;row=118&amp;col=6&amp;number=4.4&amp;sourceID=14","4.4")</f>
        <v>4.4</v>
      </c>
      <c r="G118" s="4" t="str">
        <f>HYPERLINK("http://141.218.60.56/~jnz1568/getInfo.php?workbook=20_15.xlsx&amp;sheet=U0&amp;row=118&amp;col=7&amp;number=1.25&amp;sourceID=14","1.25")</f>
        <v>1.25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HYPERLINK("http://141.218.60.56/~jnz1568/getInfo.php?workbook=20_15.xlsx&amp;sheet=U0&amp;row=119&amp;col=6&amp;number=4.5&amp;sourceID=14","4.5")</f>
        <v>4.5</v>
      </c>
      <c r="G119" s="4" t="str">
        <f>HYPERLINK("http://141.218.60.56/~jnz1568/getInfo.php?workbook=20_15.xlsx&amp;sheet=U0&amp;row=119&amp;col=7&amp;number=1.26&amp;sourceID=14","1.26")</f>
        <v>1.26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HYPERLINK("http://141.218.60.56/~jnz1568/getInfo.php?workbook=20_15.xlsx&amp;sheet=U0&amp;row=120&amp;col=6&amp;number=4.6&amp;sourceID=14","4.6")</f>
        <v>4.6</v>
      </c>
      <c r="G120" s="4" t="str">
        <f>HYPERLINK("http://141.218.60.56/~jnz1568/getInfo.php?workbook=20_15.xlsx&amp;sheet=U0&amp;row=120&amp;col=7&amp;number=1.26&amp;sourceID=14","1.26")</f>
        <v>1.26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HYPERLINK("http://141.218.60.56/~jnz1568/getInfo.php?workbook=20_15.xlsx&amp;sheet=U0&amp;row=121&amp;col=6&amp;number=4.7&amp;sourceID=14","4.7")</f>
        <v>4.7</v>
      </c>
      <c r="G121" s="4" t="str">
        <f>HYPERLINK("http://141.218.60.56/~jnz1568/getInfo.php?workbook=20_15.xlsx&amp;sheet=U0&amp;row=121&amp;col=7&amp;number=1.27&amp;sourceID=14","1.27")</f>
        <v>1.27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HYPERLINK("http://141.218.60.56/~jnz1568/getInfo.php?workbook=20_15.xlsx&amp;sheet=U0&amp;row=122&amp;col=6&amp;number=4.8&amp;sourceID=14","4.8")</f>
        <v>4.8</v>
      </c>
      <c r="G122" s="4" t="str">
        <f>HYPERLINK("http://141.218.60.56/~jnz1568/getInfo.php?workbook=20_15.xlsx&amp;sheet=U0&amp;row=122&amp;col=7&amp;number=1.28&amp;sourceID=14","1.28")</f>
        <v>1.28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HYPERLINK("http://141.218.60.56/~jnz1568/getInfo.php?workbook=20_15.xlsx&amp;sheet=U0&amp;row=123&amp;col=6&amp;number=4.9&amp;sourceID=14","4.9")</f>
        <v>4.9</v>
      </c>
      <c r="G123" s="4" t="str">
        <f>HYPERLINK("http://141.218.60.56/~jnz1568/getInfo.php?workbook=20_15.xlsx&amp;sheet=U0&amp;row=123&amp;col=7&amp;number=1.28&amp;sourceID=14","1.28")</f>
        <v>1.28</v>
      </c>
    </row>
    <row r="124" spans="1:7">
      <c r="A124" s="3">
        <v>20</v>
      </c>
      <c r="B124" s="3">
        <v>15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HYPERLINK("http://141.218.60.56/~jnz1568/getInfo.php?workbook=20_15.xlsx&amp;sheet=U0&amp;row=124&amp;col=6&amp;number=3&amp;sourceID=14","3")</f>
        <v>3</v>
      </c>
      <c r="G124" s="4" t="str">
        <f>HYPERLINK("http://141.218.60.56/~jnz1568/getInfo.php?workbook=20_15.xlsx&amp;sheet=U0&amp;row=124&amp;col=7&amp;number=1.67&amp;sourceID=14","1.67")</f>
        <v>1.67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HYPERLINK("http://141.218.60.56/~jnz1568/getInfo.php?workbook=20_15.xlsx&amp;sheet=U0&amp;row=125&amp;col=6&amp;number=3.1&amp;sourceID=14","3.1")</f>
        <v>3.1</v>
      </c>
      <c r="G125" s="4" t="str">
        <f>HYPERLINK("http://141.218.60.56/~jnz1568/getInfo.php?workbook=20_15.xlsx&amp;sheet=U0&amp;row=125&amp;col=7&amp;number=1.67&amp;sourceID=14","1.67")</f>
        <v>1.67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HYPERLINK("http://141.218.60.56/~jnz1568/getInfo.php?workbook=20_15.xlsx&amp;sheet=U0&amp;row=126&amp;col=6&amp;number=3.2&amp;sourceID=14","3.2")</f>
        <v>3.2</v>
      </c>
      <c r="G126" s="4" t="str">
        <f>HYPERLINK("http://141.218.60.56/~jnz1568/getInfo.php?workbook=20_15.xlsx&amp;sheet=U0&amp;row=126&amp;col=7&amp;number=1.67&amp;sourceID=14","1.67")</f>
        <v>1.67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HYPERLINK("http://141.218.60.56/~jnz1568/getInfo.php?workbook=20_15.xlsx&amp;sheet=U0&amp;row=127&amp;col=6&amp;number=3.3&amp;sourceID=14","3.3")</f>
        <v>3.3</v>
      </c>
      <c r="G127" s="4" t="str">
        <f>HYPERLINK("http://141.218.60.56/~jnz1568/getInfo.php?workbook=20_15.xlsx&amp;sheet=U0&amp;row=127&amp;col=7&amp;number=1.67&amp;sourceID=14","1.67")</f>
        <v>1.67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HYPERLINK("http://141.218.60.56/~jnz1568/getInfo.php?workbook=20_15.xlsx&amp;sheet=U0&amp;row=128&amp;col=6&amp;number=3.4&amp;sourceID=14","3.4")</f>
        <v>3.4</v>
      </c>
      <c r="G128" s="4" t="str">
        <f>HYPERLINK("http://141.218.60.56/~jnz1568/getInfo.php?workbook=20_15.xlsx&amp;sheet=U0&amp;row=128&amp;col=7&amp;number=1.67&amp;sourceID=14","1.67")</f>
        <v>1.67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HYPERLINK("http://141.218.60.56/~jnz1568/getInfo.php?workbook=20_15.xlsx&amp;sheet=U0&amp;row=129&amp;col=6&amp;number=3.5&amp;sourceID=14","3.5")</f>
        <v>3.5</v>
      </c>
      <c r="G129" s="4" t="str">
        <f>HYPERLINK("http://141.218.60.56/~jnz1568/getInfo.php?workbook=20_15.xlsx&amp;sheet=U0&amp;row=129&amp;col=7&amp;number=1.68&amp;sourceID=14","1.68")</f>
        <v>1.68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HYPERLINK("http://141.218.60.56/~jnz1568/getInfo.php?workbook=20_15.xlsx&amp;sheet=U0&amp;row=130&amp;col=6&amp;number=3.6&amp;sourceID=14","3.6")</f>
        <v>3.6</v>
      </c>
      <c r="G130" s="4" t="str">
        <f>HYPERLINK("http://141.218.60.56/~jnz1568/getInfo.php?workbook=20_15.xlsx&amp;sheet=U0&amp;row=130&amp;col=7&amp;number=1.68&amp;sourceID=14","1.68")</f>
        <v>1.68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HYPERLINK("http://141.218.60.56/~jnz1568/getInfo.php?workbook=20_15.xlsx&amp;sheet=U0&amp;row=131&amp;col=6&amp;number=3.7&amp;sourceID=14","3.7")</f>
        <v>3.7</v>
      </c>
      <c r="G131" s="4" t="str">
        <f>HYPERLINK("http://141.218.60.56/~jnz1568/getInfo.php?workbook=20_15.xlsx&amp;sheet=U0&amp;row=131&amp;col=7&amp;number=1.68&amp;sourceID=14","1.68")</f>
        <v>1.68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HYPERLINK("http://141.218.60.56/~jnz1568/getInfo.php?workbook=20_15.xlsx&amp;sheet=U0&amp;row=132&amp;col=6&amp;number=3.8&amp;sourceID=14","3.8")</f>
        <v>3.8</v>
      </c>
      <c r="G132" s="4" t="str">
        <f>HYPERLINK("http://141.218.60.56/~jnz1568/getInfo.php?workbook=20_15.xlsx&amp;sheet=U0&amp;row=132&amp;col=7&amp;number=1.68&amp;sourceID=14","1.68")</f>
        <v>1.68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HYPERLINK("http://141.218.60.56/~jnz1568/getInfo.php?workbook=20_15.xlsx&amp;sheet=U0&amp;row=133&amp;col=6&amp;number=3.9&amp;sourceID=14","3.9")</f>
        <v>3.9</v>
      </c>
      <c r="G133" s="4" t="str">
        <f>HYPERLINK("http://141.218.60.56/~jnz1568/getInfo.php?workbook=20_15.xlsx&amp;sheet=U0&amp;row=133&amp;col=7&amp;number=1.68&amp;sourceID=14","1.68")</f>
        <v>1.68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HYPERLINK("http://141.218.60.56/~jnz1568/getInfo.php?workbook=20_15.xlsx&amp;sheet=U0&amp;row=134&amp;col=6&amp;number=4&amp;sourceID=14","4")</f>
        <v>4</v>
      </c>
      <c r="G134" s="4" t="str">
        <f>HYPERLINK("http://141.218.60.56/~jnz1568/getInfo.php?workbook=20_15.xlsx&amp;sheet=U0&amp;row=134&amp;col=7&amp;number=1.68&amp;sourceID=14","1.68")</f>
        <v>1.68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HYPERLINK("http://141.218.60.56/~jnz1568/getInfo.php?workbook=20_15.xlsx&amp;sheet=U0&amp;row=135&amp;col=6&amp;number=4.1&amp;sourceID=14","4.1")</f>
        <v>4.1</v>
      </c>
      <c r="G135" s="4" t="str">
        <f>HYPERLINK("http://141.218.60.56/~jnz1568/getInfo.php?workbook=20_15.xlsx&amp;sheet=U0&amp;row=135&amp;col=7&amp;number=1.69&amp;sourceID=14","1.69")</f>
        <v>1.69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HYPERLINK("http://141.218.60.56/~jnz1568/getInfo.php?workbook=20_15.xlsx&amp;sheet=U0&amp;row=136&amp;col=6&amp;number=4.2&amp;sourceID=14","4.2")</f>
        <v>4.2</v>
      </c>
      <c r="G136" s="4" t="str">
        <f>HYPERLINK("http://141.218.60.56/~jnz1568/getInfo.php?workbook=20_15.xlsx&amp;sheet=U0&amp;row=136&amp;col=7&amp;number=1.69&amp;sourceID=14","1.69")</f>
        <v>1.69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HYPERLINK("http://141.218.60.56/~jnz1568/getInfo.php?workbook=20_15.xlsx&amp;sheet=U0&amp;row=137&amp;col=6&amp;number=4.3&amp;sourceID=14","4.3")</f>
        <v>4.3</v>
      </c>
      <c r="G137" s="4" t="str">
        <f>HYPERLINK("http://141.218.60.56/~jnz1568/getInfo.php?workbook=20_15.xlsx&amp;sheet=U0&amp;row=137&amp;col=7&amp;number=1.69&amp;sourceID=14","1.69")</f>
        <v>1.69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HYPERLINK("http://141.218.60.56/~jnz1568/getInfo.php?workbook=20_15.xlsx&amp;sheet=U0&amp;row=138&amp;col=6&amp;number=4.4&amp;sourceID=14","4.4")</f>
        <v>4.4</v>
      </c>
      <c r="G138" s="4" t="str">
        <f>HYPERLINK("http://141.218.60.56/~jnz1568/getInfo.php?workbook=20_15.xlsx&amp;sheet=U0&amp;row=138&amp;col=7&amp;number=1.7&amp;sourceID=14","1.7")</f>
        <v>1.7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HYPERLINK("http://141.218.60.56/~jnz1568/getInfo.php?workbook=20_15.xlsx&amp;sheet=U0&amp;row=139&amp;col=6&amp;number=4.5&amp;sourceID=14","4.5")</f>
        <v>4.5</v>
      </c>
      <c r="G139" s="4" t="str">
        <f>HYPERLINK("http://141.218.60.56/~jnz1568/getInfo.php?workbook=20_15.xlsx&amp;sheet=U0&amp;row=139&amp;col=7&amp;number=1.7&amp;sourceID=14","1.7")</f>
        <v>1.7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HYPERLINK("http://141.218.60.56/~jnz1568/getInfo.php?workbook=20_15.xlsx&amp;sheet=U0&amp;row=140&amp;col=6&amp;number=4.6&amp;sourceID=14","4.6")</f>
        <v>4.6</v>
      </c>
      <c r="G140" s="4" t="str">
        <f>HYPERLINK("http://141.218.60.56/~jnz1568/getInfo.php?workbook=20_15.xlsx&amp;sheet=U0&amp;row=140&amp;col=7&amp;number=1.71&amp;sourceID=14","1.71")</f>
        <v>1.71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HYPERLINK("http://141.218.60.56/~jnz1568/getInfo.php?workbook=20_15.xlsx&amp;sheet=U0&amp;row=141&amp;col=6&amp;number=4.7&amp;sourceID=14","4.7")</f>
        <v>4.7</v>
      </c>
      <c r="G141" s="4" t="str">
        <f>HYPERLINK("http://141.218.60.56/~jnz1568/getInfo.php?workbook=20_15.xlsx&amp;sheet=U0&amp;row=141&amp;col=7&amp;number=1.71&amp;sourceID=14","1.71")</f>
        <v>1.71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HYPERLINK("http://141.218.60.56/~jnz1568/getInfo.php?workbook=20_15.xlsx&amp;sheet=U0&amp;row=142&amp;col=6&amp;number=4.8&amp;sourceID=14","4.8")</f>
        <v>4.8</v>
      </c>
      <c r="G142" s="4" t="str">
        <f>HYPERLINK("http://141.218.60.56/~jnz1568/getInfo.php?workbook=20_15.xlsx&amp;sheet=U0&amp;row=142&amp;col=7&amp;number=1.71&amp;sourceID=14","1.71")</f>
        <v>1.71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HYPERLINK("http://141.218.60.56/~jnz1568/getInfo.php?workbook=20_15.xlsx&amp;sheet=U0&amp;row=143&amp;col=6&amp;number=4.9&amp;sourceID=14","4.9")</f>
        <v>4.9</v>
      </c>
      <c r="G143" s="4" t="str">
        <f>HYPERLINK("http://141.218.60.56/~jnz1568/getInfo.php?workbook=20_15.xlsx&amp;sheet=U0&amp;row=143&amp;col=7&amp;number=1.71&amp;sourceID=14","1.71")</f>
        <v>1.71</v>
      </c>
    </row>
    <row r="144" spans="1:7">
      <c r="A144" s="3">
        <v>20</v>
      </c>
      <c r="B144" s="3">
        <v>15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HYPERLINK("http://141.218.60.56/~jnz1568/getInfo.php?workbook=20_15.xlsx&amp;sheet=U0&amp;row=144&amp;col=6&amp;number=3&amp;sourceID=14","3")</f>
        <v>3</v>
      </c>
      <c r="G144" s="4" t="str">
        <f>HYPERLINK("http://141.218.60.56/~jnz1568/getInfo.php?workbook=20_15.xlsx&amp;sheet=U0&amp;row=144&amp;col=7&amp;number=1.2&amp;sourceID=14","1.2")</f>
        <v>1.2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HYPERLINK("http://141.218.60.56/~jnz1568/getInfo.php?workbook=20_15.xlsx&amp;sheet=U0&amp;row=145&amp;col=6&amp;number=3.1&amp;sourceID=14","3.1")</f>
        <v>3.1</v>
      </c>
      <c r="G145" s="4" t="str">
        <f>HYPERLINK("http://141.218.60.56/~jnz1568/getInfo.php?workbook=20_15.xlsx&amp;sheet=U0&amp;row=145&amp;col=7&amp;number=1.2&amp;sourceID=14","1.2")</f>
        <v>1.2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HYPERLINK("http://141.218.60.56/~jnz1568/getInfo.php?workbook=20_15.xlsx&amp;sheet=U0&amp;row=146&amp;col=6&amp;number=3.2&amp;sourceID=14","3.2")</f>
        <v>3.2</v>
      </c>
      <c r="G146" s="4" t="str">
        <f>HYPERLINK("http://141.218.60.56/~jnz1568/getInfo.php?workbook=20_15.xlsx&amp;sheet=U0&amp;row=146&amp;col=7&amp;number=1.2&amp;sourceID=14","1.2")</f>
        <v>1.2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HYPERLINK("http://141.218.60.56/~jnz1568/getInfo.php?workbook=20_15.xlsx&amp;sheet=U0&amp;row=147&amp;col=6&amp;number=3.3&amp;sourceID=14","3.3")</f>
        <v>3.3</v>
      </c>
      <c r="G147" s="4" t="str">
        <f>HYPERLINK("http://141.218.60.56/~jnz1568/getInfo.php?workbook=20_15.xlsx&amp;sheet=U0&amp;row=147&amp;col=7&amp;number=1.2&amp;sourceID=14","1.2")</f>
        <v>1.2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HYPERLINK("http://141.218.60.56/~jnz1568/getInfo.php?workbook=20_15.xlsx&amp;sheet=U0&amp;row=148&amp;col=6&amp;number=3.4&amp;sourceID=14","3.4")</f>
        <v>3.4</v>
      </c>
      <c r="G148" s="4" t="str">
        <f>HYPERLINK("http://141.218.60.56/~jnz1568/getInfo.php?workbook=20_15.xlsx&amp;sheet=U0&amp;row=148&amp;col=7&amp;number=1.2&amp;sourceID=14","1.2")</f>
        <v>1.2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HYPERLINK("http://141.218.60.56/~jnz1568/getInfo.php?workbook=20_15.xlsx&amp;sheet=U0&amp;row=149&amp;col=6&amp;number=3.5&amp;sourceID=14","3.5")</f>
        <v>3.5</v>
      </c>
      <c r="G149" s="4" t="str">
        <f>HYPERLINK("http://141.218.60.56/~jnz1568/getInfo.php?workbook=20_15.xlsx&amp;sheet=U0&amp;row=149&amp;col=7&amp;number=1.2&amp;sourceID=14","1.2")</f>
        <v>1.2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HYPERLINK("http://141.218.60.56/~jnz1568/getInfo.php?workbook=20_15.xlsx&amp;sheet=U0&amp;row=150&amp;col=6&amp;number=3.6&amp;sourceID=14","3.6")</f>
        <v>3.6</v>
      </c>
      <c r="G150" s="4" t="str">
        <f>HYPERLINK("http://141.218.60.56/~jnz1568/getInfo.php?workbook=20_15.xlsx&amp;sheet=U0&amp;row=150&amp;col=7&amp;number=1.2&amp;sourceID=14","1.2")</f>
        <v>1.2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HYPERLINK("http://141.218.60.56/~jnz1568/getInfo.php?workbook=20_15.xlsx&amp;sheet=U0&amp;row=151&amp;col=6&amp;number=3.7&amp;sourceID=14","3.7")</f>
        <v>3.7</v>
      </c>
      <c r="G151" s="4" t="str">
        <f>HYPERLINK("http://141.218.60.56/~jnz1568/getInfo.php?workbook=20_15.xlsx&amp;sheet=U0&amp;row=151&amp;col=7&amp;number=1.2&amp;sourceID=14","1.2")</f>
        <v>1.2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HYPERLINK("http://141.218.60.56/~jnz1568/getInfo.php?workbook=20_15.xlsx&amp;sheet=U0&amp;row=152&amp;col=6&amp;number=3.8&amp;sourceID=14","3.8")</f>
        <v>3.8</v>
      </c>
      <c r="G152" s="4" t="str">
        <f>HYPERLINK("http://141.218.60.56/~jnz1568/getInfo.php?workbook=20_15.xlsx&amp;sheet=U0&amp;row=152&amp;col=7&amp;number=1.2&amp;sourceID=14","1.2")</f>
        <v>1.2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HYPERLINK("http://141.218.60.56/~jnz1568/getInfo.php?workbook=20_15.xlsx&amp;sheet=U0&amp;row=153&amp;col=6&amp;number=3.9&amp;sourceID=14","3.9")</f>
        <v>3.9</v>
      </c>
      <c r="G153" s="4" t="str">
        <f>HYPERLINK("http://141.218.60.56/~jnz1568/getInfo.php?workbook=20_15.xlsx&amp;sheet=U0&amp;row=153&amp;col=7&amp;number=1.2&amp;sourceID=14","1.2")</f>
        <v>1.2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HYPERLINK("http://141.218.60.56/~jnz1568/getInfo.php?workbook=20_15.xlsx&amp;sheet=U0&amp;row=154&amp;col=6&amp;number=4&amp;sourceID=14","4")</f>
        <v>4</v>
      </c>
      <c r="G154" s="4" t="str">
        <f>HYPERLINK("http://141.218.60.56/~jnz1568/getInfo.php?workbook=20_15.xlsx&amp;sheet=U0&amp;row=154&amp;col=7&amp;number=1.2&amp;sourceID=14","1.2")</f>
        <v>1.2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HYPERLINK("http://141.218.60.56/~jnz1568/getInfo.php?workbook=20_15.xlsx&amp;sheet=U0&amp;row=155&amp;col=6&amp;number=4.1&amp;sourceID=14","4.1")</f>
        <v>4.1</v>
      </c>
      <c r="G155" s="4" t="str">
        <f>HYPERLINK("http://141.218.60.56/~jnz1568/getInfo.php?workbook=20_15.xlsx&amp;sheet=U0&amp;row=155&amp;col=7&amp;number=1.2&amp;sourceID=14","1.2")</f>
        <v>1.2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HYPERLINK("http://141.218.60.56/~jnz1568/getInfo.php?workbook=20_15.xlsx&amp;sheet=U0&amp;row=156&amp;col=6&amp;number=4.2&amp;sourceID=14","4.2")</f>
        <v>4.2</v>
      </c>
      <c r="G156" s="4" t="str">
        <f>HYPERLINK("http://141.218.60.56/~jnz1568/getInfo.php?workbook=20_15.xlsx&amp;sheet=U0&amp;row=156&amp;col=7&amp;number=1.2&amp;sourceID=14","1.2")</f>
        <v>1.2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HYPERLINK("http://141.218.60.56/~jnz1568/getInfo.php?workbook=20_15.xlsx&amp;sheet=U0&amp;row=157&amp;col=6&amp;number=4.3&amp;sourceID=14","4.3")</f>
        <v>4.3</v>
      </c>
      <c r="G157" s="4" t="str">
        <f>HYPERLINK("http://141.218.60.56/~jnz1568/getInfo.php?workbook=20_15.xlsx&amp;sheet=U0&amp;row=157&amp;col=7&amp;number=1.21&amp;sourceID=14","1.21")</f>
        <v>1.21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HYPERLINK("http://141.218.60.56/~jnz1568/getInfo.php?workbook=20_15.xlsx&amp;sheet=U0&amp;row=158&amp;col=6&amp;number=4.4&amp;sourceID=14","4.4")</f>
        <v>4.4</v>
      </c>
      <c r="G158" s="4" t="str">
        <f>HYPERLINK("http://141.218.60.56/~jnz1568/getInfo.php?workbook=20_15.xlsx&amp;sheet=U0&amp;row=158&amp;col=7&amp;number=1.21&amp;sourceID=14","1.21")</f>
        <v>1.21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HYPERLINK("http://141.218.60.56/~jnz1568/getInfo.php?workbook=20_15.xlsx&amp;sheet=U0&amp;row=159&amp;col=6&amp;number=4.5&amp;sourceID=14","4.5")</f>
        <v>4.5</v>
      </c>
      <c r="G159" s="4" t="str">
        <f>HYPERLINK("http://141.218.60.56/~jnz1568/getInfo.php?workbook=20_15.xlsx&amp;sheet=U0&amp;row=159&amp;col=7&amp;number=1.21&amp;sourceID=14","1.21")</f>
        <v>1.21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HYPERLINK("http://141.218.60.56/~jnz1568/getInfo.php?workbook=20_15.xlsx&amp;sheet=U0&amp;row=160&amp;col=6&amp;number=4.6&amp;sourceID=14","4.6")</f>
        <v>4.6</v>
      </c>
      <c r="G160" s="4" t="str">
        <f>HYPERLINK("http://141.218.60.56/~jnz1568/getInfo.php?workbook=20_15.xlsx&amp;sheet=U0&amp;row=160&amp;col=7&amp;number=1.21&amp;sourceID=14","1.21")</f>
        <v>1.21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HYPERLINK("http://141.218.60.56/~jnz1568/getInfo.php?workbook=20_15.xlsx&amp;sheet=U0&amp;row=161&amp;col=6&amp;number=4.7&amp;sourceID=14","4.7")</f>
        <v>4.7</v>
      </c>
      <c r="G161" s="4" t="str">
        <f>HYPERLINK("http://141.218.60.56/~jnz1568/getInfo.php?workbook=20_15.xlsx&amp;sheet=U0&amp;row=161&amp;col=7&amp;number=1.21&amp;sourceID=14","1.21")</f>
        <v>1.21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HYPERLINK("http://141.218.60.56/~jnz1568/getInfo.php?workbook=20_15.xlsx&amp;sheet=U0&amp;row=162&amp;col=6&amp;number=4.8&amp;sourceID=14","4.8")</f>
        <v>4.8</v>
      </c>
      <c r="G162" s="4" t="str">
        <f>HYPERLINK("http://141.218.60.56/~jnz1568/getInfo.php?workbook=20_15.xlsx&amp;sheet=U0&amp;row=162&amp;col=7&amp;number=1.21&amp;sourceID=14","1.21")</f>
        <v>1.21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HYPERLINK("http://141.218.60.56/~jnz1568/getInfo.php?workbook=20_15.xlsx&amp;sheet=U0&amp;row=163&amp;col=6&amp;number=4.9&amp;sourceID=14","4.9")</f>
        <v>4.9</v>
      </c>
      <c r="G163" s="4" t="str">
        <f>HYPERLINK("http://141.218.60.56/~jnz1568/getInfo.php?workbook=20_15.xlsx&amp;sheet=U0&amp;row=163&amp;col=7&amp;number=1.21&amp;sourceID=14","1.21")</f>
        <v>1.21</v>
      </c>
    </row>
    <row r="164" spans="1:7">
      <c r="A164" s="3">
        <v>20</v>
      </c>
      <c r="B164" s="3">
        <v>15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HYPERLINK("http://141.218.60.56/~jnz1568/getInfo.php?workbook=20_15.xlsx&amp;sheet=U0&amp;row=164&amp;col=6&amp;number=3&amp;sourceID=14","3")</f>
        <v>3</v>
      </c>
      <c r="G164" s="4" t="str">
        <f>HYPERLINK("http://141.218.60.56/~jnz1568/getInfo.php?workbook=20_15.xlsx&amp;sheet=U0&amp;row=164&amp;col=7&amp;number=3.15&amp;sourceID=14","3.15")</f>
        <v>3.15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HYPERLINK("http://141.218.60.56/~jnz1568/getInfo.php?workbook=20_15.xlsx&amp;sheet=U0&amp;row=165&amp;col=6&amp;number=3.1&amp;sourceID=14","3.1")</f>
        <v>3.1</v>
      </c>
      <c r="G165" s="4" t="str">
        <f>HYPERLINK("http://141.218.60.56/~jnz1568/getInfo.php?workbook=20_15.xlsx&amp;sheet=U0&amp;row=165&amp;col=7&amp;number=3.15&amp;sourceID=14","3.15")</f>
        <v>3.15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HYPERLINK("http://141.218.60.56/~jnz1568/getInfo.php?workbook=20_15.xlsx&amp;sheet=U0&amp;row=166&amp;col=6&amp;number=3.2&amp;sourceID=14","3.2")</f>
        <v>3.2</v>
      </c>
      <c r="G166" s="4" t="str">
        <f>HYPERLINK("http://141.218.60.56/~jnz1568/getInfo.php?workbook=20_15.xlsx&amp;sheet=U0&amp;row=166&amp;col=7&amp;number=3.15&amp;sourceID=14","3.15")</f>
        <v>3.15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HYPERLINK("http://141.218.60.56/~jnz1568/getInfo.php?workbook=20_15.xlsx&amp;sheet=U0&amp;row=167&amp;col=6&amp;number=3.3&amp;sourceID=14","3.3")</f>
        <v>3.3</v>
      </c>
      <c r="G167" s="4" t="str">
        <f>HYPERLINK("http://141.218.60.56/~jnz1568/getInfo.php?workbook=20_15.xlsx&amp;sheet=U0&amp;row=167&amp;col=7&amp;number=3.15&amp;sourceID=14","3.15")</f>
        <v>3.15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HYPERLINK("http://141.218.60.56/~jnz1568/getInfo.php?workbook=20_15.xlsx&amp;sheet=U0&amp;row=168&amp;col=6&amp;number=3.4&amp;sourceID=14","3.4")</f>
        <v>3.4</v>
      </c>
      <c r="G168" s="4" t="str">
        <f>HYPERLINK("http://141.218.60.56/~jnz1568/getInfo.php?workbook=20_15.xlsx&amp;sheet=U0&amp;row=168&amp;col=7&amp;number=3.15&amp;sourceID=14","3.15")</f>
        <v>3.15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HYPERLINK("http://141.218.60.56/~jnz1568/getInfo.php?workbook=20_15.xlsx&amp;sheet=U0&amp;row=169&amp;col=6&amp;number=3.5&amp;sourceID=14","3.5")</f>
        <v>3.5</v>
      </c>
      <c r="G169" s="4" t="str">
        <f>HYPERLINK("http://141.218.60.56/~jnz1568/getInfo.php?workbook=20_15.xlsx&amp;sheet=U0&amp;row=169&amp;col=7&amp;number=3.16&amp;sourceID=14","3.16")</f>
        <v>3.16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HYPERLINK("http://141.218.60.56/~jnz1568/getInfo.php?workbook=20_15.xlsx&amp;sheet=U0&amp;row=170&amp;col=6&amp;number=3.6&amp;sourceID=14","3.6")</f>
        <v>3.6</v>
      </c>
      <c r="G170" s="4" t="str">
        <f>HYPERLINK("http://141.218.60.56/~jnz1568/getInfo.php?workbook=20_15.xlsx&amp;sheet=U0&amp;row=170&amp;col=7&amp;number=3.16&amp;sourceID=14","3.16")</f>
        <v>3.16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HYPERLINK("http://141.218.60.56/~jnz1568/getInfo.php?workbook=20_15.xlsx&amp;sheet=U0&amp;row=171&amp;col=6&amp;number=3.7&amp;sourceID=14","3.7")</f>
        <v>3.7</v>
      </c>
      <c r="G171" s="4" t="str">
        <f>HYPERLINK("http://141.218.60.56/~jnz1568/getInfo.php?workbook=20_15.xlsx&amp;sheet=U0&amp;row=171&amp;col=7&amp;number=3.16&amp;sourceID=14","3.16")</f>
        <v>3.16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HYPERLINK("http://141.218.60.56/~jnz1568/getInfo.php?workbook=20_15.xlsx&amp;sheet=U0&amp;row=172&amp;col=6&amp;number=3.8&amp;sourceID=14","3.8")</f>
        <v>3.8</v>
      </c>
      <c r="G172" s="4" t="str">
        <f>HYPERLINK("http://141.218.60.56/~jnz1568/getInfo.php?workbook=20_15.xlsx&amp;sheet=U0&amp;row=172&amp;col=7&amp;number=3.16&amp;sourceID=14","3.16")</f>
        <v>3.16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HYPERLINK("http://141.218.60.56/~jnz1568/getInfo.php?workbook=20_15.xlsx&amp;sheet=U0&amp;row=173&amp;col=6&amp;number=3.9&amp;sourceID=14","3.9")</f>
        <v>3.9</v>
      </c>
      <c r="G173" s="4" t="str">
        <f>HYPERLINK("http://141.218.60.56/~jnz1568/getInfo.php?workbook=20_15.xlsx&amp;sheet=U0&amp;row=173&amp;col=7&amp;number=3.17&amp;sourceID=14","3.17")</f>
        <v>3.17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HYPERLINK("http://141.218.60.56/~jnz1568/getInfo.php?workbook=20_15.xlsx&amp;sheet=U0&amp;row=174&amp;col=6&amp;number=4&amp;sourceID=14","4")</f>
        <v>4</v>
      </c>
      <c r="G174" s="4" t="str">
        <f>HYPERLINK("http://141.218.60.56/~jnz1568/getInfo.php?workbook=20_15.xlsx&amp;sheet=U0&amp;row=174&amp;col=7&amp;number=3.18&amp;sourceID=14","3.18")</f>
        <v>3.18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HYPERLINK("http://141.218.60.56/~jnz1568/getInfo.php?workbook=20_15.xlsx&amp;sheet=U0&amp;row=175&amp;col=6&amp;number=4.1&amp;sourceID=14","4.1")</f>
        <v>4.1</v>
      </c>
      <c r="G175" s="4" t="str">
        <f>HYPERLINK("http://141.218.60.56/~jnz1568/getInfo.php?workbook=20_15.xlsx&amp;sheet=U0&amp;row=175&amp;col=7&amp;number=3.18&amp;sourceID=14","3.18")</f>
        <v>3.18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HYPERLINK("http://141.218.60.56/~jnz1568/getInfo.php?workbook=20_15.xlsx&amp;sheet=U0&amp;row=176&amp;col=6&amp;number=4.2&amp;sourceID=14","4.2")</f>
        <v>4.2</v>
      </c>
      <c r="G176" s="4" t="str">
        <f>HYPERLINK("http://141.218.60.56/~jnz1568/getInfo.php?workbook=20_15.xlsx&amp;sheet=U0&amp;row=176&amp;col=7&amp;number=3.19&amp;sourceID=14","3.19")</f>
        <v>3.19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HYPERLINK("http://141.218.60.56/~jnz1568/getInfo.php?workbook=20_15.xlsx&amp;sheet=U0&amp;row=177&amp;col=6&amp;number=4.3&amp;sourceID=14","4.3")</f>
        <v>4.3</v>
      </c>
      <c r="G177" s="4" t="str">
        <f>HYPERLINK("http://141.218.60.56/~jnz1568/getInfo.php?workbook=20_15.xlsx&amp;sheet=U0&amp;row=177&amp;col=7&amp;number=3.2&amp;sourceID=14","3.2")</f>
        <v>3.2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HYPERLINK("http://141.218.60.56/~jnz1568/getInfo.php?workbook=20_15.xlsx&amp;sheet=U0&amp;row=178&amp;col=6&amp;number=4.4&amp;sourceID=14","4.4")</f>
        <v>4.4</v>
      </c>
      <c r="G178" s="4" t="str">
        <f>HYPERLINK("http://141.218.60.56/~jnz1568/getInfo.php?workbook=20_15.xlsx&amp;sheet=U0&amp;row=178&amp;col=7&amp;number=3.21&amp;sourceID=14","3.21")</f>
        <v>3.21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HYPERLINK("http://141.218.60.56/~jnz1568/getInfo.php?workbook=20_15.xlsx&amp;sheet=U0&amp;row=179&amp;col=6&amp;number=4.5&amp;sourceID=14","4.5")</f>
        <v>4.5</v>
      </c>
      <c r="G179" s="4" t="str">
        <f>HYPERLINK("http://141.218.60.56/~jnz1568/getInfo.php?workbook=20_15.xlsx&amp;sheet=U0&amp;row=179&amp;col=7&amp;number=3.23&amp;sourceID=14","3.23")</f>
        <v>3.23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HYPERLINK("http://141.218.60.56/~jnz1568/getInfo.php?workbook=20_15.xlsx&amp;sheet=U0&amp;row=180&amp;col=6&amp;number=4.6&amp;sourceID=14","4.6")</f>
        <v>4.6</v>
      </c>
      <c r="G180" s="4" t="str">
        <f>HYPERLINK("http://141.218.60.56/~jnz1568/getInfo.php?workbook=20_15.xlsx&amp;sheet=U0&amp;row=180&amp;col=7&amp;number=3.24&amp;sourceID=14","3.24")</f>
        <v>3.24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HYPERLINK("http://141.218.60.56/~jnz1568/getInfo.php?workbook=20_15.xlsx&amp;sheet=U0&amp;row=181&amp;col=6&amp;number=4.7&amp;sourceID=14","4.7")</f>
        <v>4.7</v>
      </c>
      <c r="G181" s="4" t="str">
        <f>HYPERLINK("http://141.218.60.56/~jnz1568/getInfo.php?workbook=20_15.xlsx&amp;sheet=U0&amp;row=181&amp;col=7&amp;number=3.26&amp;sourceID=14","3.26")</f>
        <v>3.26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HYPERLINK("http://141.218.60.56/~jnz1568/getInfo.php?workbook=20_15.xlsx&amp;sheet=U0&amp;row=182&amp;col=6&amp;number=4.8&amp;sourceID=14","4.8")</f>
        <v>4.8</v>
      </c>
      <c r="G182" s="4" t="str">
        <f>HYPERLINK("http://141.218.60.56/~jnz1568/getInfo.php?workbook=20_15.xlsx&amp;sheet=U0&amp;row=182&amp;col=7&amp;number=3.27&amp;sourceID=14","3.27")</f>
        <v>3.27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HYPERLINK("http://141.218.60.56/~jnz1568/getInfo.php?workbook=20_15.xlsx&amp;sheet=U0&amp;row=183&amp;col=6&amp;number=4.9&amp;sourceID=14","4.9")</f>
        <v>4.9</v>
      </c>
      <c r="G183" s="4" t="str">
        <f>HYPERLINK("http://141.218.60.56/~jnz1568/getInfo.php?workbook=20_15.xlsx&amp;sheet=U0&amp;row=183&amp;col=7&amp;number=3.27&amp;sourceID=14","3.27")</f>
        <v>3.27</v>
      </c>
    </row>
    <row r="184" spans="1:7">
      <c r="A184" s="3">
        <v>20</v>
      </c>
      <c r="B184" s="3">
        <v>15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HYPERLINK("http://141.218.60.56/~jnz1568/getInfo.php?workbook=20_15.xlsx&amp;sheet=U0&amp;row=184&amp;col=6&amp;number=3&amp;sourceID=14","3")</f>
        <v>3</v>
      </c>
      <c r="G184" s="4" t="str">
        <f>HYPERLINK("http://141.218.60.56/~jnz1568/getInfo.php?workbook=20_15.xlsx&amp;sheet=U0&amp;row=184&amp;col=7&amp;number=2.08&amp;sourceID=14","2.08")</f>
        <v>2.08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HYPERLINK("http://141.218.60.56/~jnz1568/getInfo.php?workbook=20_15.xlsx&amp;sheet=U0&amp;row=185&amp;col=6&amp;number=3.1&amp;sourceID=14","3.1")</f>
        <v>3.1</v>
      </c>
      <c r="G185" s="4" t="str">
        <f>HYPERLINK("http://141.218.60.56/~jnz1568/getInfo.php?workbook=20_15.xlsx&amp;sheet=U0&amp;row=185&amp;col=7&amp;number=2.07&amp;sourceID=14","2.07")</f>
        <v>2.07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HYPERLINK("http://141.218.60.56/~jnz1568/getInfo.php?workbook=20_15.xlsx&amp;sheet=U0&amp;row=186&amp;col=6&amp;number=3.2&amp;sourceID=14","3.2")</f>
        <v>3.2</v>
      </c>
      <c r="G186" s="4" t="str">
        <f>HYPERLINK("http://141.218.60.56/~jnz1568/getInfo.php?workbook=20_15.xlsx&amp;sheet=U0&amp;row=186&amp;col=7&amp;number=2.07&amp;sourceID=14","2.07")</f>
        <v>2.07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HYPERLINK("http://141.218.60.56/~jnz1568/getInfo.php?workbook=20_15.xlsx&amp;sheet=U0&amp;row=187&amp;col=6&amp;number=3.3&amp;sourceID=14","3.3")</f>
        <v>3.3</v>
      </c>
      <c r="G187" s="4" t="str">
        <f>HYPERLINK("http://141.218.60.56/~jnz1568/getInfo.php?workbook=20_15.xlsx&amp;sheet=U0&amp;row=187&amp;col=7&amp;number=2.06&amp;sourceID=14","2.06")</f>
        <v>2.06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HYPERLINK("http://141.218.60.56/~jnz1568/getInfo.php?workbook=20_15.xlsx&amp;sheet=U0&amp;row=188&amp;col=6&amp;number=3.4&amp;sourceID=14","3.4")</f>
        <v>3.4</v>
      </c>
      <c r="G188" s="4" t="str">
        <f>HYPERLINK("http://141.218.60.56/~jnz1568/getInfo.php?workbook=20_15.xlsx&amp;sheet=U0&amp;row=188&amp;col=7&amp;number=2.06&amp;sourceID=14","2.06")</f>
        <v>2.06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HYPERLINK("http://141.218.60.56/~jnz1568/getInfo.php?workbook=20_15.xlsx&amp;sheet=U0&amp;row=189&amp;col=6&amp;number=3.5&amp;sourceID=14","3.5")</f>
        <v>3.5</v>
      </c>
      <c r="G189" s="4" t="str">
        <f>HYPERLINK("http://141.218.60.56/~jnz1568/getInfo.php?workbook=20_15.xlsx&amp;sheet=U0&amp;row=189&amp;col=7&amp;number=2.05&amp;sourceID=14","2.05")</f>
        <v>2.05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HYPERLINK("http://141.218.60.56/~jnz1568/getInfo.php?workbook=20_15.xlsx&amp;sheet=U0&amp;row=190&amp;col=6&amp;number=3.6&amp;sourceID=14","3.6")</f>
        <v>3.6</v>
      </c>
      <c r="G190" s="4" t="str">
        <f>HYPERLINK("http://141.218.60.56/~jnz1568/getInfo.php?workbook=20_15.xlsx&amp;sheet=U0&amp;row=190&amp;col=7&amp;number=2.04&amp;sourceID=14","2.04")</f>
        <v>2.04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HYPERLINK("http://141.218.60.56/~jnz1568/getInfo.php?workbook=20_15.xlsx&amp;sheet=U0&amp;row=191&amp;col=6&amp;number=3.7&amp;sourceID=14","3.7")</f>
        <v>3.7</v>
      </c>
      <c r="G191" s="4" t="str">
        <f>HYPERLINK("http://141.218.60.56/~jnz1568/getInfo.php?workbook=20_15.xlsx&amp;sheet=U0&amp;row=191&amp;col=7&amp;number=2.02&amp;sourceID=14","2.02")</f>
        <v>2.02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HYPERLINK("http://141.218.60.56/~jnz1568/getInfo.php?workbook=20_15.xlsx&amp;sheet=U0&amp;row=192&amp;col=6&amp;number=3.8&amp;sourceID=14","3.8")</f>
        <v>3.8</v>
      </c>
      <c r="G192" s="4" t="str">
        <f>HYPERLINK("http://141.218.60.56/~jnz1568/getInfo.php?workbook=20_15.xlsx&amp;sheet=U0&amp;row=192&amp;col=7&amp;number=2&amp;sourceID=14","2")</f>
        <v>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HYPERLINK("http://141.218.60.56/~jnz1568/getInfo.php?workbook=20_15.xlsx&amp;sheet=U0&amp;row=193&amp;col=6&amp;number=3.9&amp;sourceID=14","3.9")</f>
        <v>3.9</v>
      </c>
      <c r="G193" s="4" t="str">
        <f>HYPERLINK("http://141.218.60.56/~jnz1568/getInfo.php?workbook=20_15.xlsx&amp;sheet=U0&amp;row=193&amp;col=7&amp;number=1.98&amp;sourceID=14","1.98")</f>
        <v>1.98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HYPERLINK("http://141.218.60.56/~jnz1568/getInfo.php?workbook=20_15.xlsx&amp;sheet=U0&amp;row=194&amp;col=6&amp;number=4&amp;sourceID=14","4")</f>
        <v>4</v>
      </c>
      <c r="G194" s="4" t="str">
        <f>HYPERLINK("http://141.218.60.56/~jnz1568/getInfo.php?workbook=20_15.xlsx&amp;sheet=U0&amp;row=194&amp;col=7&amp;number=1.96&amp;sourceID=14","1.96")</f>
        <v>1.96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HYPERLINK("http://141.218.60.56/~jnz1568/getInfo.php?workbook=20_15.xlsx&amp;sheet=U0&amp;row=195&amp;col=6&amp;number=4.1&amp;sourceID=14","4.1")</f>
        <v>4.1</v>
      </c>
      <c r="G195" s="4" t="str">
        <f>HYPERLINK("http://141.218.60.56/~jnz1568/getInfo.php?workbook=20_15.xlsx&amp;sheet=U0&amp;row=195&amp;col=7&amp;number=1.92&amp;sourceID=14","1.92")</f>
        <v>1.92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HYPERLINK("http://141.218.60.56/~jnz1568/getInfo.php?workbook=20_15.xlsx&amp;sheet=U0&amp;row=196&amp;col=6&amp;number=4.2&amp;sourceID=14","4.2")</f>
        <v>4.2</v>
      </c>
      <c r="G196" s="4" t="str">
        <f>HYPERLINK("http://141.218.60.56/~jnz1568/getInfo.php?workbook=20_15.xlsx&amp;sheet=U0&amp;row=196&amp;col=7&amp;number=1.89&amp;sourceID=14","1.89")</f>
        <v>1.89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HYPERLINK("http://141.218.60.56/~jnz1568/getInfo.php?workbook=20_15.xlsx&amp;sheet=U0&amp;row=197&amp;col=6&amp;number=4.3&amp;sourceID=14","4.3")</f>
        <v>4.3</v>
      </c>
      <c r="G197" s="4" t="str">
        <f>HYPERLINK("http://141.218.60.56/~jnz1568/getInfo.php?workbook=20_15.xlsx&amp;sheet=U0&amp;row=197&amp;col=7&amp;number=1.84&amp;sourceID=14","1.84")</f>
        <v>1.84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HYPERLINK("http://141.218.60.56/~jnz1568/getInfo.php?workbook=20_15.xlsx&amp;sheet=U0&amp;row=198&amp;col=6&amp;number=4.4&amp;sourceID=14","4.4")</f>
        <v>4.4</v>
      </c>
      <c r="G198" s="4" t="str">
        <f>HYPERLINK("http://141.218.60.56/~jnz1568/getInfo.php?workbook=20_15.xlsx&amp;sheet=U0&amp;row=198&amp;col=7&amp;number=1.79&amp;sourceID=14","1.79")</f>
        <v>1.79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HYPERLINK("http://141.218.60.56/~jnz1568/getInfo.php?workbook=20_15.xlsx&amp;sheet=U0&amp;row=199&amp;col=6&amp;number=4.5&amp;sourceID=14","4.5")</f>
        <v>4.5</v>
      </c>
      <c r="G199" s="4" t="str">
        <f>HYPERLINK("http://141.218.60.56/~jnz1568/getInfo.php?workbook=20_15.xlsx&amp;sheet=U0&amp;row=199&amp;col=7&amp;number=1.73&amp;sourceID=14","1.73")</f>
        <v>1.73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HYPERLINK("http://141.218.60.56/~jnz1568/getInfo.php?workbook=20_15.xlsx&amp;sheet=U0&amp;row=200&amp;col=6&amp;number=4.6&amp;sourceID=14","4.6")</f>
        <v>4.6</v>
      </c>
      <c r="G200" s="4" t="str">
        <f>HYPERLINK("http://141.218.60.56/~jnz1568/getInfo.php?workbook=20_15.xlsx&amp;sheet=U0&amp;row=200&amp;col=7&amp;number=1.68&amp;sourceID=14","1.68")</f>
        <v>1.68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HYPERLINK("http://141.218.60.56/~jnz1568/getInfo.php?workbook=20_15.xlsx&amp;sheet=U0&amp;row=201&amp;col=6&amp;number=4.7&amp;sourceID=14","4.7")</f>
        <v>4.7</v>
      </c>
      <c r="G201" s="4" t="str">
        <f>HYPERLINK("http://141.218.60.56/~jnz1568/getInfo.php?workbook=20_15.xlsx&amp;sheet=U0&amp;row=201&amp;col=7&amp;number=1.64&amp;sourceID=14","1.64")</f>
        <v>1.64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HYPERLINK("http://141.218.60.56/~jnz1568/getInfo.php?workbook=20_15.xlsx&amp;sheet=U0&amp;row=202&amp;col=6&amp;number=4.8&amp;sourceID=14","4.8")</f>
        <v>4.8</v>
      </c>
      <c r="G202" s="4" t="str">
        <f>HYPERLINK("http://141.218.60.56/~jnz1568/getInfo.php?workbook=20_15.xlsx&amp;sheet=U0&amp;row=202&amp;col=7&amp;number=1.61&amp;sourceID=14","1.61")</f>
        <v>1.61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HYPERLINK("http://141.218.60.56/~jnz1568/getInfo.php?workbook=20_15.xlsx&amp;sheet=U0&amp;row=203&amp;col=6&amp;number=4.9&amp;sourceID=14","4.9")</f>
        <v>4.9</v>
      </c>
      <c r="G203" s="4" t="str">
        <f>HYPERLINK("http://141.218.60.56/~jnz1568/getInfo.php?workbook=20_15.xlsx&amp;sheet=U0&amp;row=203&amp;col=7&amp;number=1.59&amp;sourceID=14","1.59")</f>
        <v>1.59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2015-04-20T23:51:12Z</dcterms:created>
  <dcterms:modified xsi:type="dcterms:W3CDTF">2015-04-20T23:51:12Z</dcterms:modified>
</cp:coreProperties>
</file>