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<sst xmlns="http://schemas.openxmlformats.org/spreadsheetml/2006/main" count="62" uniqueCount="34">
  <si>
    <t>Fine Structure Energy Levels for C IV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</si>
  <si>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</si>
  <si>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</si>
  <si>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</si>
  <si>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</si>
  <si>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</si>
  <si>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</si>
  <si>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</si>
  <si>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</si>
  <si>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</si>
  <si>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</si>
  <si>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</si>
  <si>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1s2.2s</t>
  </si>
  <si>
    <t>2S</t>
  </si>
  <si>
    <t>1s2.2p</t>
  </si>
  <si>
    <t>2P</t>
  </si>
  <si>
    <t>1s2.3s</t>
  </si>
  <si>
    <t>1s2.3p</t>
  </si>
  <si>
    <t>1s2.3d</t>
  </si>
  <si>
    <t>2D</t>
  </si>
  <si>
    <t>1s2.4s</t>
  </si>
  <si>
    <t>1s2.4p</t>
  </si>
  <si>
    <t>1s2.4d</t>
  </si>
  <si>
    <t>1s2.4f</t>
  </si>
  <si>
    <t>2F</t>
  </si>
  <si>
    <t>A-values for fine-structure transitions in C IV</t>
  </si>
  <si>
    <t>k</t>
  </si>
  <si>
    <t>WL Vac (A)</t>
  </si>
  <si>
    <t>A (s-1)</t>
  </si>
  <si>
    <t>A2E1(s-1)</t>
  </si>
  <si>
    <t>Effective Collision Strengths for C IV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</si>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</sst>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3.7109375" customWidth="1"/>
    <col min="4" max="4" width="7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6</v>
      </c>
      <c r="B4" s="3">
        <v>3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HYPERLINK("http://141.218.60.56/~jnz1568/getInfo.php?workbook=06_03.xlsx&amp;sheet=E0&amp;row=4&amp;col=10&amp;number=0&amp;sourceID=14","0")</f>
        <v>0</v>
      </c>
    </row>
    <row r="5" spans="1:10">
      <c r="A5" s="3">
        <v>6</v>
      </c>
      <c r="B5" s="3">
        <v>3</v>
      </c>
      <c r="C5" s="3">
        <v>2</v>
      </c>
      <c r="D5" s="3" t="s">
        <v>14</v>
      </c>
      <c r="E5" s="3" t="s">
        <v>15</v>
      </c>
      <c r="F5" s="3">
        <v>2</v>
      </c>
      <c r="G5" s="3">
        <v>1</v>
      </c>
      <c r="H5" s="3">
        <v>1</v>
      </c>
      <c r="I5" s="3">
        <v>0.5</v>
      </c>
      <c r="J5" s="4" t="str">
        <f>HYPERLINK("http://141.218.60.56/~jnz1568/getInfo.php?workbook=06_03.xlsx&amp;sheet=E0&amp;row=5&amp;col=10&amp;number=64484&amp;sourceID=14","64484")</f>
        <v>64484</v>
      </c>
    </row>
    <row r="6" spans="1:10">
      <c r="A6" s="3">
        <v>6</v>
      </c>
      <c r="B6" s="3">
        <v>3</v>
      </c>
      <c r="C6" s="3">
        <v>3</v>
      </c>
      <c r="D6" s="3" t="s">
        <v>14</v>
      </c>
      <c r="E6" s="3" t="s">
        <v>15</v>
      </c>
      <c r="F6" s="3">
        <v>2</v>
      </c>
      <c r="G6" s="3">
        <v>1</v>
      </c>
      <c r="H6" s="3">
        <v>1</v>
      </c>
      <c r="I6" s="3">
        <v>1.5</v>
      </c>
      <c r="J6" s="4" t="str">
        <f>HYPERLINK("http://141.218.60.56/~jnz1568/getInfo.php?workbook=06_03.xlsx&amp;sheet=E0&amp;row=6&amp;col=10&amp;number=64591.7&amp;sourceID=14","64591.7")</f>
        <v>64591.7</v>
      </c>
    </row>
    <row r="7" spans="1:10">
      <c r="A7" s="3">
        <v>6</v>
      </c>
      <c r="B7" s="3">
        <v>3</v>
      </c>
      <c r="C7" s="3">
        <v>4</v>
      </c>
      <c r="D7" s="3" t="s">
        <v>16</v>
      </c>
      <c r="E7" s="3" t="s">
        <v>13</v>
      </c>
      <c r="F7" s="3">
        <v>2</v>
      </c>
      <c r="G7" s="3">
        <v>0</v>
      </c>
      <c r="H7" s="3">
        <v>0</v>
      </c>
      <c r="I7" s="3">
        <v>0.5</v>
      </c>
      <c r="J7" s="4" t="str">
        <f>HYPERLINK("http://141.218.60.56/~jnz1568/getInfo.php?workbook=06_03.xlsx&amp;sheet=E0&amp;row=7&amp;col=10&amp;number=302849&amp;sourceID=14","302849")</f>
        <v>302849</v>
      </c>
    </row>
    <row r="8" spans="1:10">
      <c r="A8" s="3">
        <v>6</v>
      </c>
      <c r="B8" s="3">
        <v>3</v>
      </c>
      <c r="C8" s="3">
        <v>5</v>
      </c>
      <c r="D8" s="3" t="s">
        <v>17</v>
      </c>
      <c r="E8" s="3" t="s">
        <v>15</v>
      </c>
      <c r="F8" s="3">
        <v>2</v>
      </c>
      <c r="G8" s="3">
        <v>1</v>
      </c>
      <c r="H8" s="3">
        <v>1</v>
      </c>
      <c r="I8" s="3">
        <v>0.5</v>
      </c>
      <c r="J8" s="4" t="str">
        <f>HYPERLINK("http://141.218.60.56/~jnz1568/getInfo.php?workbook=06_03.xlsx&amp;sheet=E0&amp;row=8&amp;col=10&amp;number=320050.1&amp;sourceID=14","320050.1")</f>
        <v>320050.1</v>
      </c>
    </row>
    <row r="9" spans="1:10">
      <c r="A9" s="3">
        <v>6</v>
      </c>
      <c r="B9" s="3">
        <v>3</v>
      </c>
      <c r="C9" s="3">
        <v>6</v>
      </c>
      <c r="D9" s="3" t="s">
        <v>17</v>
      </c>
      <c r="E9" s="3" t="s">
        <v>15</v>
      </c>
      <c r="F9" s="3">
        <v>2</v>
      </c>
      <c r="G9" s="3">
        <v>1</v>
      </c>
      <c r="H9" s="3">
        <v>1</v>
      </c>
      <c r="I9" s="3">
        <v>1.5</v>
      </c>
      <c r="J9" s="4" t="str">
        <f>HYPERLINK("http://141.218.60.56/~jnz1568/getInfo.php?workbook=06_03.xlsx&amp;sheet=E0&amp;row=9&amp;col=10&amp;number=320081.7&amp;sourceID=14","320081.7")</f>
        <v>320081.7</v>
      </c>
    </row>
    <row r="10" spans="1:10">
      <c r="A10" s="3">
        <v>6</v>
      </c>
      <c r="B10" s="3">
        <v>3</v>
      </c>
      <c r="C10" s="3">
        <v>7</v>
      </c>
      <c r="D10" s="3" t="s">
        <v>18</v>
      </c>
      <c r="E10" s="3" t="s">
        <v>19</v>
      </c>
      <c r="F10" s="3">
        <v>2</v>
      </c>
      <c r="G10" s="3">
        <v>2</v>
      </c>
      <c r="H10" s="3">
        <v>0</v>
      </c>
      <c r="I10" s="3">
        <v>1.5</v>
      </c>
      <c r="J10" s="4" t="str">
        <f>HYPERLINK("http://141.218.60.56/~jnz1568/getInfo.php?workbook=06_03.xlsx&amp;sheet=E0&amp;row=10&amp;col=10&amp;number=324879.8&amp;sourceID=14","324879.8")</f>
        <v>324879.8</v>
      </c>
    </row>
    <row r="11" spans="1:10">
      <c r="A11" s="3">
        <v>6</v>
      </c>
      <c r="B11" s="3">
        <v>3</v>
      </c>
      <c r="C11" s="3">
        <v>8</v>
      </c>
      <c r="D11" s="3" t="s">
        <v>18</v>
      </c>
      <c r="E11" s="3" t="s">
        <v>19</v>
      </c>
      <c r="F11" s="3">
        <v>2</v>
      </c>
      <c r="G11" s="3">
        <v>2</v>
      </c>
      <c r="H11" s="3">
        <v>0</v>
      </c>
      <c r="I11" s="3">
        <v>2.5</v>
      </c>
      <c r="J11" s="4" t="str">
        <f>HYPERLINK("http://141.218.60.56/~jnz1568/getInfo.php?workbook=06_03.xlsx&amp;sheet=E0&amp;row=11&amp;col=10&amp;number=324890.3&amp;sourceID=14","324890.3")</f>
        <v>324890.3</v>
      </c>
    </row>
    <row r="12" spans="1:10">
      <c r="A12" s="3">
        <v>6</v>
      </c>
      <c r="B12" s="3">
        <v>3</v>
      </c>
      <c r="C12" s="3">
        <v>9</v>
      </c>
      <c r="D12" s="3" t="s">
        <v>20</v>
      </c>
      <c r="E12" s="3" t="s">
        <v>13</v>
      </c>
      <c r="F12" s="3">
        <v>2</v>
      </c>
      <c r="G12" s="3">
        <v>0</v>
      </c>
      <c r="H12" s="3">
        <v>0</v>
      </c>
      <c r="I12" s="3">
        <v>0.5</v>
      </c>
      <c r="J12" s="4" t="str">
        <f>HYPERLINK("http://141.218.60.56/~jnz1568/getInfo.php?workbook=06_03.xlsx&amp;sheet=E0&amp;row=12&amp;col=10&amp;number=401348.1&amp;sourceID=14","401348.1")</f>
        <v>401348.1</v>
      </c>
    </row>
    <row r="13" spans="1:10">
      <c r="A13" s="3">
        <v>6</v>
      </c>
      <c r="B13" s="3">
        <v>3</v>
      </c>
      <c r="C13" s="3">
        <v>10</v>
      </c>
      <c r="D13" s="3" t="s">
        <v>21</v>
      </c>
      <c r="E13" s="3" t="s">
        <v>15</v>
      </c>
      <c r="F13" s="3">
        <v>2</v>
      </c>
      <c r="G13" s="3">
        <v>1</v>
      </c>
      <c r="H13" s="3">
        <v>1</v>
      </c>
      <c r="I13" s="3">
        <v>0.5</v>
      </c>
      <c r="J13" s="4" t="str">
        <f>HYPERLINK("http://141.218.60.56/~jnz1568/getInfo.php?workbook=06_03.xlsx&amp;sheet=E0&amp;row=13&amp;col=10&amp;number=408311.1&amp;sourceID=14","408311.1")</f>
        <v>408311.1</v>
      </c>
    </row>
    <row r="14" spans="1:10">
      <c r="A14" s="3">
        <v>6</v>
      </c>
      <c r="B14" s="3">
        <v>3</v>
      </c>
      <c r="C14" s="3">
        <v>11</v>
      </c>
      <c r="D14" s="3" t="s">
        <v>21</v>
      </c>
      <c r="E14" s="3" t="s">
        <v>15</v>
      </c>
      <c r="F14" s="3">
        <v>2</v>
      </c>
      <c r="G14" s="3">
        <v>1</v>
      </c>
      <c r="H14" s="3">
        <v>1</v>
      </c>
      <c r="I14" s="3">
        <v>1.5</v>
      </c>
      <c r="J14" s="4" t="str">
        <f>HYPERLINK("http://141.218.60.56/~jnz1568/getInfo.php?workbook=06_03.xlsx&amp;sheet=E0&amp;row=14&amp;col=10&amp;number=408324.2&amp;sourceID=14","408324.2")</f>
        <v>408324.2</v>
      </c>
    </row>
    <row r="15" spans="1:10">
      <c r="A15" s="3">
        <v>6</v>
      </c>
      <c r="B15" s="3">
        <v>3</v>
      </c>
      <c r="C15" s="3">
        <v>12</v>
      </c>
      <c r="D15" s="3" t="s">
        <v>22</v>
      </c>
      <c r="E15" s="3" t="s">
        <v>19</v>
      </c>
      <c r="F15" s="3">
        <v>2</v>
      </c>
      <c r="G15" s="3">
        <v>2</v>
      </c>
      <c r="H15" s="3">
        <v>0</v>
      </c>
      <c r="I15" s="3">
        <v>1.5</v>
      </c>
      <c r="J15" s="4" t="str">
        <f>HYPERLINK("http://141.218.60.56/~jnz1568/getInfo.php?workbook=06_03.xlsx&amp;sheet=E0&amp;row=15&amp;col=10&amp;number=410336.1&amp;sourceID=14","410336.1")</f>
        <v>410336.1</v>
      </c>
    </row>
    <row r="16" spans="1:10">
      <c r="A16" s="3">
        <v>6</v>
      </c>
      <c r="B16" s="3">
        <v>3</v>
      </c>
      <c r="C16" s="3">
        <v>13</v>
      </c>
      <c r="D16" s="3" t="s">
        <v>22</v>
      </c>
      <c r="E16" s="3" t="s">
        <v>19</v>
      </c>
      <c r="F16" s="3">
        <v>2</v>
      </c>
      <c r="G16" s="3">
        <v>2</v>
      </c>
      <c r="H16" s="3">
        <v>0</v>
      </c>
      <c r="I16" s="3">
        <v>2.5</v>
      </c>
      <c r="J16" s="4" t="str">
        <f>HYPERLINK("http://141.218.60.56/~jnz1568/getInfo.php?workbook=06_03.xlsx&amp;sheet=E0&amp;row=16&amp;col=10&amp;number=410340.1&amp;sourceID=14","410340.1")</f>
        <v>410340.1</v>
      </c>
    </row>
    <row r="17" spans="1:10">
      <c r="A17" s="3">
        <v>6</v>
      </c>
      <c r="B17" s="3">
        <v>3</v>
      </c>
      <c r="C17" s="3">
        <v>14</v>
      </c>
      <c r="D17" s="3" t="s">
        <v>23</v>
      </c>
      <c r="E17" s="3" t="s">
        <v>24</v>
      </c>
      <c r="F17" s="3">
        <v>2</v>
      </c>
      <c r="G17" s="3">
        <v>3</v>
      </c>
      <c r="H17" s="3">
        <v>1</v>
      </c>
      <c r="I17" s="3">
        <v>2.5</v>
      </c>
      <c r="J17" s="4" t="str">
        <f>HYPERLINK("http://141.218.60.56/~jnz1568/getInfo.php?workbook=06_03.xlsx&amp;sheet=E0&amp;row=17&amp;col=10&amp;number=410434.2&amp;sourceID=14","410434.2")</f>
        <v>410434.2</v>
      </c>
    </row>
    <row r="18" spans="1:10">
      <c r="A18" s="3">
        <v>6</v>
      </c>
      <c r="B18" s="3">
        <v>3</v>
      </c>
      <c r="C18" s="3">
        <v>15</v>
      </c>
      <c r="D18" s="3" t="s">
        <v>23</v>
      </c>
      <c r="E18" s="3" t="s">
        <v>24</v>
      </c>
      <c r="F18" s="3">
        <v>2</v>
      </c>
      <c r="G18" s="3">
        <v>3</v>
      </c>
      <c r="H18" s="3">
        <v>1</v>
      </c>
      <c r="I18" s="3">
        <v>3.5</v>
      </c>
      <c r="J18" s="4" t="str">
        <f>HYPERLINK("http://141.218.60.56/~jnz1568/getInfo.php?workbook=06_03.xlsx&amp;sheet=E0&amp;row=18&amp;col=10&amp;number=410434.2&amp;sourceID=14","410434.2")</f>
        <v>410434.2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2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2.7109375" customWidth="1"/>
    <col min="7" max="7" width="10.7109375" customWidth="1"/>
  </cols>
  <sheetData>
    <row r="1" spans="1:7">
      <c r="A1" s="1" t="s">
        <v>25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26</v>
      </c>
      <c r="D3" s="2" t="s">
        <v>4</v>
      </c>
      <c r="E3" s="2" t="s">
        <v>27</v>
      </c>
      <c r="F3" s="2" t="s">
        <v>28</v>
      </c>
      <c r="G3" s="2" t="s">
        <v>29</v>
      </c>
    </row>
    <row r="4" spans="1:7">
      <c r="A4" s="3">
        <v>6</v>
      </c>
      <c r="B4" s="3">
        <v>3</v>
      </c>
      <c r="C4" s="3">
        <v>2</v>
      </c>
      <c r="D4" s="3">
        <v>1</v>
      </c>
      <c r="E4" s="3">
        <v>1550.775</v>
      </c>
      <c r="F4" s="4" t="str">
        <f>HYPERLINK("http://141.218.60.56/~jnz1568/getInfo.php?workbook=06_03.xlsx&amp;sheet=A0&amp;row=4&amp;col=6&amp;number=263000000&amp;sourceID=14","263000000")</f>
        <v>263000000</v>
      </c>
      <c r="G4" s="4" t="str">
        <f>HYPERLINK("http://141.218.60.56/~jnz1568/getInfo.php?workbook=06_03.xlsx&amp;sheet=A0&amp;row=4&amp;col=7&amp;number=0&amp;sourceID=14","0")</f>
        <v>0</v>
      </c>
    </row>
    <row r="5" spans="1:7">
      <c r="A5" s="3">
        <v>6</v>
      </c>
      <c r="B5" s="3">
        <v>3</v>
      </c>
      <c r="C5" s="3">
        <v>3</v>
      </c>
      <c r="D5" s="3">
        <v>1</v>
      </c>
      <c r="E5" s="3">
        <v>1548.189</v>
      </c>
      <c r="F5" s="4" t="str">
        <f>HYPERLINK("http://141.218.60.56/~jnz1568/getInfo.php?workbook=06_03.xlsx&amp;sheet=A0&amp;row=5&amp;col=6&amp;number=265000000&amp;sourceID=14","265000000")</f>
        <v>265000000</v>
      </c>
      <c r="G5" s="4" t="str">
        <f>HYPERLINK("http://141.218.60.56/~jnz1568/getInfo.php?workbook=06_03.xlsx&amp;sheet=A0&amp;row=5&amp;col=7&amp;number=0&amp;sourceID=14","0")</f>
        <v>0</v>
      </c>
    </row>
    <row r="6" spans="1:7">
      <c r="A6" s="3">
        <v>6</v>
      </c>
      <c r="B6" s="3">
        <v>3</v>
      </c>
      <c r="C6" s="3">
        <v>5</v>
      </c>
      <c r="D6" s="3">
        <v>1</v>
      </c>
      <c r="E6" s="3">
        <v>312.452</v>
      </c>
      <c r="F6" s="4" t="str">
        <f>HYPERLINK("http://141.218.60.56/~jnz1568/getInfo.php?workbook=06_03.xlsx&amp;sheet=A0&amp;row=6&amp;col=6&amp;number=4550000000&amp;sourceID=14","4550000000")</f>
        <v>4550000000</v>
      </c>
      <c r="G6" s="4" t="str">
        <f>HYPERLINK("http://141.218.60.56/~jnz1568/getInfo.php?workbook=06_03.xlsx&amp;sheet=A0&amp;row=6&amp;col=7&amp;number=0&amp;sourceID=14","0")</f>
        <v>0</v>
      </c>
    </row>
    <row r="7" spans="1:7">
      <c r="A7" s="3">
        <v>6</v>
      </c>
      <c r="B7" s="3">
        <v>3</v>
      </c>
      <c r="C7" s="3">
        <v>6</v>
      </c>
      <c r="D7" s="3">
        <v>1</v>
      </c>
      <c r="E7" s="3">
        <v>312.421</v>
      </c>
      <c r="F7" s="4" t="str">
        <f>HYPERLINK("http://141.218.60.56/~jnz1568/getInfo.php?workbook=06_03.xlsx&amp;sheet=A0&amp;row=7&amp;col=6&amp;number=4570000000&amp;sourceID=14","4570000000")</f>
        <v>4570000000</v>
      </c>
      <c r="G7" s="4" t="str">
        <f>HYPERLINK("http://141.218.60.56/~jnz1568/getInfo.php?workbook=06_03.xlsx&amp;sheet=A0&amp;row=7&amp;col=7&amp;number=0&amp;sourceID=14","0")</f>
        <v>0</v>
      </c>
    </row>
    <row r="8" spans="1:7">
      <c r="A8" s="3">
        <v>6</v>
      </c>
      <c r="B8" s="3">
        <v>3</v>
      </c>
      <c r="C8" s="3">
        <v>10</v>
      </c>
      <c r="D8" s="3">
        <v>1</v>
      </c>
      <c r="E8" s="3">
        <v>244.912</v>
      </c>
      <c r="F8" s="4" t="str">
        <f>HYPERLINK("http://141.218.60.56/~jnz1568/getInfo.php?workbook=06_03.xlsx&amp;sheet=A0&amp;row=8&amp;col=6&amp;number=2210000000&amp;sourceID=14","2210000000")</f>
        <v>2210000000</v>
      </c>
      <c r="G8" s="4" t="str">
        <f>HYPERLINK("http://141.218.60.56/~jnz1568/getInfo.php?workbook=06_03.xlsx&amp;sheet=A0&amp;row=8&amp;col=7&amp;number=0&amp;sourceID=14","0")</f>
        <v>0</v>
      </c>
    </row>
    <row r="9" spans="1:7">
      <c r="A9" s="3">
        <v>6</v>
      </c>
      <c r="B9" s="3">
        <v>3</v>
      </c>
      <c r="C9" s="3">
        <v>11</v>
      </c>
      <c r="D9" s="3">
        <v>1</v>
      </c>
      <c r="E9" s="3">
        <v>244.904</v>
      </c>
      <c r="F9" s="4" t="str">
        <f>HYPERLINK("http://141.218.60.56/~jnz1568/getInfo.php?workbook=06_03.xlsx&amp;sheet=A0&amp;row=9&amp;col=6&amp;number=2210000000&amp;sourceID=14","2210000000")</f>
        <v>2210000000</v>
      </c>
      <c r="G9" s="4" t="str">
        <f>HYPERLINK("http://141.218.60.56/~jnz1568/getInfo.php?workbook=06_03.xlsx&amp;sheet=A0&amp;row=9&amp;col=7&amp;number=0&amp;sourceID=14","0")</f>
        <v>0</v>
      </c>
    </row>
    <row r="10" spans="1:7">
      <c r="A10" s="3">
        <v>6</v>
      </c>
      <c r="B10" s="3">
        <v>3</v>
      </c>
      <c r="C10" s="3">
        <v>4</v>
      </c>
      <c r="D10" s="3">
        <v>2</v>
      </c>
      <c r="E10" s="3">
        <v>419.525</v>
      </c>
      <c r="F10" s="4" t="str">
        <f>HYPERLINK("http://141.218.60.56/~jnz1568/getInfo.php?workbook=06_03.xlsx&amp;sheet=A0&amp;row=10&amp;col=6&amp;number=1430000000&amp;sourceID=14","1430000000")</f>
        <v>1430000000</v>
      </c>
      <c r="G10" s="4" t="str">
        <f>HYPERLINK("http://141.218.60.56/~jnz1568/getInfo.php?workbook=06_03.xlsx&amp;sheet=A0&amp;row=10&amp;col=7&amp;number=0&amp;sourceID=14","0")</f>
        <v>0</v>
      </c>
    </row>
    <row r="11" spans="1:7">
      <c r="A11" s="3">
        <v>6</v>
      </c>
      <c r="B11" s="3">
        <v>3</v>
      </c>
      <c r="C11" s="3">
        <v>7</v>
      </c>
      <c r="D11" s="3">
        <v>2</v>
      </c>
      <c r="E11" s="3">
        <v>384.031</v>
      </c>
      <c r="F11" s="4" t="str">
        <f>HYPERLINK("http://141.218.60.56/~jnz1568/getInfo.php?workbook=06_03.xlsx&amp;sheet=A0&amp;row=11&amp;col=6&amp;number=14800000000&amp;sourceID=14","14800000000")</f>
        <v>14800000000</v>
      </c>
      <c r="G11" s="4" t="str">
        <f>HYPERLINK("http://141.218.60.56/~jnz1568/getInfo.php?workbook=06_03.xlsx&amp;sheet=A0&amp;row=11&amp;col=7&amp;number=0&amp;sourceID=14","0")</f>
        <v>0</v>
      </c>
    </row>
    <row r="12" spans="1:7">
      <c r="A12" s="3">
        <v>6</v>
      </c>
      <c r="B12" s="3">
        <v>3</v>
      </c>
      <c r="C12" s="3">
        <v>9</v>
      </c>
      <c r="D12" s="3">
        <v>2</v>
      </c>
      <c r="E12" s="3">
        <v>296.856</v>
      </c>
      <c r="F12" s="4" t="str">
        <f>HYPERLINK("http://141.218.60.56/~jnz1568/getInfo.php?workbook=06_03.xlsx&amp;sheet=A0&amp;row=12&amp;col=6&amp;number=585000000&amp;sourceID=14","585000000")</f>
        <v>585000000</v>
      </c>
      <c r="G12" s="4" t="str">
        <f>HYPERLINK("http://141.218.60.56/~jnz1568/getInfo.php?workbook=06_03.xlsx&amp;sheet=A0&amp;row=12&amp;col=7&amp;number=0&amp;sourceID=14","0")</f>
        <v>0</v>
      </c>
    </row>
    <row r="13" spans="1:7">
      <c r="A13" s="3">
        <v>6</v>
      </c>
      <c r="B13" s="3">
        <v>3</v>
      </c>
      <c r="C13" s="3">
        <v>12</v>
      </c>
      <c r="D13" s="3">
        <v>2</v>
      </c>
      <c r="E13" s="3">
        <v>289.141</v>
      </c>
      <c r="F13" s="4" t="str">
        <f>HYPERLINK("http://141.218.60.56/~jnz1568/getInfo.php?workbook=06_03.xlsx&amp;sheet=A0&amp;row=13&amp;col=6&amp;number=4850000000&amp;sourceID=14","4850000000")</f>
        <v>4850000000</v>
      </c>
      <c r="G13" s="4" t="str">
        <f>HYPERLINK("http://141.218.60.56/~jnz1568/getInfo.php?workbook=06_03.xlsx&amp;sheet=A0&amp;row=13&amp;col=7&amp;number=0&amp;sourceID=14","0")</f>
        <v>0</v>
      </c>
    </row>
    <row r="14" spans="1:7">
      <c r="A14" s="3">
        <v>6</v>
      </c>
      <c r="B14" s="3">
        <v>3</v>
      </c>
      <c r="C14" s="3">
        <v>4</v>
      </c>
      <c r="D14" s="3">
        <v>3</v>
      </c>
      <c r="E14" s="3">
        <v>419.715</v>
      </c>
      <c r="F14" s="4" t="str">
        <f>HYPERLINK("http://141.218.60.56/~jnz1568/getInfo.php?workbook=06_03.xlsx&amp;sheet=A0&amp;row=14&amp;col=6&amp;number=2850000000&amp;sourceID=14","2850000000")</f>
        <v>2850000000</v>
      </c>
      <c r="G14" s="4" t="str">
        <f>HYPERLINK("http://141.218.60.56/~jnz1568/getInfo.php?workbook=06_03.xlsx&amp;sheet=A0&amp;row=14&amp;col=7&amp;number=0&amp;sourceID=14","0")</f>
        <v>0</v>
      </c>
    </row>
    <row r="15" spans="1:7">
      <c r="A15" s="3">
        <v>6</v>
      </c>
      <c r="B15" s="3">
        <v>3</v>
      </c>
      <c r="C15" s="3">
        <v>7</v>
      </c>
      <c r="D15" s="3">
        <v>3</v>
      </c>
      <c r="E15" s="3">
        <v>384.19</v>
      </c>
      <c r="F15" s="4" t="str">
        <f>HYPERLINK("http://141.218.60.56/~jnz1568/getInfo.php?workbook=06_03.xlsx&amp;sheet=A0&amp;row=15&amp;col=6&amp;number=2960000000&amp;sourceID=14","2960000000")</f>
        <v>2960000000</v>
      </c>
      <c r="G15" s="4" t="str">
        <f>HYPERLINK("http://141.218.60.56/~jnz1568/getInfo.php?workbook=06_03.xlsx&amp;sheet=A0&amp;row=15&amp;col=7&amp;number=0&amp;sourceID=14","0")</f>
        <v>0</v>
      </c>
    </row>
    <row r="16" spans="1:7">
      <c r="A16" s="3">
        <v>6</v>
      </c>
      <c r="B16" s="3">
        <v>3</v>
      </c>
      <c r="C16" s="3">
        <v>8</v>
      </c>
      <c r="D16" s="3">
        <v>3</v>
      </c>
      <c r="E16" s="3">
        <v>384.175</v>
      </c>
      <c r="F16" s="4" t="str">
        <f>HYPERLINK("http://141.218.60.56/~jnz1568/getInfo.php?workbook=06_03.xlsx&amp;sheet=A0&amp;row=16&amp;col=6&amp;number=17700000000&amp;sourceID=14","17700000000")</f>
        <v>17700000000</v>
      </c>
      <c r="G16" s="4" t="str">
        <f>HYPERLINK("http://141.218.60.56/~jnz1568/getInfo.php?workbook=06_03.xlsx&amp;sheet=A0&amp;row=16&amp;col=7&amp;number=0&amp;sourceID=14","0")</f>
        <v>0</v>
      </c>
    </row>
    <row r="17" spans="1:7">
      <c r="A17" s="3">
        <v>6</v>
      </c>
      <c r="B17" s="3">
        <v>3</v>
      </c>
      <c r="C17" s="3">
        <v>9</v>
      </c>
      <c r="D17" s="3">
        <v>3</v>
      </c>
      <c r="E17" s="3">
        <v>296.951</v>
      </c>
      <c r="F17" s="4" t="str">
        <f>HYPERLINK("http://141.218.60.56/~jnz1568/getInfo.php?workbook=06_03.xlsx&amp;sheet=A0&amp;row=17&amp;col=6&amp;number=1170000000&amp;sourceID=14","1170000000")</f>
        <v>1170000000</v>
      </c>
      <c r="G17" s="4" t="str">
        <f>HYPERLINK("http://141.218.60.56/~jnz1568/getInfo.php?workbook=06_03.xlsx&amp;sheet=A0&amp;row=17&amp;col=7&amp;number=0&amp;sourceID=14","0")</f>
        <v>0</v>
      </c>
    </row>
    <row r="18" spans="1:7">
      <c r="A18" s="3">
        <v>6</v>
      </c>
      <c r="B18" s="3">
        <v>3</v>
      </c>
      <c r="C18" s="3">
        <v>12</v>
      </c>
      <c r="D18" s="3">
        <v>3</v>
      </c>
      <c r="E18" s="3">
        <v>289.232</v>
      </c>
      <c r="F18" s="4" t="str">
        <f>HYPERLINK("http://141.218.60.56/~jnz1568/getInfo.php?workbook=06_03.xlsx&amp;sheet=A0&amp;row=18&amp;col=6&amp;number=969000000&amp;sourceID=14","969000000")</f>
        <v>969000000</v>
      </c>
      <c r="G18" s="4" t="str">
        <f>HYPERLINK("http://141.218.60.56/~jnz1568/getInfo.php?workbook=06_03.xlsx&amp;sheet=A0&amp;row=18&amp;col=7&amp;number=0&amp;sourceID=14","0")</f>
        <v>0</v>
      </c>
    </row>
    <row r="19" spans="1:7">
      <c r="A19" s="3">
        <v>6</v>
      </c>
      <c r="B19" s="3">
        <v>3</v>
      </c>
      <c r="C19" s="3">
        <v>13</v>
      </c>
      <c r="D19" s="3">
        <v>3</v>
      </c>
      <c r="E19" s="3">
        <v>289.228</v>
      </c>
      <c r="F19" s="4" t="str">
        <f>HYPERLINK("http://141.218.60.56/~jnz1568/getInfo.php?workbook=06_03.xlsx&amp;sheet=A0&amp;row=19&amp;col=6&amp;number=5820000000&amp;sourceID=14","5820000000")</f>
        <v>5820000000</v>
      </c>
      <c r="G19" s="4" t="str">
        <f>HYPERLINK("http://141.218.60.56/~jnz1568/getInfo.php?workbook=06_03.xlsx&amp;sheet=A0&amp;row=19&amp;col=7&amp;number=0&amp;sourceID=14","0")</f>
        <v>0</v>
      </c>
    </row>
    <row r="20" spans="1:7">
      <c r="A20" s="3">
        <v>6</v>
      </c>
      <c r="B20" s="3">
        <v>3</v>
      </c>
      <c r="C20" s="3">
        <v>14</v>
      </c>
      <c r="D20" s="3">
        <v>7</v>
      </c>
      <c r="E20" s="3">
        <v>1168.849</v>
      </c>
      <c r="F20" s="4" t="str">
        <f>HYPERLINK("http://141.218.60.56/~jnz1568/getInfo.php?workbook=06_03.xlsx&amp;sheet=A0&amp;row=20&amp;col=6&amp;number=3310000000&amp;sourceID=14","3310000000")</f>
        <v>3310000000</v>
      </c>
      <c r="G20" s="4" t="str">
        <f>HYPERLINK("http://141.218.60.56/~jnz1568/getInfo.php?workbook=06_03.xlsx&amp;sheet=A0&amp;row=20&amp;col=7&amp;number=0&amp;sourceID=14","0")</f>
        <v>0</v>
      </c>
    </row>
    <row r="21" spans="1:7">
      <c r="A21" s="3">
        <v>6</v>
      </c>
      <c r="B21" s="3">
        <v>3</v>
      </c>
      <c r="C21" s="3">
        <v>15</v>
      </c>
      <c r="D21" s="3">
        <v>8</v>
      </c>
      <c r="E21" s="3">
        <v>1168.993</v>
      </c>
      <c r="F21" s="4" t="str">
        <f>HYPERLINK("http://141.218.60.56/~jnz1568/getInfo.php?workbook=06_03.xlsx&amp;sheet=A0&amp;row=21&amp;col=6&amp;number=3550000000&amp;sourceID=14","3550000000")</f>
        <v>3550000000</v>
      </c>
      <c r="G21" s="4" t="str">
        <f>HYPERLINK("http://141.218.60.56/~jnz1568/getInfo.php?workbook=06_03.xlsx&amp;sheet=A0&amp;row=21&amp;col=7&amp;number=0&amp;sourceID=14","0")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cols>
    <col min="1" max="1" width="2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7.7109375" customWidth="1"/>
  </cols>
  <sheetData>
    <row r="1" spans="1:7">
      <c r="A1" s="1" t="s">
        <v>30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26</v>
      </c>
      <c r="D3" s="2" t="s">
        <v>4</v>
      </c>
      <c r="E3" s="2" t="s">
        <v>31</v>
      </c>
      <c r="F3" s="2" t="s">
        <v>32</v>
      </c>
      <c r="G3" s="2" t="s">
        <v>33</v>
      </c>
    </row>
    <row r="4" spans="1:7">
      <c r="A4" s="3">
        <v>6</v>
      </c>
      <c r="B4" s="3">
        <v>3</v>
      </c>
      <c r="C4" s="3">
        <v>1</v>
      </c>
      <c r="D4" s="3">
        <v>2</v>
      </c>
      <c r="E4" s="3">
        <v>1</v>
      </c>
      <c r="F4" s="4" t="str">
        <f>HYPERLINK("http://141.218.60.56/~jnz1568/getInfo.php?workbook=06_03.xlsx&amp;sheet=U0&amp;row=4&amp;col=6&amp;number=3&amp;sourceID=14","3")</f>
        <v>3</v>
      </c>
      <c r="G4" s="4" t="str">
        <f>HYPERLINK("http://141.218.60.56/~jnz1568/getInfo.php?workbook=06_03.xlsx&amp;sheet=U0&amp;row=4&amp;col=7&amp;number=2.83&amp;sourceID=14","2.83")</f>
        <v>2.83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HYPERLINK("http://141.218.60.56/~jnz1568/getInfo.php?workbook=06_03.xlsx&amp;sheet=U0&amp;row=5&amp;col=6&amp;number=3.1&amp;sourceID=14","3.1")</f>
        <v>3.1</v>
      </c>
      <c r="G5" s="4" t="str">
        <f>HYPERLINK("http://141.218.60.56/~jnz1568/getInfo.php?workbook=06_03.xlsx&amp;sheet=U0&amp;row=5&amp;col=7&amp;number=2.83&amp;sourceID=14","2.83")</f>
        <v>2.83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HYPERLINK("http://141.218.60.56/~jnz1568/getInfo.php?workbook=06_03.xlsx&amp;sheet=U0&amp;row=6&amp;col=6&amp;number=3.2&amp;sourceID=14","3.2")</f>
        <v>3.2</v>
      </c>
      <c r="G6" s="4" t="str">
        <f>HYPERLINK("http://141.218.60.56/~jnz1568/getInfo.php?workbook=06_03.xlsx&amp;sheet=U0&amp;row=6&amp;col=7&amp;number=2.84&amp;sourceID=14","2.84")</f>
        <v>2.84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HYPERLINK("http://141.218.60.56/~jnz1568/getInfo.php?workbook=06_03.xlsx&amp;sheet=U0&amp;row=7&amp;col=6&amp;number=3.3&amp;sourceID=14","3.3")</f>
        <v>3.3</v>
      </c>
      <c r="G7" s="4" t="str">
        <f>HYPERLINK("http://141.218.60.56/~jnz1568/getInfo.php?workbook=06_03.xlsx&amp;sheet=U0&amp;row=7&amp;col=7&amp;number=2.84&amp;sourceID=14","2.84")</f>
        <v>2.84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HYPERLINK("http://141.218.60.56/~jnz1568/getInfo.php?workbook=06_03.xlsx&amp;sheet=U0&amp;row=8&amp;col=6&amp;number=3.4&amp;sourceID=14","3.4")</f>
        <v>3.4</v>
      </c>
      <c r="G8" s="4" t="str">
        <f>HYPERLINK("http://141.218.60.56/~jnz1568/getInfo.php?workbook=06_03.xlsx&amp;sheet=U0&amp;row=8&amp;col=7&amp;number=2.84&amp;sourceID=14","2.84")</f>
        <v>2.84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HYPERLINK("http://141.218.60.56/~jnz1568/getInfo.php?workbook=06_03.xlsx&amp;sheet=U0&amp;row=9&amp;col=6&amp;number=3.5&amp;sourceID=14","3.5")</f>
        <v>3.5</v>
      </c>
      <c r="G9" s="4" t="str">
        <f>HYPERLINK("http://141.218.60.56/~jnz1568/getInfo.php?workbook=06_03.xlsx&amp;sheet=U0&amp;row=9&amp;col=7&amp;number=2.84&amp;sourceID=14","2.84")</f>
        <v>2.84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HYPERLINK("http://141.218.60.56/~jnz1568/getInfo.php?workbook=06_03.xlsx&amp;sheet=U0&amp;row=10&amp;col=6&amp;number=3.6&amp;sourceID=14","3.6")</f>
        <v>3.6</v>
      </c>
      <c r="G10" s="4" t="str">
        <f>HYPERLINK("http://141.218.60.56/~jnz1568/getInfo.php?workbook=06_03.xlsx&amp;sheet=U0&amp;row=10&amp;col=7&amp;number=2.84&amp;sourceID=14","2.84")</f>
        <v>2.84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HYPERLINK("http://141.218.60.56/~jnz1568/getInfo.php?workbook=06_03.xlsx&amp;sheet=U0&amp;row=11&amp;col=6&amp;number=3.7&amp;sourceID=14","3.7")</f>
        <v>3.7</v>
      </c>
      <c r="G11" s="4" t="str">
        <f>HYPERLINK("http://141.218.60.56/~jnz1568/getInfo.php?workbook=06_03.xlsx&amp;sheet=U0&amp;row=11&amp;col=7&amp;number=2.84&amp;sourceID=14","2.84")</f>
        <v>2.84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HYPERLINK("http://141.218.60.56/~jnz1568/getInfo.php?workbook=06_03.xlsx&amp;sheet=U0&amp;row=12&amp;col=6&amp;number=3.8&amp;sourceID=14","3.8")</f>
        <v>3.8</v>
      </c>
      <c r="G12" s="4" t="str">
        <f>HYPERLINK("http://141.218.60.56/~jnz1568/getInfo.php?workbook=06_03.xlsx&amp;sheet=U0&amp;row=12&amp;col=7&amp;number=2.84&amp;sourceID=14","2.84")</f>
        <v>2.84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HYPERLINK("http://141.218.60.56/~jnz1568/getInfo.php?workbook=06_03.xlsx&amp;sheet=U0&amp;row=13&amp;col=6&amp;number=3.9&amp;sourceID=14","3.9")</f>
        <v>3.9</v>
      </c>
      <c r="G13" s="4" t="str">
        <f>HYPERLINK("http://141.218.60.56/~jnz1568/getInfo.php?workbook=06_03.xlsx&amp;sheet=U0&amp;row=13&amp;col=7&amp;number=2.84&amp;sourceID=14","2.84")</f>
        <v>2.84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HYPERLINK("http://141.218.60.56/~jnz1568/getInfo.php?workbook=06_03.xlsx&amp;sheet=U0&amp;row=14&amp;col=6&amp;number=4&amp;sourceID=14","4")</f>
        <v>4</v>
      </c>
      <c r="G14" s="4" t="str">
        <f>HYPERLINK("http://141.218.60.56/~jnz1568/getInfo.php?workbook=06_03.xlsx&amp;sheet=U0&amp;row=14&amp;col=7&amp;number=2.85&amp;sourceID=14","2.85")</f>
        <v>2.85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HYPERLINK("http://141.218.60.56/~jnz1568/getInfo.php?workbook=06_03.xlsx&amp;sheet=U0&amp;row=15&amp;col=6&amp;number=4.1&amp;sourceID=14","4.1")</f>
        <v>4.1</v>
      </c>
      <c r="G15" s="4" t="str">
        <f>HYPERLINK("http://141.218.60.56/~jnz1568/getInfo.php?workbook=06_03.xlsx&amp;sheet=U0&amp;row=15&amp;col=7&amp;number=2.86&amp;sourceID=14","2.86")</f>
        <v>2.86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HYPERLINK("http://141.218.60.56/~jnz1568/getInfo.php?workbook=06_03.xlsx&amp;sheet=U0&amp;row=16&amp;col=6&amp;number=4.2&amp;sourceID=14","4.2")</f>
        <v>4.2</v>
      </c>
      <c r="G16" s="4" t="str">
        <f>HYPERLINK("http://141.218.60.56/~jnz1568/getInfo.php?workbook=06_03.xlsx&amp;sheet=U0&amp;row=16&amp;col=7&amp;number=2.87&amp;sourceID=14","2.87")</f>
        <v>2.87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HYPERLINK("http://141.218.60.56/~jnz1568/getInfo.php?workbook=06_03.xlsx&amp;sheet=U0&amp;row=17&amp;col=6&amp;number=4.3&amp;sourceID=14","4.3")</f>
        <v>4.3</v>
      </c>
      <c r="G17" s="4" t="str">
        <f>HYPERLINK("http://141.218.60.56/~jnz1568/getInfo.php?workbook=06_03.xlsx&amp;sheet=U0&amp;row=17&amp;col=7&amp;number=2.88&amp;sourceID=14","2.88")</f>
        <v>2.88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HYPERLINK("http://141.218.60.56/~jnz1568/getInfo.php?workbook=06_03.xlsx&amp;sheet=U0&amp;row=18&amp;col=6&amp;number=4.4&amp;sourceID=14","4.4")</f>
        <v>4.4</v>
      </c>
      <c r="G18" s="4" t="str">
        <f>HYPERLINK("http://141.218.60.56/~jnz1568/getInfo.php?workbook=06_03.xlsx&amp;sheet=U0&amp;row=18&amp;col=7&amp;number=2.91&amp;sourceID=14","2.91")</f>
        <v>2.91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HYPERLINK("http://141.218.60.56/~jnz1568/getInfo.php?workbook=06_03.xlsx&amp;sheet=U0&amp;row=19&amp;col=6&amp;number=4.5&amp;sourceID=14","4.5")</f>
        <v>4.5</v>
      </c>
      <c r="G19" s="4" t="str">
        <f>HYPERLINK("http://141.218.60.56/~jnz1568/getInfo.php?workbook=06_03.xlsx&amp;sheet=U0&amp;row=19&amp;col=7&amp;number=2.94&amp;sourceID=14","2.94")</f>
        <v>2.94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HYPERLINK("http://141.218.60.56/~jnz1568/getInfo.php?workbook=06_03.xlsx&amp;sheet=U0&amp;row=20&amp;col=6&amp;number=4.6&amp;sourceID=14","4.6")</f>
        <v>4.6</v>
      </c>
      <c r="G20" s="4" t="str">
        <f>HYPERLINK("http://141.218.60.56/~jnz1568/getInfo.php?workbook=06_03.xlsx&amp;sheet=U0&amp;row=20&amp;col=7&amp;number=2.99&amp;sourceID=14","2.99")</f>
        <v>2.99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HYPERLINK("http://141.218.60.56/~jnz1568/getInfo.php?workbook=06_03.xlsx&amp;sheet=U0&amp;row=21&amp;col=6&amp;number=4.7&amp;sourceID=14","4.7")</f>
        <v>4.7</v>
      </c>
      <c r="G21" s="4" t="str">
        <f>HYPERLINK("http://141.218.60.56/~jnz1568/getInfo.php?workbook=06_03.xlsx&amp;sheet=U0&amp;row=21&amp;col=7&amp;number=3.05&amp;sourceID=14","3.05")</f>
        <v>3.05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HYPERLINK("http://141.218.60.56/~jnz1568/getInfo.php?workbook=06_03.xlsx&amp;sheet=U0&amp;row=22&amp;col=6&amp;number=4.8&amp;sourceID=14","4.8")</f>
        <v>4.8</v>
      </c>
      <c r="G22" s="4" t="str">
        <f>HYPERLINK("http://141.218.60.56/~jnz1568/getInfo.php?workbook=06_03.xlsx&amp;sheet=U0&amp;row=22&amp;col=7&amp;number=3.1&amp;sourceID=14","3.1")</f>
        <v>3.1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HYPERLINK("http://141.218.60.56/~jnz1568/getInfo.php?workbook=06_03.xlsx&amp;sheet=U0&amp;row=23&amp;col=6&amp;number=4.9&amp;sourceID=14","4.9")</f>
        <v>4.9</v>
      </c>
      <c r="G23" s="4" t="str">
        <f>HYPERLINK("http://141.218.60.56/~jnz1568/getInfo.php?workbook=06_03.xlsx&amp;sheet=U0&amp;row=23&amp;col=7&amp;number=3.15&amp;sourceID=14","3.15")</f>
        <v>3.15</v>
      </c>
    </row>
    <row r="24" spans="1:7">
      <c r="A24" s="3">
        <v>6</v>
      </c>
      <c r="B24" s="3">
        <v>3</v>
      </c>
      <c r="C24" s="3">
        <v>1</v>
      </c>
      <c r="D24" s="3">
        <v>3</v>
      </c>
      <c r="E24" s="3">
        <v>1</v>
      </c>
      <c r="F24" s="4" t="str">
        <f>HYPERLINK("http://141.218.60.56/~jnz1568/getInfo.php?workbook=06_03.xlsx&amp;sheet=U0&amp;row=24&amp;col=6&amp;number=3&amp;sourceID=14","3")</f>
        <v>3</v>
      </c>
      <c r="G24" s="4" t="str">
        <f>HYPERLINK("http://141.218.60.56/~jnz1568/getInfo.php?workbook=06_03.xlsx&amp;sheet=U0&amp;row=24&amp;col=7&amp;number=5.61&amp;sourceID=14","5.61")</f>
        <v>5.61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HYPERLINK("http://141.218.60.56/~jnz1568/getInfo.php?workbook=06_03.xlsx&amp;sheet=U0&amp;row=25&amp;col=6&amp;number=3.1&amp;sourceID=14","3.1")</f>
        <v>3.1</v>
      </c>
      <c r="G25" s="4" t="str">
        <f>HYPERLINK("http://141.218.60.56/~jnz1568/getInfo.php?workbook=06_03.xlsx&amp;sheet=U0&amp;row=25&amp;col=7&amp;number=5.61&amp;sourceID=14","5.61")</f>
        <v>5.61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HYPERLINK("http://141.218.60.56/~jnz1568/getInfo.php?workbook=06_03.xlsx&amp;sheet=U0&amp;row=26&amp;col=6&amp;number=3.2&amp;sourceID=14","3.2")</f>
        <v>3.2</v>
      </c>
      <c r="G26" s="4" t="str">
        <f>HYPERLINK("http://141.218.60.56/~jnz1568/getInfo.php?workbook=06_03.xlsx&amp;sheet=U0&amp;row=26&amp;col=7&amp;number=5.61&amp;sourceID=14","5.61")</f>
        <v>5.61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HYPERLINK("http://141.218.60.56/~jnz1568/getInfo.php?workbook=06_03.xlsx&amp;sheet=U0&amp;row=27&amp;col=6&amp;number=3.3&amp;sourceID=14","3.3")</f>
        <v>3.3</v>
      </c>
      <c r="G27" s="4" t="str">
        <f>HYPERLINK("http://141.218.60.56/~jnz1568/getInfo.php?workbook=06_03.xlsx&amp;sheet=U0&amp;row=27&amp;col=7&amp;number=5.62&amp;sourceID=14","5.62")</f>
        <v>5.62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HYPERLINK("http://141.218.60.56/~jnz1568/getInfo.php?workbook=06_03.xlsx&amp;sheet=U0&amp;row=28&amp;col=6&amp;number=3.4&amp;sourceID=14","3.4")</f>
        <v>3.4</v>
      </c>
      <c r="G28" s="4" t="str">
        <f>HYPERLINK("http://141.218.60.56/~jnz1568/getInfo.php?workbook=06_03.xlsx&amp;sheet=U0&amp;row=28&amp;col=7&amp;number=5.62&amp;sourceID=14","5.62")</f>
        <v>5.62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HYPERLINK("http://141.218.60.56/~jnz1568/getInfo.php?workbook=06_03.xlsx&amp;sheet=U0&amp;row=29&amp;col=6&amp;number=3.5&amp;sourceID=14","3.5")</f>
        <v>3.5</v>
      </c>
      <c r="G29" s="4" t="str">
        <f>HYPERLINK("http://141.218.60.56/~jnz1568/getInfo.php?workbook=06_03.xlsx&amp;sheet=U0&amp;row=29&amp;col=7&amp;number=5.62&amp;sourceID=14","5.62")</f>
        <v>5.62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HYPERLINK("http://141.218.60.56/~jnz1568/getInfo.php?workbook=06_03.xlsx&amp;sheet=U0&amp;row=30&amp;col=6&amp;number=3.6&amp;sourceID=14","3.6")</f>
        <v>3.6</v>
      </c>
      <c r="G30" s="4" t="str">
        <f>HYPERLINK("http://141.218.60.56/~jnz1568/getInfo.php?workbook=06_03.xlsx&amp;sheet=U0&amp;row=30&amp;col=7&amp;number=5.63&amp;sourceID=14","5.63")</f>
        <v>5.63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HYPERLINK("http://141.218.60.56/~jnz1568/getInfo.php?workbook=06_03.xlsx&amp;sheet=U0&amp;row=31&amp;col=6&amp;number=3.7&amp;sourceID=14","3.7")</f>
        <v>3.7</v>
      </c>
      <c r="G31" s="4" t="str">
        <f>HYPERLINK("http://141.218.60.56/~jnz1568/getInfo.php?workbook=06_03.xlsx&amp;sheet=U0&amp;row=31&amp;col=7&amp;number=5.64&amp;sourceID=14","5.64")</f>
        <v>5.64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HYPERLINK("http://141.218.60.56/~jnz1568/getInfo.php?workbook=06_03.xlsx&amp;sheet=U0&amp;row=32&amp;col=6&amp;number=3.8&amp;sourceID=14","3.8")</f>
        <v>3.8</v>
      </c>
      <c r="G32" s="4" t="str">
        <f>HYPERLINK("http://141.218.60.56/~jnz1568/getInfo.php?workbook=06_03.xlsx&amp;sheet=U0&amp;row=32&amp;col=7&amp;number=5.65&amp;sourceID=14","5.65")</f>
        <v>5.65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HYPERLINK("http://141.218.60.56/~jnz1568/getInfo.php?workbook=06_03.xlsx&amp;sheet=U0&amp;row=33&amp;col=6&amp;number=3.9&amp;sourceID=14","3.9")</f>
        <v>3.9</v>
      </c>
      <c r="G33" s="4" t="str">
        <f>HYPERLINK("http://141.218.60.56/~jnz1568/getInfo.php?workbook=06_03.xlsx&amp;sheet=U0&amp;row=33&amp;col=7&amp;number=5.66&amp;sourceID=14","5.66")</f>
        <v>5.66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HYPERLINK("http://141.218.60.56/~jnz1568/getInfo.php?workbook=06_03.xlsx&amp;sheet=U0&amp;row=34&amp;col=6&amp;number=4&amp;sourceID=14","4")</f>
        <v>4</v>
      </c>
      <c r="G34" s="4" t="str">
        <f>HYPERLINK("http://141.218.60.56/~jnz1568/getInfo.php?workbook=06_03.xlsx&amp;sheet=U0&amp;row=34&amp;col=7&amp;number=5.68&amp;sourceID=14","5.68")</f>
        <v>5.68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HYPERLINK("http://141.218.60.56/~jnz1568/getInfo.php?workbook=06_03.xlsx&amp;sheet=U0&amp;row=35&amp;col=6&amp;number=4.1&amp;sourceID=14","4.1")</f>
        <v>4.1</v>
      </c>
      <c r="G35" s="4" t="str">
        <f>HYPERLINK("http://141.218.60.56/~jnz1568/getInfo.php?workbook=06_03.xlsx&amp;sheet=U0&amp;row=35&amp;col=7&amp;number=5.7&amp;sourceID=14","5.7")</f>
        <v>5.7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HYPERLINK("http://141.218.60.56/~jnz1568/getInfo.php?workbook=06_03.xlsx&amp;sheet=U0&amp;row=36&amp;col=6&amp;number=4.2&amp;sourceID=14","4.2")</f>
        <v>4.2</v>
      </c>
      <c r="G36" s="4" t="str">
        <f>HYPERLINK("http://141.218.60.56/~jnz1568/getInfo.php?workbook=06_03.xlsx&amp;sheet=U0&amp;row=36&amp;col=7&amp;number=5.73&amp;sourceID=14","5.73")</f>
        <v>5.73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HYPERLINK("http://141.218.60.56/~jnz1568/getInfo.php?workbook=06_03.xlsx&amp;sheet=U0&amp;row=37&amp;col=6&amp;number=4.3&amp;sourceID=14","4.3")</f>
        <v>4.3</v>
      </c>
      <c r="G37" s="4" t="str">
        <f>HYPERLINK("http://141.218.60.56/~jnz1568/getInfo.php?workbook=06_03.xlsx&amp;sheet=U0&amp;row=37&amp;col=7&amp;number=5.77&amp;sourceID=14","5.77")</f>
        <v>5.77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HYPERLINK("http://141.218.60.56/~jnz1568/getInfo.php?workbook=06_03.xlsx&amp;sheet=U0&amp;row=38&amp;col=6&amp;number=4.4&amp;sourceID=14","4.4")</f>
        <v>4.4</v>
      </c>
      <c r="G38" s="4" t="str">
        <f>HYPERLINK("http://141.218.60.56/~jnz1568/getInfo.php?workbook=06_03.xlsx&amp;sheet=U0&amp;row=38&amp;col=7&amp;number=5.82&amp;sourceID=14","5.82")</f>
        <v>5.82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HYPERLINK("http://141.218.60.56/~jnz1568/getInfo.php?workbook=06_03.xlsx&amp;sheet=U0&amp;row=39&amp;col=6&amp;number=4.5&amp;sourceID=14","4.5")</f>
        <v>4.5</v>
      </c>
      <c r="G39" s="4" t="str">
        <f>HYPERLINK("http://141.218.60.56/~jnz1568/getInfo.php?workbook=06_03.xlsx&amp;sheet=U0&amp;row=39&amp;col=7&amp;number=5.88&amp;sourceID=14","5.88")</f>
        <v>5.88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HYPERLINK("http://141.218.60.56/~jnz1568/getInfo.php?workbook=06_03.xlsx&amp;sheet=U0&amp;row=40&amp;col=6&amp;number=4.6&amp;sourceID=14","4.6")</f>
        <v>4.6</v>
      </c>
      <c r="G40" s="4" t="str">
        <f>HYPERLINK("http://141.218.60.56/~jnz1568/getInfo.php?workbook=06_03.xlsx&amp;sheet=U0&amp;row=40&amp;col=7&amp;number=5.96&amp;sourceID=14","5.96")</f>
        <v>5.96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HYPERLINK("http://141.218.60.56/~jnz1568/getInfo.php?workbook=06_03.xlsx&amp;sheet=U0&amp;row=41&amp;col=6&amp;number=4.7&amp;sourceID=14","4.7")</f>
        <v>4.7</v>
      </c>
      <c r="G41" s="4" t="str">
        <f>HYPERLINK("http://141.218.60.56/~jnz1568/getInfo.php?workbook=06_03.xlsx&amp;sheet=U0&amp;row=41&amp;col=7&amp;number=6.06&amp;sourceID=14","6.06")</f>
        <v>6.06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HYPERLINK("http://141.218.60.56/~jnz1568/getInfo.php?workbook=06_03.xlsx&amp;sheet=U0&amp;row=42&amp;col=6&amp;number=4.8&amp;sourceID=14","4.8")</f>
        <v>4.8</v>
      </c>
      <c r="G42" s="4" t="str">
        <f>HYPERLINK("http://141.218.60.56/~jnz1568/getInfo.php?workbook=06_03.xlsx&amp;sheet=U0&amp;row=42&amp;col=7&amp;number=6.17&amp;sourceID=14","6.17")</f>
        <v>6.17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HYPERLINK("http://141.218.60.56/~jnz1568/getInfo.php?workbook=06_03.xlsx&amp;sheet=U0&amp;row=43&amp;col=6&amp;number=4.9&amp;sourceID=14","4.9")</f>
        <v>4.9</v>
      </c>
      <c r="G43" s="4" t="str">
        <f>HYPERLINK("http://141.218.60.56/~jnz1568/getInfo.php?workbook=06_03.xlsx&amp;sheet=U0&amp;row=43&amp;col=7&amp;number=6.29&amp;sourceID=14","6.29")</f>
        <v>6.29</v>
      </c>
    </row>
    <row r="44" spans="1:7">
      <c r="A44" s="3">
        <v>6</v>
      </c>
      <c r="B44" s="3">
        <v>3</v>
      </c>
      <c r="C44" s="3">
        <v>1</v>
      </c>
      <c r="D44" s="3">
        <v>4</v>
      </c>
      <c r="E44" s="3">
        <v>1</v>
      </c>
      <c r="F44" s="4" t="str">
        <f>HYPERLINK("http://141.218.60.56/~jnz1568/getInfo.php?workbook=06_03.xlsx&amp;sheet=U0&amp;row=44&amp;col=6&amp;number=3&amp;sourceID=14","3")</f>
        <v>3</v>
      </c>
      <c r="G44" s="4" t="str">
        <f>HYPERLINK("http://141.218.60.56/~jnz1568/getInfo.php?workbook=06_03.xlsx&amp;sheet=U0&amp;row=44&amp;col=7&amp;number=0.649&amp;sourceID=14","0.649")</f>
        <v>0.649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HYPERLINK("http://141.218.60.56/~jnz1568/getInfo.php?workbook=06_03.xlsx&amp;sheet=U0&amp;row=45&amp;col=6&amp;number=3.1&amp;sourceID=14","3.1")</f>
        <v>3.1</v>
      </c>
      <c r="G45" s="4" t="str">
        <f>HYPERLINK("http://141.218.60.56/~jnz1568/getInfo.php?workbook=06_03.xlsx&amp;sheet=U0&amp;row=45&amp;col=7&amp;number=0.648&amp;sourceID=14","0.648")</f>
        <v>0.648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HYPERLINK("http://141.218.60.56/~jnz1568/getInfo.php?workbook=06_03.xlsx&amp;sheet=U0&amp;row=46&amp;col=6&amp;number=3.2&amp;sourceID=14","3.2")</f>
        <v>3.2</v>
      </c>
      <c r="G46" s="4" t="str">
        <f>HYPERLINK("http://141.218.60.56/~jnz1568/getInfo.php?workbook=06_03.xlsx&amp;sheet=U0&amp;row=46&amp;col=7&amp;number=0.646&amp;sourceID=14","0.646")</f>
        <v>0.646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HYPERLINK("http://141.218.60.56/~jnz1568/getInfo.php?workbook=06_03.xlsx&amp;sheet=U0&amp;row=47&amp;col=6&amp;number=3.3&amp;sourceID=14","3.3")</f>
        <v>3.3</v>
      </c>
      <c r="G47" s="4" t="str">
        <f>HYPERLINK("http://141.218.60.56/~jnz1568/getInfo.php?workbook=06_03.xlsx&amp;sheet=U0&amp;row=47&amp;col=7&amp;number=0.643&amp;sourceID=14","0.643")</f>
        <v>0.643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HYPERLINK("http://141.218.60.56/~jnz1568/getInfo.php?workbook=06_03.xlsx&amp;sheet=U0&amp;row=48&amp;col=6&amp;number=3.4&amp;sourceID=14","3.4")</f>
        <v>3.4</v>
      </c>
      <c r="G48" s="4" t="str">
        <f>HYPERLINK("http://141.218.60.56/~jnz1568/getInfo.php?workbook=06_03.xlsx&amp;sheet=U0&amp;row=48&amp;col=7&amp;number=0.64&amp;sourceID=14","0.64")</f>
        <v>0.64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HYPERLINK("http://141.218.60.56/~jnz1568/getInfo.php?workbook=06_03.xlsx&amp;sheet=U0&amp;row=49&amp;col=6&amp;number=3.5&amp;sourceID=14","3.5")</f>
        <v>3.5</v>
      </c>
      <c r="G49" s="4" t="str">
        <f>HYPERLINK("http://141.218.60.56/~jnz1568/getInfo.php?workbook=06_03.xlsx&amp;sheet=U0&amp;row=49&amp;col=7&amp;number=0.636&amp;sourceID=14","0.636")</f>
        <v>0.636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HYPERLINK("http://141.218.60.56/~jnz1568/getInfo.php?workbook=06_03.xlsx&amp;sheet=U0&amp;row=50&amp;col=6&amp;number=3.6&amp;sourceID=14","3.6")</f>
        <v>3.6</v>
      </c>
      <c r="G50" s="4" t="str">
        <f>HYPERLINK("http://141.218.60.56/~jnz1568/getInfo.php?workbook=06_03.xlsx&amp;sheet=U0&amp;row=50&amp;col=7&amp;number=0.632&amp;sourceID=14","0.632")</f>
        <v>0.632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HYPERLINK("http://141.218.60.56/~jnz1568/getInfo.php?workbook=06_03.xlsx&amp;sheet=U0&amp;row=51&amp;col=6&amp;number=3.7&amp;sourceID=14","3.7")</f>
        <v>3.7</v>
      </c>
      <c r="G51" s="4" t="str">
        <f>HYPERLINK("http://141.218.60.56/~jnz1568/getInfo.php?workbook=06_03.xlsx&amp;sheet=U0&amp;row=51&amp;col=7&amp;number=0.625&amp;sourceID=14","0.625")</f>
        <v>0.625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HYPERLINK("http://141.218.60.56/~jnz1568/getInfo.php?workbook=06_03.xlsx&amp;sheet=U0&amp;row=52&amp;col=6&amp;number=3.8&amp;sourceID=14","3.8")</f>
        <v>3.8</v>
      </c>
      <c r="G52" s="4" t="str">
        <f>HYPERLINK("http://141.218.60.56/~jnz1568/getInfo.php?workbook=06_03.xlsx&amp;sheet=U0&amp;row=52&amp;col=7&amp;number=0.618&amp;sourceID=14","0.618")</f>
        <v>0.618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HYPERLINK("http://141.218.60.56/~jnz1568/getInfo.php?workbook=06_03.xlsx&amp;sheet=U0&amp;row=53&amp;col=6&amp;number=3.9&amp;sourceID=14","3.9")</f>
        <v>3.9</v>
      </c>
      <c r="G53" s="4" t="str">
        <f>HYPERLINK("http://141.218.60.56/~jnz1568/getInfo.php?workbook=06_03.xlsx&amp;sheet=U0&amp;row=53&amp;col=7&amp;number=0.609&amp;sourceID=14","0.609")</f>
        <v>0.609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HYPERLINK("http://141.218.60.56/~jnz1568/getInfo.php?workbook=06_03.xlsx&amp;sheet=U0&amp;row=54&amp;col=6&amp;number=4&amp;sourceID=14","4")</f>
        <v>4</v>
      </c>
      <c r="G54" s="4" t="str">
        <f>HYPERLINK("http://141.218.60.56/~jnz1568/getInfo.php?workbook=06_03.xlsx&amp;sheet=U0&amp;row=54&amp;col=7&amp;number=0.597&amp;sourceID=14","0.597")</f>
        <v>0.597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HYPERLINK("http://141.218.60.56/~jnz1568/getInfo.php?workbook=06_03.xlsx&amp;sheet=U0&amp;row=55&amp;col=6&amp;number=4.1&amp;sourceID=14","4.1")</f>
        <v>4.1</v>
      </c>
      <c r="G55" s="4" t="str">
        <f>HYPERLINK("http://141.218.60.56/~jnz1568/getInfo.php?workbook=06_03.xlsx&amp;sheet=U0&amp;row=55&amp;col=7&amp;number=0.584&amp;sourceID=14","0.584")</f>
        <v>0.584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HYPERLINK("http://141.218.60.56/~jnz1568/getInfo.php?workbook=06_03.xlsx&amp;sheet=U0&amp;row=56&amp;col=6&amp;number=4.2&amp;sourceID=14","4.2")</f>
        <v>4.2</v>
      </c>
      <c r="G56" s="4" t="str">
        <f>HYPERLINK("http://141.218.60.56/~jnz1568/getInfo.php?workbook=06_03.xlsx&amp;sheet=U0&amp;row=56&amp;col=7&amp;number=0.567&amp;sourceID=14","0.567")</f>
        <v>0.567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HYPERLINK("http://141.218.60.56/~jnz1568/getInfo.php?workbook=06_03.xlsx&amp;sheet=U0&amp;row=57&amp;col=6&amp;number=4.3&amp;sourceID=14","4.3")</f>
        <v>4.3</v>
      </c>
      <c r="G57" s="4" t="str">
        <f>HYPERLINK("http://141.218.60.56/~jnz1568/getInfo.php?workbook=06_03.xlsx&amp;sheet=U0&amp;row=57&amp;col=7&amp;number=0.547&amp;sourceID=14","0.547")</f>
        <v>0.547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HYPERLINK("http://141.218.60.56/~jnz1568/getInfo.php?workbook=06_03.xlsx&amp;sheet=U0&amp;row=58&amp;col=6&amp;number=4.4&amp;sourceID=14","4.4")</f>
        <v>4.4</v>
      </c>
      <c r="G58" s="4" t="str">
        <f>HYPERLINK("http://141.218.60.56/~jnz1568/getInfo.php?workbook=06_03.xlsx&amp;sheet=U0&amp;row=58&amp;col=7&amp;number=0.523&amp;sourceID=14","0.523")</f>
        <v>0.523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HYPERLINK("http://141.218.60.56/~jnz1568/getInfo.php?workbook=06_03.xlsx&amp;sheet=U0&amp;row=59&amp;col=6&amp;number=4.5&amp;sourceID=14","4.5")</f>
        <v>4.5</v>
      </c>
      <c r="G59" s="4" t="str">
        <f>HYPERLINK("http://141.218.60.56/~jnz1568/getInfo.php?workbook=06_03.xlsx&amp;sheet=U0&amp;row=59&amp;col=7&amp;number=0.495&amp;sourceID=14","0.495")</f>
        <v>0.495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HYPERLINK("http://141.218.60.56/~jnz1568/getInfo.php?workbook=06_03.xlsx&amp;sheet=U0&amp;row=60&amp;col=6&amp;number=4.6&amp;sourceID=14","4.6")</f>
        <v>4.6</v>
      </c>
      <c r="G60" s="4" t="str">
        <f>HYPERLINK("http://141.218.60.56/~jnz1568/getInfo.php?workbook=06_03.xlsx&amp;sheet=U0&amp;row=60&amp;col=7&amp;number=0.467&amp;sourceID=14","0.467")</f>
        <v>0.467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HYPERLINK("http://141.218.60.56/~jnz1568/getInfo.php?workbook=06_03.xlsx&amp;sheet=U0&amp;row=61&amp;col=6&amp;number=4.7&amp;sourceID=14","4.7")</f>
        <v>4.7</v>
      </c>
      <c r="G61" s="4" t="str">
        <f>HYPERLINK("http://141.218.60.56/~jnz1568/getInfo.php?workbook=06_03.xlsx&amp;sheet=U0&amp;row=61&amp;col=7&amp;number=0.441&amp;sourceID=14","0.441")</f>
        <v>0.441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HYPERLINK("http://141.218.60.56/~jnz1568/getInfo.php?workbook=06_03.xlsx&amp;sheet=U0&amp;row=62&amp;col=6&amp;number=4.8&amp;sourceID=14","4.8")</f>
        <v>4.8</v>
      </c>
      <c r="G62" s="4" t="str">
        <f>HYPERLINK("http://141.218.60.56/~jnz1568/getInfo.php?workbook=06_03.xlsx&amp;sheet=U0&amp;row=62&amp;col=7&amp;number=0.421&amp;sourceID=14","0.421")</f>
        <v>0.421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HYPERLINK("http://141.218.60.56/~jnz1568/getInfo.php?workbook=06_03.xlsx&amp;sheet=U0&amp;row=63&amp;col=6&amp;number=4.9&amp;sourceID=14","4.9")</f>
        <v>4.9</v>
      </c>
      <c r="G63" s="4" t="str">
        <f>HYPERLINK("http://141.218.60.56/~jnz1568/getInfo.php?workbook=06_03.xlsx&amp;sheet=U0&amp;row=63&amp;col=7&amp;number=0.407&amp;sourceID=14","0.407")</f>
        <v>0.407</v>
      </c>
    </row>
    <row r="64" spans="1:7">
      <c r="A64" s="3">
        <v>6</v>
      </c>
      <c r="B64" s="3">
        <v>3</v>
      </c>
      <c r="C64" s="3">
        <v>1</v>
      </c>
      <c r="D64" s="3">
        <v>5</v>
      </c>
      <c r="E64" s="3">
        <v>1</v>
      </c>
      <c r="F64" s="4" t="str">
        <f>HYPERLINK("http://141.218.60.56/~jnz1568/getInfo.php?workbook=06_03.xlsx&amp;sheet=U0&amp;row=64&amp;col=6&amp;number=3&amp;sourceID=14","3")</f>
        <v>3</v>
      </c>
      <c r="G64" s="4" t="str">
        <f>HYPERLINK("http://141.218.60.56/~jnz1568/getInfo.php?workbook=06_03.xlsx&amp;sheet=U0&amp;row=64&amp;col=7&amp;number=0.125&amp;sourceID=14","0.125")</f>
        <v>0.125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HYPERLINK("http://141.218.60.56/~jnz1568/getInfo.php?workbook=06_03.xlsx&amp;sheet=U0&amp;row=65&amp;col=6&amp;number=3.1&amp;sourceID=14","3.1")</f>
        <v>3.1</v>
      </c>
      <c r="G65" s="4" t="str">
        <f>HYPERLINK("http://141.218.60.56/~jnz1568/getInfo.php?workbook=06_03.xlsx&amp;sheet=U0&amp;row=65&amp;col=7&amp;number=0.125&amp;sourceID=14","0.125")</f>
        <v>0.125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HYPERLINK("http://141.218.60.56/~jnz1568/getInfo.php?workbook=06_03.xlsx&amp;sheet=U0&amp;row=66&amp;col=6&amp;number=3.2&amp;sourceID=14","3.2")</f>
        <v>3.2</v>
      </c>
      <c r="G66" s="4" t="str">
        <f>HYPERLINK("http://141.218.60.56/~jnz1568/getInfo.php?workbook=06_03.xlsx&amp;sheet=U0&amp;row=66&amp;col=7&amp;number=0.124&amp;sourceID=14","0.124")</f>
        <v>0.124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HYPERLINK("http://141.218.60.56/~jnz1568/getInfo.php?workbook=06_03.xlsx&amp;sheet=U0&amp;row=67&amp;col=6&amp;number=3.3&amp;sourceID=14","3.3")</f>
        <v>3.3</v>
      </c>
      <c r="G67" s="4" t="str">
        <f>HYPERLINK("http://141.218.60.56/~jnz1568/getInfo.php?workbook=06_03.xlsx&amp;sheet=U0&amp;row=67&amp;col=7&amp;number=0.124&amp;sourceID=14","0.124")</f>
        <v>0.124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HYPERLINK("http://141.218.60.56/~jnz1568/getInfo.php?workbook=06_03.xlsx&amp;sheet=U0&amp;row=68&amp;col=6&amp;number=3.4&amp;sourceID=14","3.4")</f>
        <v>3.4</v>
      </c>
      <c r="G68" s="4" t="str">
        <f>HYPERLINK("http://141.218.60.56/~jnz1568/getInfo.php?workbook=06_03.xlsx&amp;sheet=U0&amp;row=68&amp;col=7&amp;number=0.123&amp;sourceID=14","0.123")</f>
        <v>0.123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HYPERLINK("http://141.218.60.56/~jnz1568/getInfo.php?workbook=06_03.xlsx&amp;sheet=U0&amp;row=69&amp;col=6&amp;number=3.5&amp;sourceID=14","3.5")</f>
        <v>3.5</v>
      </c>
      <c r="G69" s="4" t="str">
        <f>HYPERLINK("http://141.218.60.56/~jnz1568/getInfo.php?workbook=06_03.xlsx&amp;sheet=U0&amp;row=69&amp;col=7&amp;number=0.123&amp;sourceID=14","0.123")</f>
        <v>0.123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HYPERLINK("http://141.218.60.56/~jnz1568/getInfo.php?workbook=06_03.xlsx&amp;sheet=U0&amp;row=70&amp;col=6&amp;number=3.6&amp;sourceID=14","3.6")</f>
        <v>3.6</v>
      </c>
      <c r="G70" s="4" t="str">
        <f>HYPERLINK("http://141.218.60.56/~jnz1568/getInfo.php?workbook=06_03.xlsx&amp;sheet=U0&amp;row=70&amp;col=7&amp;number=0.122&amp;sourceID=14","0.122")</f>
        <v>0.122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HYPERLINK("http://141.218.60.56/~jnz1568/getInfo.php?workbook=06_03.xlsx&amp;sheet=U0&amp;row=71&amp;col=6&amp;number=3.7&amp;sourceID=14","3.7")</f>
        <v>3.7</v>
      </c>
      <c r="G71" s="4" t="str">
        <f>HYPERLINK("http://141.218.60.56/~jnz1568/getInfo.php?workbook=06_03.xlsx&amp;sheet=U0&amp;row=71&amp;col=7&amp;number=0.121&amp;sourceID=14","0.121")</f>
        <v>0.121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HYPERLINK("http://141.218.60.56/~jnz1568/getInfo.php?workbook=06_03.xlsx&amp;sheet=U0&amp;row=72&amp;col=6&amp;number=3.8&amp;sourceID=14","3.8")</f>
        <v>3.8</v>
      </c>
      <c r="G72" s="4" t="str">
        <f>HYPERLINK("http://141.218.60.56/~jnz1568/getInfo.php?workbook=06_03.xlsx&amp;sheet=U0&amp;row=72&amp;col=7&amp;number=0.119&amp;sourceID=14","0.119")</f>
        <v>0.119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HYPERLINK("http://141.218.60.56/~jnz1568/getInfo.php?workbook=06_03.xlsx&amp;sheet=U0&amp;row=73&amp;col=6&amp;number=3.9&amp;sourceID=14","3.9")</f>
        <v>3.9</v>
      </c>
      <c r="G73" s="4" t="str">
        <f>HYPERLINK("http://141.218.60.56/~jnz1568/getInfo.php?workbook=06_03.xlsx&amp;sheet=U0&amp;row=73&amp;col=7&amp;number=0.118&amp;sourceID=14","0.118")</f>
        <v>0.118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HYPERLINK("http://141.218.60.56/~jnz1568/getInfo.php?workbook=06_03.xlsx&amp;sheet=U0&amp;row=74&amp;col=6&amp;number=4&amp;sourceID=14","4")</f>
        <v>4</v>
      </c>
      <c r="G74" s="4" t="str">
        <f>HYPERLINK("http://141.218.60.56/~jnz1568/getInfo.php?workbook=06_03.xlsx&amp;sheet=U0&amp;row=74&amp;col=7&amp;number=0.116&amp;sourceID=14","0.116")</f>
        <v>0.116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HYPERLINK("http://141.218.60.56/~jnz1568/getInfo.php?workbook=06_03.xlsx&amp;sheet=U0&amp;row=75&amp;col=6&amp;number=4.1&amp;sourceID=14","4.1")</f>
        <v>4.1</v>
      </c>
      <c r="G75" s="4" t="str">
        <f>HYPERLINK("http://141.218.60.56/~jnz1568/getInfo.php?workbook=06_03.xlsx&amp;sheet=U0&amp;row=75&amp;col=7&amp;number=0.113&amp;sourceID=14","0.113")</f>
        <v>0.113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HYPERLINK("http://141.218.60.56/~jnz1568/getInfo.php?workbook=06_03.xlsx&amp;sheet=U0&amp;row=76&amp;col=6&amp;number=4.2&amp;sourceID=14","4.2")</f>
        <v>4.2</v>
      </c>
      <c r="G76" s="4" t="str">
        <f>HYPERLINK("http://141.218.60.56/~jnz1568/getInfo.php?workbook=06_03.xlsx&amp;sheet=U0&amp;row=76&amp;col=7&amp;number=0.11&amp;sourceID=14","0.11")</f>
        <v>0.11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HYPERLINK("http://141.218.60.56/~jnz1568/getInfo.php?workbook=06_03.xlsx&amp;sheet=U0&amp;row=77&amp;col=6&amp;number=4.3&amp;sourceID=14","4.3")</f>
        <v>4.3</v>
      </c>
      <c r="G77" s="4" t="str">
        <f>HYPERLINK("http://141.218.60.56/~jnz1568/getInfo.php?workbook=06_03.xlsx&amp;sheet=U0&amp;row=77&amp;col=7&amp;number=0.107&amp;sourceID=14","0.107")</f>
        <v>0.107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HYPERLINK("http://141.218.60.56/~jnz1568/getInfo.php?workbook=06_03.xlsx&amp;sheet=U0&amp;row=78&amp;col=6&amp;number=4.4&amp;sourceID=14","4.4")</f>
        <v>4.4</v>
      </c>
      <c r="G78" s="4" t="str">
        <f>HYPERLINK("http://141.218.60.56/~jnz1568/getInfo.php?workbook=06_03.xlsx&amp;sheet=U0&amp;row=78&amp;col=7&amp;number=0.103&amp;sourceID=14","0.103")</f>
        <v>0.103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HYPERLINK("http://141.218.60.56/~jnz1568/getInfo.php?workbook=06_03.xlsx&amp;sheet=U0&amp;row=79&amp;col=6&amp;number=4.5&amp;sourceID=14","4.5")</f>
        <v>4.5</v>
      </c>
      <c r="G79" s="4" t="str">
        <f>HYPERLINK("http://141.218.60.56/~jnz1568/getInfo.php?workbook=06_03.xlsx&amp;sheet=U0&amp;row=79&amp;col=7&amp;number=0.0988&amp;sourceID=14","0.0988")</f>
        <v>0.0988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HYPERLINK("http://141.218.60.56/~jnz1568/getInfo.php?workbook=06_03.xlsx&amp;sheet=U0&amp;row=80&amp;col=6&amp;number=4.6&amp;sourceID=14","4.6")</f>
        <v>4.6</v>
      </c>
      <c r="G80" s="4" t="str">
        <f>HYPERLINK("http://141.218.60.56/~jnz1568/getInfo.php?workbook=06_03.xlsx&amp;sheet=U0&amp;row=80&amp;col=7&amp;number=0.0944&amp;sourceID=14","0.0944")</f>
        <v>0.0944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HYPERLINK("http://141.218.60.56/~jnz1568/getInfo.php?workbook=06_03.xlsx&amp;sheet=U0&amp;row=81&amp;col=6&amp;number=4.7&amp;sourceID=14","4.7")</f>
        <v>4.7</v>
      </c>
      <c r="G81" s="4" t="str">
        <f>HYPERLINK("http://141.218.60.56/~jnz1568/getInfo.php?workbook=06_03.xlsx&amp;sheet=U0&amp;row=81&amp;col=7&amp;number=0.0906&amp;sourceID=14","0.0906")</f>
        <v>0.0906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HYPERLINK("http://141.218.60.56/~jnz1568/getInfo.php?workbook=06_03.xlsx&amp;sheet=U0&amp;row=82&amp;col=6&amp;number=4.8&amp;sourceID=14","4.8")</f>
        <v>4.8</v>
      </c>
      <c r="G82" s="4" t="str">
        <f>HYPERLINK("http://141.218.60.56/~jnz1568/getInfo.php?workbook=06_03.xlsx&amp;sheet=U0&amp;row=82&amp;col=7&amp;number=0.0877&amp;sourceID=14","0.0877")</f>
        <v>0.0877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HYPERLINK("http://141.218.60.56/~jnz1568/getInfo.php?workbook=06_03.xlsx&amp;sheet=U0&amp;row=83&amp;col=6&amp;number=4.9&amp;sourceID=14","4.9")</f>
        <v>4.9</v>
      </c>
      <c r="G83" s="4" t="str">
        <f>HYPERLINK("http://141.218.60.56/~jnz1568/getInfo.php?workbook=06_03.xlsx&amp;sheet=U0&amp;row=83&amp;col=7&amp;number=0.0857&amp;sourceID=14","0.0857")</f>
        <v>0.0857</v>
      </c>
    </row>
    <row r="84" spans="1:7">
      <c r="A84" s="3">
        <v>6</v>
      </c>
      <c r="B84" s="3">
        <v>3</v>
      </c>
      <c r="C84" s="3">
        <v>1</v>
      </c>
      <c r="D84" s="3">
        <v>6</v>
      </c>
      <c r="E84" s="3">
        <v>1</v>
      </c>
      <c r="F84" s="4" t="str">
        <f>HYPERLINK("http://141.218.60.56/~jnz1568/getInfo.php?workbook=06_03.xlsx&amp;sheet=U0&amp;row=84&amp;col=6&amp;number=3&amp;sourceID=14","3")</f>
        <v>3</v>
      </c>
      <c r="G84" s="4" t="str">
        <f>HYPERLINK("http://141.218.60.56/~jnz1568/getInfo.php?workbook=06_03.xlsx&amp;sheet=U0&amp;row=84&amp;col=7&amp;number=0.247&amp;sourceID=14","0.247")</f>
        <v>0.247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HYPERLINK("http://141.218.60.56/~jnz1568/getInfo.php?workbook=06_03.xlsx&amp;sheet=U0&amp;row=85&amp;col=6&amp;number=3.1&amp;sourceID=14","3.1")</f>
        <v>3.1</v>
      </c>
      <c r="G85" s="4" t="str">
        <f>HYPERLINK("http://141.218.60.56/~jnz1568/getInfo.php?workbook=06_03.xlsx&amp;sheet=U0&amp;row=85&amp;col=7&amp;number=0.247&amp;sourceID=14","0.247")</f>
        <v>0.247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HYPERLINK("http://141.218.60.56/~jnz1568/getInfo.php?workbook=06_03.xlsx&amp;sheet=U0&amp;row=86&amp;col=6&amp;number=3.2&amp;sourceID=14","3.2")</f>
        <v>3.2</v>
      </c>
      <c r="G86" s="4" t="str">
        <f>HYPERLINK("http://141.218.60.56/~jnz1568/getInfo.php?workbook=06_03.xlsx&amp;sheet=U0&amp;row=86&amp;col=7&amp;number=0.246&amp;sourceID=14","0.246")</f>
        <v>0.246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HYPERLINK("http://141.218.60.56/~jnz1568/getInfo.php?workbook=06_03.xlsx&amp;sheet=U0&amp;row=87&amp;col=6&amp;number=3.3&amp;sourceID=14","3.3")</f>
        <v>3.3</v>
      </c>
      <c r="G87" s="4" t="str">
        <f>HYPERLINK("http://141.218.60.56/~jnz1568/getInfo.php?workbook=06_03.xlsx&amp;sheet=U0&amp;row=87&amp;col=7&amp;number=0.245&amp;sourceID=14","0.245")</f>
        <v>0.245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HYPERLINK("http://141.218.60.56/~jnz1568/getInfo.php?workbook=06_03.xlsx&amp;sheet=U0&amp;row=88&amp;col=6&amp;number=3.4&amp;sourceID=14","3.4")</f>
        <v>3.4</v>
      </c>
      <c r="G88" s="4" t="str">
        <f>HYPERLINK("http://141.218.60.56/~jnz1568/getInfo.php?workbook=06_03.xlsx&amp;sheet=U0&amp;row=88&amp;col=7&amp;number=0.244&amp;sourceID=14","0.244")</f>
        <v>0.244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HYPERLINK("http://141.218.60.56/~jnz1568/getInfo.php?workbook=06_03.xlsx&amp;sheet=U0&amp;row=89&amp;col=6&amp;number=3.5&amp;sourceID=14","3.5")</f>
        <v>3.5</v>
      </c>
      <c r="G89" s="4" t="str">
        <f>HYPERLINK("http://141.218.60.56/~jnz1568/getInfo.php?workbook=06_03.xlsx&amp;sheet=U0&amp;row=89&amp;col=7&amp;number=0.243&amp;sourceID=14","0.243")</f>
        <v>0.243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HYPERLINK("http://141.218.60.56/~jnz1568/getInfo.php?workbook=06_03.xlsx&amp;sheet=U0&amp;row=90&amp;col=6&amp;number=3.6&amp;sourceID=14","3.6")</f>
        <v>3.6</v>
      </c>
      <c r="G90" s="4" t="str">
        <f>HYPERLINK("http://141.218.60.56/~jnz1568/getInfo.php?workbook=06_03.xlsx&amp;sheet=U0&amp;row=90&amp;col=7&amp;number=0.241&amp;sourceID=14","0.241")</f>
        <v>0.241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HYPERLINK("http://141.218.60.56/~jnz1568/getInfo.php?workbook=06_03.xlsx&amp;sheet=U0&amp;row=91&amp;col=6&amp;number=3.7&amp;sourceID=14","3.7")</f>
        <v>3.7</v>
      </c>
      <c r="G91" s="4" t="str">
        <f>HYPERLINK("http://141.218.60.56/~jnz1568/getInfo.php?workbook=06_03.xlsx&amp;sheet=U0&amp;row=91&amp;col=7&amp;number=0.239&amp;sourceID=14","0.239")</f>
        <v>0.239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HYPERLINK("http://141.218.60.56/~jnz1568/getInfo.php?workbook=06_03.xlsx&amp;sheet=U0&amp;row=92&amp;col=6&amp;number=3.8&amp;sourceID=14","3.8")</f>
        <v>3.8</v>
      </c>
      <c r="G92" s="4" t="str">
        <f>HYPERLINK("http://141.218.60.56/~jnz1568/getInfo.php?workbook=06_03.xlsx&amp;sheet=U0&amp;row=92&amp;col=7&amp;number=0.237&amp;sourceID=14","0.237")</f>
        <v>0.237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HYPERLINK("http://141.218.60.56/~jnz1568/getInfo.php?workbook=06_03.xlsx&amp;sheet=U0&amp;row=93&amp;col=6&amp;number=3.9&amp;sourceID=14","3.9")</f>
        <v>3.9</v>
      </c>
      <c r="G93" s="4" t="str">
        <f>HYPERLINK("http://141.218.60.56/~jnz1568/getInfo.php?workbook=06_03.xlsx&amp;sheet=U0&amp;row=93&amp;col=7&amp;number=0.234&amp;sourceID=14","0.234")</f>
        <v>0.234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HYPERLINK("http://141.218.60.56/~jnz1568/getInfo.php?workbook=06_03.xlsx&amp;sheet=U0&amp;row=94&amp;col=6&amp;number=4&amp;sourceID=14","4")</f>
        <v>4</v>
      </c>
      <c r="G94" s="4" t="str">
        <f>HYPERLINK("http://141.218.60.56/~jnz1568/getInfo.php?workbook=06_03.xlsx&amp;sheet=U0&amp;row=94&amp;col=7&amp;number=0.23&amp;sourceID=14","0.23")</f>
        <v>0.23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HYPERLINK("http://141.218.60.56/~jnz1568/getInfo.php?workbook=06_03.xlsx&amp;sheet=U0&amp;row=95&amp;col=6&amp;number=4.1&amp;sourceID=14","4.1")</f>
        <v>4.1</v>
      </c>
      <c r="G95" s="4" t="str">
        <f>HYPERLINK("http://141.218.60.56/~jnz1568/getInfo.php?workbook=06_03.xlsx&amp;sheet=U0&amp;row=95&amp;col=7&amp;number=0.225&amp;sourceID=14","0.225")</f>
        <v>0.225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HYPERLINK("http://141.218.60.56/~jnz1568/getInfo.php?workbook=06_03.xlsx&amp;sheet=U0&amp;row=96&amp;col=6&amp;number=4.2&amp;sourceID=14","4.2")</f>
        <v>4.2</v>
      </c>
      <c r="G96" s="4" t="str">
        <f>HYPERLINK("http://141.218.60.56/~jnz1568/getInfo.php?workbook=06_03.xlsx&amp;sheet=U0&amp;row=96&amp;col=7&amp;number=0.22&amp;sourceID=14","0.22")</f>
        <v>0.22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HYPERLINK("http://141.218.60.56/~jnz1568/getInfo.php?workbook=06_03.xlsx&amp;sheet=U0&amp;row=97&amp;col=6&amp;number=4.3&amp;sourceID=14","4.3")</f>
        <v>4.3</v>
      </c>
      <c r="G97" s="4" t="str">
        <f>HYPERLINK("http://141.218.60.56/~jnz1568/getInfo.php?workbook=06_03.xlsx&amp;sheet=U0&amp;row=97&amp;col=7&amp;number=0.214&amp;sourceID=14","0.214")</f>
        <v>0.214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HYPERLINK("http://141.218.60.56/~jnz1568/getInfo.php?workbook=06_03.xlsx&amp;sheet=U0&amp;row=98&amp;col=6&amp;number=4.4&amp;sourceID=14","4.4")</f>
        <v>4.4</v>
      </c>
      <c r="G98" s="4" t="str">
        <f>HYPERLINK("http://141.218.60.56/~jnz1568/getInfo.php?workbook=06_03.xlsx&amp;sheet=U0&amp;row=98&amp;col=7&amp;number=0.206&amp;sourceID=14","0.206")</f>
        <v>0.206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HYPERLINK("http://141.218.60.56/~jnz1568/getInfo.php?workbook=06_03.xlsx&amp;sheet=U0&amp;row=99&amp;col=6&amp;number=4.5&amp;sourceID=14","4.5")</f>
        <v>4.5</v>
      </c>
      <c r="G99" s="4" t="str">
        <f>HYPERLINK("http://141.218.60.56/~jnz1568/getInfo.php?workbook=06_03.xlsx&amp;sheet=U0&amp;row=99&amp;col=7&amp;number=0.198&amp;sourceID=14","0.198")</f>
        <v>0.198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HYPERLINK("http://141.218.60.56/~jnz1568/getInfo.php?workbook=06_03.xlsx&amp;sheet=U0&amp;row=100&amp;col=6&amp;number=4.6&amp;sourceID=14","4.6")</f>
        <v>4.6</v>
      </c>
      <c r="G100" s="4" t="str">
        <f>HYPERLINK("http://141.218.60.56/~jnz1568/getInfo.php?workbook=06_03.xlsx&amp;sheet=U0&amp;row=100&amp;col=7&amp;number=0.19&amp;sourceID=14","0.19")</f>
        <v>0.19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HYPERLINK("http://141.218.60.56/~jnz1568/getInfo.php?workbook=06_03.xlsx&amp;sheet=U0&amp;row=101&amp;col=6&amp;number=4.7&amp;sourceID=14","4.7")</f>
        <v>4.7</v>
      </c>
      <c r="G101" s="4" t="str">
        <f>HYPERLINK("http://141.218.60.56/~jnz1568/getInfo.php?workbook=06_03.xlsx&amp;sheet=U0&amp;row=101&amp;col=7&amp;number=0.182&amp;sourceID=14","0.182")</f>
        <v>0.182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HYPERLINK("http://141.218.60.56/~jnz1568/getInfo.php?workbook=06_03.xlsx&amp;sheet=U0&amp;row=102&amp;col=6&amp;number=4.8&amp;sourceID=14","4.8")</f>
        <v>4.8</v>
      </c>
      <c r="G102" s="4" t="str">
        <f>HYPERLINK("http://141.218.60.56/~jnz1568/getInfo.php?workbook=06_03.xlsx&amp;sheet=U0&amp;row=102&amp;col=7&amp;number=0.176&amp;sourceID=14","0.176")</f>
        <v>0.176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HYPERLINK("http://141.218.60.56/~jnz1568/getInfo.php?workbook=06_03.xlsx&amp;sheet=U0&amp;row=103&amp;col=6&amp;number=4.9&amp;sourceID=14","4.9")</f>
        <v>4.9</v>
      </c>
      <c r="G103" s="4" t="str">
        <f>HYPERLINK("http://141.218.60.56/~jnz1568/getInfo.php?workbook=06_03.xlsx&amp;sheet=U0&amp;row=103&amp;col=7&amp;number=0.171&amp;sourceID=14","0.171")</f>
        <v>0.171</v>
      </c>
    </row>
    <row r="104" spans="1:7">
      <c r="A104" s="3">
        <v>6</v>
      </c>
      <c r="B104" s="3">
        <v>3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HYPERLINK("http://141.218.60.56/~jnz1568/getInfo.php?workbook=06_03.xlsx&amp;sheet=U0&amp;row=104&amp;col=6&amp;number=3&amp;sourceID=14","3")</f>
        <v>3</v>
      </c>
      <c r="G104" s="4" t="str">
        <f>HYPERLINK("http://141.218.60.56/~jnz1568/getInfo.php?workbook=06_03.xlsx&amp;sheet=U0&amp;row=104&amp;col=7&amp;number=0.181&amp;sourceID=14","0.181")</f>
        <v>0.181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HYPERLINK("http://141.218.60.56/~jnz1568/getInfo.php?workbook=06_03.xlsx&amp;sheet=U0&amp;row=105&amp;col=6&amp;number=3.1&amp;sourceID=14","3.1")</f>
        <v>3.1</v>
      </c>
      <c r="G105" s="4" t="str">
        <f>HYPERLINK("http://141.218.60.56/~jnz1568/getInfo.php?workbook=06_03.xlsx&amp;sheet=U0&amp;row=105&amp;col=7&amp;number=0.181&amp;sourceID=14","0.181")</f>
        <v>0.181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HYPERLINK("http://141.218.60.56/~jnz1568/getInfo.php?workbook=06_03.xlsx&amp;sheet=U0&amp;row=106&amp;col=6&amp;number=3.2&amp;sourceID=14","3.2")</f>
        <v>3.2</v>
      </c>
      <c r="G106" s="4" t="str">
        <f>HYPERLINK("http://141.218.60.56/~jnz1568/getInfo.php?workbook=06_03.xlsx&amp;sheet=U0&amp;row=106&amp;col=7&amp;number=0.182&amp;sourceID=14","0.182")</f>
        <v>0.182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HYPERLINK("http://141.218.60.56/~jnz1568/getInfo.php?workbook=06_03.xlsx&amp;sheet=U0&amp;row=107&amp;col=6&amp;number=3.3&amp;sourceID=14","3.3")</f>
        <v>3.3</v>
      </c>
      <c r="G107" s="4" t="str">
        <f>HYPERLINK("http://141.218.60.56/~jnz1568/getInfo.php?workbook=06_03.xlsx&amp;sheet=U0&amp;row=107&amp;col=7&amp;number=0.182&amp;sourceID=14","0.182")</f>
        <v>0.182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HYPERLINK("http://141.218.60.56/~jnz1568/getInfo.php?workbook=06_03.xlsx&amp;sheet=U0&amp;row=108&amp;col=6&amp;number=3.4&amp;sourceID=14","3.4")</f>
        <v>3.4</v>
      </c>
      <c r="G108" s="4" t="str">
        <f>HYPERLINK("http://141.218.60.56/~jnz1568/getInfo.php?workbook=06_03.xlsx&amp;sheet=U0&amp;row=108&amp;col=7&amp;number=0.182&amp;sourceID=14","0.182")</f>
        <v>0.182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HYPERLINK("http://141.218.60.56/~jnz1568/getInfo.php?workbook=06_03.xlsx&amp;sheet=U0&amp;row=109&amp;col=6&amp;number=3.5&amp;sourceID=14","3.5")</f>
        <v>3.5</v>
      </c>
      <c r="G109" s="4" t="str">
        <f>HYPERLINK("http://141.218.60.56/~jnz1568/getInfo.php?workbook=06_03.xlsx&amp;sheet=U0&amp;row=109&amp;col=7&amp;number=0.182&amp;sourceID=14","0.182")</f>
        <v>0.182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HYPERLINK("http://141.218.60.56/~jnz1568/getInfo.php?workbook=06_03.xlsx&amp;sheet=U0&amp;row=110&amp;col=6&amp;number=3.6&amp;sourceID=14","3.6")</f>
        <v>3.6</v>
      </c>
      <c r="G110" s="4" t="str">
        <f>HYPERLINK("http://141.218.60.56/~jnz1568/getInfo.php?workbook=06_03.xlsx&amp;sheet=U0&amp;row=110&amp;col=7&amp;number=0.182&amp;sourceID=14","0.182")</f>
        <v>0.182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HYPERLINK("http://141.218.60.56/~jnz1568/getInfo.php?workbook=06_03.xlsx&amp;sheet=U0&amp;row=111&amp;col=6&amp;number=3.7&amp;sourceID=14","3.7")</f>
        <v>3.7</v>
      </c>
      <c r="G111" s="4" t="str">
        <f>HYPERLINK("http://141.218.60.56/~jnz1568/getInfo.php?workbook=06_03.xlsx&amp;sheet=U0&amp;row=111&amp;col=7&amp;number=0.182&amp;sourceID=14","0.182")</f>
        <v>0.182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HYPERLINK("http://141.218.60.56/~jnz1568/getInfo.php?workbook=06_03.xlsx&amp;sheet=U0&amp;row=112&amp;col=6&amp;number=3.8&amp;sourceID=14","3.8")</f>
        <v>3.8</v>
      </c>
      <c r="G112" s="4" t="str">
        <f>HYPERLINK("http://141.218.60.56/~jnz1568/getInfo.php?workbook=06_03.xlsx&amp;sheet=U0&amp;row=112&amp;col=7&amp;number=0.182&amp;sourceID=14","0.182")</f>
        <v>0.182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HYPERLINK("http://141.218.60.56/~jnz1568/getInfo.php?workbook=06_03.xlsx&amp;sheet=U0&amp;row=113&amp;col=6&amp;number=3.9&amp;sourceID=14","3.9")</f>
        <v>3.9</v>
      </c>
      <c r="G113" s="4" t="str">
        <f>HYPERLINK("http://141.218.60.56/~jnz1568/getInfo.php?workbook=06_03.xlsx&amp;sheet=U0&amp;row=113&amp;col=7&amp;number=0.183&amp;sourceID=14","0.183")</f>
        <v>0.183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HYPERLINK("http://141.218.60.56/~jnz1568/getInfo.php?workbook=06_03.xlsx&amp;sheet=U0&amp;row=114&amp;col=6&amp;number=4&amp;sourceID=14","4")</f>
        <v>4</v>
      </c>
      <c r="G114" s="4" t="str">
        <f>HYPERLINK("http://141.218.60.56/~jnz1568/getInfo.php?workbook=06_03.xlsx&amp;sheet=U0&amp;row=114&amp;col=7&amp;number=0.183&amp;sourceID=14","0.183")</f>
        <v>0.183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HYPERLINK("http://141.218.60.56/~jnz1568/getInfo.php?workbook=06_03.xlsx&amp;sheet=U0&amp;row=115&amp;col=6&amp;number=4.1&amp;sourceID=14","4.1")</f>
        <v>4.1</v>
      </c>
      <c r="G115" s="4" t="str">
        <f>HYPERLINK("http://141.218.60.56/~jnz1568/getInfo.php?workbook=06_03.xlsx&amp;sheet=U0&amp;row=115&amp;col=7&amp;number=0.183&amp;sourceID=14","0.183")</f>
        <v>0.183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HYPERLINK("http://141.218.60.56/~jnz1568/getInfo.php?workbook=06_03.xlsx&amp;sheet=U0&amp;row=116&amp;col=6&amp;number=4.2&amp;sourceID=14","4.2")</f>
        <v>4.2</v>
      </c>
      <c r="G116" s="4" t="str">
        <f>HYPERLINK("http://141.218.60.56/~jnz1568/getInfo.php?workbook=06_03.xlsx&amp;sheet=U0&amp;row=116&amp;col=7&amp;number=0.184&amp;sourceID=14","0.184")</f>
        <v>0.184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HYPERLINK("http://141.218.60.56/~jnz1568/getInfo.php?workbook=06_03.xlsx&amp;sheet=U0&amp;row=117&amp;col=6&amp;number=4.3&amp;sourceID=14","4.3")</f>
        <v>4.3</v>
      </c>
      <c r="G117" s="4" t="str">
        <f>HYPERLINK("http://141.218.60.56/~jnz1568/getInfo.php?workbook=06_03.xlsx&amp;sheet=U0&amp;row=117&amp;col=7&amp;number=0.184&amp;sourceID=14","0.184")</f>
        <v>0.184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HYPERLINK("http://141.218.60.56/~jnz1568/getInfo.php?workbook=06_03.xlsx&amp;sheet=U0&amp;row=118&amp;col=6&amp;number=4.4&amp;sourceID=14","4.4")</f>
        <v>4.4</v>
      </c>
      <c r="G118" s="4" t="str">
        <f>HYPERLINK("http://141.218.60.56/~jnz1568/getInfo.php?workbook=06_03.xlsx&amp;sheet=U0&amp;row=118&amp;col=7&amp;number=0.185&amp;sourceID=14","0.185")</f>
        <v>0.185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HYPERLINK("http://141.218.60.56/~jnz1568/getInfo.php?workbook=06_03.xlsx&amp;sheet=U0&amp;row=119&amp;col=6&amp;number=4.5&amp;sourceID=14","4.5")</f>
        <v>4.5</v>
      </c>
      <c r="G119" s="4" t="str">
        <f>HYPERLINK("http://141.218.60.56/~jnz1568/getInfo.php?workbook=06_03.xlsx&amp;sheet=U0&amp;row=119&amp;col=7&amp;number=0.186&amp;sourceID=14","0.186")</f>
        <v>0.186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HYPERLINK("http://141.218.60.56/~jnz1568/getInfo.php?workbook=06_03.xlsx&amp;sheet=U0&amp;row=120&amp;col=6&amp;number=4.6&amp;sourceID=14","4.6")</f>
        <v>4.6</v>
      </c>
      <c r="G120" s="4" t="str">
        <f>HYPERLINK("http://141.218.60.56/~jnz1568/getInfo.php?workbook=06_03.xlsx&amp;sheet=U0&amp;row=120&amp;col=7&amp;number=0.187&amp;sourceID=14","0.187")</f>
        <v>0.187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HYPERLINK("http://141.218.60.56/~jnz1568/getInfo.php?workbook=06_03.xlsx&amp;sheet=U0&amp;row=121&amp;col=6&amp;number=4.7&amp;sourceID=14","4.7")</f>
        <v>4.7</v>
      </c>
      <c r="G121" s="4" t="str">
        <f>HYPERLINK("http://141.218.60.56/~jnz1568/getInfo.php?workbook=06_03.xlsx&amp;sheet=U0&amp;row=121&amp;col=7&amp;number=0.188&amp;sourceID=14","0.188")</f>
        <v>0.188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HYPERLINK("http://141.218.60.56/~jnz1568/getInfo.php?workbook=06_03.xlsx&amp;sheet=U0&amp;row=122&amp;col=6&amp;number=4.8&amp;sourceID=14","4.8")</f>
        <v>4.8</v>
      </c>
      <c r="G122" s="4" t="str">
        <f>HYPERLINK("http://141.218.60.56/~jnz1568/getInfo.php?workbook=06_03.xlsx&amp;sheet=U0&amp;row=122&amp;col=7&amp;number=0.189&amp;sourceID=14","0.189")</f>
        <v>0.189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HYPERLINK("http://141.218.60.56/~jnz1568/getInfo.php?workbook=06_03.xlsx&amp;sheet=U0&amp;row=123&amp;col=6&amp;number=4.9&amp;sourceID=14","4.9")</f>
        <v>4.9</v>
      </c>
      <c r="G123" s="4" t="str">
        <f>HYPERLINK("http://141.218.60.56/~jnz1568/getInfo.php?workbook=06_03.xlsx&amp;sheet=U0&amp;row=123&amp;col=7&amp;number=0.19&amp;sourceID=14","0.19")</f>
        <v>0.19</v>
      </c>
    </row>
    <row r="124" spans="1:7">
      <c r="A124" s="3">
        <v>6</v>
      </c>
      <c r="B124" s="3">
        <v>3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HYPERLINK("http://141.218.60.56/~jnz1568/getInfo.php?workbook=06_03.xlsx&amp;sheet=U0&amp;row=124&amp;col=6&amp;number=3&amp;sourceID=14","3")</f>
        <v>3</v>
      </c>
      <c r="G124" s="4" t="str">
        <f>HYPERLINK("http://141.218.60.56/~jnz1568/getInfo.php?workbook=06_03.xlsx&amp;sheet=U0&amp;row=124&amp;col=7&amp;number=0.272&amp;sourceID=14","0.272")</f>
        <v>0.272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HYPERLINK("http://141.218.60.56/~jnz1568/getInfo.php?workbook=06_03.xlsx&amp;sheet=U0&amp;row=125&amp;col=6&amp;number=3.1&amp;sourceID=14","3.1")</f>
        <v>3.1</v>
      </c>
      <c r="G125" s="4" t="str">
        <f>HYPERLINK("http://141.218.60.56/~jnz1568/getInfo.php?workbook=06_03.xlsx&amp;sheet=U0&amp;row=125&amp;col=7&amp;number=0.272&amp;sourceID=14","0.272")</f>
        <v>0.272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HYPERLINK("http://141.218.60.56/~jnz1568/getInfo.php?workbook=06_03.xlsx&amp;sheet=U0&amp;row=126&amp;col=6&amp;number=3.2&amp;sourceID=14","3.2")</f>
        <v>3.2</v>
      </c>
      <c r="G126" s="4" t="str">
        <f>HYPERLINK("http://141.218.60.56/~jnz1568/getInfo.php?workbook=06_03.xlsx&amp;sheet=U0&amp;row=126&amp;col=7&amp;number=0.272&amp;sourceID=14","0.272")</f>
        <v>0.272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HYPERLINK("http://141.218.60.56/~jnz1568/getInfo.php?workbook=06_03.xlsx&amp;sheet=U0&amp;row=127&amp;col=6&amp;number=3.3&amp;sourceID=14","3.3")</f>
        <v>3.3</v>
      </c>
      <c r="G127" s="4" t="str">
        <f>HYPERLINK("http://141.218.60.56/~jnz1568/getInfo.php?workbook=06_03.xlsx&amp;sheet=U0&amp;row=127&amp;col=7&amp;number=0.273&amp;sourceID=14","0.273")</f>
        <v>0.273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HYPERLINK("http://141.218.60.56/~jnz1568/getInfo.php?workbook=06_03.xlsx&amp;sheet=U0&amp;row=128&amp;col=6&amp;number=3.4&amp;sourceID=14","3.4")</f>
        <v>3.4</v>
      </c>
      <c r="G128" s="4" t="str">
        <f>HYPERLINK("http://141.218.60.56/~jnz1568/getInfo.php?workbook=06_03.xlsx&amp;sheet=U0&amp;row=128&amp;col=7&amp;number=0.273&amp;sourceID=14","0.273")</f>
        <v>0.273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HYPERLINK("http://141.218.60.56/~jnz1568/getInfo.php?workbook=06_03.xlsx&amp;sheet=U0&amp;row=129&amp;col=6&amp;number=3.5&amp;sourceID=14","3.5")</f>
        <v>3.5</v>
      </c>
      <c r="G129" s="4" t="str">
        <f>HYPERLINK("http://141.218.60.56/~jnz1568/getInfo.php?workbook=06_03.xlsx&amp;sheet=U0&amp;row=129&amp;col=7&amp;number=0.273&amp;sourceID=14","0.273")</f>
        <v>0.273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HYPERLINK("http://141.218.60.56/~jnz1568/getInfo.php?workbook=06_03.xlsx&amp;sheet=U0&amp;row=130&amp;col=6&amp;number=3.6&amp;sourceID=14","3.6")</f>
        <v>3.6</v>
      </c>
      <c r="G130" s="4" t="str">
        <f>HYPERLINK("http://141.218.60.56/~jnz1568/getInfo.php?workbook=06_03.xlsx&amp;sheet=U0&amp;row=130&amp;col=7&amp;number=0.273&amp;sourceID=14","0.273")</f>
        <v>0.273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HYPERLINK("http://141.218.60.56/~jnz1568/getInfo.php?workbook=06_03.xlsx&amp;sheet=U0&amp;row=131&amp;col=6&amp;number=3.7&amp;sourceID=14","3.7")</f>
        <v>3.7</v>
      </c>
      <c r="G131" s="4" t="str">
        <f>HYPERLINK("http://141.218.60.56/~jnz1568/getInfo.php?workbook=06_03.xlsx&amp;sheet=U0&amp;row=131&amp;col=7&amp;number=0.273&amp;sourceID=14","0.273")</f>
        <v>0.273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HYPERLINK("http://141.218.60.56/~jnz1568/getInfo.php?workbook=06_03.xlsx&amp;sheet=U0&amp;row=132&amp;col=6&amp;number=3.8&amp;sourceID=14","3.8")</f>
        <v>3.8</v>
      </c>
      <c r="G132" s="4" t="str">
        <f>HYPERLINK("http://141.218.60.56/~jnz1568/getInfo.php?workbook=06_03.xlsx&amp;sheet=U0&amp;row=132&amp;col=7&amp;number=0.273&amp;sourceID=14","0.273")</f>
        <v>0.273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HYPERLINK("http://141.218.60.56/~jnz1568/getInfo.php?workbook=06_03.xlsx&amp;sheet=U0&amp;row=133&amp;col=6&amp;number=3.9&amp;sourceID=14","3.9")</f>
        <v>3.9</v>
      </c>
      <c r="G133" s="4" t="str">
        <f>HYPERLINK("http://141.218.60.56/~jnz1568/getInfo.php?workbook=06_03.xlsx&amp;sheet=U0&amp;row=133&amp;col=7&amp;number=0.274&amp;sourceID=14","0.274")</f>
        <v>0.274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HYPERLINK("http://141.218.60.56/~jnz1568/getInfo.php?workbook=06_03.xlsx&amp;sheet=U0&amp;row=134&amp;col=6&amp;number=4&amp;sourceID=14","4")</f>
        <v>4</v>
      </c>
      <c r="G134" s="4" t="str">
        <f>HYPERLINK("http://141.218.60.56/~jnz1568/getInfo.php?workbook=06_03.xlsx&amp;sheet=U0&amp;row=134&amp;col=7&amp;number=0.274&amp;sourceID=14","0.274")</f>
        <v>0.274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HYPERLINK("http://141.218.60.56/~jnz1568/getInfo.php?workbook=06_03.xlsx&amp;sheet=U0&amp;row=135&amp;col=6&amp;number=4.1&amp;sourceID=14","4.1")</f>
        <v>4.1</v>
      </c>
      <c r="G135" s="4" t="str">
        <f>HYPERLINK("http://141.218.60.56/~jnz1568/getInfo.php?workbook=06_03.xlsx&amp;sheet=U0&amp;row=135&amp;col=7&amp;number=0.275&amp;sourceID=14","0.275")</f>
        <v>0.275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HYPERLINK("http://141.218.60.56/~jnz1568/getInfo.php?workbook=06_03.xlsx&amp;sheet=U0&amp;row=136&amp;col=6&amp;number=4.2&amp;sourceID=14","4.2")</f>
        <v>4.2</v>
      </c>
      <c r="G136" s="4" t="str">
        <f>HYPERLINK("http://141.218.60.56/~jnz1568/getInfo.php?workbook=06_03.xlsx&amp;sheet=U0&amp;row=136&amp;col=7&amp;number=0.275&amp;sourceID=14","0.275")</f>
        <v>0.275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HYPERLINK("http://141.218.60.56/~jnz1568/getInfo.php?workbook=06_03.xlsx&amp;sheet=U0&amp;row=137&amp;col=6&amp;number=4.3&amp;sourceID=14","4.3")</f>
        <v>4.3</v>
      </c>
      <c r="G137" s="4" t="str">
        <f>HYPERLINK("http://141.218.60.56/~jnz1568/getInfo.php?workbook=06_03.xlsx&amp;sheet=U0&amp;row=137&amp;col=7&amp;number=0.276&amp;sourceID=14","0.276")</f>
        <v>0.276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HYPERLINK("http://141.218.60.56/~jnz1568/getInfo.php?workbook=06_03.xlsx&amp;sheet=U0&amp;row=138&amp;col=6&amp;number=4.4&amp;sourceID=14","4.4")</f>
        <v>4.4</v>
      </c>
      <c r="G138" s="4" t="str">
        <f>HYPERLINK("http://141.218.60.56/~jnz1568/getInfo.php?workbook=06_03.xlsx&amp;sheet=U0&amp;row=138&amp;col=7&amp;number=0.277&amp;sourceID=14","0.277")</f>
        <v>0.277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HYPERLINK("http://141.218.60.56/~jnz1568/getInfo.php?workbook=06_03.xlsx&amp;sheet=U0&amp;row=139&amp;col=6&amp;number=4.5&amp;sourceID=14","4.5")</f>
        <v>4.5</v>
      </c>
      <c r="G139" s="4" t="str">
        <f>HYPERLINK("http://141.218.60.56/~jnz1568/getInfo.php?workbook=06_03.xlsx&amp;sheet=U0&amp;row=139&amp;col=7&amp;number=0.278&amp;sourceID=14","0.278")</f>
        <v>0.278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HYPERLINK("http://141.218.60.56/~jnz1568/getInfo.php?workbook=06_03.xlsx&amp;sheet=U0&amp;row=140&amp;col=6&amp;number=4.6&amp;sourceID=14","4.6")</f>
        <v>4.6</v>
      </c>
      <c r="G140" s="4" t="str">
        <f>HYPERLINK("http://141.218.60.56/~jnz1568/getInfo.php?workbook=06_03.xlsx&amp;sheet=U0&amp;row=140&amp;col=7&amp;number=0.28&amp;sourceID=14","0.28")</f>
        <v>0.28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HYPERLINK("http://141.218.60.56/~jnz1568/getInfo.php?workbook=06_03.xlsx&amp;sheet=U0&amp;row=141&amp;col=6&amp;number=4.7&amp;sourceID=14","4.7")</f>
        <v>4.7</v>
      </c>
      <c r="G141" s="4" t="str">
        <f>HYPERLINK("http://141.218.60.56/~jnz1568/getInfo.php?workbook=06_03.xlsx&amp;sheet=U0&amp;row=141&amp;col=7&amp;number=0.281&amp;sourceID=14","0.281")</f>
        <v>0.281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HYPERLINK("http://141.218.60.56/~jnz1568/getInfo.php?workbook=06_03.xlsx&amp;sheet=U0&amp;row=142&amp;col=6&amp;number=4.8&amp;sourceID=14","4.8")</f>
        <v>4.8</v>
      </c>
      <c r="G142" s="4" t="str">
        <f>HYPERLINK("http://141.218.60.56/~jnz1568/getInfo.php?workbook=06_03.xlsx&amp;sheet=U0&amp;row=142&amp;col=7&amp;number=0.283&amp;sourceID=14","0.283")</f>
        <v>0.283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HYPERLINK("http://141.218.60.56/~jnz1568/getInfo.php?workbook=06_03.xlsx&amp;sheet=U0&amp;row=143&amp;col=6&amp;number=4.9&amp;sourceID=14","4.9")</f>
        <v>4.9</v>
      </c>
      <c r="G143" s="4" t="str">
        <f>HYPERLINK("http://141.218.60.56/~jnz1568/getInfo.php?workbook=06_03.xlsx&amp;sheet=U0&amp;row=143&amp;col=7&amp;number=0.286&amp;sourceID=14","0.286")</f>
        <v>0.286</v>
      </c>
    </row>
    <row r="144" spans="1:7">
      <c r="A144" s="3">
        <v>6</v>
      </c>
      <c r="B144" s="3">
        <v>3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HYPERLINK("http://141.218.60.56/~jnz1568/getInfo.php?workbook=06_03.xlsx&amp;sheet=U0&amp;row=144&amp;col=6&amp;number=3&amp;sourceID=14","3")</f>
        <v>3</v>
      </c>
      <c r="G144" s="4" t="str">
        <f>HYPERLINK("http://141.218.60.56/~jnz1568/getInfo.php?workbook=06_03.xlsx&amp;sheet=U0&amp;row=144&amp;col=7&amp;number=0.12&amp;sourceID=14","0.12")</f>
        <v>0.12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HYPERLINK("http://141.218.60.56/~jnz1568/getInfo.php?workbook=06_03.xlsx&amp;sheet=U0&amp;row=145&amp;col=6&amp;number=3.1&amp;sourceID=14","3.1")</f>
        <v>3.1</v>
      </c>
      <c r="G145" s="4" t="str">
        <f>HYPERLINK("http://141.218.60.56/~jnz1568/getInfo.php?workbook=06_03.xlsx&amp;sheet=U0&amp;row=145&amp;col=7&amp;number=0.12&amp;sourceID=14","0.12")</f>
        <v>0.12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HYPERLINK("http://141.218.60.56/~jnz1568/getInfo.php?workbook=06_03.xlsx&amp;sheet=U0&amp;row=146&amp;col=6&amp;number=3.2&amp;sourceID=14","3.2")</f>
        <v>3.2</v>
      </c>
      <c r="G146" s="4" t="str">
        <f>HYPERLINK("http://141.218.60.56/~jnz1568/getInfo.php?workbook=06_03.xlsx&amp;sheet=U0&amp;row=146&amp;col=7&amp;number=0.119&amp;sourceID=14","0.119")</f>
        <v>0.119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HYPERLINK("http://141.218.60.56/~jnz1568/getInfo.php?workbook=06_03.xlsx&amp;sheet=U0&amp;row=147&amp;col=6&amp;number=3.3&amp;sourceID=14","3.3")</f>
        <v>3.3</v>
      </c>
      <c r="G147" s="4" t="str">
        <f>HYPERLINK("http://141.218.60.56/~jnz1568/getInfo.php?workbook=06_03.xlsx&amp;sheet=U0&amp;row=147&amp;col=7&amp;number=0.119&amp;sourceID=14","0.119")</f>
        <v>0.119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HYPERLINK("http://141.218.60.56/~jnz1568/getInfo.php?workbook=06_03.xlsx&amp;sheet=U0&amp;row=148&amp;col=6&amp;number=3.4&amp;sourceID=14","3.4")</f>
        <v>3.4</v>
      </c>
      <c r="G148" s="4" t="str">
        <f>HYPERLINK("http://141.218.60.56/~jnz1568/getInfo.php?workbook=06_03.xlsx&amp;sheet=U0&amp;row=148&amp;col=7&amp;number=0.118&amp;sourceID=14","0.118")</f>
        <v>0.118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HYPERLINK("http://141.218.60.56/~jnz1568/getInfo.php?workbook=06_03.xlsx&amp;sheet=U0&amp;row=149&amp;col=6&amp;number=3.5&amp;sourceID=14","3.5")</f>
        <v>3.5</v>
      </c>
      <c r="G149" s="4" t="str">
        <f>HYPERLINK("http://141.218.60.56/~jnz1568/getInfo.php?workbook=06_03.xlsx&amp;sheet=U0&amp;row=149&amp;col=7&amp;number=0.117&amp;sourceID=14","0.117")</f>
        <v>0.117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HYPERLINK("http://141.218.60.56/~jnz1568/getInfo.php?workbook=06_03.xlsx&amp;sheet=U0&amp;row=150&amp;col=6&amp;number=3.6&amp;sourceID=14","3.6")</f>
        <v>3.6</v>
      </c>
      <c r="G150" s="4" t="str">
        <f>HYPERLINK("http://141.218.60.56/~jnz1568/getInfo.php?workbook=06_03.xlsx&amp;sheet=U0&amp;row=150&amp;col=7&amp;number=0.116&amp;sourceID=14","0.116")</f>
        <v>0.116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HYPERLINK("http://141.218.60.56/~jnz1568/getInfo.php?workbook=06_03.xlsx&amp;sheet=U0&amp;row=151&amp;col=6&amp;number=3.7&amp;sourceID=14","3.7")</f>
        <v>3.7</v>
      </c>
      <c r="G151" s="4" t="str">
        <f>HYPERLINK("http://141.218.60.56/~jnz1568/getInfo.php?workbook=06_03.xlsx&amp;sheet=U0&amp;row=151&amp;col=7&amp;number=0.115&amp;sourceID=14","0.115")</f>
        <v>0.115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HYPERLINK("http://141.218.60.56/~jnz1568/getInfo.php?workbook=06_03.xlsx&amp;sheet=U0&amp;row=152&amp;col=6&amp;number=3.8&amp;sourceID=14","3.8")</f>
        <v>3.8</v>
      </c>
      <c r="G152" s="4" t="str">
        <f>HYPERLINK("http://141.218.60.56/~jnz1568/getInfo.php?workbook=06_03.xlsx&amp;sheet=U0&amp;row=152&amp;col=7&amp;number=0.113&amp;sourceID=14","0.113")</f>
        <v>0.113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HYPERLINK("http://141.218.60.56/~jnz1568/getInfo.php?workbook=06_03.xlsx&amp;sheet=U0&amp;row=153&amp;col=6&amp;number=3.9&amp;sourceID=14","3.9")</f>
        <v>3.9</v>
      </c>
      <c r="G153" s="4" t="str">
        <f>HYPERLINK("http://141.218.60.56/~jnz1568/getInfo.php?workbook=06_03.xlsx&amp;sheet=U0&amp;row=153&amp;col=7&amp;number=0.111&amp;sourceID=14","0.111")</f>
        <v>0.111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HYPERLINK("http://141.218.60.56/~jnz1568/getInfo.php?workbook=06_03.xlsx&amp;sheet=U0&amp;row=154&amp;col=6&amp;number=4&amp;sourceID=14","4")</f>
        <v>4</v>
      </c>
      <c r="G154" s="4" t="str">
        <f>HYPERLINK("http://141.218.60.56/~jnz1568/getInfo.php?workbook=06_03.xlsx&amp;sheet=U0&amp;row=154&amp;col=7&amp;number=0.108&amp;sourceID=14","0.108")</f>
        <v>0.108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HYPERLINK("http://141.218.60.56/~jnz1568/getInfo.php?workbook=06_03.xlsx&amp;sheet=U0&amp;row=155&amp;col=6&amp;number=4.1&amp;sourceID=14","4.1")</f>
        <v>4.1</v>
      </c>
      <c r="G155" s="4" t="str">
        <f>HYPERLINK("http://141.218.60.56/~jnz1568/getInfo.php?workbook=06_03.xlsx&amp;sheet=U0&amp;row=155&amp;col=7&amp;number=0.105&amp;sourceID=14","0.105")</f>
        <v>0.105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HYPERLINK("http://141.218.60.56/~jnz1568/getInfo.php?workbook=06_03.xlsx&amp;sheet=U0&amp;row=156&amp;col=6&amp;number=4.2&amp;sourceID=14","4.2")</f>
        <v>4.2</v>
      </c>
      <c r="G156" s="4" t="str">
        <f>HYPERLINK("http://141.218.60.56/~jnz1568/getInfo.php?workbook=06_03.xlsx&amp;sheet=U0&amp;row=156&amp;col=7&amp;number=0.101&amp;sourceID=14","0.101")</f>
        <v>0.101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HYPERLINK("http://141.218.60.56/~jnz1568/getInfo.php?workbook=06_03.xlsx&amp;sheet=U0&amp;row=157&amp;col=6&amp;number=4.3&amp;sourceID=14","4.3")</f>
        <v>4.3</v>
      </c>
      <c r="G157" s="4" t="str">
        <f>HYPERLINK("http://141.218.60.56/~jnz1568/getInfo.php?workbook=06_03.xlsx&amp;sheet=U0&amp;row=157&amp;col=7&amp;number=0.0968&amp;sourceID=14","0.0968")</f>
        <v>0.0968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HYPERLINK("http://141.218.60.56/~jnz1568/getInfo.php?workbook=06_03.xlsx&amp;sheet=U0&amp;row=158&amp;col=6&amp;number=4.4&amp;sourceID=14","4.4")</f>
        <v>4.4</v>
      </c>
      <c r="G158" s="4" t="str">
        <f>HYPERLINK("http://141.218.60.56/~jnz1568/getInfo.php?workbook=06_03.xlsx&amp;sheet=U0&amp;row=158&amp;col=7&amp;number=0.0916&amp;sourceID=14","0.0916")</f>
        <v>0.0916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HYPERLINK("http://141.218.60.56/~jnz1568/getInfo.php?workbook=06_03.xlsx&amp;sheet=U0&amp;row=159&amp;col=6&amp;number=4.5&amp;sourceID=14","4.5")</f>
        <v>4.5</v>
      </c>
      <c r="G159" s="4" t="str">
        <f>HYPERLINK("http://141.218.60.56/~jnz1568/getInfo.php?workbook=06_03.xlsx&amp;sheet=U0&amp;row=159&amp;col=7&amp;number=0.0859&amp;sourceID=14","0.0859")</f>
        <v>0.0859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HYPERLINK("http://141.218.60.56/~jnz1568/getInfo.php?workbook=06_03.xlsx&amp;sheet=U0&amp;row=160&amp;col=6&amp;number=4.6&amp;sourceID=14","4.6")</f>
        <v>4.6</v>
      </c>
      <c r="G160" s="4" t="str">
        <f>HYPERLINK("http://141.218.60.56/~jnz1568/getInfo.php?workbook=06_03.xlsx&amp;sheet=U0&amp;row=160&amp;col=7&amp;number=0.0802&amp;sourceID=14","0.0802")</f>
        <v>0.0802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HYPERLINK("http://141.218.60.56/~jnz1568/getInfo.php?workbook=06_03.xlsx&amp;sheet=U0&amp;row=161&amp;col=6&amp;number=4.7&amp;sourceID=14","4.7")</f>
        <v>4.7</v>
      </c>
      <c r="G161" s="4" t="str">
        <f>HYPERLINK("http://141.218.60.56/~jnz1568/getInfo.php?workbook=06_03.xlsx&amp;sheet=U0&amp;row=161&amp;col=7&amp;number=0.0752&amp;sourceID=14","0.0752")</f>
        <v>0.0752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HYPERLINK("http://141.218.60.56/~jnz1568/getInfo.php?workbook=06_03.xlsx&amp;sheet=U0&amp;row=162&amp;col=6&amp;number=4.8&amp;sourceID=14","4.8")</f>
        <v>4.8</v>
      </c>
      <c r="G162" s="4" t="str">
        <f>HYPERLINK("http://141.218.60.56/~jnz1568/getInfo.php?workbook=06_03.xlsx&amp;sheet=U0&amp;row=162&amp;col=7&amp;number=0.0718&amp;sourceID=14","0.0718")</f>
        <v>0.0718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HYPERLINK("http://141.218.60.56/~jnz1568/getInfo.php?workbook=06_03.xlsx&amp;sheet=U0&amp;row=163&amp;col=6&amp;number=4.9&amp;sourceID=14","4.9")</f>
        <v>4.9</v>
      </c>
      <c r="G163" s="4" t="str">
        <f>HYPERLINK("http://141.218.60.56/~jnz1568/getInfo.php?workbook=06_03.xlsx&amp;sheet=U0&amp;row=163&amp;col=7&amp;number=0.0699&amp;sourceID=14","0.0699")</f>
        <v>0.0699</v>
      </c>
    </row>
    <row r="164" spans="1:7">
      <c r="A164" s="3">
        <v>6</v>
      </c>
      <c r="B164" s="3">
        <v>3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HYPERLINK("http://141.218.60.56/~jnz1568/getInfo.php?workbook=06_03.xlsx&amp;sheet=U0&amp;row=164&amp;col=6&amp;number=3&amp;sourceID=14","3")</f>
        <v>3</v>
      </c>
      <c r="G164" s="4" t="str">
        <f>HYPERLINK("http://141.218.60.56/~jnz1568/getInfo.php?workbook=06_03.xlsx&amp;sheet=U0&amp;row=164&amp;col=7&amp;number=0.0345&amp;sourceID=14","0.0345")</f>
        <v>0.0345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HYPERLINK("http://141.218.60.56/~jnz1568/getInfo.php?workbook=06_03.xlsx&amp;sheet=U0&amp;row=165&amp;col=6&amp;number=3.1&amp;sourceID=14","3.1")</f>
        <v>3.1</v>
      </c>
      <c r="G165" s="4" t="str">
        <f>HYPERLINK("http://141.218.60.56/~jnz1568/getInfo.php?workbook=06_03.xlsx&amp;sheet=U0&amp;row=165&amp;col=7&amp;number=0.0344&amp;sourceID=14","0.0344")</f>
        <v>0.0344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HYPERLINK("http://141.218.60.56/~jnz1568/getInfo.php?workbook=06_03.xlsx&amp;sheet=U0&amp;row=166&amp;col=6&amp;number=3.2&amp;sourceID=14","3.2")</f>
        <v>3.2</v>
      </c>
      <c r="G166" s="4" t="str">
        <f>HYPERLINK("http://141.218.60.56/~jnz1568/getInfo.php?workbook=06_03.xlsx&amp;sheet=U0&amp;row=166&amp;col=7&amp;number=0.0344&amp;sourceID=14","0.0344")</f>
        <v>0.0344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HYPERLINK("http://141.218.60.56/~jnz1568/getInfo.php?workbook=06_03.xlsx&amp;sheet=U0&amp;row=167&amp;col=6&amp;number=3.3&amp;sourceID=14","3.3")</f>
        <v>3.3</v>
      </c>
      <c r="G167" s="4" t="str">
        <f>HYPERLINK("http://141.218.60.56/~jnz1568/getInfo.php?workbook=06_03.xlsx&amp;sheet=U0&amp;row=167&amp;col=7&amp;number=0.0343&amp;sourceID=14","0.0343")</f>
        <v>0.0343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HYPERLINK("http://141.218.60.56/~jnz1568/getInfo.php?workbook=06_03.xlsx&amp;sheet=U0&amp;row=168&amp;col=6&amp;number=3.4&amp;sourceID=14","3.4")</f>
        <v>3.4</v>
      </c>
      <c r="G168" s="4" t="str">
        <f>HYPERLINK("http://141.218.60.56/~jnz1568/getInfo.php?workbook=06_03.xlsx&amp;sheet=U0&amp;row=168&amp;col=7&amp;number=0.0343&amp;sourceID=14","0.0343")</f>
        <v>0.0343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HYPERLINK("http://141.218.60.56/~jnz1568/getInfo.php?workbook=06_03.xlsx&amp;sheet=U0&amp;row=169&amp;col=6&amp;number=3.5&amp;sourceID=14","3.5")</f>
        <v>3.5</v>
      </c>
      <c r="G169" s="4" t="str">
        <f>HYPERLINK("http://141.218.60.56/~jnz1568/getInfo.php?workbook=06_03.xlsx&amp;sheet=U0&amp;row=169&amp;col=7&amp;number=0.0342&amp;sourceID=14","0.0342")</f>
        <v>0.0342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HYPERLINK("http://141.218.60.56/~jnz1568/getInfo.php?workbook=06_03.xlsx&amp;sheet=U0&amp;row=170&amp;col=6&amp;number=3.6&amp;sourceID=14","3.6")</f>
        <v>3.6</v>
      </c>
      <c r="G170" s="4" t="str">
        <f>HYPERLINK("http://141.218.60.56/~jnz1568/getInfo.php?workbook=06_03.xlsx&amp;sheet=U0&amp;row=170&amp;col=7&amp;number=0.034&amp;sourceID=14","0.034")</f>
        <v>0.034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HYPERLINK("http://141.218.60.56/~jnz1568/getInfo.php?workbook=06_03.xlsx&amp;sheet=U0&amp;row=171&amp;col=6&amp;number=3.7&amp;sourceID=14","3.7")</f>
        <v>3.7</v>
      </c>
      <c r="G171" s="4" t="str">
        <f>HYPERLINK("http://141.218.60.56/~jnz1568/getInfo.php?workbook=06_03.xlsx&amp;sheet=U0&amp;row=171&amp;col=7&amp;number=0.0339&amp;sourceID=14","0.0339")</f>
        <v>0.0339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HYPERLINK("http://141.218.60.56/~jnz1568/getInfo.php?workbook=06_03.xlsx&amp;sheet=U0&amp;row=172&amp;col=6&amp;number=3.8&amp;sourceID=14","3.8")</f>
        <v>3.8</v>
      </c>
      <c r="G172" s="4" t="str">
        <f>HYPERLINK("http://141.218.60.56/~jnz1568/getInfo.php?workbook=06_03.xlsx&amp;sheet=U0&amp;row=172&amp;col=7&amp;number=0.0337&amp;sourceID=14","0.0337")</f>
        <v>0.0337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HYPERLINK("http://141.218.60.56/~jnz1568/getInfo.php?workbook=06_03.xlsx&amp;sheet=U0&amp;row=173&amp;col=6&amp;number=3.9&amp;sourceID=14","3.9")</f>
        <v>3.9</v>
      </c>
      <c r="G173" s="4" t="str">
        <f>HYPERLINK("http://141.218.60.56/~jnz1568/getInfo.php?workbook=06_03.xlsx&amp;sheet=U0&amp;row=173&amp;col=7&amp;number=0.0335&amp;sourceID=14","0.0335")</f>
        <v>0.0335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HYPERLINK("http://141.218.60.56/~jnz1568/getInfo.php?workbook=06_03.xlsx&amp;sheet=U0&amp;row=174&amp;col=6&amp;number=4&amp;sourceID=14","4")</f>
        <v>4</v>
      </c>
      <c r="G174" s="4" t="str">
        <f>HYPERLINK("http://141.218.60.56/~jnz1568/getInfo.php?workbook=06_03.xlsx&amp;sheet=U0&amp;row=174&amp;col=7&amp;number=0.0332&amp;sourceID=14","0.0332")</f>
        <v>0.0332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HYPERLINK("http://141.218.60.56/~jnz1568/getInfo.php?workbook=06_03.xlsx&amp;sheet=U0&amp;row=175&amp;col=6&amp;number=4.1&amp;sourceID=14","4.1")</f>
        <v>4.1</v>
      </c>
      <c r="G175" s="4" t="str">
        <f>HYPERLINK("http://141.218.60.56/~jnz1568/getInfo.php?workbook=06_03.xlsx&amp;sheet=U0&amp;row=175&amp;col=7&amp;number=0.0328&amp;sourceID=14","0.0328")</f>
        <v>0.0328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HYPERLINK("http://141.218.60.56/~jnz1568/getInfo.php?workbook=06_03.xlsx&amp;sheet=U0&amp;row=176&amp;col=6&amp;number=4.2&amp;sourceID=14","4.2")</f>
        <v>4.2</v>
      </c>
      <c r="G176" s="4" t="str">
        <f>HYPERLINK("http://141.218.60.56/~jnz1568/getInfo.php?workbook=06_03.xlsx&amp;sheet=U0&amp;row=176&amp;col=7&amp;number=0.0324&amp;sourceID=14","0.0324")</f>
        <v>0.0324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HYPERLINK("http://141.218.60.56/~jnz1568/getInfo.php?workbook=06_03.xlsx&amp;sheet=U0&amp;row=177&amp;col=6&amp;number=4.3&amp;sourceID=14","4.3")</f>
        <v>4.3</v>
      </c>
      <c r="G177" s="4" t="str">
        <f>HYPERLINK("http://141.218.60.56/~jnz1568/getInfo.php?workbook=06_03.xlsx&amp;sheet=U0&amp;row=177&amp;col=7&amp;number=0.0319&amp;sourceID=14","0.0319")</f>
        <v>0.0319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HYPERLINK("http://141.218.60.56/~jnz1568/getInfo.php?workbook=06_03.xlsx&amp;sheet=U0&amp;row=178&amp;col=6&amp;number=4.4&amp;sourceID=14","4.4")</f>
        <v>4.4</v>
      </c>
      <c r="G178" s="4" t="str">
        <f>HYPERLINK("http://141.218.60.56/~jnz1568/getInfo.php?workbook=06_03.xlsx&amp;sheet=U0&amp;row=178&amp;col=7&amp;number=0.0313&amp;sourceID=14","0.0313")</f>
        <v>0.0313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HYPERLINK("http://141.218.60.56/~jnz1568/getInfo.php?workbook=06_03.xlsx&amp;sheet=U0&amp;row=179&amp;col=6&amp;number=4.5&amp;sourceID=14","4.5")</f>
        <v>4.5</v>
      </c>
      <c r="G179" s="4" t="str">
        <f>HYPERLINK("http://141.218.60.56/~jnz1568/getInfo.php?workbook=06_03.xlsx&amp;sheet=U0&amp;row=179&amp;col=7&amp;number=0.0306&amp;sourceID=14","0.0306")</f>
        <v>0.0306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HYPERLINK("http://141.218.60.56/~jnz1568/getInfo.php?workbook=06_03.xlsx&amp;sheet=U0&amp;row=180&amp;col=6&amp;number=4.6&amp;sourceID=14","4.6")</f>
        <v>4.6</v>
      </c>
      <c r="G180" s="4" t="str">
        <f>HYPERLINK("http://141.218.60.56/~jnz1568/getInfo.php?workbook=06_03.xlsx&amp;sheet=U0&amp;row=180&amp;col=7&amp;number=0.0297&amp;sourceID=14","0.0297")</f>
        <v>0.0297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HYPERLINK("http://141.218.60.56/~jnz1568/getInfo.php?workbook=06_03.xlsx&amp;sheet=U0&amp;row=181&amp;col=6&amp;number=4.7&amp;sourceID=14","4.7")</f>
        <v>4.7</v>
      </c>
      <c r="G181" s="4" t="str">
        <f>HYPERLINK("http://141.218.60.56/~jnz1568/getInfo.php?workbook=06_03.xlsx&amp;sheet=U0&amp;row=181&amp;col=7&amp;number=0.0288&amp;sourceID=14","0.0288")</f>
        <v>0.0288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HYPERLINK("http://141.218.60.56/~jnz1568/getInfo.php?workbook=06_03.xlsx&amp;sheet=U0&amp;row=182&amp;col=6&amp;number=4.8&amp;sourceID=14","4.8")</f>
        <v>4.8</v>
      </c>
      <c r="G182" s="4" t="str">
        <f>HYPERLINK("http://141.218.60.56/~jnz1568/getInfo.php?workbook=06_03.xlsx&amp;sheet=U0&amp;row=182&amp;col=7&amp;number=0.0279&amp;sourceID=14","0.0279")</f>
        <v>0.0279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HYPERLINK("http://141.218.60.56/~jnz1568/getInfo.php?workbook=06_03.xlsx&amp;sheet=U0&amp;row=183&amp;col=6&amp;number=4.9&amp;sourceID=14","4.9")</f>
        <v>4.9</v>
      </c>
      <c r="G183" s="4" t="str">
        <f>HYPERLINK("http://141.218.60.56/~jnz1568/getInfo.php?workbook=06_03.xlsx&amp;sheet=U0&amp;row=183&amp;col=7&amp;number=0.0269&amp;sourceID=14","0.0269")</f>
        <v>0.0269</v>
      </c>
    </row>
    <row r="184" spans="1:7">
      <c r="A184" s="3">
        <v>6</v>
      </c>
      <c r="B184" s="3">
        <v>3</v>
      </c>
      <c r="C184" s="3">
        <v>1</v>
      </c>
      <c r="D184" s="3">
        <v>11</v>
      </c>
      <c r="E184" s="3">
        <v>1</v>
      </c>
      <c r="F184" s="4" t="str">
        <f>HYPERLINK("http://141.218.60.56/~jnz1568/getInfo.php?workbook=06_03.xlsx&amp;sheet=U0&amp;row=184&amp;col=6&amp;number=3&amp;sourceID=14","3")</f>
        <v>3</v>
      </c>
      <c r="G184" s="4" t="str">
        <f>HYPERLINK("http://141.218.60.56/~jnz1568/getInfo.php?workbook=06_03.xlsx&amp;sheet=U0&amp;row=184&amp;col=7&amp;number=0.069&amp;sourceID=14","0.069")</f>
        <v>0.069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HYPERLINK("http://141.218.60.56/~jnz1568/getInfo.php?workbook=06_03.xlsx&amp;sheet=U0&amp;row=185&amp;col=6&amp;number=3.1&amp;sourceID=14","3.1")</f>
        <v>3.1</v>
      </c>
      <c r="G185" s="4" t="str">
        <f>HYPERLINK("http://141.218.60.56/~jnz1568/getInfo.php?workbook=06_03.xlsx&amp;sheet=U0&amp;row=185&amp;col=7&amp;number=0.0689&amp;sourceID=14","0.0689")</f>
        <v>0.0689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HYPERLINK("http://141.218.60.56/~jnz1568/getInfo.php?workbook=06_03.xlsx&amp;sheet=U0&amp;row=186&amp;col=6&amp;number=3.2&amp;sourceID=14","3.2")</f>
        <v>3.2</v>
      </c>
      <c r="G186" s="4" t="str">
        <f>HYPERLINK("http://141.218.60.56/~jnz1568/getInfo.php?workbook=06_03.xlsx&amp;sheet=U0&amp;row=186&amp;col=7&amp;number=0.0688&amp;sourceID=14","0.0688")</f>
        <v>0.0688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HYPERLINK("http://141.218.60.56/~jnz1568/getInfo.php?workbook=06_03.xlsx&amp;sheet=U0&amp;row=187&amp;col=6&amp;number=3.3&amp;sourceID=14","3.3")</f>
        <v>3.3</v>
      </c>
      <c r="G187" s="4" t="str">
        <f>HYPERLINK("http://141.218.60.56/~jnz1568/getInfo.php?workbook=06_03.xlsx&amp;sheet=U0&amp;row=187&amp;col=7&amp;number=0.0687&amp;sourceID=14","0.0687")</f>
        <v>0.0687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HYPERLINK("http://141.218.60.56/~jnz1568/getInfo.php?workbook=06_03.xlsx&amp;sheet=U0&amp;row=188&amp;col=6&amp;number=3.4&amp;sourceID=14","3.4")</f>
        <v>3.4</v>
      </c>
      <c r="G188" s="4" t="str">
        <f>HYPERLINK("http://141.218.60.56/~jnz1568/getInfo.php?workbook=06_03.xlsx&amp;sheet=U0&amp;row=188&amp;col=7&amp;number=0.0685&amp;sourceID=14","0.0685")</f>
        <v>0.0685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HYPERLINK("http://141.218.60.56/~jnz1568/getInfo.php?workbook=06_03.xlsx&amp;sheet=U0&amp;row=189&amp;col=6&amp;number=3.5&amp;sourceID=14","3.5")</f>
        <v>3.5</v>
      </c>
      <c r="G189" s="4" t="str">
        <f>HYPERLINK("http://141.218.60.56/~jnz1568/getInfo.php?workbook=06_03.xlsx&amp;sheet=U0&amp;row=189&amp;col=7&amp;number=0.0683&amp;sourceID=14","0.0683")</f>
        <v>0.0683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HYPERLINK("http://141.218.60.56/~jnz1568/getInfo.php?workbook=06_03.xlsx&amp;sheet=U0&amp;row=190&amp;col=6&amp;number=3.6&amp;sourceID=14","3.6")</f>
        <v>3.6</v>
      </c>
      <c r="G190" s="4" t="str">
        <f>HYPERLINK("http://141.218.60.56/~jnz1568/getInfo.php?workbook=06_03.xlsx&amp;sheet=U0&amp;row=190&amp;col=7&amp;number=0.0681&amp;sourceID=14","0.0681")</f>
        <v>0.0681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HYPERLINK("http://141.218.60.56/~jnz1568/getInfo.php?workbook=06_03.xlsx&amp;sheet=U0&amp;row=191&amp;col=6&amp;number=3.7&amp;sourceID=14","3.7")</f>
        <v>3.7</v>
      </c>
      <c r="G191" s="4" t="str">
        <f>HYPERLINK("http://141.218.60.56/~jnz1568/getInfo.php?workbook=06_03.xlsx&amp;sheet=U0&amp;row=191&amp;col=7&amp;number=0.0678&amp;sourceID=14","0.0678")</f>
        <v>0.0678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HYPERLINK("http://141.218.60.56/~jnz1568/getInfo.php?workbook=06_03.xlsx&amp;sheet=U0&amp;row=192&amp;col=6&amp;number=3.8&amp;sourceID=14","3.8")</f>
        <v>3.8</v>
      </c>
      <c r="G192" s="4" t="str">
        <f>HYPERLINK("http://141.218.60.56/~jnz1568/getInfo.php?workbook=06_03.xlsx&amp;sheet=U0&amp;row=192&amp;col=7&amp;number=0.0674&amp;sourceID=14","0.0674")</f>
        <v>0.0674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HYPERLINK("http://141.218.60.56/~jnz1568/getInfo.php?workbook=06_03.xlsx&amp;sheet=U0&amp;row=193&amp;col=6&amp;number=3.9&amp;sourceID=14","3.9")</f>
        <v>3.9</v>
      </c>
      <c r="G193" s="4" t="str">
        <f>HYPERLINK("http://141.218.60.56/~jnz1568/getInfo.php?workbook=06_03.xlsx&amp;sheet=U0&amp;row=193&amp;col=7&amp;number=0.067&amp;sourceID=14","0.067")</f>
        <v>0.067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HYPERLINK("http://141.218.60.56/~jnz1568/getInfo.php?workbook=06_03.xlsx&amp;sheet=U0&amp;row=194&amp;col=6&amp;number=4&amp;sourceID=14","4")</f>
        <v>4</v>
      </c>
      <c r="G194" s="4" t="str">
        <f>HYPERLINK("http://141.218.60.56/~jnz1568/getInfo.php?workbook=06_03.xlsx&amp;sheet=U0&amp;row=194&amp;col=7&amp;number=0.0664&amp;sourceID=14","0.0664")</f>
        <v>0.0664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HYPERLINK("http://141.218.60.56/~jnz1568/getInfo.php?workbook=06_03.xlsx&amp;sheet=U0&amp;row=195&amp;col=6&amp;number=4.1&amp;sourceID=14","4.1")</f>
        <v>4.1</v>
      </c>
      <c r="G195" s="4" t="str">
        <f>HYPERLINK("http://141.218.60.56/~jnz1568/getInfo.php?workbook=06_03.xlsx&amp;sheet=U0&amp;row=195&amp;col=7&amp;number=0.0657&amp;sourceID=14","0.0657")</f>
        <v>0.0657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HYPERLINK("http://141.218.60.56/~jnz1568/getInfo.php?workbook=06_03.xlsx&amp;sheet=U0&amp;row=196&amp;col=6&amp;number=4.2&amp;sourceID=14","4.2")</f>
        <v>4.2</v>
      </c>
      <c r="G196" s="4" t="str">
        <f>HYPERLINK("http://141.218.60.56/~jnz1568/getInfo.php?workbook=06_03.xlsx&amp;sheet=U0&amp;row=196&amp;col=7&amp;number=0.0648&amp;sourceID=14","0.0648")</f>
        <v>0.0648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HYPERLINK("http://141.218.60.56/~jnz1568/getInfo.php?workbook=06_03.xlsx&amp;sheet=U0&amp;row=197&amp;col=6&amp;number=4.3&amp;sourceID=14","4.3")</f>
        <v>4.3</v>
      </c>
      <c r="G197" s="4" t="str">
        <f>HYPERLINK("http://141.218.60.56/~jnz1568/getInfo.php?workbook=06_03.xlsx&amp;sheet=U0&amp;row=197&amp;col=7&amp;number=0.0638&amp;sourceID=14","0.0638")</f>
        <v>0.0638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HYPERLINK("http://141.218.60.56/~jnz1568/getInfo.php?workbook=06_03.xlsx&amp;sheet=U0&amp;row=198&amp;col=6&amp;number=4.4&amp;sourceID=14","4.4")</f>
        <v>4.4</v>
      </c>
      <c r="G198" s="4" t="str">
        <f>HYPERLINK("http://141.218.60.56/~jnz1568/getInfo.php?workbook=06_03.xlsx&amp;sheet=U0&amp;row=198&amp;col=7&amp;number=0.0626&amp;sourceID=14","0.0626")</f>
        <v>0.0626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HYPERLINK("http://141.218.60.56/~jnz1568/getInfo.php?workbook=06_03.xlsx&amp;sheet=U0&amp;row=199&amp;col=6&amp;number=4.5&amp;sourceID=14","4.5")</f>
        <v>4.5</v>
      </c>
      <c r="G199" s="4" t="str">
        <f>HYPERLINK("http://141.218.60.56/~jnz1568/getInfo.php?workbook=06_03.xlsx&amp;sheet=U0&amp;row=199&amp;col=7&amp;number=0.0611&amp;sourceID=14","0.0611")</f>
        <v>0.0611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HYPERLINK("http://141.218.60.56/~jnz1568/getInfo.php?workbook=06_03.xlsx&amp;sheet=U0&amp;row=200&amp;col=6&amp;number=4.6&amp;sourceID=14","4.6")</f>
        <v>4.6</v>
      </c>
      <c r="G200" s="4" t="str">
        <f>HYPERLINK("http://141.218.60.56/~jnz1568/getInfo.php?workbook=06_03.xlsx&amp;sheet=U0&amp;row=200&amp;col=7&amp;number=0.0595&amp;sourceID=14","0.0595")</f>
        <v>0.0595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HYPERLINK("http://141.218.60.56/~jnz1568/getInfo.php?workbook=06_03.xlsx&amp;sheet=U0&amp;row=201&amp;col=6&amp;number=4.7&amp;sourceID=14","4.7")</f>
        <v>4.7</v>
      </c>
      <c r="G201" s="4" t="str">
        <f>HYPERLINK("http://141.218.60.56/~jnz1568/getInfo.php?workbook=06_03.xlsx&amp;sheet=U0&amp;row=201&amp;col=7&amp;number=0.0576&amp;sourceID=14","0.0576")</f>
        <v>0.0576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HYPERLINK("http://141.218.60.56/~jnz1568/getInfo.php?workbook=06_03.xlsx&amp;sheet=U0&amp;row=202&amp;col=6&amp;number=4.8&amp;sourceID=14","4.8")</f>
        <v>4.8</v>
      </c>
      <c r="G202" s="4" t="str">
        <f>HYPERLINK("http://141.218.60.56/~jnz1568/getInfo.php?workbook=06_03.xlsx&amp;sheet=U0&amp;row=202&amp;col=7&amp;number=0.0557&amp;sourceID=14","0.0557")</f>
        <v>0.0557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HYPERLINK("http://141.218.60.56/~jnz1568/getInfo.php?workbook=06_03.xlsx&amp;sheet=U0&amp;row=203&amp;col=6&amp;number=4.9&amp;sourceID=14","4.9")</f>
        <v>4.9</v>
      </c>
      <c r="G203" s="4" t="str">
        <f>HYPERLINK("http://141.218.60.56/~jnz1568/getInfo.php?workbook=06_03.xlsx&amp;sheet=U0&amp;row=203&amp;col=7&amp;number=0.0538&amp;sourceID=14","0.0538")</f>
        <v>0.0538</v>
      </c>
    </row>
    <row r="204" spans="1:7">
      <c r="A204" s="3">
        <v>6</v>
      </c>
      <c r="B204" s="3">
        <v>3</v>
      </c>
      <c r="C204" s="3">
        <v>1</v>
      </c>
      <c r="D204" s="3">
        <v>12</v>
      </c>
      <c r="E204" s="3">
        <v>1</v>
      </c>
      <c r="F204" s="4" t="str">
        <f>HYPERLINK("http://141.218.60.56/~jnz1568/getInfo.php?workbook=06_03.xlsx&amp;sheet=U0&amp;row=204&amp;col=6&amp;number=3&amp;sourceID=14","3")</f>
        <v>3</v>
      </c>
      <c r="G204" s="4" t="str">
        <f>HYPERLINK("http://141.218.60.56/~jnz1568/getInfo.php?workbook=06_03.xlsx&amp;sheet=U0&amp;row=204&amp;col=7&amp;number=0.0346&amp;sourceID=14","0.0346")</f>
        <v>0.0346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HYPERLINK("http://141.218.60.56/~jnz1568/getInfo.php?workbook=06_03.xlsx&amp;sheet=U0&amp;row=205&amp;col=6&amp;number=3.1&amp;sourceID=14","3.1")</f>
        <v>3.1</v>
      </c>
      <c r="G205" s="4" t="str">
        <f>HYPERLINK("http://141.218.60.56/~jnz1568/getInfo.php?workbook=06_03.xlsx&amp;sheet=U0&amp;row=205&amp;col=7&amp;number=0.0346&amp;sourceID=14","0.0346")</f>
        <v>0.0346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HYPERLINK("http://141.218.60.56/~jnz1568/getInfo.php?workbook=06_03.xlsx&amp;sheet=U0&amp;row=206&amp;col=6&amp;number=3.2&amp;sourceID=14","3.2")</f>
        <v>3.2</v>
      </c>
      <c r="G206" s="4" t="str">
        <f>HYPERLINK("http://141.218.60.56/~jnz1568/getInfo.php?workbook=06_03.xlsx&amp;sheet=U0&amp;row=206&amp;col=7&amp;number=0.0347&amp;sourceID=14","0.0347")</f>
        <v>0.0347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HYPERLINK("http://141.218.60.56/~jnz1568/getInfo.php?workbook=06_03.xlsx&amp;sheet=U0&amp;row=207&amp;col=6&amp;number=3.3&amp;sourceID=14","3.3")</f>
        <v>3.3</v>
      </c>
      <c r="G207" s="4" t="str">
        <f>HYPERLINK("http://141.218.60.56/~jnz1568/getInfo.php?workbook=06_03.xlsx&amp;sheet=U0&amp;row=207&amp;col=7&amp;number=0.0347&amp;sourceID=14","0.0347")</f>
        <v>0.0347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HYPERLINK("http://141.218.60.56/~jnz1568/getInfo.php?workbook=06_03.xlsx&amp;sheet=U0&amp;row=208&amp;col=6&amp;number=3.4&amp;sourceID=14","3.4")</f>
        <v>3.4</v>
      </c>
      <c r="G208" s="4" t="str">
        <f>HYPERLINK("http://141.218.60.56/~jnz1568/getInfo.php?workbook=06_03.xlsx&amp;sheet=U0&amp;row=208&amp;col=7&amp;number=0.0347&amp;sourceID=14","0.0347")</f>
        <v>0.0347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HYPERLINK("http://141.218.60.56/~jnz1568/getInfo.php?workbook=06_03.xlsx&amp;sheet=U0&amp;row=209&amp;col=6&amp;number=3.5&amp;sourceID=14","3.5")</f>
        <v>3.5</v>
      </c>
      <c r="G209" s="4" t="str">
        <f>HYPERLINK("http://141.218.60.56/~jnz1568/getInfo.php?workbook=06_03.xlsx&amp;sheet=U0&amp;row=209&amp;col=7&amp;number=0.0348&amp;sourceID=14","0.0348")</f>
        <v>0.0348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HYPERLINK("http://141.218.60.56/~jnz1568/getInfo.php?workbook=06_03.xlsx&amp;sheet=U0&amp;row=210&amp;col=6&amp;number=3.6&amp;sourceID=14","3.6")</f>
        <v>3.6</v>
      </c>
      <c r="G210" s="4" t="str">
        <f>HYPERLINK("http://141.218.60.56/~jnz1568/getInfo.php?workbook=06_03.xlsx&amp;sheet=U0&amp;row=210&amp;col=7&amp;number=0.0349&amp;sourceID=14","0.0349")</f>
        <v>0.0349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HYPERLINK("http://141.218.60.56/~jnz1568/getInfo.php?workbook=06_03.xlsx&amp;sheet=U0&amp;row=211&amp;col=6&amp;number=3.7&amp;sourceID=14","3.7")</f>
        <v>3.7</v>
      </c>
      <c r="G211" s="4" t="str">
        <f>HYPERLINK("http://141.218.60.56/~jnz1568/getInfo.php?workbook=06_03.xlsx&amp;sheet=U0&amp;row=211&amp;col=7&amp;number=0.035&amp;sourceID=14","0.035")</f>
        <v>0.035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HYPERLINK("http://141.218.60.56/~jnz1568/getInfo.php?workbook=06_03.xlsx&amp;sheet=U0&amp;row=212&amp;col=6&amp;number=3.8&amp;sourceID=14","3.8")</f>
        <v>3.8</v>
      </c>
      <c r="G212" s="4" t="str">
        <f>HYPERLINK("http://141.218.60.56/~jnz1568/getInfo.php?workbook=06_03.xlsx&amp;sheet=U0&amp;row=212&amp;col=7&amp;number=0.0351&amp;sourceID=14","0.0351")</f>
        <v>0.0351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HYPERLINK("http://141.218.60.56/~jnz1568/getInfo.php?workbook=06_03.xlsx&amp;sheet=U0&amp;row=213&amp;col=6&amp;number=3.9&amp;sourceID=14","3.9")</f>
        <v>3.9</v>
      </c>
      <c r="G213" s="4" t="str">
        <f>HYPERLINK("http://141.218.60.56/~jnz1568/getInfo.php?workbook=06_03.xlsx&amp;sheet=U0&amp;row=213&amp;col=7&amp;number=0.0353&amp;sourceID=14","0.0353")</f>
        <v>0.0353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HYPERLINK("http://141.218.60.56/~jnz1568/getInfo.php?workbook=06_03.xlsx&amp;sheet=U0&amp;row=214&amp;col=6&amp;number=4&amp;sourceID=14","4")</f>
        <v>4</v>
      </c>
      <c r="G214" s="4" t="str">
        <f>HYPERLINK("http://141.218.60.56/~jnz1568/getInfo.php?workbook=06_03.xlsx&amp;sheet=U0&amp;row=214&amp;col=7&amp;number=0.0355&amp;sourceID=14","0.0355")</f>
        <v>0.0355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HYPERLINK("http://141.218.60.56/~jnz1568/getInfo.php?workbook=06_03.xlsx&amp;sheet=U0&amp;row=215&amp;col=6&amp;number=4.1&amp;sourceID=14","4.1")</f>
        <v>4.1</v>
      </c>
      <c r="G215" s="4" t="str">
        <f>HYPERLINK("http://141.218.60.56/~jnz1568/getInfo.php?workbook=06_03.xlsx&amp;sheet=U0&amp;row=215&amp;col=7&amp;number=0.0357&amp;sourceID=14","0.0357")</f>
        <v>0.0357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HYPERLINK("http://141.218.60.56/~jnz1568/getInfo.php?workbook=06_03.xlsx&amp;sheet=U0&amp;row=216&amp;col=6&amp;number=4.2&amp;sourceID=14","4.2")</f>
        <v>4.2</v>
      </c>
      <c r="G216" s="4" t="str">
        <f>HYPERLINK("http://141.218.60.56/~jnz1568/getInfo.php?workbook=06_03.xlsx&amp;sheet=U0&amp;row=216&amp;col=7&amp;number=0.036&amp;sourceID=14","0.036")</f>
        <v>0.036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HYPERLINK("http://141.218.60.56/~jnz1568/getInfo.php?workbook=06_03.xlsx&amp;sheet=U0&amp;row=217&amp;col=6&amp;number=4.3&amp;sourceID=14","4.3")</f>
        <v>4.3</v>
      </c>
      <c r="G217" s="4" t="str">
        <f>HYPERLINK("http://141.218.60.56/~jnz1568/getInfo.php?workbook=06_03.xlsx&amp;sheet=U0&amp;row=217&amp;col=7&amp;number=0.0363&amp;sourceID=14","0.0363")</f>
        <v>0.0363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HYPERLINK("http://141.218.60.56/~jnz1568/getInfo.php?workbook=06_03.xlsx&amp;sheet=U0&amp;row=218&amp;col=6&amp;number=4.4&amp;sourceID=14","4.4")</f>
        <v>4.4</v>
      </c>
      <c r="G218" s="4" t="str">
        <f>HYPERLINK("http://141.218.60.56/~jnz1568/getInfo.php?workbook=06_03.xlsx&amp;sheet=U0&amp;row=218&amp;col=7&amp;number=0.0368&amp;sourceID=14","0.0368")</f>
        <v>0.0368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HYPERLINK("http://141.218.60.56/~jnz1568/getInfo.php?workbook=06_03.xlsx&amp;sheet=U0&amp;row=219&amp;col=6&amp;number=4.5&amp;sourceID=14","4.5")</f>
        <v>4.5</v>
      </c>
      <c r="G219" s="4" t="str">
        <f>HYPERLINK("http://141.218.60.56/~jnz1568/getInfo.php?workbook=06_03.xlsx&amp;sheet=U0&amp;row=219&amp;col=7&amp;number=0.0373&amp;sourceID=14","0.0373")</f>
        <v>0.0373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HYPERLINK("http://141.218.60.56/~jnz1568/getInfo.php?workbook=06_03.xlsx&amp;sheet=U0&amp;row=220&amp;col=6&amp;number=4.6&amp;sourceID=14","4.6")</f>
        <v>4.6</v>
      </c>
      <c r="G220" s="4" t="str">
        <f>HYPERLINK("http://141.218.60.56/~jnz1568/getInfo.php?workbook=06_03.xlsx&amp;sheet=U0&amp;row=220&amp;col=7&amp;number=0.0377&amp;sourceID=14","0.0377")</f>
        <v>0.0377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HYPERLINK("http://141.218.60.56/~jnz1568/getInfo.php?workbook=06_03.xlsx&amp;sheet=U0&amp;row=221&amp;col=6&amp;number=4.7&amp;sourceID=14","4.7")</f>
        <v>4.7</v>
      </c>
      <c r="G221" s="4" t="str">
        <f>HYPERLINK("http://141.218.60.56/~jnz1568/getInfo.php?workbook=06_03.xlsx&amp;sheet=U0&amp;row=221&amp;col=7&amp;number=0.038&amp;sourceID=14","0.038")</f>
        <v>0.038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HYPERLINK("http://141.218.60.56/~jnz1568/getInfo.php?workbook=06_03.xlsx&amp;sheet=U0&amp;row=222&amp;col=6&amp;number=4.8&amp;sourceID=14","4.8")</f>
        <v>4.8</v>
      </c>
      <c r="G222" s="4" t="str">
        <f>HYPERLINK("http://141.218.60.56/~jnz1568/getInfo.php?workbook=06_03.xlsx&amp;sheet=U0&amp;row=222&amp;col=7&amp;number=0.0376&amp;sourceID=14","0.0376")</f>
        <v>0.0376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HYPERLINK("http://141.218.60.56/~jnz1568/getInfo.php?workbook=06_03.xlsx&amp;sheet=U0&amp;row=223&amp;col=6&amp;number=4.9&amp;sourceID=14","4.9")</f>
        <v>4.9</v>
      </c>
      <c r="G223" s="4" t="str">
        <f>HYPERLINK("http://141.218.60.56/~jnz1568/getInfo.php?workbook=06_03.xlsx&amp;sheet=U0&amp;row=223&amp;col=7&amp;number=0.0366&amp;sourceID=14","0.0366")</f>
        <v>0.0366</v>
      </c>
    </row>
    <row r="224" spans="1:7">
      <c r="A224" s="3">
        <v>6</v>
      </c>
      <c r="B224" s="3">
        <v>3</v>
      </c>
      <c r="C224" s="3">
        <v>1</v>
      </c>
      <c r="D224" s="3">
        <v>13</v>
      </c>
      <c r="E224" s="3">
        <v>1</v>
      </c>
      <c r="F224" s="4" t="str">
        <f>HYPERLINK("http://141.218.60.56/~jnz1568/getInfo.php?workbook=06_03.xlsx&amp;sheet=U0&amp;row=224&amp;col=6&amp;number=3&amp;sourceID=14","3")</f>
        <v>3</v>
      </c>
      <c r="G224" s="4" t="str">
        <f>HYPERLINK("http://141.218.60.56/~jnz1568/getInfo.php?workbook=06_03.xlsx&amp;sheet=U0&amp;row=224&amp;col=7&amp;number=0.0519&amp;sourceID=14","0.0519")</f>
        <v>0.0519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HYPERLINK("http://141.218.60.56/~jnz1568/getInfo.php?workbook=06_03.xlsx&amp;sheet=U0&amp;row=225&amp;col=6&amp;number=3.1&amp;sourceID=14","3.1")</f>
        <v>3.1</v>
      </c>
      <c r="G225" s="4" t="str">
        <f>HYPERLINK("http://141.218.60.56/~jnz1568/getInfo.php?workbook=06_03.xlsx&amp;sheet=U0&amp;row=225&amp;col=7&amp;number=0.0519&amp;sourceID=14","0.0519")</f>
        <v>0.0519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HYPERLINK("http://141.218.60.56/~jnz1568/getInfo.php?workbook=06_03.xlsx&amp;sheet=U0&amp;row=226&amp;col=6&amp;number=3.2&amp;sourceID=14","3.2")</f>
        <v>3.2</v>
      </c>
      <c r="G226" s="4" t="str">
        <f>HYPERLINK("http://141.218.60.56/~jnz1568/getInfo.php?workbook=06_03.xlsx&amp;sheet=U0&amp;row=226&amp;col=7&amp;number=0.052&amp;sourceID=14","0.052")</f>
        <v>0.052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HYPERLINK("http://141.218.60.56/~jnz1568/getInfo.php?workbook=06_03.xlsx&amp;sheet=U0&amp;row=227&amp;col=6&amp;number=3.3&amp;sourceID=14","3.3")</f>
        <v>3.3</v>
      </c>
      <c r="G227" s="4" t="str">
        <f>HYPERLINK("http://141.218.60.56/~jnz1568/getInfo.php?workbook=06_03.xlsx&amp;sheet=U0&amp;row=227&amp;col=7&amp;number=0.052&amp;sourceID=14","0.052")</f>
        <v>0.052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HYPERLINK("http://141.218.60.56/~jnz1568/getInfo.php?workbook=06_03.xlsx&amp;sheet=U0&amp;row=228&amp;col=6&amp;number=3.4&amp;sourceID=14","3.4")</f>
        <v>3.4</v>
      </c>
      <c r="G228" s="4" t="str">
        <f>HYPERLINK("http://141.218.60.56/~jnz1568/getInfo.php?workbook=06_03.xlsx&amp;sheet=U0&amp;row=228&amp;col=7&amp;number=0.0521&amp;sourceID=14","0.0521")</f>
        <v>0.0521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HYPERLINK("http://141.218.60.56/~jnz1568/getInfo.php?workbook=06_03.xlsx&amp;sheet=U0&amp;row=229&amp;col=6&amp;number=3.5&amp;sourceID=14","3.5")</f>
        <v>3.5</v>
      </c>
      <c r="G229" s="4" t="str">
        <f>HYPERLINK("http://141.218.60.56/~jnz1568/getInfo.php?workbook=06_03.xlsx&amp;sheet=U0&amp;row=229&amp;col=7&amp;number=0.0522&amp;sourceID=14","0.0522")</f>
        <v>0.0522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HYPERLINK("http://141.218.60.56/~jnz1568/getInfo.php?workbook=06_03.xlsx&amp;sheet=U0&amp;row=230&amp;col=6&amp;number=3.6&amp;sourceID=14","3.6")</f>
        <v>3.6</v>
      </c>
      <c r="G230" s="4" t="str">
        <f>HYPERLINK("http://141.218.60.56/~jnz1568/getInfo.php?workbook=06_03.xlsx&amp;sheet=U0&amp;row=230&amp;col=7&amp;number=0.0523&amp;sourceID=14","0.0523")</f>
        <v>0.0523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HYPERLINK("http://141.218.60.56/~jnz1568/getInfo.php?workbook=06_03.xlsx&amp;sheet=U0&amp;row=231&amp;col=6&amp;number=3.7&amp;sourceID=14","3.7")</f>
        <v>3.7</v>
      </c>
      <c r="G231" s="4" t="str">
        <f>HYPERLINK("http://141.218.60.56/~jnz1568/getInfo.php?workbook=06_03.xlsx&amp;sheet=U0&amp;row=231&amp;col=7&amp;number=0.0525&amp;sourceID=14","0.0525")</f>
        <v>0.0525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HYPERLINK("http://141.218.60.56/~jnz1568/getInfo.php?workbook=06_03.xlsx&amp;sheet=U0&amp;row=232&amp;col=6&amp;number=3.8&amp;sourceID=14","3.8")</f>
        <v>3.8</v>
      </c>
      <c r="G232" s="4" t="str">
        <f>HYPERLINK("http://141.218.60.56/~jnz1568/getInfo.php?workbook=06_03.xlsx&amp;sheet=U0&amp;row=232&amp;col=7&amp;number=0.0527&amp;sourceID=14","0.0527")</f>
        <v>0.0527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HYPERLINK("http://141.218.60.56/~jnz1568/getInfo.php?workbook=06_03.xlsx&amp;sheet=U0&amp;row=233&amp;col=6&amp;number=3.9&amp;sourceID=14","3.9")</f>
        <v>3.9</v>
      </c>
      <c r="G233" s="4" t="str">
        <f>HYPERLINK("http://141.218.60.56/~jnz1568/getInfo.php?workbook=06_03.xlsx&amp;sheet=U0&amp;row=233&amp;col=7&amp;number=0.0529&amp;sourceID=14","0.0529")</f>
        <v>0.0529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HYPERLINK("http://141.218.60.56/~jnz1568/getInfo.php?workbook=06_03.xlsx&amp;sheet=U0&amp;row=234&amp;col=6&amp;number=4&amp;sourceID=14","4")</f>
        <v>4</v>
      </c>
      <c r="G234" s="4" t="str">
        <f>HYPERLINK("http://141.218.60.56/~jnz1568/getInfo.php?workbook=06_03.xlsx&amp;sheet=U0&amp;row=234&amp;col=7&amp;number=0.0532&amp;sourceID=14","0.0532")</f>
        <v>0.0532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HYPERLINK("http://141.218.60.56/~jnz1568/getInfo.php?workbook=06_03.xlsx&amp;sheet=U0&amp;row=235&amp;col=6&amp;number=4.1&amp;sourceID=14","4.1")</f>
        <v>4.1</v>
      </c>
      <c r="G235" s="4" t="str">
        <f>HYPERLINK("http://141.218.60.56/~jnz1568/getInfo.php?workbook=06_03.xlsx&amp;sheet=U0&amp;row=235&amp;col=7&amp;number=0.0535&amp;sourceID=14","0.0535")</f>
        <v>0.0535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HYPERLINK("http://141.218.60.56/~jnz1568/getInfo.php?workbook=06_03.xlsx&amp;sheet=U0&amp;row=236&amp;col=6&amp;number=4.2&amp;sourceID=14","4.2")</f>
        <v>4.2</v>
      </c>
      <c r="G236" s="4" t="str">
        <f>HYPERLINK("http://141.218.60.56/~jnz1568/getInfo.php?workbook=06_03.xlsx&amp;sheet=U0&amp;row=236&amp;col=7&amp;number=0.054&amp;sourceID=14","0.054")</f>
        <v>0.054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HYPERLINK("http://141.218.60.56/~jnz1568/getInfo.php?workbook=06_03.xlsx&amp;sheet=U0&amp;row=237&amp;col=6&amp;number=4.3&amp;sourceID=14","4.3")</f>
        <v>4.3</v>
      </c>
      <c r="G237" s="4" t="str">
        <f>HYPERLINK("http://141.218.60.56/~jnz1568/getInfo.php?workbook=06_03.xlsx&amp;sheet=U0&amp;row=237&amp;col=7&amp;number=0.0545&amp;sourceID=14","0.0545")</f>
        <v>0.0545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HYPERLINK("http://141.218.60.56/~jnz1568/getInfo.php?workbook=06_03.xlsx&amp;sheet=U0&amp;row=238&amp;col=6&amp;number=4.4&amp;sourceID=14","4.4")</f>
        <v>4.4</v>
      </c>
      <c r="G238" s="4" t="str">
        <f>HYPERLINK("http://141.218.60.56/~jnz1568/getInfo.php?workbook=06_03.xlsx&amp;sheet=U0&amp;row=238&amp;col=7&amp;number=0.0551&amp;sourceID=14","0.0551")</f>
        <v>0.0551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HYPERLINK("http://141.218.60.56/~jnz1568/getInfo.php?workbook=06_03.xlsx&amp;sheet=U0&amp;row=239&amp;col=6&amp;number=4.5&amp;sourceID=14","4.5")</f>
        <v>4.5</v>
      </c>
      <c r="G239" s="4" t="str">
        <f>HYPERLINK("http://141.218.60.56/~jnz1568/getInfo.php?workbook=06_03.xlsx&amp;sheet=U0&amp;row=239&amp;col=7&amp;number=0.0559&amp;sourceID=14","0.0559")</f>
        <v>0.0559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HYPERLINK("http://141.218.60.56/~jnz1568/getInfo.php?workbook=06_03.xlsx&amp;sheet=U0&amp;row=240&amp;col=6&amp;number=4.6&amp;sourceID=14","4.6")</f>
        <v>4.6</v>
      </c>
      <c r="G240" s="4" t="str">
        <f>HYPERLINK("http://141.218.60.56/~jnz1568/getInfo.php?workbook=06_03.xlsx&amp;sheet=U0&amp;row=240&amp;col=7&amp;number=0.0566&amp;sourceID=14","0.0566")</f>
        <v>0.0566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HYPERLINK("http://141.218.60.56/~jnz1568/getInfo.php?workbook=06_03.xlsx&amp;sheet=U0&amp;row=241&amp;col=6&amp;number=4.7&amp;sourceID=14","4.7")</f>
        <v>4.7</v>
      </c>
      <c r="G241" s="4" t="str">
        <f>HYPERLINK("http://141.218.60.56/~jnz1568/getInfo.php?workbook=06_03.xlsx&amp;sheet=U0&amp;row=241&amp;col=7&amp;number=0.057&amp;sourceID=14","0.057")</f>
        <v>0.057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HYPERLINK("http://141.218.60.56/~jnz1568/getInfo.php?workbook=06_03.xlsx&amp;sheet=U0&amp;row=242&amp;col=6&amp;number=4.8&amp;sourceID=14","4.8")</f>
        <v>4.8</v>
      </c>
      <c r="G242" s="4" t="str">
        <f>HYPERLINK("http://141.218.60.56/~jnz1568/getInfo.php?workbook=06_03.xlsx&amp;sheet=U0&amp;row=242&amp;col=7&amp;number=0.0565&amp;sourceID=14","0.0565")</f>
        <v>0.0565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HYPERLINK("http://141.218.60.56/~jnz1568/getInfo.php?workbook=06_03.xlsx&amp;sheet=U0&amp;row=243&amp;col=6&amp;number=4.9&amp;sourceID=14","4.9")</f>
        <v>4.9</v>
      </c>
      <c r="G243" s="4" t="str">
        <f>HYPERLINK("http://141.218.60.56/~jnz1568/getInfo.php?workbook=06_03.xlsx&amp;sheet=U0&amp;row=243&amp;col=7&amp;number=0.0548&amp;sourceID=14","0.0548")</f>
        <v>0.0548</v>
      </c>
    </row>
    <row r="244" spans="1:7">
      <c r="A244" s="3">
        <v>6</v>
      </c>
      <c r="B244" s="3">
        <v>3</v>
      </c>
      <c r="C244" s="3">
        <v>1</v>
      </c>
      <c r="D244" s="3">
        <v>14</v>
      </c>
      <c r="E244" s="3">
        <v>1</v>
      </c>
      <c r="F244" s="4" t="str">
        <f>HYPERLINK("http://141.218.60.56/~jnz1568/getInfo.php?workbook=06_03.xlsx&amp;sheet=U0&amp;row=244&amp;col=6&amp;number=3&amp;sourceID=14","3")</f>
        <v>3</v>
      </c>
      <c r="G244" s="4" t="str">
        <f>HYPERLINK("http://141.218.60.56/~jnz1568/getInfo.php?workbook=06_03.xlsx&amp;sheet=U0&amp;row=244&amp;col=7&amp;number=0.0316&amp;sourceID=14","0.0316")</f>
        <v>0.0316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HYPERLINK("http://141.218.60.56/~jnz1568/getInfo.php?workbook=06_03.xlsx&amp;sheet=U0&amp;row=245&amp;col=6&amp;number=3.1&amp;sourceID=14","3.1")</f>
        <v>3.1</v>
      </c>
      <c r="G245" s="4" t="str">
        <f>HYPERLINK("http://141.218.60.56/~jnz1568/getInfo.php?workbook=06_03.xlsx&amp;sheet=U0&amp;row=245&amp;col=7&amp;number=0.0316&amp;sourceID=14","0.0316")</f>
        <v>0.0316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HYPERLINK("http://141.218.60.56/~jnz1568/getInfo.php?workbook=06_03.xlsx&amp;sheet=U0&amp;row=246&amp;col=6&amp;number=3.2&amp;sourceID=14","3.2")</f>
        <v>3.2</v>
      </c>
      <c r="G246" s="4" t="str">
        <f>HYPERLINK("http://141.218.60.56/~jnz1568/getInfo.php?workbook=06_03.xlsx&amp;sheet=U0&amp;row=246&amp;col=7&amp;number=0.0316&amp;sourceID=14","0.0316")</f>
        <v>0.0316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HYPERLINK("http://141.218.60.56/~jnz1568/getInfo.php?workbook=06_03.xlsx&amp;sheet=U0&amp;row=247&amp;col=6&amp;number=3.3&amp;sourceID=14","3.3")</f>
        <v>3.3</v>
      </c>
      <c r="G247" s="4" t="str">
        <f>HYPERLINK("http://141.218.60.56/~jnz1568/getInfo.php?workbook=06_03.xlsx&amp;sheet=U0&amp;row=247&amp;col=7&amp;number=0.0316&amp;sourceID=14","0.0316")</f>
        <v>0.0316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HYPERLINK("http://141.218.60.56/~jnz1568/getInfo.php?workbook=06_03.xlsx&amp;sheet=U0&amp;row=248&amp;col=6&amp;number=3.4&amp;sourceID=14","3.4")</f>
        <v>3.4</v>
      </c>
      <c r="G248" s="4" t="str">
        <f>HYPERLINK("http://141.218.60.56/~jnz1568/getInfo.php?workbook=06_03.xlsx&amp;sheet=U0&amp;row=248&amp;col=7&amp;number=0.0316&amp;sourceID=14","0.0316")</f>
        <v>0.0316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HYPERLINK("http://141.218.60.56/~jnz1568/getInfo.php?workbook=06_03.xlsx&amp;sheet=U0&amp;row=249&amp;col=6&amp;number=3.5&amp;sourceID=14","3.5")</f>
        <v>3.5</v>
      </c>
      <c r="G249" s="4" t="str">
        <f>HYPERLINK("http://141.218.60.56/~jnz1568/getInfo.php?workbook=06_03.xlsx&amp;sheet=U0&amp;row=249&amp;col=7&amp;number=0.0316&amp;sourceID=14","0.0316")</f>
        <v>0.0316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HYPERLINK("http://141.218.60.56/~jnz1568/getInfo.php?workbook=06_03.xlsx&amp;sheet=U0&amp;row=250&amp;col=6&amp;number=3.6&amp;sourceID=14","3.6")</f>
        <v>3.6</v>
      </c>
      <c r="G250" s="4" t="str">
        <f>HYPERLINK("http://141.218.60.56/~jnz1568/getInfo.php?workbook=06_03.xlsx&amp;sheet=U0&amp;row=250&amp;col=7&amp;number=0.0316&amp;sourceID=14","0.0316")</f>
        <v>0.0316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HYPERLINK("http://141.218.60.56/~jnz1568/getInfo.php?workbook=06_03.xlsx&amp;sheet=U0&amp;row=251&amp;col=6&amp;number=3.7&amp;sourceID=14","3.7")</f>
        <v>3.7</v>
      </c>
      <c r="G251" s="4" t="str">
        <f>HYPERLINK("http://141.218.60.56/~jnz1568/getInfo.php?workbook=06_03.xlsx&amp;sheet=U0&amp;row=251&amp;col=7&amp;number=0.0316&amp;sourceID=14","0.0316")</f>
        <v>0.0316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HYPERLINK("http://141.218.60.56/~jnz1568/getInfo.php?workbook=06_03.xlsx&amp;sheet=U0&amp;row=252&amp;col=6&amp;number=3.8&amp;sourceID=14","3.8")</f>
        <v>3.8</v>
      </c>
      <c r="G252" s="4" t="str">
        <f>HYPERLINK("http://141.218.60.56/~jnz1568/getInfo.php?workbook=06_03.xlsx&amp;sheet=U0&amp;row=252&amp;col=7&amp;number=0.0315&amp;sourceID=14","0.0315")</f>
        <v>0.0315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HYPERLINK("http://141.218.60.56/~jnz1568/getInfo.php?workbook=06_03.xlsx&amp;sheet=U0&amp;row=253&amp;col=6&amp;number=3.9&amp;sourceID=14","3.9")</f>
        <v>3.9</v>
      </c>
      <c r="G253" s="4" t="str">
        <f>HYPERLINK("http://141.218.60.56/~jnz1568/getInfo.php?workbook=06_03.xlsx&amp;sheet=U0&amp;row=253&amp;col=7&amp;number=0.0315&amp;sourceID=14","0.0315")</f>
        <v>0.0315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HYPERLINK("http://141.218.60.56/~jnz1568/getInfo.php?workbook=06_03.xlsx&amp;sheet=U0&amp;row=254&amp;col=6&amp;number=4&amp;sourceID=14","4")</f>
        <v>4</v>
      </c>
      <c r="G254" s="4" t="str">
        <f>HYPERLINK("http://141.218.60.56/~jnz1568/getInfo.php?workbook=06_03.xlsx&amp;sheet=U0&amp;row=254&amp;col=7&amp;number=0.0315&amp;sourceID=14","0.0315")</f>
        <v>0.0315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HYPERLINK("http://141.218.60.56/~jnz1568/getInfo.php?workbook=06_03.xlsx&amp;sheet=U0&amp;row=255&amp;col=6&amp;number=4.1&amp;sourceID=14","4.1")</f>
        <v>4.1</v>
      </c>
      <c r="G255" s="4" t="str">
        <f>HYPERLINK("http://141.218.60.56/~jnz1568/getInfo.php?workbook=06_03.xlsx&amp;sheet=U0&amp;row=255&amp;col=7&amp;number=0.0315&amp;sourceID=14","0.0315")</f>
        <v>0.0315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HYPERLINK("http://141.218.60.56/~jnz1568/getInfo.php?workbook=06_03.xlsx&amp;sheet=U0&amp;row=256&amp;col=6&amp;number=4.2&amp;sourceID=14","4.2")</f>
        <v>4.2</v>
      </c>
      <c r="G256" s="4" t="str">
        <f>HYPERLINK("http://141.218.60.56/~jnz1568/getInfo.php?workbook=06_03.xlsx&amp;sheet=U0&amp;row=256&amp;col=7&amp;number=0.0315&amp;sourceID=14","0.0315")</f>
        <v>0.0315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HYPERLINK("http://141.218.60.56/~jnz1568/getInfo.php?workbook=06_03.xlsx&amp;sheet=U0&amp;row=257&amp;col=6&amp;number=4.3&amp;sourceID=14","4.3")</f>
        <v>4.3</v>
      </c>
      <c r="G257" s="4" t="str">
        <f>HYPERLINK("http://141.218.60.56/~jnz1568/getInfo.php?workbook=06_03.xlsx&amp;sheet=U0&amp;row=257&amp;col=7&amp;number=0.0316&amp;sourceID=14","0.0316")</f>
        <v>0.0316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HYPERLINK("http://141.218.60.56/~jnz1568/getInfo.php?workbook=06_03.xlsx&amp;sheet=U0&amp;row=258&amp;col=6&amp;number=4.4&amp;sourceID=14","4.4")</f>
        <v>4.4</v>
      </c>
      <c r="G258" s="4" t="str">
        <f>HYPERLINK("http://141.218.60.56/~jnz1568/getInfo.php?workbook=06_03.xlsx&amp;sheet=U0&amp;row=258&amp;col=7&amp;number=0.0316&amp;sourceID=14","0.0316")</f>
        <v>0.0316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HYPERLINK("http://141.218.60.56/~jnz1568/getInfo.php?workbook=06_03.xlsx&amp;sheet=U0&amp;row=259&amp;col=6&amp;number=4.5&amp;sourceID=14","4.5")</f>
        <v>4.5</v>
      </c>
      <c r="G259" s="4" t="str">
        <f>HYPERLINK("http://141.218.60.56/~jnz1568/getInfo.php?workbook=06_03.xlsx&amp;sheet=U0&amp;row=259&amp;col=7&amp;number=0.0315&amp;sourceID=14","0.0315")</f>
        <v>0.0315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HYPERLINK("http://141.218.60.56/~jnz1568/getInfo.php?workbook=06_03.xlsx&amp;sheet=U0&amp;row=260&amp;col=6&amp;number=4.6&amp;sourceID=14","4.6")</f>
        <v>4.6</v>
      </c>
      <c r="G260" s="4" t="str">
        <f>HYPERLINK("http://141.218.60.56/~jnz1568/getInfo.php?workbook=06_03.xlsx&amp;sheet=U0&amp;row=260&amp;col=7&amp;number=0.0312&amp;sourceID=14","0.0312")</f>
        <v>0.0312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HYPERLINK("http://141.218.60.56/~jnz1568/getInfo.php?workbook=06_03.xlsx&amp;sheet=U0&amp;row=261&amp;col=6&amp;number=4.7&amp;sourceID=14","4.7")</f>
        <v>4.7</v>
      </c>
      <c r="G261" s="4" t="str">
        <f>HYPERLINK("http://141.218.60.56/~jnz1568/getInfo.php?workbook=06_03.xlsx&amp;sheet=U0&amp;row=261&amp;col=7&amp;number=0.0306&amp;sourceID=14","0.0306")</f>
        <v>0.0306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HYPERLINK("http://141.218.60.56/~jnz1568/getInfo.php?workbook=06_03.xlsx&amp;sheet=U0&amp;row=262&amp;col=6&amp;number=4.8&amp;sourceID=14","4.8")</f>
        <v>4.8</v>
      </c>
      <c r="G262" s="4" t="str">
        <f>HYPERLINK("http://141.218.60.56/~jnz1568/getInfo.php?workbook=06_03.xlsx&amp;sheet=U0&amp;row=262&amp;col=7&amp;number=0.0296&amp;sourceID=14","0.0296")</f>
        <v>0.0296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HYPERLINK("http://141.218.60.56/~jnz1568/getInfo.php?workbook=06_03.xlsx&amp;sheet=U0&amp;row=263&amp;col=6&amp;number=4.9&amp;sourceID=14","4.9")</f>
        <v>4.9</v>
      </c>
      <c r="G263" s="4" t="str">
        <f>HYPERLINK("http://141.218.60.56/~jnz1568/getInfo.php?workbook=06_03.xlsx&amp;sheet=U0&amp;row=263&amp;col=7&amp;number=0.0285&amp;sourceID=14","0.0285")</f>
        <v>0.0285</v>
      </c>
    </row>
    <row r="264" spans="1:7">
      <c r="A264" s="3">
        <v>6</v>
      </c>
      <c r="B264" s="3">
        <v>3</v>
      </c>
      <c r="C264" s="3">
        <v>1</v>
      </c>
      <c r="D264" s="3">
        <v>15</v>
      </c>
      <c r="E264" s="3">
        <v>1</v>
      </c>
      <c r="F264" s="4" t="str">
        <f>HYPERLINK("http://141.218.60.56/~jnz1568/getInfo.php?workbook=06_03.xlsx&amp;sheet=U0&amp;row=264&amp;col=6&amp;number=3&amp;sourceID=14","3")</f>
        <v>3</v>
      </c>
      <c r="G264" s="4" t="str">
        <f>HYPERLINK("http://141.218.60.56/~jnz1568/getInfo.php?workbook=06_03.xlsx&amp;sheet=U0&amp;row=264&amp;col=7&amp;number=0.0421&amp;sourceID=14","0.0421")</f>
        <v>0.0421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HYPERLINK("http://141.218.60.56/~jnz1568/getInfo.php?workbook=06_03.xlsx&amp;sheet=U0&amp;row=265&amp;col=6&amp;number=3.1&amp;sourceID=14","3.1")</f>
        <v>3.1</v>
      </c>
      <c r="G265" s="4" t="str">
        <f>HYPERLINK("http://141.218.60.56/~jnz1568/getInfo.php?workbook=06_03.xlsx&amp;sheet=U0&amp;row=265&amp;col=7&amp;number=0.0421&amp;sourceID=14","0.0421")</f>
        <v>0.0421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HYPERLINK("http://141.218.60.56/~jnz1568/getInfo.php?workbook=06_03.xlsx&amp;sheet=U0&amp;row=266&amp;col=6&amp;number=3.2&amp;sourceID=14","3.2")</f>
        <v>3.2</v>
      </c>
      <c r="G266" s="4" t="str">
        <f>HYPERLINK("http://141.218.60.56/~jnz1568/getInfo.php?workbook=06_03.xlsx&amp;sheet=U0&amp;row=266&amp;col=7&amp;number=0.0421&amp;sourceID=14","0.0421")</f>
        <v>0.0421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HYPERLINK("http://141.218.60.56/~jnz1568/getInfo.php?workbook=06_03.xlsx&amp;sheet=U0&amp;row=267&amp;col=6&amp;number=3.3&amp;sourceID=14","3.3")</f>
        <v>3.3</v>
      </c>
      <c r="G267" s="4" t="str">
        <f>HYPERLINK("http://141.218.60.56/~jnz1568/getInfo.php?workbook=06_03.xlsx&amp;sheet=U0&amp;row=267&amp;col=7&amp;number=0.0421&amp;sourceID=14","0.0421")</f>
        <v>0.0421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HYPERLINK("http://141.218.60.56/~jnz1568/getInfo.php?workbook=06_03.xlsx&amp;sheet=U0&amp;row=268&amp;col=6&amp;number=3.4&amp;sourceID=14","3.4")</f>
        <v>3.4</v>
      </c>
      <c r="G268" s="4" t="str">
        <f>HYPERLINK("http://141.218.60.56/~jnz1568/getInfo.php?workbook=06_03.xlsx&amp;sheet=U0&amp;row=268&amp;col=7&amp;number=0.0421&amp;sourceID=14","0.0421")</f>
        <v>0.0421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HYPERLINK("http://141.218.60.56/~jnz1568/getInfo.php?workbook=06_03.xlsx&amp;sheet=U0&amp;row=269&amp;col=6&amp;number=3.5&amp;sourceID=14","3.5")</f>
        <v>3.5</v>
      </c>
      <c r="G269" s="4" t="str">
        <f>HYPERLINK("http://141.218.60.56/~jnz1568/getInfo.php?workbook=06_03.xlsx&amp;sheet=U0&amp;row=269&amp;col=7&amp;number=0.0421&amp;sourceID=14","0.0421")</f>
        <v>0.0421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HYPERLINK("http://141.218.60.56/~jnz1568/getInfo.php?workbook=06_03.xlsx&amp;sheet=U0&amp;row=270&amp;col=6&amp;number=3.6&amp;sourceID=14","3.6")</f>
        <v>3.6</v>
      </c>
      <c r="G270" s="4" t="str">
        <f>HYPERLINK("http://141.218.60.56/~jnz1568/getInfo.php?workbook=06_03.xlsx&amp;sheet=U0&amp;row=270&amp;col=7&amp;number=0.0421&amp;sourceID=14","0.0421")</f>
        <v>0.0421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HYPERLINK("http://141.218.60.56/~jnz1568/getInfo.php?workbook=06_03.xlsx&amp;sheet=U0&amp;row=271&amp;col=6&amp;number=3.7&amp;sourceID=14","3.7")</f>
        <v>3.7</v>
      </c>
      <c r="G271" s="4" t="str">
        <f>HYPERLINK("http://141.218.60.56/~jnz1568/getInfo.php?workbook=06_03.xlsx&amp;sheet=U0&amp;row=271&amp;col=7&amp;number=0.0421&amp;sourceID=14","0.0421")</f>
        <v>0.0421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HYPERLINK("http://141.218.60.56/~jnz1568/getInfo.php?workbook=06_03.xlsx&amp;sheet=U0&amp;row=272&amp;col=6&amp;number=3.8&amp;sourceID=14","3.8")</f>
        <v>3.8</v>
      </c>
      <c r="G272" s="4" t="str">
        <f>HYPERLINK("http://141.218.60.56/~jnz1568/getInfo.php?workbook=06_03.xlsx&amp;sheet=U0&amp;row=272&amp;col=7&amp;number=0.0421&amp;sourceID=14","0.0421")</f>
        <v>0.0421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HYPERLINK("http://141.218.60.56/~jnz1568/getInfo.php?workbook=06_03.xlsx&amp;sheet=U0&amp;row=273&amp;col=6&amp;number=3.9&amp;sourceID=14","3.9")</f>
        <v>3.9</v>
      </c>
      <c r="G273" s="4" t="str">
        <f>HYPERLINK("http://141.218.60.56/~jnz1568/getInfo.php?workbook=06_03.xlsx&amp;sheet=U0&amp;row=273&amp;col=7&amp;number=0.0421&amp;sourceID=14","0.0421")</f>
        <v>0.0421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HYPERLINK("http://141.218.60.56/~jnz1568/getInfo.php?workbook=06_03.xlsx&amp;sheet=U0&amp;row=274&amp;col=6&amp;number=4&amp;sourceID=14","4")</f>
        <v>4</v>
      </c>
      <c r="G274" s="4" t="str">
        <f>HYPERLINK("http://141.218.60.56/~jnz1568/getInfo.php?workbook=06_03.xlsx&amp;sheet=U0&amp;row=274&amp;col=7&amp;number=0.0421&amp;sourceID=14","0.0421")</f>
        <v>0.0421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HYPERLINK("http://141.218.60.56/~jnz1568/getInfo.php?workbook=06_03.xlsx&amp;sheet=U0&amp;row=275&amp;col=6&amp;number=4.1&amp;sourceID=14","4.1")</f>
        <v>4.1</v>
      </c>
      <c r="G275" s="4" t="str">
        <f>HYPERLINK("http://141.218.60.56/~jnz1568/getInfo.php?workbook=06_03.xlsx&amp;sheet=U0&amp;row=275&amp;col=7&amp;number=0.0421&amp;sourceID=14","0.0421")</f>
        <v>0.0421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HYPERLINK("http://141.218.60.56/~jnz1568/getInfo.php?workbook=06_03.xlsx&amp;sheet=U0&amp;row=276&amp;col=6&amp;number=4.2&amp;sourceID=14","4.2")</f>
        <v>4.2</v>
      </c>
      <c r="G276" s="4" t="str">
        <f>HYPERLINK("http://141.218.60.56/~jnz1568/getInfo.php?workbook=06_03.xlsx&amp;sheet=U0&amp;row=276&amp;col=7&amp;number=0.0421&amp;sourceID=14","0.0421")</f>
        <v>0.0421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HYPERLINK("http://141.218.60.56/~jnz1568/getInfo.php?workbook=06_03.xlsx&amp;sheet=U0&amp;row=277&amp;col=6&amp;number=4.3&amp;sourceID=14","4.3")</f>
        <v>4.3</v>
      </c>
      <c r="G277" s="4" t="str">
        <f>HYPERLINK("http://141.218.60.56/~jnz1568/getInfo.php?workbook=06_03.xlsx&amp;sheet=U0&amp;row=277&amp;col=7&amp;number=0.0421&amp;sourceID=14","0.0421")</f>
        <v>0.0421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HYPERLINK("http://141.218.60.56/~jnz1568/getInfo.php?workbook=06_03.xlsx&amp;sheet=U0&amp;row=278&amp;col=6&amp;number=4.4&amp;sourceID=14","4.4")</f>
        <v>4.4</v>
      </c>
      <c r="G278" s="4" t="str">
        <f>HYPERLINK("http://141.218.60.56/~jnz1568/getInfo.php?workbook=06_03.xlsx&amp;sheet=U0&amp;row=278&amp;col=7&amp;number=0.0421&amp;sourceID=14","0.0421")</f>
        <v>0.0421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HYPERLINK("http://141.218.60.56/~jnz1568/getInfo.php?workbook=06_03.xlsx&amp;sheet=U0&amp;row=279&amp;col=6&amp;number=4.5&amp;sourceID=14","4.5")</f>
        <v>4.5</v>
      </c>
      <c r="G279" s="4" t="str">
        <f>HYPERLINK("http://141.218.60.56/~jnz1568/getInfo.php?workbook=06_03.xlsx&amp;sheet=U0&amp;row=279&amp;col=7&amp;number=0.042&amp;sourceID=14","0.042")</f>
        <v>0.042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HYPERLINK("http://141.218.60.56/~jnz1568/getInfo.php?workbook=06_03.xlsx&amp;sheet=U0&amp;row=280&amp;col=6&amp;number=4.6&amp;sourceID=14","4.6")</f>
        <v>4.6</v>
      </c>
      <c r="G280" s="4" t="str">
        <f>HYPERLINK("http://141.218.60.56/~jnz1568/getInfo.php?workbook=06_03.xlsx&amp;sheet=U0&amp;row=280&amp;col=7&amp;number=0.0416&amp;sourceID=14","0.0416")</f>
        <v>0.0416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HYPERLINK("http://141.218.60.56/~jnz1568/getInfo.php?workbook=06_03.xlsx&amp;sheet=U0&amp;row=281&amp;col=6&amp;number=4.7&amp;sourceID=14","4.7")</f>
        <v>4.7</v>
      </c>
      <c r="G281" s="4" t="str">
        <f>HYPERLINK("http://141.218.60.56/~jnz1568/getInfo.php?workbook=06_03.xlsx&amp;sheet=U0&amp;row=281&amp;col=7&amp;number=0.0408&amp;sourceID=14","0.0408")</f>
        <v>0.0408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HYPERLINK("http://141.218.60.56/~jnz1568/getInfo.php?workbook=06_03.xlsx&amp;sheet=U0&amp;row=282&amp;col=6&amp;number=4.8&amp;sourceID=14","4.8")</f>
        <v>4.8</v>
      </c>
      <c r="G282" s="4" t="str">
        <f>HYPERLINK("http://141.218.60.56/~jnz1568/getInfo.php?workbook=06_03.xlsx&amp;sheet=U0&amp;row=282&amp;col=7&amp;number=0.0395&amp;sourceID=14","0.0395")</f>
        <v>0.0395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HYPERLINK("http://141.218.60.56/~jnz1568/getInfo.php?workbook=06_03.xlsx&amp;sheet=U0&amp;row=283&amp;col=6&amp;number=4.9&amp;sourceID=14","4.9")</f>
        <v>4.9</v>
      </c>
      <c r="G283" s="4" t="str">
        <f>HYPERLINK("http://141.218.60.56/~jnz1568/getInfo.php?workbook=06_03.xlsx&amp;sheet=U0&amp;row=283&amp;col=7&amp;number=0.038&amp;sourceID=14","0.038")</f>
        <v>0.038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2015-04-20T06:36:33Z</dcterms:created>
  <dcterms:modified xsi:type="dcterms:W3CDTF">2015-04-20T06:36:33Z</dcterms:modified>
</cp:coreProperties>
</file>