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<sst xmlns="http://schemas.openxmlformats.org/spreadsheetml/2006/main" count="42" uniqueCount="25">
  <si>
    <t>Fine Structure Energy Levels for Cl 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</si>
  <si>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</si>
  <si>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</si>
  <si>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</si>
  <si>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</si>
  <si>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</si>
  <si>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</si>
  <si>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</si>
  <si>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</si>
  <si>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</si>
  <si>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</si>
  <si>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</si>
  <si>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3s2.3p2</t>
  </si>
  <si>
    <t>3P</t>
  </si>
  <si>
    <t>1D</t>
  </si>
  <si>
    <t>1S</t>
  </si>
  <si>
    <t>A-values for fine-structure transitions in Cl IV</t>
  </si>
  <si>
    <t>k</t>
  </si>
  <si>
    <t>WL Vac (A)</t>
  </si>
  <si>
    <t>A (s-1)</t>
  </si>
  <si>
    <t>A2E1(s-1)</t>
  </si>
  <si>
    <t>Effective Collision Strengths for Cl 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</si>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</sst>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17</v>
      </c>
      <c r="B4" s="3">
        <v>14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HYPERLINK("http://141.218.60.56/~jnz1568/getInfo.php?workbook=17_14.xlsx&amp;sheet=E0&amp;row=4&amp;col=10&amp;number=0&amp;sourceID=14","0")</f>
        <v>0</v>
      </c>
    </row>
    <row r="5" spans="1:10">
      <c r="A5" s="3">
        <v>17</v>
      </c>
      <c r="B5" s="3">
        <v>14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HYPERLINK("http://141.218.60.56/~jnz1568/getInfo.php?workbook=17_14.xlsx&amp;sheet=E0&amp;row=5&amp;col=10&amp;number=492&amp;sourceID=14","492")</f>
        <v>492</v>
      </c>
    </row>
    <row r="6" spans="1:10">
      <c r="A6" s="3">
        <v>17</v>
      </c>
      <c r="B6" s="3">
        <v>14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HYPERLINK("http://141.218.60.56/~jnz1568/getInfo.php?workbook=17_14.xlsx&amp;sheet=E0&amp;row=6&amp;col=10&amp;number=1341.9&amp;sourceID=14","1341.9")</f>
        <v>1341.9</v>
      </c>
    </row>
    <row r="7" spans="1:10">
      <c r="A7" s="3">
        <v>17</v>
      </c>
      <c r="B7" s="3">
        <v>14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HYPERLINK("http://141.218.60.56/~jnz1568/getInfo.php?workbook=17_14.xlsx&amp;sheet=E0&amp;row=7&amp;col=10&amp;number=13767.6&amp;sourceID=14","13767.6")</f>
        <v>13767.6</v>
      </c>
    </row>
    <row r="8" spans="1:10">
      <c r="A8" s="3">
        <v>17</v>
      </c>
      <c r="B8" s="3">
        <v>14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HYPERLINK("http://141.218.60.56/~jnz1568/getInfo.php?workbook=17_14.xlsx&amp;sheet=E0&amp;row=8&amp;col=10&amp;number=32547.8&amp;sourceID=14","32547.8")</f>
        <v>32547.8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11.7109375" customWidth="1"/>
    <col min="6" max="6" width="9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17</v>
      </c>
      <c r="B4" s="3">
        <v>14</v>
      </c>
      <c r="C4" s="3">
        <v>2</v>
      </c>
      <c r="D4" s="3">
        <v>1</v>
      </c>
      <c r="E4" s="3">
        <v>203252.031</v>
      </c>
      <c r="F4" s="4" t="str">
        <f>HYPERLINK("http://141.218.60.56/~jnz1568/getInfo.php?workbook=17_14.xlsx&amp;sheet=A0&amp;row=4&amp;col=6&amp;number=0.00214&amp;sourceID=14","0.00214")</f>
        <v>0.00214</v>
      </c>
      <c r="G4" s="4" t="str">
        <f>HYPERLINK("http://141.218.60.56/~jnz1568/getInfo.php?workbook=17_14.xlsx&amp;sheet=A0&amp;row=4&amp;col=7&amp;number=0&amp;sourceID=14","0")</f>
        <v>0</v>
      </c>
    </row>
    <row r="5" spans="1:7">
      <c r="A5" s="3">
        <v>17</v>
      </c>
      <c r="B5" s="3">
        <v>14</v>
      </c>
      <c r="C5" s="3">
        <v>3</v>
      </c>
      <c r="D5" s="3">
        <v>1</v>
      </c>
      <c r="E5" s="3">
        <v>74521.203</v>
      </c>
      <c r="F5" s="4" t="str">
        <f>HYPERLINK("http://141.218.60.56/~jnz1568/getInfo.php?workbook=17_14.xlsx&amp;sheet=A0&amp;row=5&amp;col=6&amp;number=2.7e-07&amp;sourceID=14","2.7e-07")</f>
        <v>2.7e-07</v>
      </c>
      <c r="G5" s="4" t="str">
        <f>HYPERLINK("http://141.218.60.56/~jnz1568/getInfo.php?workbook=17_14.xlsx&amp;sheet=A0&amp;row=5&amp;col=7&amp;number=0&amp;sourceID=14","0")</f>
        <v>0</v>
      </c>
    </row>
    <row r="6" spans="1:7">
      <c r="A6" s="3">
        <v>17</v>
      </c>
      <c r="B6" s="3">
        <v>14</v>
      </c>
      <c r="C6" s="3">
        <v>3</v>
      </c>
      <c r="D6" s="3">
        <v>2</v>
      </c>
      <c r="E6" s="3">
        <v>117660.898</v>
      </c>
      <c r="F6" s="4" t="str">
        <f>HYPERLINK("http://141.218.60.56/~jnz1568/getInfo.php?workbook=17_14.xlsx&amp;sheet=A0&amp;row=6&amp;col=6&amp;number=0.00825&amp;sourceID=14","0.00825")</f>
        <v>0.00825</v>
      </c>
      <c r="G6" s="4" t="str">
        <f>HYPERLINK("http://141.218.60.56/~jnz1568/getInfo.php?workbook=17_14.xlsx&amp;sheet=A0&amp;row=6&amp;col=7&amp;number=0&amp;sourceID=14","0")</f>
        <v>0</v>
      </c>
    </row>
    <row r="7" spans="1:7">
      <c r="A7" s="3">
        <v>17</v>
      </c>
      <c r="B7" s="3">
        <v>14</v>
      </c>
      <c r="C7" s="3">
        <v>4</v>
      </c>
      <c r="D7" s="3">
        <v>1</v>
      </c>
      <c r="E7" s="3">
        <v>7263.43</v>
      </c>
      <c r="F7" s="4" t="str">
        <f>HYPERLINK("http://141.218.60.56/~jnz1568/getInfo.php?workbook=17_14.xlsx&amp;sheet=A0&amp;row=7&amp;col=6&amp;number=1.54e-05&amp;sourceID=14","1.54e-05")</f>
        <v>1.54e-05</v>
      </c>
      <c r="G7" s="4" t="str">
        <f>HYPERLINK("http://141.218.60.56/~jnz1568/getInfo.php?workbook=17_14.xlsx&amp;sheet=A0&amp;row=7&amp;col=7&amp;number=0&amp;sourceID=14","0")</f>
        <v>0</v>
      </c>
    </row>
    <row r="8" spans="1:7">
      <c r="A8" s="3">
        <v>17</v>
      </c>
      <c r="B8" s="3">
        <v>14</v>
      </c>
      <c r="C8" s="3">
        <v>4</v>
      </c>
      <c r="D8" s="3">
        <v>2</v>
      </c>
      <c r="E8" s="3">
        <v>7532.616</v>
      </c>
      <c r="F8" s="4" t="str">
        <f>HYPERLINK("http://141.218.60.56/~jnz1568/getInfo.php?workbook=17_14.xlsx&amp;sheet=A0&amp;row=8&amp;col=6&amp;number=0.07234&amp;sourceID=14","0.07234")</f>
        <v>0.07234</v>
      </c>
      <c r="G8" s="4" t="str">
        <f>HYPERLINK("http://141.218.60.56/~jnz1568/getInfo.php?workbook=17_14.xlsx&amp;sheet=A0&amp;row=8&amp;col=7&amp;number=0&amp;sourceID=14","0")</f>
        <v>0</v>
      </c>
    </row>
    <row r="9" spans="1:7">
      <c r="A9" s="3">
        <v>17</v>
      </c>
      <c r="B9" s="3">
        <v>14</v>
      </c>
      <c r="C9" s="3">
        <v>4</v>
      </c>
      <c r="D9" s="3">
        <v>3</v>
      </c>
      <c r="E9" s="3">
        <v>8047.837</v>
      </c>
      <c r="F9" s="4" t="str">
        <f>HYPERLINK("http://141.218.60.56/~jnz1568/getInfo.php?workbook=17_14.xlsx&amp;sheet=A0&amp;row=9&amp;col=6&amp;number=0.1786&amp;sourceID=14","0.1786")</f>
        <v>0.1786</v>
      </c>
      <c r="G9" s="4" t="str">
        <f>HYPERLINK("http://141.218.60.56/~jnz1568/getInfo.php?workbook=17_14.xlsx&amp;sheet=A0&amp;row=9&amp;col=7&amp;number=0&amp;sourceID=14","0")</f>
        <v>0</v>
      </c>
    </row>
    <row r="10" spans="1:7">
      <c r="A10" s="3">
        <v>17</v>
      </c>
      <c r="B10" s="3">
        <v>14</v>
      </c>
      <c r="C10" s="3">
        <v>5</v>
      </c>
      <c r="D10" s="3">
        <v>2</v>
      </c>
      <c r="E10" s="3">
        <v>3119.56</v>
      </c>
      <c r="F10" s="4" t="str">
        <f>HYPERLINK("http://141.218.60.56/~jnz1568/getInfo.php?workbook=17_14.xlsx&amp;sheet=A0&amp;row=10&amp;col=6&amp;number=2.47&amp;sourceID=14","2.47")</f>
        <v>2.47</v>
      </c>
      <c r="G10" s="4" t="str">
        <f>HYPERLINK("http://141.218.60.56/~jnz1568/getInfo.php?workbook=17_14.xlsx&amp;sheet=A0&amp;row=10&amp;col=7&amp;number=0&amp;sourceID=14","0")</f>
        <v>0</v>
      </c>
    </row>
    <row r="11" spans="1:7">
      <c r="A11" s="3">
        <v>17</v>
      </c>
      <c r="B11" s="3">
        <v>14</v>
      </c>
      <c r="C11" s="3">
        <v>5</v>
      </c>
      <c r="D11" s="3">
        <v>3</v>
      </c>
      <c r="E11" s="3">
        <v>3204.522</v>
      </c>
      <c r="F11" s="4" t="str">
        <f>HYPERLINK("http://141.218.60.56/~jnz1568/getInfo.php?workbook=17_14.xlsx&amp;sheet=A0&amp;row=11&amp;col=6&amp;number=0.0262&amp;sourceID=14","0.0262")</f>
        <v>0.0262</v>
      </c>
      <c r="G11" s="4" t="str">
        <f>HYPERLINK("http://141.218.60.56/~jnz1568/getInfo.php?workbook=17_14.xlsx&amp;sheet=A0&amp;row=11&amp;col=7&amp;number=0&amp;sourceID=14","0")</f>
        <v>0</v>
      </c>
    </row>
    <row r="12" spans="1:7">
      <c r="A12" s="3">
        <v>17</v>
      </c>
      <c r="B12" s="3">
        <v>14</v>
      </c>
      <c r="C12" s="3">
        <v>5</v>
      </c>
      <c r="D12" s="3">
        <v>4</v>
      </c>
      <c r="E12" s="3">
        <v>5324.757</v>
      </c>
      <c r="F12" s="4" t="str">
        <f>HYPERLINK("http://141.218.60.56/~jnz1568/getInfo.php?workbook=17_14.xlsx&amp;sheet=A0&amp;row=12&amp;col=6&amp;number=2.8&amp;sourceID=14","2.8")</f>
        <v>2.8</v>
      </c>
      <c r="G12" s="4" t="str">
        <f>HYPERLINK("http://141.218.60.56/~jnz1568/getInfo.php?workbook=17_14.xlsx&amp;sheet=A0&amp;row=12&amp;col=7&amp;number=0&amp;sourceID=14","0")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17</v>
      </c>
      <c r="B4" s="3">
        <v>14</v>
      </c>
      <c r="C4" s="3">
        <v>1</v>
      </c>
      <c r="D4" s="3">
        <v>2</v>
      </c>
      <c r="E4" s="3">
        <v>1</v>
      </c>
      <c r="F4" s="4" t="str">
        <f>HYPERLINK("http://141.218.60.56/~jnz1568/getInfo.php?workbook=17_14.xlsx&amp;sheet=U0&amp;row=4&amp;col=6&amp;number=3&amp;sourceID=14","3")</f>
        <v>3</v>
      </c>
      <c r="G4" s="4" t="str">
        <f>HYPERLINK("http://141.218.60.56/~jnz1568/getInfo.php?workbook=17_14.xlsx&amp;sheet=U0&amp;row=4&amp;col=7&amp;number=2.69&amp;sourceID=14","2.69")</f>
        <v>2.69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HYPERLINK("http://141.218.60.56/~jnz1568/getInfo.php?workbook=17_14.xlsx&amp;sheet=U0&amp;row=5&amp;col=6&amp;number=3.1&amp;sourceID=14","3.1")</f>
        <v>3.1</v>
      </c>
      <c r="G5" s="4" t="str">
        <f>HYPERLINK("http://141.218.60.56/~jnz1568/getInfo.php?workbook=17_14.xlsx&amp;sheet=U0&amp;row=5&amp;col=7&amp;number=2.69&amp;sourceID=14","2.69")</f>
        <v>2.69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HYPERLINK("http://141.218.60.56/~jnz1568/getInfo.php?workbook=17_14.xlsx&amp;sheet=U0&amp;row=6&amp;col=6&amp;number=3.2&amp;sourceID=14","3.2")</f>
        <v>3.2</v>
      </c>
      <c r="G6" s="4" t="str">
        <f>HYPERLINK("http://141.218.60.56/~jnz1568/getInfo.php?workbook=17_14.xlsx&amp;sheet=U0&amp;row=6&amp;col=7&amp;number=2.67&amp;sourceID=14","2.67")</f>
        <v>2.67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HYPERLINK("http://141.218.60.56/~jnz1568/getInfo.php?workbook=17_14.xlsx&amp;sheet=U0&amp;row=7&amp;col=6&amp;number=3.3&amp;sourceID=14","3.3")</f>
        <v>3.3</v>
      </c>
      <c r="G7" s="4" t="str">
        <f>HYPERLINK("http://141.218.60.56/~jnz1568/getInfo.php?workbook=17_14.xlsx&amp;sheet=U0&amp;row=7&amp;col=7&amp;number=2.64&amp;sourceID=14","2.64")</f>
        <v>2.64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HYPERLINK("http://141.218.60.56/~jnz1568/getInfo.php?workbook=17_14.xlsx&amp;sheet=U0&amp;row=8&amp;col=6&amp;number=3.4&amp;sourceID=14","3.4")</f>
        <v>3.4</v>
      </c>
      <c r="G8" s="4" t="str">
        <f>HYPERLINK("http://141.218.60.56/~jnz1568/getInfo.php?workbook=17_14.xlsx&amp;sheet=U0&amp;row=8&amp;col=7&amp;number=2.58&amp;sourceID=14","2.58")</f>
        <v>2.58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HYPERLINK("http://141.218.60.56/~jnz1568/getInfo.php?workbook=17_14.xlsx&amp;sheet=U0&amp;row=9&amp;col=6&amp;number=3.5&amp;sourceID=14","3.5")</f>
        <v>3.5</v>
      </c>
      <c r="G9" s="4" t="str">
        <f>HYPERLINK("http://141.218.60.56/~jnz1568/getInfo.php?workbook=17_14.xlsx&amp;sheet=U0&amp;row=9&amp;col=7&amp;number=2.49&amp;sourceID=14","2.49")</f>
        <v>2.49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HYPERLINK("http://141.218.60.56/~jnz1568/getInfo.php?workbook=17_14.xlsx&amp;sheet=U0&amp;row=10&amp;col=6&amp;number=3.6&amp;sourceID=14","3.6")</f>
        <v>3.6</v>
      </c>
      <c r="G10" s="4" t="str">
        <f>HYPERLINK("http://141.218.60.56/~jnz1568/getInfo.php?workbook=17_14.xlsx&amp;sheet=U0&amp;row=10&amp;col=7&amp;number=2.38&amp;sourceID=14","2.38")</f>
        <v>2.38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HYPERLINK("http://141.218.60.56/~jnz1568/getInfo.php?workbook=17_14.xlsx&amp;sheet=U0&amp;row=11&amp;col=6&amp;number=3.7&amp;sourceID=14","3.7")</f>
        <v>3.7</v>
      </c>
      <c r="G11" s="4" t="str">
        <f>HYPERLINK("http://141.218.60.56/~jnz1568/getInfo.php?workbook=17_14.xlsx&amp;sheet=U0&amp;row=11&amp;col=7&amp;number=2.24&amp;sourceID=14","2.24")</f>
        <v>2.24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HYPERLINK("http://141.218.60.56/~jnz1568/getInfo.php?workbook=17_14.xlsx&amp;sheet=U0&amp;row=12&amp;col=6&amp;number=3.8&amp;sourceID=14","3.8")</f>
        <v>3.8</v>
      </c>
      <c r="G12" s="4" t="str">
        <f>HYPERLINK("http://141.218.60.56/~jnz1568/getInfo.php?workbook=17_14.xlsx&amp;sheet=U0&amp;row=12&amp;col=7&amp;number=2.1&amp;sourceID=14","2.1")</f>
        <v>2.1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HYPERLINK("http://141.218.60.56/~jnz1568/getInfo.php?workbook=17_14.xlsx&amp;sheet=U0&amp;row=13&amp;col=6&amp;number=3.9&amp;sourceID=14","3.9")</f>
        <v>3.9</v>
      </c>
      <c r="G13" s="4" t="str">
        <f>HYPERLINK("http://141.218.60.56/~jnz1568/getInfo.php?workbook=17_14.xlsx&amp;sheet=U0&amp;row=13&amp;col=7&amp;number=1.96&amp;sourceID=14","1.96")</f>
        <v>1.96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HYPERLINK("http://141.218.60.56/~jnz1568/getInfo.php?workbook=17_14.xlsx&amp;sheet=U0&amp;row=14&amp;col=6&amp;number=4&amp;sourceID=14","4")</f>
        <v>4</v>
      </c>
      <c r="G14" s="4" t="str">
        <f>HYPERLINK("http://141.218.60.56/~jnz1568/getInfo.php?workbook=17_14.xlsx&amp;sheet=U0&amp;row=14&amp;col=7&amp;number=1.83&amp;sourceID=14","1.83")</f>
        <v>1.83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HYPERLINK("http://141.218.60.56/~jnz1568/getInfo.php?workbook=17_14.xlsx&amp;sheet=U0&amp;row=15&amp;col=6&amp;number=4.1&amp;sourceID=14","4.1")</f>
        <v>4.1</v>
      </c>
      <c r="G15" s="4" t="str">
        <f>HYPERLINK("http://141.218.60.56/~jnz1568/getInfo.php?workbook=17_14.xlsx&amp;sheet=U0&amp;row=15&amp;col=7&amp;number=1.72&amp;sourceID=14","1.72")</f>
        <v>1.72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HYPERLINK("http://141.218.60.56/~jnz1568/getInfo.php?workbook=17_14.xlsx&amp;sheet=U0&amp;row=16&amp;col=6&amp;number=4.2&amp;sourceID=14","4.2")</f>
        <v>4.2</v>
      </c>
      <c r="G16" s="4" t="str">
        <f>HYPERLINK("http://141.218.60.56/~jnz1568/getInfo.php?workbook=17_14.xlsx&amp;sheet=U0&amp;row=16&amp;col=7&amp;number=1.65&amp;sourceID=14","1.65")</f>
        <v>1.65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HYPERLINK("http://141.218.60.56/~jnz1568/getInfo.php?workbook=17_14.xlsx&amp;sheet=U0&amp;row=17&amp;col=6&amp;number=4.3&amp;sourceID=14","4.3")</f>
        <v>4.3</v>
      </c>
      <c r="G17" s="4" t="str">
        <f>HYPERLINK("http://141.218.60.56/~jnz1568/getInfo.php?workbook=17_14.xlsx&amp;sheet=U0&amp;row=17&amp;col=7&amp;number=1.6&amp;sourceID=14","1.6")</f>
        <v>1.6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HYPERLINK("http://141.218.60.56/~jnz1568/getInfo.php?workbook=17_14.xlsx&amp;sheet=U0&amp;row=18&amp;col=6&amp;number=4.4&amp;sourceID=14","4.4")</f>
        <v>4.4</v>
      </c>
      <c r="G18" s="4" t="str">
        <f>HYPERLINK("http://141.218.60.56/~jnz1568/getInfo.php?workbook=17_14.xlsx&amp;sheet=U0&amp;row=18&amp;col=7&amp;number=1.59&amp;sourceID=14","1.59")</f>
        <v>1.59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HYPERLINK("http://141.218.60.56/~jnz1568/getInfo.php?workbook=17_14.xlsx&amp;sheet=U0&amp;row=19&amp;col=6&amp;number=4.5&amp;sourceID=14","4.5")</f>
        <v>4.5</v>
      </c>
      <c r="G19" s="4" t="str">
        <f>HYPERLINK("http://141.218.60.56/~jnz1568/getInfo.php?workbook=17_14.xlsx&amp;sheet=U0&amp;row=19&amp;col=7&amp;number=1.61&amp;sourceID=14","1.61")</f>
        <v>1.61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HYPERLINK("http://141.218.60.56/~jnz1568/getInfo.php?workbook=17_14.xlsx&amp;sheet=U0&amp;row=20&amp;col=6&amp;number=4.6&amp;sourceID=14","4.6")</f>
        <v>4.6</v>
      </c>
      <c r="G20" s="4" t="str">
        <f>HYPERLINK("http://141.218.60.56/~jnz1568/getInfo.php?workbook=17_14.xlsx&amp;sheet=U0&amp;row=20&amp;col=7&amp;number=1.63&amp;sourceID=14","1.63")</f>
        <v>1.63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HYPERLINK("http://141.218.60.56/~jnz1568/getInfo.php?workbook=17_14.xlsx&amp;sheet=U0&amp;row=21&amp;col=6&amp;number=4.7&amp;sourceID=14","4.7")</f>
        <v>4.7</v>
      </c>
      <c r="G21" s="4" t="str">
        <f>HYPERLINK("http://141.218.60.56/~jnz1568/getInfo.php?workbook=17_14.xlsx&amp;sheet=U0&amp;row=21&amp;col=7&amp;number=1.65&amp;sourceID=14","1.65")</f>
        <v>1.65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HYPERLINK("http://141.218.60.56/~jnz1568/getInfo.php?workbook=17_14.xlsx&amp;sheet=U0&amp;row=22&amp;col=6&amp;number=4.8&amp;sourceID=14","4.8")</f>
        <v>4.8</v>
      </c>
      <c r="G22" s="4" t="str">
        <f>HYPERLINK("http://141.218.60.56/~jnz1568/getInfo.php?workbook=17_14.xlsx&amp;sheet=U0&amp;row=22&amp;col=7&amp;number=1.66&amp;sourceID=14","1.66")</f>
        <v>1.66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HYPERLINK("http://141.218.60.56/~jnz1568/getInfo.php?workbook=17_14.xlsx&amp;sheet=U0&amp;row=23&amp;col=6&amp;number=4.9&amp;sourceID=14","4.9")</f>
        <v>4.9</v>
      </c>
      <c r="G23" s="4" t="str">
        <f>HYPERLINK("http://141.218.60.56/~jnz1568/getInfo.php?workbook=17_14.xlsx&amp;sheet=U0&amp;row=23&amp;col=7&amp;number=1.64&amp;sourceID=14","1.64")</f>
        <v>1.64</v>
      </c>
    </row>
    <row r="24" spans="1:7">
      <c r="A24" s="3">
        <v>17</v>
      </c>
      <c r="B24" s="3">
        <v>14</v>
      </c>
      <c r="C24" s="3">
        <v>1</v>
      </c>
      <c r="D24" s="3">
        <v>3</v>
      </c>
      <c r="E24" s="3">
        <v>1</v>
      </c>
      <c r="F24" s="4" t="str">
        <f>HYPERLINK("http://141.218.60.56/~jnz1568/getInfo.php?workbook=17_14.xlsx&amp;sheet=U0&amp;row=24&amp;col=6&amp;number=3&amp;sourceID=14","3")</f>
        <v>3</v>
      </c>
      <c r="G24" s="4" t="str">
        <f>HYPERLINK("http://141.218.60.56/~jnz1568/getInfo.php?workbook=17_14.xlsx&amp;sheet=U0&amp;row=24&amp;col=7&amp;number=2.04&amp;sourceID=14","2.04")</f>
        <v>2.04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HYPERLINK("http://141.218.60.56/~jnz1568/getInfo.php?workbook=17_14.xlsx&amp;sheet=U0&amp;row=25&amp;col=6&amp;number=3.1&amp;sourceID=14","3.1")</f>
        <v>3.1</v>
      </c>
      <c r="G25" s="4" t="str">
        <f>HYPERLINK("http://141.218.60.56/~jnz1568/getInfo.php?workbook=17_14.xlsx&amp;sheet=U0&amp;row=25&amp;col=7&amp;number=2.05&amp;sourceID=14","2.05")</f>
        <v>2.05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HYPERLINK("http://141.218.60.56/~jnz1568/getInfo.php?workbook=17_14.xlsx&amp;sheet=U0&amp;row=26&amp;col=6&amp;number=3.2&amp;sourceID=14","3.2")</f>
        <v>3.2</v>
      </c>
      <c r="G26" s="4" t="str">
        <f>HYPERLINK("http://141.218.60.56/~jnz1568/getInfo.php?workbook=17_14.xlsx&amp;sheet=U0&amp;row=26&amp;col=7&amp;number=2.06&amp;sourceID=14","2.06")</f>
        <v>2.06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HYPERLINK("http://141.218.60.56/~jnz1568/getInfo.php?workbook=17_14.xlsx&amp;sheet=U0&amp;row=27&amp;col=6&amp;number=3.3&amp;sourceID=14","3.3")</f>
        <v>3.3</v>
      </c>
      <c r="G27" s="4" t="str">
        <f>HYPERLINK("http://141.218.60.56/~jnz1568/getInfo.php?workbook=17_14.xlsx&amp;sheet=U0&amp;row=27&amp;col=7&amp;number=2.07&amp;sourceID=14","2.07")</f>
        <v>2.07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HYPERLINK("http://141.218.60.56/~jnz1568/getInfo.php?workbook=17_14.xlsx&amp;sheet=U0&amp;row=28&amp;col=6&amp;number=3.4&amp;sourceID=14","3.4")</f>
        <v>3.4</v>
      </c>
      <c r="G28" s="4" t="str">
        <f>HYPERLINK("http://141.218.60.56/~jnz1568/getInfo.php?workbook=17_14.xlsx&amp;sheet=U0&amp;row=28&amp;col=7&amp;number=2.07&amp;sourceID=14","2.07")</f>
        <v>2.07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HYPERLINK("http://141.218.60.56/~jnz1568/getInfo.php?workbook=17_14.xlsx&amp;sheet=U0&amp;row=29&amp;col=6&amp;number=3.5&amp;sourceID=14","3.5")</f>
        <v>3.5</v>
      </c>
      <c r="G29" s="4" t="str">
        <f>HYPERLINK("http://141.218.60.56/~jnz1568/getInfo.php?workbook=17_14.xlsx&amp;sheet=U0&amp;row=29&amp;col=7&amp;number=2.07&amp;sourceID=14","2.07")</f>
        <v>2.07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HYPERLINK("http://141.218.60.56/~jnz1568/getInfo.php?workbook=17_14.xlsx&amp;sheet=U0&amp;row=30&amp;col=6&amp;number=3.6&amp;sourceID=14","3.6")</f>
        <v>3.6</v>
      </c>
      <c r="G30" s="4" t="str">
        <f>HYPERLINK("http://141.218.60.56/~jnz1568/getInfo.php?workbook=17_14.xlsx&amp;sheet=U0&amp;row=30&amp;col=7&amp;number=2.05&amp;sourceID=14","2.05")</f>
        <v>2.05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HYPERLINK("http://141.218.60.56/~jnz1568/getInfo.php?workbook=17_14.xlsx&amp;sheet=U0&amp;row=31&amp;col=6&amp;number=3.7&amp;sourceID=14","3.7")</f>
        <v>3.7</v>
      </c>
      <c r="G31" s="4" t="str">
        <f>HYPERLINK("http://141.218.60.56/~jnz1568/getInfo.php?workbook=17_14.xlsx&amp;sheet=U0&amp;row=31&amp;col=7&amp;number=2&amp;sourceID=14","2")</f>
        <v>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HYPERLINK("http://141.218.60.56/~jnz1568/getInfo.php?workbook=17_14.xlsx&amp;sheet=U0&amp;row=32&amp;col=6&amp;number=3.8&amp;sourceID=14","3.8")</f>
        <v>3.8</v>
      </c>
      <c r="G32" s="4" t="str">
        <f>HYPERLINK("http://141.218.60.56/~jnz1568/getInfo.php?workbook=17_14.xlsx&amp;sheet=U0&amp;row=32&amp;col=7&amp;number=1.93&amp;sourceID=14","1.93")</f>
        <v>1.93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HYPERLINK("http://141.218.60.56/~jnz1568/getInfo.php?workbook=17_14.xlsx&amp;sheet=U0&amp;row=33&amp;col=6&amp;number=3.9&amp;sourceID=14","3.9")</f>
        <v>3.9</v>
      </c>
      <c r="G33" s="4" t="str">
        <f>HYPERLINK("http://141.218.60.56/~jnz1568/getInfo.php?workbook=17_14.xlsx&amp;sheet=U0&amp;row=33&amp;col=7&amp;number=1.84&amp;sourceID=14","1.84")</f>
        <v>1.84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HYPERLINK("http://141.218.60.56/~jnz1568/getInfo.php?workbook=17_14.xlsx&amp;sheet=U0&amp;row=34&amp;col=6&amp;number=4&amp;sourceID=14","4")</f>
        <v>4</v>
      </c>
      <c r="G34" s="4" t="str">
        <f>HYPERLINK("http://141.218.60.56/~jnz1568/getInfo.php?workbook=17_14.xlsx&amp;sheet=U0&amp;row=34&amp;col=7&amp;number=1.75&amp;sourceID=14","1.75")</f>
        <v>1.75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HYPERLINK("http://141.218.60.56/~jnz1568/getInfo.php?workbook=17_14.xlsx&amp;sheet=U0&amp;row=35&amp;col=6&amp;number=4.1&amp;sourceID=14","4.1")</f>
        <v>4.1</v>
      </c>
      <c r="G35" s="4" t="str">
        <f>HYPERLINK("http://141.218.60.56/~jnz1568/getInfo.php?workbook=17_14.xlsx&amp;sheet=U0&amp;row=35&amp;col=7&amp;number=1.67&amp;sourceID=14","1.67")</f>
        <v>1.67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HYPERLINK("http://141.218.60.56/~jnz1568/getInfo.php?workbook=17_14.xlsx&amp;sheet=U0&amp;row=36&amp;col=6&amp;number=4.2&amp;sourceID=14","4.2")</f>
        <v>4.2</v>
      </c>
      <c r="G36" s="4" t="str">
        <f>HYPERLINK("http://141.218.60.56/~jnz1568/getInfo.php?workbook=17_14.xlsx&amp;sheet=U0&amp;row=36&amp;col=7&amp;number=1.59&amp;sourceID=14","1.59")</f>
        <v>1.59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HYPERLINK("http://141.218.60.56/~jnz1568/getInfo.php?workbook=17_14.xlsx&amp;sheet=U0&amp;row=37&amp;col=6&amp;number=4.3&amp;sourceID=14","4.3")</f>
        <v>4.3</v>
      </c>
      <c r="G37" s="4" t="str">
        <f>HYPERLINK("http://141.218.60.56/~jnz1568/getInfo.php?workbook=17_14.xlsx&amp;sheet=U0&amp;row=37&amp;col=7&amp;number=1.53&amp;sourceID=14","1.53")</f>
        <v>1.53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HYPERLINK("http://141.218.60.56/~jnz1568/getInfo.php?workbook=17_14.xlsx&amp;sheet=U0&amp;row=38&amp;col=6&amp;number=4.4&amp;sourceID=14","4.4")</f>
        <v>4.4</v>
      </c>
      <c r="G38" s="4" t="str">
        <f>HYPERLINK("http://141.218.60.56/~jnz1568/getInfo.php?workbook=17_14.xlsx&amp;sheet=U0&amp;row=38&amp;col=7&amp;number=1.49&amp;sourceID=14","1.49")</f>
        <v>1.49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HYPERLINK("http://141.218.60.56/~jnz1568/getInfo.php?workbook=17_14.xlsx&amp;sheet=U0&amp;row=39&amp;col=6&amp;number=4.5&amp;sourceID=14","4.5")</f>
        <v>4.5</v>
      </c>
      <c r="G39" s="4" t="str">
        <f>HYPERLINK("http://141.218.60.56/~jnz1568/getInfo.php?workbook=17_14.xlsx&amp;sheet=U0&amp;row=39&amp;col=7&amp;number=1.46&amp;sourceID=14","1.46")</f>
        <v>1.46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HYPERLINK("http://141.218.60.56/~jnz1568/getInfo.php?workbook=17_14.xlsx&amp;sheet=U0&amp;row=40&amp;col=6&amp;number=4.6&amp;sourceID=14","4.6")</f>
        <v>4.6</v>
      </c>
      <c r="G40" s="4" t="str">
        <f>HYPERLINK("http://141.218.60.56/~jnz1568/getInfo.php?workbook=17_14.xlsx&amp;sheet=U0&amp;row=40&amp;col=7&amp;number=1.44&amp;sourceID=14","1.44")</f>
        <v>1.44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HYPERLINK("http://141.218.60.56/~jnz1568/getInfo.php?workbook=17_14.xlsx&amp;sheet=U0&amp;row=41&amp;col=6&amp;number=4.7&amp;sourceID=14","4.7")</f>
        <v>4.7</v>
      </c>
      <c r="G41" s="4" t="str">
        <f>HYPERLINK("http://141.218.60.56/~jnz1568/getInfo.php?workbook=17_14.xlsx&amp;sheet=U0&amp;row=41&amp;col=7&amp;number=1.42&amp;sourceID=14","1.42")</f>
        <v>1.42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HYPERLINK("http://141.218.60.56/~jnz1568/getInfo.php?workbook=17_14.xlsx&amp;sheet=U0&amp;row=42&amp;col=6&amp;number=4.8&amp;sourceID=14","4.8")</f>
        <v>4.8</v>
      </c>
      <c r="G42" s="4" t="str">
        <f>HYPERLINK("http://141.218.60.56/~jnz1568/getInfo.php?workbook=17_14.xlsx&amp;sheet=U0&amp;row=42&amp;col=7&amp;number=1.39&amp;sourceID=14","1.39")</f>
        <v>1.39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HYPERLINK("http://141.218.60.56/~jnz1568/getInfo.php?workbook=17_14.xlsx&amp;sheet=U0&amp;row=43&amp;col=6&amp;number=4.9&amp;sourceID=14","4.9")</f>
        <v>4.9</v>
      </c>
      <c r="G43" s="4" t="str">
        <f>HYPERLINK("http://141.218.60.56/~jnz1568/getInfo.php?workbook=17_14.xlsx&amp;sheet=U0&amp;row=43&amp;col=7&amp;number=1.35&amp;sourceID=14","1.35")</f>
        <v>1.35</v>
      </c>
    </row>
    <row r="44" spans="1:7">
      <c r="A44" s="3">
        <v>17</v>
      </c>
      <c r="B44" s="3">
        <v>14</v>
      </c>
      <c r="C44" s="3">
        <v>1</v>
      </c>
      <c r="D44" s="3">
        <v>4</v>
      </c>
      <c r="E44" s="3">
        <v>1</v>
      </c>
      <c r="F44" s="4" t="str">
        <f>HYPERLINK("http://141.218.60.56/~jnz1568/getInfo.php?workbook=17_14.xlsx&amp;sheet=U0&amp;row=44&amp;col=6&amp;number=3&amp;sourceID=14","3")</f>
        <v>3</v>
      </c>
      <c r="G44" s="4" t="str">
        <f>HYPERLINK("http://141.218.60.56/~jnz1568/getInfo.php?workbook=17_14.xlsx&amp;sheet=U0&amp;row=44&amp;col=7&amp;number=1.03&amp;sourceID=14","1.03")</f>
        <v>1.03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HYPERLINK("http://141.218.60.56/~jnz1568/getInfo.php?workbook=17_14.xlsx&amp;sheet=U0&amp;row=45&amp;col=6&amp;number=3.1&amp;sourceID=14","3.1")</f>
        <v>3.1</v>
      </c>
      <c r="G45" s="4" t="str">
        <f>HYPERLINK("http://141.218.60.56/~jnz1568/getInfo.php?workbook=17_14.xlsx&amp;sheet=U0&amp;row=45&amp;col=7&amp;number=1.01&amp;sourceID=14","1.01")</f>
        <v>1.01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HYPERLINK("http://141.218.60.56/~jnz1568/getInfo.php?workbook=17_14.xlsx&amp;sheet=U0&amp;row=46&amp;col=6&amp;number=3.2&amp;sourceID=14","3.2")</f>
        <v>3.2</v>
      </c>
      <c r="G46" s="4" t="str">
        <f>HYPERLINK("http://141.218.60.56/~jnz1568/getInfo.php?workbook=17_14.xlsx&amp;sheet=U0&amp;row=46&amp;col=7&amp;number=0.986&amp;sourceID=14","0.986")</f>
        <v>0.986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HYPERLINK("http://141.218.60.56/~jnz1568/getInfo.php?workbook=17_14.xlsx&amp;sheet=U0&amp;row=47&amp;col=6&amp;number=3.3&amp;sourceID=14","3.3")</f>
        <v>3.3</v>
      </c>
      <c r="G47" s="4" t="str">
        <f>HYPERLINK("http://141.218.60.56/~jnz1568/getInfo.php?workbook=17_14.xlsx&amp;sheet=U0&amp;row=47&amp;col=7&amp;number=0.955&amp;sourceID=14","0.955")</f>
        <v>0.955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HYPERLINK("http://141.218.60.56/~jnz1568/getInfo.php?workbook=17_14.xlsx&amp;sheet=U0&amp;row=48&amp;col=6&amp;number=3.4&amp;sourceID=14","3.4")</f>
        <v>3.4</v>
      </c>
      <c r="G48" s="4" t="str">
        <f>HYPERLINK("http://141.218.60.56/~jnz1568/getInfo.php?workbook=17_14.xlsx&amp;sheet=U0&amp;row=48&amp;col=7&amp;number=0.919&amp;sourceID=14","0.919")</f>
        <v>0.919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HYPERLINK("http://141.218.60.56/~jnz1568/getInfo.php?workbook=17_14.xlsx&amp;sheet=U0&amp;row=49&amp;col=6&amp;number=3.5&amp;sourceID=14","3.5")</f>
        <v>3.5</v>
      </c>
      <c r="G49" s="4" t="str">
        <f>HYPERLINK("http://141.218.60.56/~jnz1568/getInfo.php?workbook=17_14.xlsx&amp;sheet=U0&amp;row=49&amp;col=7&amp;number=0.879&amp;sourceID=14","0.879")</f>
        <v>0.879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HYPERLINK("http://141.218.60.56/~jnz1568/getInfo.php?workbook=17_14.xlsx&amp;sheet=U0&amp;row=50&amp;col=6&amp;number=3.6&amp;sourceID=14","3.6")</f>
        <v>3.6</v>
      </c>
      <c r="G50" s="4" t="str">
        <f>HYPERLINK("http://141.218.60.56/~jnz1568/getInfo.php?workbook=17_14.xlsx&amp;sheet=U0&amp;row=50&amp;col=7&amp;number=0.836&amp;sourceID=14","0.836")</f>
        <v>0.836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HYPERLINK("http://141.218.60.56/~jnz1568/getInfo.php?workbook=17_14.xlsx&amp;sheet=U0&amp;row=51&amp;col=6&amp;number=3.7&amp;sourceID=14","3.7")</f>
        <v>3.7</v>
      </c>
      <c r="G51" s="4" t="str">
        <f>HYPERLINK("http://141.218.60.56/~jnz1568/getInfo.php?workbook=17_14.xlsx&amp;sheet=U0&amp;row=51&amp;col=7&amp;number=0.796&amp;sourceID=14","0.796")</f>
        <v>0.796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HYPERLINK("http://141.218.60.56/~jnz1568/getInfo.php?workbook=17_14.xlsx&amp;sheet=U0&amp;row=52&amp;col=6&amp;number=3.8&amp;sourceID=14","3.8")</f>
        <v>3.8</v>
      </c>
      <c r="G52" s="4" t="str">
        <f>HYPERLINK("http://141.218.60.56/~jnz1568/getInfo.php?workbook=17_14.xlsx&amp;sheet=U0&amp;row=52&amp;col=7&amp;number=0.762&amp;sourceID=14","0.762")</f>
        <v>0.762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HYPERLINK("http://141.218.60.56/~jnz1568/getInfo.php?workbook=17_14.xlsx&amp;sheet=U0&amp;row=53&amp;col=6&amp;number=3.9&amp;sourceID=14","3.9")</f>
        <v>3.9</v>
      </c>
      <c r="G53" s="4" t="str">
        <f>HYPERLINK("http://141.218.60.56/~jnz1568/getInfo.php?workbook=17_14.xlsx&amp;sheet=U0&amp;row=53&amp;col=7&amp;number=0.734&amp;sourceID=14","0.734")</f>
        <v>0.734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HYPERLINK("http://141.218.60.56/~jnz1568/getInfo.php?workbook=17_14.xlsx&amp;sheet=U0&amp;row=54&amp;col=6&amp;number=4&amp;sourceID=14","4")</f>
        <v>4</v>
      </c>
      <c r="G54" s="4" t="str">
        <f>HYPERLINK("http://141.218.60.56/~jnz1568/getInfo.php?workbook=17_14.xlsx&amp;sheet=U0&amp;row=54&amp;col=7&amp;number=0.715&amp;sourceID=14","0.715")</f>
        <v>0.715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HYPERLINK("http://141.218.60.56/~jnz1568/getInfo.php?workbook=17_14.xlsx&amp;sheet=U0&amp;row=55&amp;col=6&amp;number=4.1&amp;sourceID=14","4.1")</f>
        <v>4.1</v>
      </c>
      <c r="G55" s="4" t="str">
        <f>HYPERLINK("http://141.218.60.56/~jnz1568/getInfo.php?workbook=17_14.xlsx&amp;sheet=U0&amp;row=55&amp;col=7&amp;number=0.705&amp;sourceID=14","0.705")</f>
        <v>0.705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HYPERLINK("http://141.218.60.56/~jnz1568/getInfo.php?workbook=17_14.xlsx&amp;sheet=U0&amp;row=56&amp;col=6&amp;number=4.2&amp;sourceID=14","4.2")</f>
        <v>4.2</v>
      </c>
      <c r="G56" s="4" t="str">
        <f>HYPERLINK("http://141.218.60.56/~jnz1568/getInfo.php?workbook=17_14.xlsx&amp;sheet=U0&amp;row=56&amp;col=7&amp;number=0.704&amp;sourceID=14","0.704")</f>
        <v>0.704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HYPERLINK("http://141.218.60.56/~jnz1568/getInfo.php?workbook=17_14.xlsx&amp;sheet=U0&amp;row=57&amp;col=6&amp;number=4.3&amp;sourceID=14","4.3")</f>
        <v>4.3</v>
      </c>
      <c r="G57" s="4" t="str">
        <f>HYPERLINK("http://141.218.60.56/~jnz1568/getInfo.php?workbook=17_14.xlsx&amp;sheet=U0&amp;row=57&amp;col=7&amp;number=0.711&amp;sourceID=14","0.711")</f>
        <v>0.711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HYPERLINK("http://141.218.60.56/~jnz1568/getInfo.php?workbook=17_14.xlsx&amp;sheet=U0&amp;row=58&amp;col=6&amp;number=4.4&amp;sourceID=14","4.4")</f>
        <v>4.4</v>
      </c>
      <c r="G58" s="4" t="str">
        <f>HYPERLINK("http://141.218.60.56/~jnz1568/getInfo.php?workbook=17_14.xlsx&amp;sheet=U0&amp;row=58&amp;col=7&amp;number=0.721&amp;sourceID=14","0.721")</f>
        <v>0.721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HYPERLINK("http://141.218.60.56/~jnz1568/getInfo.php?workbook=17_14.xlsx&amp;sheet=U0&amp;row=59&amp;col=6&amp;number=4.5&amp;sourceID=14","4.5")</f>
        <v>4.5</v>
      </c>
      <c r="G59" s="4" t="str">
        <f>HYPERLINK("http://141.218.60.56/~jnz1568/getInfo.php?workbook=17_14.xlsx&amp;sheet=U0&amp;row=59&amp;col=7&amp;number=0.73&amp;sourceID=14","0.73")</f>
        <v>0.73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HYPERLINK("http://141.218.60.56/~jnz1568/getInfo.php?workbook=17_14.xlsx&amp;sheet=U0&amp;row=60&amp;col=6&amp;number=4.6&amp;sourceID=14","4.6")</f>
        <v>4.6</v>
      </c>
      <c r="G60" s="4" t="str">
        <f>HYPERLINK("http://141.218.60.56/~jnz1568/getInfo.php?workbook=17_14.xlsx&amp;sheet=U0&amp;row=60&amp;col=7&amp;number=0.736&amp;sourceID=14","0.736")</f>
        <v>0.736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HYPERLINK("http://141.218.60.56/~jnz1568/getInfo.php?workbook=17_14.xlsx&amp;sheet=U0&amp;row=61&amp;col=6&amp;number=4.7&amp;sourceID=14","4.7")</f>
        <v>4.7</v>
      </c>
      <c r="G61" s="4" t="str">
        <f>HYPERLINK("http://141.218.60.56/~jnz1568/getInfo.php?workbook=17_14.xlsx&amp;sheet=U0&amp;row=61&amp;col=7&amp;number=0.732&amp;sourceID=14","0.732")</f>
        <v>0.732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HYPERLINK("http://141.218.60.56/~jnz1568/getInfo.php?workbook=17_14.xlsx&amp;sheet=U0&amp;row=62&amp;col=6&amp;number=4.8&amp;sourceID=14","4.8")</f>
        <v>4.8</v>
      </c>
      <c r="G62" s="4" t="str">
        <f>HYPERLINK("http://141.218.60.56/~jnz1568/getInfo.php?workbook=17_14.xlsx&amp;sheet=U0&amp;row=62&amp;col=7&amp;number=0.716&amp;sourceID=14","0.716")</f>
        <v>0.716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HYPERLINK("http://141.218.60.56/~jnz1568/getInfo.php?workbook=17_14.xlsx&amp;sheet=U0&amp;row=63&amp;col=6&amp;number=4.9&amp;sourceID=14","4.9")</f>
        <v>4.9</v>
      </c>
      <c r="G63" s="4" t="str">
        <f>HYPERLINK("http://141.218.60.56/~jnz1568/getInfo.php?workbook=17_14.xlsx&amp;sheet=U0&amp;row=63&amp;col=7&amp;number=0.688&amp;sourceID=14","0.688")</f>
        <v>0.688</v>
      </c>
    </row>
    <row r="64" spans="1:7">
      <c r="A64" s="3">
        <v>17</v>
      </c>
      <c r="B64" s="3">
        <v>14</v>
      </c>
      <c r="C64" s="3">
        <v>1</v>
      </c>
      <c r="D64" s="3">
        <v>5</v>
      </c>
      <c r="E64" s="3">
        <v>1</v>
      </c>
      <c r="F64" s="4" t="str">
        <f>HYPERLINK("http://141.218.60.56/~jnz1568/getInfo.php?workbook=17_14.xlsx&amp;sheet=U0&amp;row=64&amp;col=6&amp;number=3&amp;sourceID=14","3")</f>
        <v>3</v>
      </c>
      <c r="G64" s="4" t="str">
        <f>HYPERLINK("http://141.218.60.56/~jnz1568/getInfo.php?workbook=17_14.xlsx&amp;sheet=U0&amp;row=64&amp;col=7&amp;number=0.194&amp;sourceID=14","0.194")</f>
        <v>0.194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HYPERLINK("http://141.218.60.56/~jnz1568/getInfo.php?workbook=17_14.xlsx&amp;sheet=U0&amp;row=65&amp;col=6&amp;number=3.1&amp;sourceID=14","3.1")</f>
        <v>3.1</v>
      </c>
      <c r="G65" s="4" t="str">
        <f>HYPERLINK("http://141.218.60.56/~jnz1568/getInfo.php?workbook=17_14.xlsx&amp;sheet=U0&amp;row=65&amp;col=7&amp;number=0.193&amp;sourceID=14","0.193")</f>
        <v>0.193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HYPERLINK("http://141.218.60.56/~jnz1568/getInfo.php?workbook=17_14.xlsx&amp;sheet=U0&amp;row=66&amp;col=6&amp;number=3.2&amp;sourceID=14","3.2")</f>
        <v>3.2</v>
      </c>
      <c r="G66" s="4" t="str">
        <f>HYPERLINK("http://141.218.60.56/~jnz1568/getInfo.php?workbook=17_14.xlsx&amp;sheet=U0&amp;row=66&amp;col=7&amp;number=0.193&amp;sourceID=14","0.193")</f>
        <v>0.193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HYPERLINK("http://141.218.60.56/~jnz1568/getInfo.php?workbook=17_14.xlsx&amp;sheet=U0&amp;row=67&amp;col=6&amp;number=3.3&amp;sourceID=14","3.3")</f>
        <v>3.3</v>
      </c>
      <c r="G67" s="4" t="str">
        <f>HYPERLINK("http://141.218.60.56/~jnz1568/getInfo.php?workbook=17_14.xlsx&amp;sheet=U0&amp;row=67&amp;col=7&amp;number=0.192&amp;sourceID=14","0.192")</f>
        <v>0.192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HYPERLINK("http://141.218.60.56/~jnz1568/getInfo.php?workbook=17_14.xlsx&amp;sheet=U0&amp;row=68&amp;col=6&amp;number=3.4&amp;sourceID=14","3.4")</f>
        <v>3.4</v>
      </c>
      <c r="G68" s="4" t="str">
        <f>HYPERLINK("http://141.218.60.56/~jnz1568/getInfo.php?workbook=17_14.xlsx&amp;sheet=U0&amp;row=68&amp;col=7&amp;number=0.191&amp;sourceID=14","0.191")</f>
        <v>0.191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HYPERLINK("http://141.218.60.56/~jnz1568/getInfo.php?workbook=17_14.xlsx&amp;sheet=U0&amp;row=69&amp;col=6&amp;number=3.5&amp;sourceID=14","3.5")</f>
        <v>3.5</v>
      </c>
      <c r="G69" s="4" t="str">
        <f>HYPERLINK("http://141.218.60.56/~jnz1568/getInfo.php?workbook=17_14.xlsx&amp;sheet=U0&amp;row=69&amp;col=7&amp;number=0.191&amp;sourceID=14","0.191")</f>
        <v>0.191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HYPERLINK("http://141.218.60.56/~jnz1568/getInfo.php?workbook=17_14.xlsx&amp;sheet=U0&amp;row=70&amp;col=6&amp;number=3.6&amp;sourceID=14","3.6")</f>
        <v>3.6</v>
      </c>
      <c r="G70" s="4" t="str">
        <f>HYPERLINK("http://141.218.60.56/~jnz1568/getInfo.php?workbook=17_14.xlsx&amp;sheet=U0&amp;row=70&amp;col=7&amp;number=0.191&amp;sourceID=14","0.191")</f>
        <v>0.191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HYPERLINK("http://141.218.60.56/~jnz1568/getInfo.php?workbook=17_14.xlsx&amp;sheet=U0&amp;row=71&amp;col=6&amp;number=3.7&amp;sourceID=14","3.7")</f>
        <v>3.7</v>
      </c>
      <c r="G71" s="4" t="str">
        <f>HYPERLINK("http://141.218.60.56/~jnz1568/getInfo.php?workbook=17_14.xlsx&amp;sheet=U0&amp;row=71&amp;col=7&amp;number=0.193&amp;sourceID=14","0.193")</f>
        <v>0.193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HYPERLINK("http://141.218.60.56/~jnz1568/getInfo.php?workbook=17_14.xlsx&amp;sheet=U0&amp;row=72&amp;col=6&amp;number=3.8&amp;sourceID=14","3.8")</f>
        <v>3.8</v>
      </c>
      <c r="G72" s="4" t="str">
        <f>HYPERLINK("http://141.218.60.56/~jnz1568/getInfo.php?workbook=17_14.xlsx&amp;sheet=U0&amp;row=72&amp;col=7&amp;number=0.198&amp;sourceID=14","0.198")</f>
        <v>0.198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HYPERLINK("http://141.218.60.56/~jnz1568/getInfo.php?workbook=17_14.xlsx&amp;sheet=U0&amp;row=73&amp;col=6&amp;number=3.9&amp;sourceID=14","3.9")</f>
        <v>3.9</v>
      </c>
      <c r="G73" s="4" t="str">
        <f>HYPERLINK("http://141.218.60.56/~jnz1568/getInfo.php?workbook=17_14.xlsx&amp;sheet=U0&amp;row=73&amp;col=7&amp;number=0.205&amp;sourceID=14","0.205")</f>
        <v>0.205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HYPERLINK("http://141.218.60.56/~jnz1568/getInfo.php?workbook=17_14.xlsx&amp;sheet=U0&amp;row=74&amp;col=6&amp;number=4&amp;sourceID=14","4")</f>
        <v>4</v>
      </c>
      <c r="G74" s="4" t="str">
        <f>HYPERLINK("http://141.218.60.56/~jnz1568/getInfo.php?workbook=17_14.xlsx&amp;sheet=U0&amp;row=74&amp;col=7&amp;number=0.214&amp;sourceID=14","0.214")</f>
        <v>0.214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HYPERLINK("http://141.218.60.56/~jnz1568/getInfo.php?workbook=17_14.xlsx&amp;sheet=U0&amp;row=75&amp;col=6&amp;number=4.1&amp;sourceID=14","4.1")</f>
        <v>4.1</v>
      </c>
      <c r="G75" s="4" t="str">
        <f>HYPERLINK("http://141.218.60.56/~jnz1568/getInfo.php?workbook=17_14.xlsx&amp;sheet=U0&amp;row=75&amp;col=7&amp;number=0.223&amp;sourceID=14","0.223")</f>
        <v>0.223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HYPERLINK("http://141.218.60.56/~jnz1568/getInfo.php?workbook=17_14.xlsx&amp;sheet=U0&amp;row=76&amp;col=6&amp;number=4.2&amp;sourceID=14","4.2")</f>
        <v>4.2</v>
      </c>
      <c r="G76" s="4" t="str">
        <f>HYPERLINK("http://141.218.60.56/~jnz1568/getInfo.php?workbook=17_14.xlsx&amp;sheet=U0&amp;row=76&amp;col=7&amp;number=0.232&amp;sourceID=14","0.232")</f>
        <v>0.232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HYPERLINK("http://141.218.60.56/~jnz1568/getInfo.php?workbook=17_14.xlsx&amp;sheet=U0&amp;row=77&amp;col=6&amp;number=4.3&amp;sourceID=14","4.3")</f>
        <v>4.3</v>
      </c>
      <c r="G77" s="4" t="str">
        <f>HYPERLINK("http://141.218.60.56/~jnz1568/getInfo.php?workbook=17_14.xlsx&amp;sheet=U0&amp;row=77&amp;col=7&amp;number=0.238&amp;sourceID=14","0.238")</f>
        <v>0.238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HYPERLINK("http://141.218.60.56/~jnz1568/getInfo.php?workbook=17_14.xlsx&amp;sheet=U0&amp;row=78&amp;col=6&amp;number=4.4&amp;sourceID=14","4.4")</f>
        <v>4.4</v>
      </c>
      <c r="G78" s="4" t="str">
        <f>HYPERLINK("http://141.218.60.56/~jnz1568/getInfo.php?workbook=17_14.xlsx&amp;sheet=U0&amp;row=78&amp;col=7&amp;number=0.24&amp;sourceID=14","0.24")</f>
        <v>0.24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HYPERLINK("http://141.218.60.56/~jnz1568/getInfo.php?workbook=17_14.xlsx&amp;sheet=U0&amp;row=79&amp;col=6&amp;number=4.5&amp;sourceID=14","4.5")</f>
        <v>4.5</v>
      </c>
      <c r="G79" s="4" t="str">
        <f>HYPERLINK("http://141.218.60.56/~jnz1568/getInfo.php?workbook=17_14.xlsx&amp;sheet=U0&amp;row=79&amp;col=7&amp;number=0.237&amp;sourceID=14","0.237")</f>
        <v>0.237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HYPERLINK("http://141.218.60.56/~jnz1568/getInfo.php?workbook=17_14.xlsx&amp;sheet=U0&amp;row=80&amp;col=6&amp;number=4.6&amp;sourceID=14","4.6")</f>
        <v>4.6</v>
      </c>
      <c r="G80" s="4" t="str">
        <f>HYPERLINK("http://141.218.60.56/~jnz1568/getInfo.php?workbook=17_14.xlsx&amp;sheet=U0&amp;row=80&amp;col=7&amp;number=0.23&amp;sourceID=14","0.23")</f>
        <v>0.23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HYPERLINK("http://141.218.60.56/~jnz1568/getInfo.php?workbook=17_14.xlsx&amp;sheet=U0&amp;row=81&amp;col=6&amp;number=4.7&amp;sourceID=14","4.7")</f>
        <v>4.7</v>
      </c>
      <c r="G81" s="4" t="str">
        <f>HYPERLINK("http://141.218.60.56/~jnz1568/getInfo.php?workbook=17_14.xlsx&amp;sheet=U0&amp;row=81&amp;col=7&amp;number=0.218&amp;sourceID=14","0.218")</f>
        <v>0.218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HYPERLINK("http://141.218.60.56/~jnz1568/getInfo.php?workbook=17_14.xlsx&amp;sheet=U0&amp;row=82&amp;col=6&amp;number=4.8&amp;sourceID=14","4.8")</f>
        <v>4.8</v>
      </c>
      <c r="G82" s="4" t="str">
        <f>HYPERLINK("http://141.218.60.56/~jnz1568/getInfo.php?workbook=17_14.xlsx&amp;sheet=U0&amp;row=82&amp;col=7&amp;number=0.204&amp;sourceID=14","0.204")</f>
        <v>0.204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HYPERLINK("http://141.218.60.56/~jnz1568/getInfo.php?workbook=17_14.xlsx&amp;sheet=U0&amp;row=83&amp;col=6&amp;number=4.9&amp;sourceID=14","4.9")</f>
        <v>4.9</v>
      </c>
      <c r="G83" s="4" t="str">
        <f>HYPERLINK("http://141.218.60.56/~jnz1568/getInfo.php?workbook=17_14.xlsx&amp;sheet=U0&amp;row=83&amp;col=7&amp;number=0.187&amp;sourceID=14","0.187")</f>
        <v>0.187</v>
      </c>
    </row>
    <row r="84" spans="1:7">
      <c r="A84" s="3">
        <v>17</v>
      </c>
      <c r="B84" s="3">
        <v>14</v>
      </c>
      <c r="C84" s="3">
        <v>2</v>
      </c>
      <c r="D84" s="3">
        <v>3</v>
      </c>
      <c r="E84" s="3">
        <v>1</v>
      </c>
      <c r="F84" s="4" t="str">
        <f>HYPERLINK("http://141.218.60.56/~jnz1568/getInfo.php?workbook=17_14.xlsx&amp;sheet=U0&amp;row=84&amp;col=6&amp;number=3&amp;sourceID=14","3")</f>
        <v>3</v>
      </c>
      <c r="G84" s="4" t="str">
        <f>HYPERLINK("http://141.218.60.56/~jnz1568/getInfo.php?workbook=17_14.xlsx&amp;sheet=U0&amp;row=84&amp;col=7&amp;number=7.95&amp;sourceID=14","7.95")</f>
        <v>7.95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HYPERLINK("http://141.218.60.56/~jnz1568/getInfo.php?workbook=17_14.xlsx&amp;sheet=U0&amp;row=85&amp;col=6&amp;number=3.1&amp;sourceID=14","3.1")</f>
        <v>3.1</v>
      </c>
      <c r="G85" s="4" t="str">
        <f>HYPERLINK("http://141.218.60.56/~jnz1568/getInfo.php?workbook=17_14.xlsx&amp;sheet=U0&amp;row=85&amp;col=7&amp;number=7.96&amp;sourceID=14","7.96")</f>
        <v>7.96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HYPERLINK("http://141.218.60.56/~jnz1568/getInfo.php?workbook=17_14.xlsx&amp;sheet=U0&amp;row=86&amp;col=6&amp;number=3.2&amp;sourceID=14","3.2")</f>
        <v>3.2</v>
      </c>
      <c r="G86" s="4" t="str">
        <f>HYPERLINK("http://141.218.60.56/~jnz1568/getInfo.php?workbook=17_14.xlsx&amp;sheet=U0&amp;row=86&amp;col=7&amp;number=7.97&amp;sourceID=14","7.97")</f>
        <v>7.97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HYPERLINK("http://141.218.60.56/~jnz1568/getInfo.php?workbook=17_14.xlsx&amp;sheet=U0&amp;row=87&amp;col=6&amp;number=3.3&amp;sourceID=14","3.3")</f>
        <v>3.3</v>
      </c>
      <c r="G87" s="4" t="str">
        <f>HYPERLINK("http://141.218.60.56/~jnz1568/getInfo.php?workbook=17_14.xlsx&amp;sheet=U0&amp;row=87&amp;col=7&amp;number=7.95&amp;sourceID=14","7.95")</f>
        <v>7.95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HYPERLINK("http://141.218.60.56/~jnz1568/getInfo.php?workbook=17_14.xlsx&amp;sheet=U0&amp;row=88&amp;col=6&amp;number=3.4&amp;sourceID=14","3.4")</f>
        <v>3.4</v>
      </c>
      <c r="G88" s="4" t="str">
        <f>HYPERLINK("http://141.218.60.56/~jnz1568/getInfo.php?workbook=17_14.xlsx&amp;sheet=U0&amp;row=88&amp;col=7&amp;number=7.89&amp;sourceID=14","7.89")</f>
        <v>7.89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HYPERLINK("http://141.218.60.56/~jnz1568/getInfo.php?workbook=17_14.xlsx&amp;sheet=U0&amp;row=89&amp;col=6&amp;number=3.5&amp;sourceID=14","3.5")</f>
        <v>3.5</v>
      </c>
      <c r="G89" s="4" t="str">
        <f>HYPERLINK("http://141.218.60.56/~jnz1568/getInfo.php?workbook=17_14.xlsx&amp;sheet=U0&amp;row=89&amp;col=7&amp;number=7.78&amp;sourceID=14","7.78")</f>
        <v>7.78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HYPERLINK("http://141.218.60.56/~jnz1568/getInfo.php?workbook=17_14.xlsx&amp;sheet=U0&amp;row=90&amp;col=6&amp;number=3.6&amp;sourceID=14","3.6")</f>
        <v>3.6</v>
      </c>
      <c r="G90" s="4" t="str">
        <f>HYPERLINK("http://141.218.60.56/~jnz1568/getInfo.php?workbook=17_14.xlsx&amp;sheet=U0&amp;row=90&amp;col=7&amp;number=7.58&amp;sourceID=14","7.58")</f>
        <v>7.58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HYPERLINK("http://141.218.60.56/~jnz1568/getInfo.php?workbook=17_14.xlsx&amp;sheet=U0&amp;row=91&amp;col=6&amp;number=3.7&amp;sourceID=14","3.7")</f>
        <v>3.7</v>
      </c>
      <c r="G91" s="4" t="str">
        <f>HYPERLINK("http://141.218.60.56/~jnz1568/getInfo.php?workbook=17_14.xlsx&amp;sheet=U0&amp;row=91&amp;col=7&amp;number=7.3&amp;sourceID=14","7.3")</f>
        <v>7.3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HYPERLINK("http://141.218.60.56/~jnz1568/getInfo.php?workbook=17_14.xlsx&amp;sheet=U0&amp;row=92&amp;col=6&amp;number=3.8&amp;sourceID=14","3.8")</f>
        <v>3.8</v>
      </c>
      <c r="G92" s="4" t="str">
        <f>HYPERLINK("http://141.218.60.56/~jnz1568/getInfo.php?workbook=17_14.xlsx&amp;sheet=U0&amp;row=92&amp;col=7&amp;number=6.96&amp;sourceID=14","6.96")</f>
        <v>6.96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HYPERLINK("http://141.218.60.56/~jnz1568/getInfo.php?workbook=17_14.xlsx&amp;sheet=U0&amp;row=93&amp;col=6&amp;number=3.9&amp;sourceID=14","3.9")</f>
        <v>3.9</v>
      </c>
      <c r="G93" s="4" t="str">
        <f>HYPERLINK("http://141.218.60.56/~jnz1568/getInfo.php?workbook=17_14.xlsx&amp;sheet=U0&amp;row=93&amp;col=7&amp;number=6.59&amp;sourceID=14","6.59")</f>
        <v>6.59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HYPERLINK("http://141.218.60.56/~jnz1568/getInfo.php?workbook=17_14.xlsx&amp;sheet=U0&amp;row=94&amp;col=6&amp;number=4&amp;sourceID=14","4")</f>
        <v>4</v>
      </c>
      <c r="G94" s="4" t="str">
        <f>HYPERLINK("http://141.218.60.56/~jnz1568/getInfo.php?workbook=17_14.xlsx&amp;sheet=U0&amp;row=94&amp;col=7&amp;number=6.23&amp;sourceID=14","6.23")</f>
        <v>6.23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HYPERLINK("http://141.218.60.56/~jnz1568/getInfo.php?workbook=17_14.xlsx&amp;sheet=U0&amp;row=95&amp;col=6&amp;number=4.1&amp;sourceID=14","4.1")</f>
        <v>4.1</v>
      </c>
      <c r="G95" s="4" t="str">
        <f>HYPERLINK("http://141.218.60.56/~jnz1568/getInfo.php?workbook=17_14.xlsx&amp;sheet=U0&amp;row=95&amp;col=7&amp;number=5.9&amp;sourceID=14","5.9")</f>
        <v>5.9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HYPERLINK("http://141.218.60.56/~jnz1568/getInfo.php?workbook=17_14.xlsx&amp;sheet=U0&amp;row=96&amp;col=6&amp;number=4.2&amp;sourceID=14","4.2")</f>
        <v>4.2</v>
      </c>
      <c r="G96" s="4" t="str">
        <f>HYPERLINK("http://141.218.60.56/~jnz1568/getInfo.php?workbook=17_14.xlsx&amp;sheet=U0&amp;row=96&amp;col=7&amp;number=5.64&amp;sourceID=14","5.64")</f>
        <v>5.64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HYPERLINK("http://141.218.60.56/~jnz1568/getInfo.php?workbook=17_14.xlsx&amp;sheet=U0&amp;row=97&amp;col=6&amp;number=4.3&amp;sourceID=14","4.3")</f>
        <v>4.3</v>
      </c>
      <c r="G97" s="4" t="str">
        <f>HYPERLINK("http://141.218.60.56/~jnz1568/getInfo.php?workbook=17_14.xlsx&amp;sheet=U0&amp;row=97&amp;col=7&amp;number=5.45&amp;sourceID=14","5.45")</f>
        <v>5.45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HYPERLINK("http://141.218.60.56/~jnz1568/getInfo.php?workbook=17_14.xlsx&amp;sheet=U0&amp;row=98&amp;col=6&amp;number=4.4&amp;sourceID=14","4.4")</f>
        <v>4.4</v>
      </c>
      <c r="G98" s="4" t="str">
        <f>HYPERLINK("http://141.218.60.56/~jnz1568/getInfo.php?workbook=17_14.xlsx&amp;sheet=U0&amp;row=98&amp;col=7&amp;number=5.34&amp;sourceID=14","5.34")</f>
        <v>5.34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HYPERLINK("http://141.218.60.56/~jnz1568/getInfo.php?workbook=17_14.xlsx&amp;sheet=U0&amp;row=99&amp;col=6&amp;number=4.5&amp;sourceID=14","4.5")</f>
        <v>4.5</v>
      </c>
      <c r="G99" s="4" t="str">
        <f>HYPERLINK("http://141.218.60.56/~jnz1568/getInfo.php?workbook=17_14.xlsx&amp;sheet=U0&amp;row=99&amp;col=7&amp;number=5.29&amp;sourceID=14","5.29")</f>
        <v>5.29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HYPERLINK("http://141.218.60.56/~jnz1568/getInfo.php?workbook=17_14.xlsx&amp;sheet=U0&amp;row=100&amp;col=6&amp;number=4.6&amp;sourceID=14","4.6")</f>
        <v>4.6</v>
      </c>
      <c r="G100" s="4" t="str">
        <f>HYPERLINK("http://141.218.60.56/~jnz1568/getInfo.php?workbook=17_14.xlsx&amp;sheet=U0&amp;row=100&amp;col=7&amp;number=5.27&amp;sourceID=14","5.27")</f>
        <v>5.27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HYPERLINK("http://141.218.60.56/~jnz1568/getInfo.php?workbook=17_14.xlsx&amp;sheet=U0&amp;row=101&amp;col=6&amp;number=4.7&amp;sourceID=14","4.7")</f>
        <v>4.7</v>
      </c>
      <c r="G101" s="4" t="str">
        <f>HYPERLINK("http://141.218.60.56/~jnz1568/getInfo.php?workbook=17_14.xlsx&amp;sheet=U0&amp;row=101&amp;col=7&amp;number=5.25&amp;sourceID=14","5.25")</f>
        <v>5.25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HYPERLINK("http://141.218.60.56/~jnz1568/getInfo.php?workbook=17_14.xlsx&amp;sheet=U0&amp;row=102&amp;col=6&amp;number=4.8&amp;sourceID=14","4.8")</f>
        <v>4.8</v>
      </c>
      <c r="G102" s="4" t="str">
        <f>HYPERLINK("http://141.218.60.56/~jnz1568/getInfo.php?workbook=17_14.xlsx&amp;sheet=U0&amp;row=102&amp;col=7&amp;number=5.2&amp;sourceID=14","5.2")</f>
        <v>5.2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HYPERLINK("http://141.218.60.56/~jnz1568/getInfo.php?workbook=17_14.xlsx&amp;sheet=U0&amp;row=103&amp;col=6&amp;number=4.9&amp;sourceID=14","4.9")</f>
        <v>4.9</v>
      </c>
      <c r="G103" s="4" t="str">
        <f>HYPERLINK("http://141.218.60.56/~jnz1568/getInfo.php?workbook=17_14.xlsx&amp;sheet=U0&amp;row=103&amp;col=7&amp;number=5.1&amp;sourceID=14","5.1")</f>
        <v>5.1</v>
      </c>
    </row>
    <row r="104" spans="1:7">
      <c r="A104" s="3">
        <v>17</v>
      </c>
      <c r="B104" s="3">
        <v>14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HYPERLINK("http://141.218.60.56/~jnz1568/getInfo.php?workbook=17_14.xlsx&amp;sheet=U0&amp;row=104&amp;col=6&amp;number=3&amp;sourceID=14","3")</f>
        <v>3</v>
      </c>
      <c r="G104" s="4" t="str">
        <f>HYPERLINK("http://141.218.60.56/~jnz1568/getInfo.php?workbook=17_14.xlsx&amp;sheet=U0&amp;row=104&amp;col=7&amp;number=3.09&amp;sourceID=14","3.09")</f>
        <v>3.09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HYPERLINK("http://141.218.60.56/~jnz1568/getInfo.php?workbook=17_14.xlsx&amp;sheet=U0&amp;row=105&amp;col=6&amp;number=3.1&amp;sourceID=14","3.1")</f>
        <v>3.1</v>
      </c>
      <c r="G105" s="4" t="str">
        <f>HYPERLINK("http://141.218.60.56/~jnz1568/getInfo.php?workbook=17_14.xlsx&amp;sheet=U0&amp;row=105&amp;col=7&amp;number=3.03&amp;sourceID=14","3.03")</f>
        <v>3.03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HYPERLINK("http://141.218.60.56/~jnz1568/getInfo.php?workbook=17_14.xlsx&amp;sheet=U0&amp;row=106&amp;col=6&amp;number=3.2&amp;sourceID=14","3.2")</f>
        <v>3.2</v>
      </c>
      <c r="G106" s="4" t="str">
        <f>HYPERLINK("http://141.218.60.56/~jnz1568/getInfo.php?workbook=17_14.xlsx&amp;sheet=U0&amp;row=106&amp;col=7&amp;number=2.96&amp;sourceID=14","2.96")</f>
        <v>2.96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HYPERLINK("http://141.218.60.56/~jnz1568/getInfo.php?workbook=17_14.xlsx&amp;sheet=U0&amp;row=107&amp;col=6&amp;number=3.3&amp;sourceID=14","3.3")</f>
        <v>3.3</v>
      </c>
      <c r="G107" s="4" t="str">
        <f>HYPERLINK("http://141.218.60.56/~jnz1568/getInfo.php?workbook=17_14.xlsx&amp;sheet=U0&amp;row=107&amp;col=7&amp;number=2.87&amp;sourceID=14","2.87")</f>
        <v>2.87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HYPERLINK("http://141.218.60.56/~jnz1568/getInfo.php?workbook=17_14.xlsx&amp;sheet=U0&amp;row=108&amp;col=6&amp;number=3.4&amp;sourceID=14","3.4")</f>
        <v>3.4</v>
      </c>
      <c r="G108" s="4" t="str">
        <f>HYPERLINK("http://141.218.60.56/~jnz1568/getInfo.php?workbook=17_14.xlsx&amp;sheet=U0&amp;row=108&amp;col=7&amp;number=2.76&amp;sourceID=14","2.76")</f>
        <v>2.76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HYPERLINK("http://141.218.60.56/~jnz1568/getInfo.php?workbook=17_14.xlsx&amp;sheet=U0&amp;row=109&amp;col=6&amp;number=3.5&amp;sourceID=14","3.5")</f>
        <v>3.5</v>
      </c>
      <c r="G109" s="4" t="str">
        <f>HYPERLINK("http://141.218.60.56/~jnz1568/getInfo.php?workbook=17_14.xlsx&amp;sheet=U0&amp;row=109&amp;col=7&amp;number=2.64&amp;sourceID=14","2.64")</f>
        <v>2.64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HYPERLINK("http://141.218.60.56/~jnz1568/getInfo.php?workbook=17_14.xlsx&amp;sheet=U0&amp;row=110&amp;col=6&amp;number=3.6&amp;sourceID=14","3.6")</f>
        <v>3.6</v>
      </c>
      <c r="G110" s="4" t="str">
        <f>HYPERLINK("http://141.218.60.56/~jnz1568/getInfo.php?workbook=17_14.xlsx&amp;sheet=U0&amp;row=110&amp;col=7&amp;number=2.51&amp;sourceID=14","2.51")</f>
        <v>2.51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HYPERLINK("http://141.218.60.56/~jnz1568/getInfo.php?workbook=17_14.xlsx&amp;sheet=U0&amp;row=111&amp;col=6&amp;number=3.7&amp;sourceID=14","3.7")</f>
        <v>3.7</v>
      </c>
      <c r="G111" s="4" t="str">
        <f>HYPERLINK("http://141.218.60.56/~jnz1568/getInfo.php?workbook=17_14.xlsx&amp;sheet=U0&amp;row=111&amp;col=7&amp;number=2.39&amp;sourceID=14","2.39")</f>
        <v>2.39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HYPERLINK("http://141.218.60.56/~jnz1568/getInfo.php?workbook=17_14.xlsx&amp;sheet=U0&amp;row=112&amp;col=6&amp;number=3.8&amp;sourceID=14","3.8")</f>
        <v>3.8</v>
      </c>
      <c r="G112" s="4" t="str">
        <f>HYPERLINK("http://141.218.60.56/~jnz1568/getInfo.php?workbook=17_14.xlsx&amp;sheet=U0&amp;row=112&amp;col=7&amp;number=2.29&amp;sourceID=14","2.29")</f>
        <v>2.29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HYPERLINK("http://141.218.60.56/~jnz1568/getInfo.php?workbook=17_14.xlsx&amp;sheet=U0&amp;row=113&amp;col=6&amp;number=3.9&amp;sourceID=14","3.9")</f>
        <v>3.9</v>
      </c>
      <c r="G113" s="4" t="str">
        <f>HYPERLINK("http://141.218.60.56/~jnz1568/getInfo.php?workbook=17_14.xlsx&amp;sheet=U0&amp;row=113&amp;col=7&amp;number=2.2&amp;sourceID=14","2.2")</f>
        <v>2.2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HYPERLINK("http://141.218.60.56/~jnz1568/getInfo.php?workbook=17_14.xlsx&amp;sheet=U0&amp;row=114&amp;col=6&amp;number=4&amp;sourceID=14","4")</f>
        <v>4</v>
      </c>
      <c r="G114" s="4" t="str">
        <f>HYPERLINK("http://141.218.60.56/~jnz1568/getInfo.php?workbook=17_14.xlsx&amp;sheet=U0&amp;row=114&amp;col=7&amp;number=2.15&amp;sourceID=14","2.15")</f>
        <v>2.15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HYPERLINK("http://141.218.60.56/~jnz1568/getInfo.php?workbook=17_14.xlsx&amp;sheet=U0&amp;row=115&amp;col=6&amp;number=4.1&amp;sourceID=14","4.1")</f>
        <v>4.1</v>
      </c>
      <c r="G115" s="4" t="str">
        <f>HYPERLINK("http://141.218.60.56/~jnz1568/getInfo.php?workbook=17_14.xlsx&amp;sheet=U0&amp;row=115&amp;col=7&amp;number=2.12&amp;sourceID=14","2.12")</f>
        <v>2.12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HYPERLINK("http://141.218.60.56/~jnz1568/getInfo.php?workbook=17_14.xlsx&amp;sheet=U0&amp;row=116&amp;col=6&amp;number=4.2&amp;sourceID=14","4.2")</f>
        <v>4.2</v>
      </c>
      <c r="G116" s="4" t="str">
        <f>HYPERLINK("http://141.218.60.56/~jnz1568/getInfo.php?workbook=17_14.xlsx&amp;sheet=U0&amp;row=116&amp;col=7&amp;number=2.11&amp;sourceID=14","2.11")</f>
        <v>2.11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HYPERLINK("http://141.218.60.56/~jnz1568/getInfo.php?workbook=17_14.xlsx&amp;sheet=U0&amp;row=117&amp;col=6&amp;number=4.3&amp;sourceID=14","4.3")</f>
        <v>4.3</v>
      </c>
      <c r="G117" s="4" t="str">
        <f>HYPERLINK("http://141.218.60.56/~jnz1568/getInfo.php?workbook=17_14.xlsx&amp;sheet=U0&amp;row=117&amp;col=7&amp;number=2.13&amp;sourceID=14","2.13")</f>
        <v>2.13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HYPERLINK("http://141.218.60.56/~jnz1568/getInfo.php?workbook=17_14.xlsx&amp;sheet=U0&amp;row=118&amp;col=6&amp;number=4.4&amp;sourceID=14","4.4")</f>
        <v>4.4</v>
      </c>
      <c r="G118" s="4" t="str">
        <f>HYPERLINK("http://141.218.60.56/~jnz1568/getInfo.php?workbook=17_14.xlsx&amp;sheet=U0&amp;row=118&amp;col=7&amp;number=2.16&amp;sourceID=14","2.16")</f>
        <v>2.16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HYPERLINK("http://141.218.60.56/~jnz1568/getInfo.php?workbook=17_14.xlsx&amp;sheet=U0&amp;row=119&amp;col=6&amp;number=4.5&amp;sourceID=14","4.5")</f>
        <v>4.5</v>
      </c>
      <c r="G119" s="4" t="str">
        <f>HYPERLINK("http://141.218.60.56/~jnz1568/getInfo.php?workbook=17_14.xlsx&amp;sheet=U0&amp;row=119&amp;col=7&amp;number=2.19&amp;sourceID=14","2.19")</f>
        <v>2.19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HYPERLINK("http://141.218.60.56/~jnz1568/getInfo.php?workbook=17_14.xlsx&amp;sheet=U0&amp;row=120&amp;col=6&amp;number=4.6&amp;sourceID=14","4.6")</f>
        <v>4.6</v>
      </c>
      <c r="G120" s="4" t="str">
        <f>HYPERLINK("http://141.218.60.56/~jnz1568/getInfo.php?workbook=17_14.xlsx&amp;sheet=U0&amp;row=120&amp;col=7&amp;number=2.21&amp;sourceID=14","2.21")</f>
        <v>2.21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HYPERLINK("http://141.218.60.56/~jnz1568/getInfo.php?workbook=17_14.xlsx&amp;sheet=U0&amp;row=121&amp;col=6&amp;number=4.7&amp;sourceID=14","4.7")</f>
        <v>4.7</v>
      </c>
      <c r="G121" s="4" t="str">
        <f>HYPERLINK("http://141.218.60.56/~jnz1568/getInfo.php?workbook=17_14.xlsx&amp;sheet=U0&amp;row=121&amp;col=7&amp;number=2.2&amp;sourceID=14","2.2")</f>
        <v>2.2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HYPERLINK("http://141.218.60.56/~jnz1568/getInfo.php?workbook=17_14.xlsx&amp;sheet=U0&amp;row=122&amp;col=6&amp;number=4.8&amp;sourceID=14","4.8")</f>
        <v>4.8</v>
      </c>
      <c r="G122" s="4" t="str">
        <f>HYPERLINK("http://141.218.60.56/~jnz1568/getInfo.php?workbook=17_14.xlsx&amp;sheet=U0&amp;row=122&amp;col=7&amp;number=2.15&amp;sourceID=14","2.15")</f>
        <v>2.15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HYPERLINK("http://141.218.60.56/~jnz1568/getInfo.php?workbook=17_14.xlsx&amp;sheet=U0&amp;row=123&amp;col=6&amp;number=4.9&amp;sourceID=14","4.9")</f>
        <v>4.9</v>
      </c>
      <c r="G123" s="4" t="str">
        <f>HYPERLINK("http://141.218.60.56/~jnz1568/getInfo.php?workbook=17_14.xlsx&amp;sheet=U0&amp;row=123&amp;col=7&amp;number=2.06&amp;sourceID=14","2.06")</f>
        <v>2.06</v>
      </c>
    </row>
    <row r="124" spans="1:7">
      <c r="A124" s="3">
        <v>17</v>
      </c>
      <c r="B124" s="3">
        <v>14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HYPERLINK("http://141.218.60.56/~jnz1568/getInfo.php?workbook=17_14.xlsx&amp;sheet=U0&amp;row=124&amp;col=6&amp;number=3&amp;sourceID=14","3")</f>
        <v>3</v>
      </c>
      <c r="G124" s="4" t="str">
        <f>HYPERLINK("http://141.218.60.56/~jnz1568/getInfo.php?workbook=17_14.xlsx&amp;sheet=U0&amp;row=124&amp;col=7&amp;number=0.581&amp;sourceID=14","0.581")</f>
        <v>0.581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HYPERLINK("http://141.218.60.56/~jnz1568/getInfo.php?workbook=17_14.xlsx&amp;sheet=U0&amp;row=125&amp;col=6&amp;number=3.1&amp;sourceID=14","3.1")</f>
        <v>3.1</v>
      </c>
      <c r="G125" s="4" t="str">
        <f>HYPERLINK("http://141.218.60.56/~jnz1568/getInfo.php?workbook=17_14.xlsx&amp;sheet=U0&amp;row=125&amp;col=7&amp;number=0.579&amp;sourceID=14","0.579")</f>
        <v>0.579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HYPERLINK("http://141.218.60.56/~jnz1568/getInfo.php?workbook=17_14.xlsx&amp;sheet=U0&amp;row=126&amp;col=6&amp;number=3.2&amp;sourceID=14","3.2")</f>
        <v>3.2</v>
      </c>
      <c r="G126" s="4" t="str">
        <f>HYPERLINK("http://141.218.60.56/~jnz1568/getInfo.php?workbook=17_14.xlsx&amp;sheet=U0&amp;row=126&amp;col=7&amp;number=0.577&amp;sourceID=14","0.577")</f>
        <v>0.577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HYPERLINK("http://141.218.60.56/~jnz1568/getInfo.php?workbook=17_14.xlsx&amp;sheet=U0&amp;row=127&amp;col=6&amp;number=3.3&amp;sourceID=14","3.3")</f>
        <v>3.3</v>
      </c>
      <c r="G127" s="4" t="str">
        <f>HYPERLINK("http://141.218.60.56/~jnz1568/getInfo.php?workbook=17_14.xlsx&amp;sheet=U0&amp;row=127&amp;col=7&amp;number=0.575&amp;sourceID=14","0.575")</f>
        <v>0.575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HYPERLINK("http://141.218.60.56/~jnz1568/getInfo.php?workbook=17_14.xlsx&amp;sheet=U0&amp;row=128&amp;col=6&amp;number=3.4&amp;sourceID=14","3.4")</f>
        <v>3.4</v>
      </c>
      <c r="G128" s="4" t="str">
        <f>HYPERLINK("http://141.218.60.56/~jnz1568/getInfo.php?workbook=17_14.xlsx&amp;sheet=U0&amp;row=128&amp;col=7&amp;number=0.573&amp;sourceID=14","0.573")</f>
        <v>0.573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HYPERLINK("http://141.218.60.56/~jnz1568/getInfo.php?workbook=17_14.xlsx&amp;sheet=U0&amp;row=129&amp;col=6&amp;number=3.5&amp;sourceID=14","3.5")</f>
        <v>3.5</v>
      </c>
      <c r="G129" s="4" t="str">
        <f>HYPERLINK("http://141.218.60.56/~jnz1568/getInfo.php?workbook=17_14.xlsx&amp;sheet=U0&amp;row=129&amp;col=7&amp;number=0.572&amp;sourceID=14","0.572")</f>
        <v>0.572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HYPERLINK("http://141.218.60.56/~jnz1568/getInfo.php?workbook=17_14.xlsx&amp;sheet=U0&amp;row=130&amp;col=6&amp;number=3.6&amp;sourceID=14","3.6")</f>
        <v>3.6</v>
      </c>
      <c r="G130" s="4" t="str">
        <f>HYPERLINK("http://141.218.60.56/~jnz1568/getInfo.php?workbook=17_14.xlsx&amp;sheet=U0&amp;row=130&amp;col=7&amp;number=0.574&amp;sourceID=14","0.574")</f>
        <v>0.574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HYPERLINK("http://141.218.60.56/~jnz1568/getInfo.php?workbook=17_14.xlsx&amp;sheet=U0&amp;row=131&amp;col=6&amp;number=3.7&amp;sourceID=14","3.7")</f>
        <v>3.7</v>
      </c>
      <c r="G131" s="4" t="str">
        <f>HYPERLINK("http://141.218.60.56/~jnz1568/getInfo.php?workbook=17_14.xlsx&amp;sheet=U0&amp;row=131&amp;col=7&amp;number=0.58&amp;sourceID=14","0.58")</f>
        <v>0.58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HYPERLINK("http://141.218.60.56/~jnz1568/getInfo.php?workbook=17_14.xlsx&amp;sheet=U0&amp;row=132&amp;col=6&amp;number=3.8&amp;sourceID=14","3.8")</f>
        <v>3.8</v>
      </c>
      <c r="G132" s="4" t="str">
        <f>HYPERLINK("http://141.218.60.56/~jnz1568/getInfo.php?workbook=17_14.xlsx&amp;sheet=U0&amp;row=132&amp;col=7&amp;number=0.593&amp;sourceID=14","0.593")</f>
        <v>0.593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HYPERLINK("http://141.218.60.56/~jnz1568/getInfo.php?workbook=17_14.xlsx&amp;sheet=U0&amp;row=133&amp;col=6&amp;number=3.9&amp;sourceID=14","3.9")</f>
        <v>3.9</v>
      </c>
      <c r="G133" s="4" t="str">
        <f>HYPERLINK("http://141.218.60.56/~jnz1568/getInfo.php?workbook=17_14.xlsx&amp;sheet=U0&amp;row=133&amp;col=7&amp;number=0.614&amp;sourceID=14","0.614")</f>
        <v>0.614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HYPERLINK("http://141.218.60.56/~jnz1568/getInfo.php?workbook=17_14.xlsx&amp;sheet=U0&amp;row=134&amp;col=6&amp;number=4&amp;sourceID=14","4")</f>
        <v>4</v>
      </c>
      <c r="G134" s="4" t="str">
        <f>HYPERLINK("http://141.218.60.56/~jnz1568/getInfo.php?workbook=17_14.xlsx&amp;sheet=U0&amp;row=134&amp;col=7&amp;number=0.641&amp;sourceID=14","0.641")</f>
        <v>0.641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HYPERLINK("http://141.218.60.56/~jnz1568/getInfo.php?workbook=17_14.xlsx&amp;sheet=U0&amp;row=135&amp;col=6&amp;number=4.1&amp;sourceID=14","4.1")</f>
        <v>4.1</v>
      </c>
      <c r="G135" s="4" t="str">
        <f>HYPERLINK("http://141.218.60.56/~jnz1568/getInfo.php?workbook=17_14.xlsx&amp;sheet=U0&amp;row=135&amp;col=7&amp;number=0.67&amp;sourceID=14","0.67")</f>
        <v>0.67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HYPERLINK("http://141.218.60.56/~jnz1568/getInfo.php?workbook=17_14.xlsx&amp;sheet=U0&amp;row=136&amp;col=6&amp;number=4.2&amp;sourceID=14","4.2")</f>
        <v>4.2</v>
      </c>
      <c r="G136" s="4" t="str">
        <f>HYPERLINK("http://141.218.60.56/~jnz1568/getInfo.php?workbook=17_14.xlsx&amp;sheet=U0&amp;row=136&amp;col=7&amp;number=0.697&amp;sourceID=14","0.697")</f>
        <v>0.697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HYPERLINK("http://141.218.60.56/~jnz1568/getInfo.php?workbook=17_14.xlsx&amp;sheet=U0&amp;row=137&amp;col=6&amp;number=4.3&amp;sourceID=14","4.3")</f>
        <v>4.3</v>
      </c>
      <c r="G137" s="4" t="str">
        <f>HYPERLINK("http://141.218.60.56/~jnz1568/getInfo.php?workbook=17_14.xlsx&amp;sheet=U0&amp;row=137&amp;col=7&amp;number=0.714&amp;sourceID=14","0.714")</f>
        <v>0.714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HYPERLINK("http://141.218.60.56/~jnz1568/getInfo.php?workbook=17_14.xlsx&amp;sheet=U0&amp;row=138&amp;col=6&amp;number=4.4&amp;sourceID=14","4.4")</f>
        <v>4.4</v>
      </c>
      <c r="G138" s="4" t="str">
        <f>HYPERLINK("http://141.218.60.56/~jnz1568/getInfo.php?workbook=17_14.xlsx&amp;sheet=U0&amp;row=138&amp;col=7&amp;number=0.72&amp;sourceID=14","0.72")</f>
        <v>0.72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HYPERLINK("http://141.218.60.56/~jnz1568/getInfo.php?workbook=17_14.xlsx&amp;sheet=U0&amp;row=139&amp;col=6&amp;number=4.5&amp;sourceID=14","4.5")</f>
        <v>4.5</v>
      </c>
      <c r="G139" s="4" t="str">
        <f>HYPERLINK("http://141.218.60.56/~jnz1568/getInfo.php?workbook=17_14.xlsx&amp;sheet=U0&amp;row=139&amp;col=7&amp;number=0.711&amp;sourceID=14","0.711")</f>
        <v>0.711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HYPERLINK("http://141.218.60.56/~jnz1568/getInfo.php?workbook=17_14.xlsx&amp;sheet=U0&amp;row=140&amp;col=6&amp;number=4.6&amp;sourceID=14","4.6")</f>
        <v>4.6</v>
      </c>
      <c r="G140" s="4" t="str">
        <f>HYPERLINK("http://141.218.60.56/~jnz1568/getInfo.php?workbook=17_14.xlsx&amp;sheet=U0&amp;row=140&amp;col=7&amp;number=0.689&amp;sourceID=14","0.689")</f>
        <v>0.689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HYPERLINK("http://141.218.60.56/~jnz1568/getInfo.php?workbook=17_14.xlsx&amp;sheet=U0&amp;row=141&amp;col=6&amp;number=4.7&amp;sourceID=14","4.7")</f>
        <v>4.7</v>
      </c>
      <c r="G141" s="4" t="str">
        <f>HYPERLINK("http://141.218.60.56/~jnz1568/getInfo.php?workbook=17_14.xlsx&amp;sheet=U0&amp;row=141&amp;col=7&amp;number=0.655&amp;sourceID=14","0.655")</f>
        <v>0.655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HYPERLINK("http://141.218.60.56/~jnz1568/getInfo.php?workbook=17_14.xlsx&amp;sheet=U0&amp;row=142&amp;col=6&amp;number=4.8&amp;sourceID=14","4.8")</f>
        <v>4.8</v>
      </c>
      <c r="G142" s="4" t="str">
        <f>HYPERLINK("http://141.218.60.56/~jnz1568/getInfo.php?workbook=17_14.xlsx&amp;sheet=U0&amp;row=142&amp;col=7&amp;number=0.612&amp;sourceID=14","0.612")</f>
        <v>0.612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HYPERLINK("http://141.218.60.56/~jnz1568/getInfo.php?workbook=17_14.xlsx&amp;sheet=U0&amp;row=143&amp;col=6&amp;number=4.9&amp;sourceID=14","4.9")</f>
        <v>4.9</v>
      </c>
      <c r="G143" s="4" t="str">
        <f>HYPERLINK("http://141.218.60.56/~jnz1568/getInfo.php?workbook=17_14.xlsx&amp;sheet=U0&amp;row=143&amp;col=7&amp;number=0.562&amp;sourceID=14","0.562")</f>
        <v>0.562</v>
      </c>
    </row>
    <row r="144" spans="1:7">
      <c r="A144" s="3">
        <v>17</v>
      </c>
      <c r="B144" s="3">
        <v>14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HYPERLINK("http://141.218.60.56/~jnz1568/getInfo.php?workbook=17_14.xlsx&amp;sheet=U0&amp;row=144&amp;col=6&amp;number=3&amp;sourceID=14","3")</f>
        <v>3</v>
      </c>
      <c r="G144" s="4" t="str">
        <f>HYPERLINK("http://141.218.60.56/~jnz1568/getInfo.php?workbook=17_14.xlsx&amp;sheet=U0&amp;row=144&amp;col=7&amp;number=5.15&amp;sourceID=14","5.15")</f>
        <v>5.15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HYPERLINK("http://141.218.60.56/~jnz1568/getInfo.php?workbook=17_14.xlsx&amp;sheet=U0&amp;row=145&amp;col=6&amp;number=3.1&amp;sourceID=14","3.1")</f>
        <v>3.1</v>
      </c>
      <c r="G145" s="4" t="str">
        <f>HYPERLINK("http://141.218.60.56/~jnz1568/getInfo.php?workbook=17_14.xlsx&amp;sheet=U0&amp;row=145&amp;col=7&amp;number=5.05&amp;sourceID=14","5.05")</f>
        <v>5.05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HYPERLINK("http://141.218.60.56/~jnz1568/getInfo.php?workbook=17_14.xlsx&amp;sheet=U0&amp;row=146&amp;col=6&amp;number=3.2&amp;sourceID=14","3.2")</f>
        <v>3.2</v>
      </c>
      <c r="G146" s="4" t="str">
        <f>HYPERLINK("http://141.218.60.56/~jnz1568/getInfo.php?workbook=17_14.xlsx&amp;sheet=U0&amp;row=146&amp;col=7&amp;number=4.93&amp;sourceID=14","4.93")</f>
        <v>4.93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HYPERLINK("http://141.218.60.56/~jnz1568/getInfo.php?workbook=17_14.xlsx&amp;sheet=U0&amp;row=147&amp;col=6&amp;number=3.3&amp;sourceID=14","3.3")</f>
        <v>3.3</v>
      </c>
      <c r="G147" s="4" t="str">
        <f>HYPERLINK("http://141.218.60.56/~jnz1568/getInfo.php?workbook=17_14.xlsx&amp;sheet=U0&amp;row=147&amp;col=7&amp;number=4.78&amp;sourceID=14","4.78")</f>
        <v>4.78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HYPERLINK("http://141.218.60.56/~jnz1568/getInfo.php?workbook=17_14.xlsx&amp;sheet=U0&amp;row=148&amp;col=6&amp;number=3.4&amp;sourceID=14","3.4")</f>
        <v>3.4</v>
      </c>
      <c r="G148" s="4" t="str">
        <f>HYPERLINK("http://141.218.60.56/~jnz1568/getInfo.php?workbook=17_14.xlsx&amp;sheet=U0&amp;row=148&amp;col=7&amp;number=4.6&amp;sourceID=14","4.6")</f>
        <v>4.6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HYPERLINK("http://141.218.60.56/~jnz1568/getInfo.php?workbook=17_14.xlsx&amp;sheet=U0&amp;row=149&amp;col=6&amp;number=3.5&amp;sourceID=14","3.5")</f>
        <v>3.5</v>
      </c>
      <c r="G149" s="4" t="str">
        <f>HYPERLINK("http://141.218.60.56/~jnz1568/getInfo.php?workbook=17_14.xlsx&amp;sheet=U0&amp;row=149&amp;col=7&amp;number=4.39&amp;sourceID=14","4.39")</f>
        <v>4.39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HYPERLINK("http://141.218.60.56/~jnz1568/getInfo.php?workbook=17_14.xlsx&amp;sheet=U0&amp;row=150&amp;col=6&amp;number=3.6&amp;sourceID=14","3.6")</f>
        <v>3.6</v>
      </c>
      <c r="G150" s="4" t="str">
        <f>HYPERLINK("http://141.218.60.56/~jnz1568/getInfo.php?workbook=17_14.xlsx&amp;sheet=U0&amp;row=150&amp;col=7&amp;number=4.18&amp;sourceID=14","4.18")</f>
        <v>4.18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HYPERLINK("http://141.218.60.56/~jnz1568/getInfo.php?workbook=17_14.xlsx&amp;sheet=U0&amp;row=151&amp;col=6&amp;number=3.7&amp;sourceID=14","3.7")</f>
        <v>3.7</v>
      </c>
      <c r="G151" s="4" t="str">
        <f>HYPERLINK("http://141.218.60.56/~jnz1568/getInfo.php?workbook=17_14.xlsx&amp;sheet=U0&amp;row=151&amp;col=7&amp;number=3.98&amp;sourceID=14","3.98")</f>
        <v>3.98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HYPERLINK("http://141.218.60.56/~jnz1568/getInfo.php?workbook=17_14.xlsx&amp;sheet=U0&amp;row=152&amp;col=6&amp;number=3.8&amp;sourceID=14","3.8")</f>
        <v>3.8</v>
      </c>
      <c r="G152" s="4" t="str">
        <f>HYPERLINK("http://141.218.60.56/~jnz1568/getInfo.php?workbook=17_14.xlsx&amp;sheet=U0&amp;row=152&amp;col=7&amp;number=3.81&amp;sourceID=14","3.81")</f>
        <v>3.81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HYPERLINK("http://141.218.60.56/~jnz1568/getInfo.php?workbook=17_14.xlsx&amp;sheet=U0&amp;row=153&amp;col=6&amp;number=3.9&amp;sourceID=14","3.9")</f>
        <v>3.9</v>
      </c>
      <c r="G153" s="4" t="str">
        <f>HYPERLINK("http://141.218.60.56/~jnz1568/getInfo.php?workbook=17_14.xlsx&amp;sheet=U0&amp;row=153&amp;col=7&amp;number=3.67&amp;sourceID=14","3.67")</f>
        <v>3.67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HYPERLINK("http://141.218.60.56/~jnz1568/getInfo.php?workbook=17_14.xlsx&amp;sheet=U0&amp;row=154&amp;col=6&amp;number=4&amp;sourceID=14","4")</f>
        <v>4</v>
      </c>
      <c r="G154" s="4" t="str">
        <f>HYPERLINK("http://141.218.60.56/~jnz1568/getInfo.php?workbook=17_14.xlsx&amp;sheet=U0&amp;row=154&amp;col=7&amp;number=3.58&amp;sourceID=14","3.58")</f>
        <v>3.58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HYPERLINK("http://141.218.60.56/~jnz1568/getInfo.php?workbook=17_14.xlsx&amp;sheet=U0&amp;row=155&amp;col=6&amp;number=4.1&amp;sourceID=14","4.1")</f>
        <v>4.1</v>
      </c>
      <c r="G155" s="4" t="str">
        <f>HYPERLINK("http://141.218.60.56/~jnz1568/getInfo.php?workbook=17_14.xlsx&amp;sheet=U0&amp;row=155&amp;col=7&amp;number=3.53&amp;sourceID=14","3.53")</f>
        <v>3.53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HYPERLINK("http://141.218.60.56/~jnz1568/getInfo.php?workbook=17_14.xlsx&amp;sheet=U0&amp;row=156&amp;col=6&amp;number=4.2&amp;sourceID=14","4.2")</f>
        <v>4.2</v>
      </c>
      <c r="G156" s="4" t="str">
        <f>HYPERLINK("http://141.218.60.56/~jnz1568/getInfo.php?workbook=17_14.xlsx&amp;sheet=U0&amp;row=156&amp;col=7&amp;number=3.52&amp;sourceID=14","3.52")</f>
        <v>3.52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HYPERLINK("http://141.218.60.56/~jnz1568/getInfo.php?workbook=17_14.xlsx&amp;sheet=U0&amp;row=157&amp;col=6&amp;number=4.3&amp;sourceID=14","4.3")</f>
        <v>4.3</v>
      </c>
      <c r="G157" s="4" t="str">
        <f>HYPERLINK("http://141.218.60.56/~jnz1568/getInfo.php?workbook=17_14.xlsx&amp;sheet=U0&amp;row=157&amp;col=7&amp;number=3.55&amp;sourceID=14","3.55")</f>
        <v>3.55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HYPERLINK("http://141.218.60.56/~jnz1568/getInfo.php?workbook=17_14.xlsx&amp;sheet=U0&amp;row=158&amp;col=6&amp;number=4.4&amp;sourceID=14","4.4")</f>
        <v>4.4</v>
      </c>
      <c r="G158" s="4" t="str">
        <f>HYPERLINK("http://141.218.60.56/~jnz1568/getInfo.php?workbook=17_14.xlsx&amp;sheet=U0&amp;row=158&amp;col=7&amp;number=3.6&amp;sourceID=14","3.6")</f>
        <v>3.6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HYPERLINK("http://141.218.60.56/~jnz1568/getInfo.php?workbook=17_14.xlsx&amp;sheet=U0&amp;row=159&amp;col=6&amp;number=4.5&amp;sourceID=14","4.5")</f>
        <v>4.5</v>
      </c>
      <c r="G159" s="4" t="str">
        <f>HYPERLINK("http://141.218.60.56/~jnz1568/getInfo.php?workbook=17_14.xlsx&amp;sheet=U0&amp;row=159&amp;col=7&amp;number=3.65&amp;sourceID=14","3.65")</f>
        <v>3.65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HYPERLINK("http://141.218.60.56/~jnz1568/getInfo.php?workbook=17_14.xlsx&amp;sheet=U0&amp;row=160&amp;col=6&amp;number=4.6&amp;sourceID=14","4.6")</f>
        <v>4.6</v>
      </c>
      <c r="G160" s="4" t="str">
        <f>HYPERLINK("http://141.218.60.56/~jnz1568/getInfo.php?workbook=17_14.xlsx&amp;sheet=U0&amp;row=160&amp;col=7&amp;number=3.68&amp;sourceID=14","3.68")</f>
        <v>3.68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HYPERLINK("http://141.218.60.56/~jnz1568/getInfo.php?workbook=17_14.xlsx&amp;sheet=U0&amp;row=161&amp;col=6&amp;number=4.7&amp;sourceID=14","4.7")</f>
        <v>4.7</v>
      </c>
      <c r="G161" s="4" t="str">
        <f>HYPERLINK("http://141.218.60.56/~jnz1568/getInfo.php?workbook=17_14.xlsx&amp;sheet=U0&amp;row=161&amp;col=7&amp;number=3.66&amp;sourceID=14","3.66")</f>
        <v>3.66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HYPERLINK("http://141.218.60.56/~jnz1568/getInfo.php?workbook=17_14.xlsx&amp;sheet=U0&amp;row=162&amp;col=6&amp;number=4.8&amp;sourceID=14","4.8")</f>
        <v>4.8</v>
      </c>
      <c r="G162" s="4" t="str">
        <f>HYPERLINK("http://141.218.60.56/~jnz1568/getInfo.php?workbook=17_14.xlsx&amp;sheet=U0&amp;row=162&amp;col=7&amp;number=3.58&amp;sourceID=14","3.58")</f>
        <v>3.58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HYPERLINK("http://141.218.60.56/~jnz1568/getInfo.php?workbook=17_14.xlsx&amp;sheet=U0&amp;row=163&amp;col=6&amp;number=4.9&amp;sourceID=14","4.9")</f>
        <v>4.9</v>
      </c>
      <c r="G163" s="4" t="str">
        <f>HYPERLINK("http://141.218.60.56/~jnz1568/getInfo.php?workbook=17_14.xlsx&amp;sheet=U0&amp;row=163&amp;col=7&amp;number=3.44&amp;sourceID=14","3.44")</f>
        <v>3.44</v>
      </c>
    </row>
    <row r="164" spans="1:7">
      <c r="A164" s="3">
        <v>17</v>
      </c>
      <c r="B164" s="3">
        <v>14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HYPERLINK("http://141.218.60.56/~jnz1568/getInfo.php?workbook=17_14.xlsx&amp;sheet=U0&amp;row=164&amp;col=6&amp;number=3&amp;sourceID=14","3")</f>
        <v>3</v>
      </c>
      <c r="G164" s="4" t="str">
        <f>HYPERLINK("http://141.218.60.56/~jnz1568/getInfo.php?workbook=17_14.xlsx&amp;sheet=U0&amp;row=164&amp;col=7&amp;number=0.968&amp;sourceID=14","0.968")</f>
        <v>0.968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HYPERLINK("http://141.218.60.56/~jnz1568/getInfo.php?workbook=17_14.xlsx&amp;sheet=U0&amp;row=165&amp;col=6&amp;number=3.1&amp;sourceID=14","3.1")</f>
        <v>3.1</v>
      </c>
      <c r="G165" s="4" t="str">
        <f>HYPERLINK("http://141.218.60.56/~jnz1568/getInfo.php?workbook=17_14.xlsx&amp;sheet=U0&amp;row=165&amp;col=7&amp;number=0.966&amp;sourceID=14","0.966")</f>
        <v>0.966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HYPERLINK("http://141.218.60.56/~jnz1568/getInfo.php?workbook=17_14.xlsx&amp;sheet=U0&amp;row=166&amp;col=6&amp;number=3.2&amp;sourceID=14","3.2")</f>
        <v>3.2</v>
      </c>
      <c r="G166" s="4" t="str">
        <f>HYPERLINK("http://141.218.60.56/~jnz1568/getInfo.php?workbook=17_14.xlsx&amp;sheet=U0&amp;row=166&amp;col=7&amp;number=0.962&amp;sourceID=14","0.962")</f>
        <v>0.962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HYPERLINK("http://141.218.60.56/~jnz1568/getInfo.php?workbook=17_14.xlsx&amp;sheet=U0&amp;row=167&amp;col=6&amp;number=3.3&amp;sourceID=14","3.3")</f>
        <v>3.3</v>
      </c>
      <c r="G167" s="4" t="str">
        <f>HYPERLINK("http://141.218.60.56/~jnz1568/getInfo.php?workbook=17_14.xlsx&amp;sheet=U0&amp;row=167&amp;col=7&amp;number=0.959&amp;sourceID=14","0.959")</f>
        <v>0.959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HYPERLINK("http://141.218.60.56/~jnz1568/getInfo.php?workbook=17_14.xlsx&amp;sheet=U0&amp;row=168&amp;col=6&amp;number=3.4&amp;sourceID=14","3.4")</f>
        <v>3.4</v>
      </c>
      <c r="G168" s="4" t="str">
        <f>HYPERLINK("http://141.218.60.56/~jnz1568/getInfo.php?workbook=17_14.xlsx&amp;sheet=U0&amp;row=168&amp;col=7&amp;number=0.955&amp;sourceID=14","0.955")</f>
        <v>0.955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HYPERLINK("http://141.218.60.56/~jnz1568/getInfo.php?workbook=17_14.xlsx&amp;sheet=U0&amp;row=169&amp;col=6&amp;number=3.5&amp;sourceID=14","3.5")</f>
        <v>3.5</v>
      </c>
      <c r="G169" s="4" t="str">
        <f>HYPERLINK("http://141.218.60.56/~jnz1568/getInfo.php?workbook=17_14.xlsx&amp;sheet=U0&amp;row=169&amp;col=7&amp;number=0.953&amp;sourceID=14","0.953")</f>
        <v>0.953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HYPERLINK("http://141.218.60.56/~jnz1568/getInfo.php?workbook=17_14.xlsx&amp;sheet=U0&amp;row=170&amp;col=6&amp;number=3.6&amp;sourceID=14","3.6")</f>
        <v>3.6</v>
      </c>
      <c r="G170" s="4" t="str">
        <f>HYPERLINK("http://141.218.60.56/~jnz1568/getInfo.php?workbook=17_14.xlsx&amp;sheet=U0&amp;row=170&amp;col=7&amp;number=0.956&amp;sourceID=14","0.956")</f>
        <v>0.956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HYPERLINK("http://141.218.60.56/~jnz1568/getInfo.php?workbook=17_14.xlsx&amp;sheet=U0&amp;row=171&amp;col=6&amp;number=3.7&amp;sourceID=14","3.7")</f>
        <v>3.7</v>
      </c>
      <c r="G171" s="4" t="str">
        <f>HYPERLINK("http://141.218.60.56/~jnz1568/getInfo.php?workbook=17_14.xlsx&amp;sheet=U0&amp;row=171&amp;col=7&amp;number=0.967&amp;sourceID=14","0.967")</f>
        <v>0.967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HYPERLINK("http://141.218.60.56/~jnz1568/getInfo.php?workbook=17_14.xlsx&amp;sheet=U0&amp;row=172&amp;col=6&amp;number=3.8&amp;sourceID=14","3.8")</f>
        <v>3.8</v>
      </c>
      <c r="G172" s="4" t="str">
        <f>HYPERLINK("http://141.218.60.56/~jnz1568/getInfo.php?workbook=17_14.xlsx&amp;sheet=U0&amp;row=172&amp;col=7&amp;number=0.989&amp;sourceID=14","0.989")</f>
        <v>0.989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HYPERLINK("http://141.218.60.56/~jnz1568/getInfo.php?workbook=17_14.xlsx&amp;sheet=U0&amp;row=173&amp;col=6&amp;number=3.9&amp;sourceID=14","3.9")</f>
        <v>3.9</v>
      </c>
      <c r="G173" s="4" t="str">
        <f>HYPERLINK("http://141.218.60.56/~jnz1568/getInfo.php?workbook=17_14.xlsx&amp;sheet=U0&amp;row=173&amp;col=7&amp;number=1.02&amp;sourceID=14","1.02")</f>
        <v>1.02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HYPERLINK("http://141.218.60.56/~jnz1568/getInfo.php?workbook=17_14.xlsx&amp;sheet=U0&amp;row=174&amp;col=6&amp;number=4&amp;sourceID=14","4")</f>
        <v>4</v>
      </c>
      <c r="G174" s="4" t="str">
        <f>HYPERLINK("http://141.218.60.56/~jnz1568/getInfo.php?workbook=17_14.xlsx&amp;sheet=U0&amp;row=174&amp;col=7&amp;number=1.07&amp;sourceID=14","1.07")</f>
        <v>1.07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HYPERLINK("http://141.218.60.56/~jnz1568/getInfo.php?workbook=17_14.xlsx&amp;sheet=U0&amp;row=175&amp;col=6&amp;number=4.1&amp;sourceID=14","4.1")</f>
        <v>4.1</v>
      </c>
      <c r="G175" s="4" t="str">
        <f>HYPERLINK("http://141.218.60.56/~jnz1568/getInfo.php?workbook=17_14.xlsx&amp;sheet=U0&amp;row=175&amp;col=7&amp;number=1.12&amp;sourceID=14","1.12")</f>
        <v>1.12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HYPERLINK("http://141.218.60.56/~jnz1568/getInfo.php?workbook=17_14.xlsx&amp;sheet=U0&amp;row=176&amp;col=6&amp;number=4.2&amp;sourceID=14","4.2")</f>
        <v>4.2</v>
      </c>
      <c r="G176" s="4" t="str">
        <f>HYPERLINK("http://141.218.60.56/~jnz1568/getInfo.php?workbook=17_14.xlsx&amp;sheet=U0&amp;row=176&amp;col=7&amp;number=1.16&amp;sourceID=14","1.16")</f>
        <v>1.16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HYPERLINK("http://141.218.60.56/~jnz1568/getInfo.php?workbook=17_14.xlsx&amp;sheet=U0&amp;row=177&amp;col=6&amp;number=4.3&amp;sourceID=14","4.3")</f>
        <v>4.3</v>
      </c>
      <c r="G177" s="4" t="str">
        <f>HYPERLINK("http://141.218.60.56/~jnz1568/getInfo.php?workbook=17_14.xlsx&amp;sheet=U0&amp;row=177&amp;col=7&amp;number=1.19&amp;sourceID=14","1.19")</f>
        <v>1.19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HYPERLINK("http://141.218.60.56/~jnz1568/getInfo.php?workbook=17_14.xlsx&amp;sheet=U0&amp;row=178&amp;col=6&amp;number=4.4&amp;sourceID=14","4.4")</f>
        <v>4.4</v>
      </c>
      <c r="G178" s="4" t="str">
        <f>HYPERLINK("http://141.218.60.56/~jnz1568/getInfo.php?workbook=17_14.xlsx&amp;sheet=U0&amp;row=178&amp;col=7&amp;number=1.2&amp;sourceID=14","1.2")</f>
        <v>1.2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HYPERLINK("http://141.218.60.56/~jnz1568/getInfo.php?workbook=17_14.xlsx&amp;sheet=U0&amp;row=179&amp;col=6&amp;number=4.5&amp;sourceID=14","4.5")</f>
        <v>4.5</v>
      </c>
      <c r="G179" s="4" t="str">
        <f>HYPERLINK("http://141.218.60.56/~jnz1568/getInfo.php?workbook=17_14.xlsx&amp;sheet=U0&amp;row=179&amp;col=7&amp;number=1.18&amp;sourceID=14","1.18")</f>
        <v>1.18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HYPERLINK("http://141.218.60.56/~jnz1568/getInfo.php?workbook=17_14.xlsx&amp;sheet=U0&amp;row=180&amp;col=6&amp;number=4.6&amp;sourceID=14","4.6")</f>
        <v>4.6</v>
      </c>
      <c r="G180" s="4" t="str">
        <f>HYPERLINK("http://141.218.60.56/~jnz1568/getInfo.php?workbook=17_14.xlsx&amp;sheet=U0&amp;row=180&amp;col=7&amp;number=1.15&amp;sourceID=14","1.15")</f>
        <v>1.15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HYPERLINK("http://141.218.60.56/~jnz1568/getInfo.php?workbook=17_14.xlsx&amp;sheet=U0&amp;row=181&amp;col=6&amp;number=4.7&amp;sourceID=14","4.7")</f>
        <v>4.7</v>
      </c>
      <c r="G181" s="4" t="str">
        <f>HYPERLINK("http://141.218.60.56/~jnz1568/getInfo.php?workbook=17_14.xlsx&amp;sheet=U0&amp;row=181&amp;col=7&amp;number=1.09&amp;sourceID=14","1.09")</f>
        <v>1.09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HYPERLINK("http://141.218.60.56/~jnz1568/getInfo.php?workbook=17_14.xlsx&amp;sheet=U0&amp;row=182&amp;col=6&amp;number=4.8&amp;sourceID=14","4.8")</f>
        <v>4.8</v>
      </c>
      <c r="G182" s="4" t="str">
        <f>HYPERLINK("http://141.218.60.56/~jnz1568/getInfo.php?workbook=17_14.xlsx&amp;sheet=U0&amp;row=182&amp;col=7&amp;number=1.02&amp;sourceID=14","1.02")</f>
        <v>1.02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HYPERLINK("http://141.218.60.56/~jnz1568/getInfo.php?workbook=17_14.xlsx&amp;sheet=U0&amp;row=183&amp;col=6&amp;number=4.9&amp;sourceID=14","4.9")</f>
        <v>4.9</v>
      </c>
      <c r="G183" s="4" t="str">
        <f>HYPERLINK("http://141.218.60.56/~jnz1568/getInfo.php?workbook=17_14.xlsx&amp;sheet=U0&amp;row=183&amp;col=7&amp;number=0.937&amp;sourceID=14","0.937")</f>
        <v>0.937</v>
      </c>
    </row>
    <row r="184" spans="1:7">
      <c r="A184" s="3">
        <v>17</v>
      </c>
      <c r="B184" s="3">
        <v>14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HYPERLINK("http://141.218.60.56/~jnz1568/getInfo.php?workbook=17_14.xlsx&amp;sheet=U0&amp;row=184&amp;col=6&amp;number=3&amp;sourceID=14","3")</f>
        <v>3</v>
      </c>
      <c r="G184" s="4" t="str">
        <f>HYPERLINK("http://141.218.60.56/~jnz1568/getInfo.php?workbook=17_14.xlsx&amp;sheet=U0&amp;row=184&amp;col=7&amp;number=0.697&amp;sourceID=14","0.697")</f>
        <v>0.697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HYPERLINK("http://141.218.60.56/~jnz1568/getInfo.php?workbook=17_14.xlsx&amp;sheet=U0&amp;row=185&amp;col=6&amp;number=3.1&amp;sourceID=14","3.1")</f>
        <v>3.1</v>
      </c>
      <c r="G185" s="4" t="str">
        <f>HYPERLINK("http://141.218.60.56/~jnz1568/getInfo.php?workbook=17_14.xlsx&amp;sheet=U0&amp;row=185&amp;col=7&amp;number=0.706&amp;sourceID=14","0.706")</f>
        <v>0.706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HYPERLINK("http://141.218.60.56/~jnz1568/getInfo.php?workbook=17_14.xlsx&amp;sheet=U0&amp;row=186&amp;col=6&amp;number=3.2&amp;sourceID=14","3.2")</f>
        <v>3.2</v>
      </c>
      <c r="G186" s="4" t="str">
        <f>HYPERLINK("http://141.218.60.56/~jnz1568/getInfo.php?workbook=17_14.xlsx&amp;sheet=U0&amp;row=186&amp;col=7&amp;number=0.717&amp;sourceID=14","0.717")</f>
        <v>0.717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HYPERLINK("http://141.218.60.56/~jnz1568/getInfo.php?workbook=17_14.xlsx&amp;sheet=U0&amp;row=187&amp;col=6&amp;number=3.3&amp;sourceID=14","3.3")</f>
        <v>3.3</v>
      </c>
      <c r="G187" s="4" t="str">
        <f>HYPERLINK("http://141.218.60.56/~jnz1568/getInfo.php?workbook=17_14.xlsx&amp;sheet=U0&amp;row=187&amp;col=7&amp;number=0.729&amp;sourceID=14","0.729")</f>
        <v>0.729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HYPERLINK("http://141.218.60.56/~jnz1568/getInfo.php?workbook=17_14.xlsx&amp;sheet=U0&amp;row=188&amp;col=6&amp;number=3.4&amp;sourceID=14","3.4")</f>
        <v>3.4</v>
      </c>
      <c r="G188" s="4" t="str">
        <f>HYPERLINK("http://141.218.60.56/~jnz1568/getInfo.php?workbook=17_14.xlsx&amp;sheet=U0&amp;row=188&amp;col=7&amp;number=0.743&amp;sourceID=14","0.743")</f>
        <v>0.743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HYPERLINK("http://141.218.60.56/~jnz1568/getInfo.php?workbook=17_14.xlsx&amp;sheet=U0&amp;row=189&amp;col=6&amp;number=3.5&amp;sourceID=14","3.5")</f>
        <v>3.5</v>
      </c>
      <c r="G189" s="4" t="str">
        <f>HYPERLINK("http://141.218.60.56/~jnz1568/getInfo.php?workbook=17_14.xlsx&amp;sheet=U0&amp;row=189&amp;col=7&amp;number=0.766&amp;sourceID=14","0.766")</f>
        <v>0.766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HYPERLINK("http://141.218.60.56/~jnz1568/getInfo.php?workbook=17_14.xlsx&amp;sheet=U0&amp;row=190&amp;col=6&amp;number=3.6&amp;sourceID=14","3.6")</f>
        <v>3.6</v>
      </c>
      <c r="G190" s="4" t="str">
        <f>HYPERLINK("http://141.218.60.56/~jnz1568/getInfo.php?workbook=17_14.xlsx&amp;sheet=U0&amp;row=190&amp;col=7&amp;number=0.803&amp;sourceID=14","0.803")</f>
        <v>0.803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HYPERLINK("http://141.218.60.56/~jnz1568/getInfo.php?workbook=17_14.xlsx&amp;sheet=U0&amp;row=191&amp;col=6&amp;number=3.7&amp;sourceID=14","3.7")</f>
        <v>3.7</v>
      </c>
      <c r="G191" s="4" t="str">
        <f>HYPERLINK("http://141.218.60.56/~jnz1568/getInfo.php?workbook=17_14.xlsx&amp;sheet=U0&amp;row=191&amp;col=7&amp;number=0.866&amp;sourceID=14","0.866")</f>
        <v>0.866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HYPERLINK("http://141.218.60.56/~jnz1568/getInfo.php?workbook=17_14.xlsx&amp;sheet=U0&amp;row=192&amp;col=6&amp;number=3.8&amp;sourceID=14","3.8")</f>
        <v>3.8</v>
      </c>
      <c r="G192" s="4" t="str">
        <f>HYPERLINK("http://141.218.60.56/~jnz1568/getInfo.php?workbook=17_14.xlsx&amp;sheet=U0&amp;row=192&amp;col=7&amp;number=0.96&amp;sourceID=14","0.96")</f>
        <v>0.96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HYPERLINK("http://141.218.60.56/~jnz1568/getInfo.php?workbook=17_14.xlsx&amp;sheet=U0&amp;row=193&amp;col=6&amp;number=3.9&amp;sourceID=14","3.9")</f>
        <v>3.9</v>
      </c>
      <c r="G193" s="4" t="str">
        <f>HYPERLINK("http://141.218.60.56/~jnz1568/getInfo.php?workbook=17_14.xlsx&amp;sheet=U0&amp;row=193&amp;col=7&amp;number=1.09&amp;sourceID=14","1.09")</f>
        <v>1.09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HYPERLINK("http://141.218.60.56/~jnz1568/getInfo.php?workbook=17_14.xlsx&amp;sheet=U0&amp;row=194&amp;col=6&amp;number=4&amp;sourceID=14","4")</f>
        <v>4</v>
      </c>
      <c r="G194" s="4" t="str">
        <f>HYPERLINK("http://141.218.60.56/~jnz1568/getInfo.php?workbook=17_14.xlsx&amp;sheet=U0&amp;row=194&amp;col=7&amp;number=1.24&amp;sourceID=14","1.24")</f>
        <v>1.24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HYPERLINK("http://141.218.60.56/~jnz1568/getInfo.php?workbook=17_14.xlsx&amp;sheet=U0&amp;row=195&amp;col=6&amp;number=4.1&amp;sourceID=14","4.1")</f>
        <v>4.1</v>
      </c>
      <c r="G195" s="4" t="str">
        <f>HYPERLINK("http://141.218.60.56/~jnz1568/getInfo.php?workbook=17_14.xlsx&amp;sheet=U0&amp;row=195&amp;col=7&amp;number=1.41&amp;sourceID=14","1.41")</f>
        <v>1.41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HYPERLINK("http://141.218.60.56/~jnz1568/getInfo.php?workbook=17_14.xlsx&amp;sheet=U0&amp;row=196&amp;col=6&amp;number=4.2&amp;sourceID=14","4.2")</f>
        <v>4.2</v>
      </c>
      <c r="G196" s="4" t="str">
        <f>HYPERLINK("http://141.218.60.56/~jnz1568/getInfo.php?workbook=17_14.xlsx&amp;sheet=U0&amp;row=196&amp;col=7&amp;number=1.58&amp;sourceID=14","1.58")</f>
        <v>1.58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HYPERLINK("http://141.218.60.56/~jnz1568/getInfo.php?workbook=17_14.xlsx&amp;sheet=U0&amp;row=197&amp;col=6&amp;number=4.3&amp;sourceID=14","4.3")</f>
        <v>4.3</v>
      </c>
      <c r="G197" s="4" t="str">
        <f>HYPERLINK("http://141.218.60.56/~jnz1568/getInfo.php?workbook=17_14.xlsx&amp;sheet=U0&amp;row=197&amp;col=7&amp;number=1.73&amp;sourceID=14","1.73")</f>
        <v>1.73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HYPERLINK("http://141.218.60.56/~jnz1568/getInfo.php?workbook=17_14.xlsx&amp;sheet=U0&amp;row=198&amp;col=6&amp;number=4.4&amp;sourceID=14","4.4")</f>
        <v>4.4</v>
      </c>
      <c r="G198" s="4" t="str">
        <f>HYPERLINK("http://141.218.60.56/~jnz1568/getInfo.php?workbook=17_14.xlsx&amp;sheet=U0&amp;row=198&amp;col=7&amp;number=1.87&amp;sourceID=14","1.87")</f>
        <v>1.87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HYPERLINK("http://141.218.60.56/~jnz1568/getInfo.php?workbook=17_14.xlsx&amp;sheet=U0&amp;row=199&amp;col=6&amp;number=4.5&amp;sourceID=14","4.5")</f>
        <v>4.5</v>
      </c>
      <c r="G199" s="4" t="str">
        <f>HYPERLINK("http://141.218.60.56/~jnz1568/getInfo.php?workbook=17_14.xlsx&amp;sheet=U0&amp;row=199&amp;col=7&amp;number=1.97&amp;sourceID=14","1.97")</f>
        <v>1.97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HYPERLINK("http://141.218.60.56/~jnz1568/getInfo.php?workbook=17_14.xlsx&amp;sheet=U0&amp;row=200&amp;col=6&amp;number=4.6&amp;sourceID=14","4.6")</f>
        <v>4.6</v>
      </c>
      <c r="G200" s="4" t="str">
        <f>HYPERLINK("http://141.218.60.56/~jnz1568/getInfo.php?workbook=17_14.xlsx&amp;sheet=U0&amp;row=200&amp;col=7&amp;number=2.04&amp;sourceID=14","2.04")</f>
        <v>2.04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HYPERLINK("http://141.218.60.56/~jnz1568/getInfo.php?workbook=17_14.xlsx&amp;sheet=U0&amp;row=201&amp;col=6&amp;number=4.7&amp;sourceID=14","4.7")</f>
        <v>4.7</v>
      </c>
      <c r="G201" s="4" t="str">
        <f>HYPERLINK("http://141.218.60.56/~jnz1568/getInfo.php?workbook=17_14.xlsx&amp;sheet=U0&amp;row=201&amp;col=7&amp;number=2.08&amp;sourceID=14","2.08")</f>
        <v>2.08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HYPERLINK("http://141.218.60.56/~jnz1568/getInfo.php?workbook=17_14.xlsx&amp;sheet=U0&amp;row=202&amp;col=6&amp;number=4.8&amp;sourceID=14","4.8")</f>
        <v>4.8</v>
      </c>
      <c r="G202" s="4" t="str">
        <f>HYPERLINK("http://141.218.60.56/~jnz1568/getInfo.php?workbook=17_14.xlsx&amp;sheet=U0&amp;row=202&amp;col=7&amp;number=2.09&amp;sourceID=14","2.09")</f>
        <v>2.09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HYPERLINK("http://141.218.60.56/~jnz1568/getInfo.php?workbook=17_14.xlsx&amp;sheet=U0&amp;row=203&amp;col=6&amp;number=4.9&amp;sourceID=14","4.9")</f>
        <v>4.9</v>
      </c>
      <c r="G203" s="4" t="str">
        <f>HYPERLINK("http://141.218.60.56/~jnz1568/getInfo.php?workbook=17_14.xlsx&amp;sheet=U0&amp;row=203&amp;col=7&amp;number=2.06&amp;sourceID=14","2.06")</f>
        <v>2.06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2015-04-20T11:15:39Z</dcterms:created>
  <dcterms:modified xsi:type="dcterms:W3CDTF">2015-04-20T11:15:39Z</dcterms:modified>
</cp:coreProperties>
</file>