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AppData\Roaming\MetaQuotes\Terminal\D0E8209F77C8CF37AD8BF550E51FF075\MQL5\Experts\Forex-Algotrading-Strategies--MQL5-\Strategies\Box Breakout\Backtesting\"/>
    </mc:Choice>
  </mc:AlternateContent>
  <xr:revisionPtr revIDLastSave="0" documentId="13_ncr:1_{047E4DD7-EC97-448F-A53B-297F1372F6E1}" xr6:coauthVersionLast="47" xr6:coauthVersionMax="47" xr10:uidLastSave="{00000000-0000-0000-0000-000000000000}"/>
  <bookViews>
    <workbookView xWindow="-120" yWindow="-120" windowWidth="38640" windowHeight="21240" xr2:uid="{A4C4D3AB-FFA6-4A76-82A7-BA4091383E73}"/>
  </bookViews>
  <sheets>
    <sheet name="Comparison" sheetId="2" r:id="rId1"/>
    <sheet name="UJ-5Y --&gt;" sheetId="5" r:id="rId2"/>
    <sheet name="NoTP-TSL-Tnd-R1-M6" sheetId="13" r:id="rId3"/>
    <sheet name="NoTP-TSL-Tnd-R1" sheetId="11" r:id="rId4"/>
    <sheet name="TPF2.5-TSL-Tnd-R1" sheetId="1" r:id="rId5"/>
    <sheet name="TPF2-TSL-Tnd-R1" sheetId="4" r:id="rId6"/>
    <sheet name="NoTP-NoTSL-NoTnd-R1" sheetId="10" r:id="rId7"/>
    <sheet name="TPF2-TSL-NoTnd-R1" sheetId="6" r:id="rId8"/>
    <sheet name="NoTP-NoTSL-NoTnd-R2" sheetId="9" r:id="rId9"/>
    <sheet name="TPF2-TSL-NoTnd-R2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E16" i="2"/>
  <c r="F16" i="2"/>
  <c r="G16" i="2"/>
  <c r="H16" i="2"/>
  <c r="I16" i="2"/>
  <c r="D16" i="2"/>
  <c r="G5" i="13"/>
  <c r="L4" i="13"/>
  <c r="K4" i="13"/>
  <c r="J4" i="13"/>
  <c r="H4" i="13"/>
  <c r="E4" i="13"/>
  <c r="F4" i="13" s="1"/>
  <c r="G4" i="13" s="1"/>
  <c r="F17" i="2"/>
  <c r="F19" i="2"/>
  <c r="F18" i="2"/>
  <c r="F20" i="2"/>
  <c r="F22" i="2"/>
  <c r="F21" i="2"/>
  <c r="F23" i="2"/>
  <c r="H4" i="7"/>
  <c r="H4" i="9"/>
  <c r="H4" i="6"/>
  <c r="H4" i="10"/>
  <c r="H4" i="4"/>
  <c r="H4" i="1"/>
  <c r="H4" i="11"/>
  <c r="G5" i="11"/>
  <c r="L4" i="11"/>
  <c r="J17" i="2" s="1"/>
  <c r="K4" i="11"/>
  <c r="I17" i="2" s="1"/>
  <c r="J4" i="11"/>
  <c r="H17" i="2" s="1"/>
  <c r="E4" i="11"/>
  <c r="F4" i="11" s="1"/>
  <c r="G4" i="11" s="1"/>
  <c r="E17" i="2" s="1"/>
  <c r="J22" i="2"/>
  <c r="I22" i="2"/>
  <c r="H22" i="2"/>
  <c r="G5" i="10"/>
  <c r="L4" i="10"/>
  <c r="K4" i="10"/>
  <c r="J4" i="10"/>
  <c r="E4" i="10"/>
  <c r="F4" i="10" s="1"/>
  <c r="G4" i="10" s="1"/>
  <c r="E22" i="2" s="1"/>
  <c r="J23" i="2"/>
  <c r="I23" i="2"/>
  <c r="H23" i="2"/>
  <c r="G5" i="9"/>
  <c r="L4" i="9"/>
  <c r="K4" i="9"/>
  <c r="J4" i="9"/>
  <c r="E4" i="9"/>
  <c r="F4" i="9" s="1"/>
  <c r="G4" i="9" s="1"/>
  <c r="E23" i="2" s="1"/>
  <c r="J21" i="2"/>
  <c r="I21" i="2"/>
  <c r="H21" i="2"/>
  <c r="G5" i="7"/>
  <c r="L4" i="7"/>
  <c r="K4" i="7"/>
  <c r="J4" i="7"/>
  <c r="E4" i="7"/>
  <c r="I4" i="7" s="1"/>
  <c r="G21" i="2" s="1"/>
  <c r="J20" i="2"/>
  <c r="H20" i="2"/>
  <c r="G5" i="6"/>
  <c r="L4" i="6"/>
  <c r="K4" i="6"/>
  <c r="I20" i="2" s="1"/>
  <c r="J4" i="6"/>
  <c r="E4" i="6"/>
  <c r="I4" i="6" s="1"/>
  <c r="G20" i="2" s="1"/>
  <c r="J19" i="2"/>
  <c r="I19" i="2"/>
  <c r="H19" i="2"/>
  <c r="L4" i="4"/>
  <c r="J18" i="2" s="1"/>
  <c r="K4" i="4"/>
  <c r="I18" i="2" s="1"/>
  <c r="J4" i="4"/>
  <c r="H18" i="2" s="1"/>
  <c r="G5" i="4"/>
  <c r="E18" i="2" s="1"/>
  <c r="E4" i="4"/>
  <c r="I4" i="4" s="1"/>
  <c r="G18" i="2" s="1"/>
  <c r="I5" i="1"/>
  <c r="G5" i="1"/>
  <c r="E4" i="1"/>
  <c r="I4" i="1" s="1"/>
  <c r="G19" i="2" s="1"/>
  <c r="I4" i="13" l="1"/>
  <c r="D17" i="2"/>
  <c r="I4" i="11"/>
  <c r="G17" i="2" s="1"/>
  <c r="D22" i="2"/>
  <c r="D23" i="2"/>
  <c r="F4" i="6"/>
  <c r="I4" i="10"/>
  <c r="G22" i="2" s="1"/>
  <c r="I4" i="9"/>
  <c r="G23" i="2" s="1"/>
  <c r="F4" i="7"/>
  <c r="F4" i="4"/>
  <c r="G4" i="4" s="1"/>
  <c r="F4" i="1"/>
  <c r="G4" i="6" l="1"/>
  <c r="E20" i="2" s="1"/>
  <c r="D20" i="2"/>
  <c r="G4" i="7"/>
  <c r="E21" i="2" s="1"/>
  <c r="D21" i="2"/>
  <c r="G4" i="1"/>
  <c r="E19" i="2" s="1"/>
  <c r="D19" i="2"/>
  <c r="D18" i="2"/>
</calcChain>
</file>

<file path=xl/sharedStrings.xml><?xml version="1.0" encoding="utf-8"?>
<sst xmlns="http://schemas.openxmlformats.org/spreadsheetml/2006/main" count="354" uniqueCount="71">
  <si>
    <t>Inputs</t>
  </si>
  <si>
    <t>Trade Settings</t>
  </si>
  <si>
    <t>LotSize</t>
  </si>
  <si>
    <t>RiskPercent</t>
  </si>
  <si>
    <t>TPPoints</t>
  </si>
  <si>
    <t>TpFactor</t>
  </si>
  <si>
    <t>TSL Settings</t>
  </si>
  <si>
    <t>TslTriggerPoints</t>
  </si>
  <si>
    <t>TslTriggerFactor</t>
  </si>
  <si>
    <t>TslPoints</t>
  </si>
  <si>
    <t>Strategy Inputs</t>
  </si>
  <si>
    <t>RangeStartHour</t>
  </si>
  <si>
    <t>RangeStartMinute</t>
  </si>
  <si>
    <t>RangeEndHour</t>
  </si>
  <si>
    <t>RangeEndMinute</t>
  </si>
  <si>
    <t>ClosePositionsHour</t>
  </si>
  <si>
    <t>ClosePositionsMin</t>
  </si>
  <si>
    <t>Test</t>
  </si>
  <si>
    <t>Setup</t>
  </si>
  <si>
    <t>1. All tests are performed with a USD 10,000 starting balance for a 5 year test period.</t>
  </si>
  <si>
    <t>2. Commissions are sourced directly from FTMO - https://ftmo.com/en/symbols/</t>
  </si>
  <si>
    <t>3. There is a high preference on drawdown being &lt; 10% as this is one of FTMO's key trading rules</t>
  </si>
  <si>
    <t>Profit ($)</t>
  </si>
  <si>
    <t>Profit (%)</t>
  </si>
  <si>
    <t>Win %</t>
  </si>
  <si>
    <t>Total Trades</t>
  </si>
  <si>
    <t>Max Drawdown ($)</t>
  </si>
  <si>
    <t>Max Drawdown (%)</t>
  </si>
  <si>
    <t>StopTradingHour</t>
  </si>
  <si>
    <t>StopTradingMin</t>
  </si>
  <si>
    <t>Trend Setting</t>
  </si>
  <si>
    <t>TrendMaTimeframe</t>
  </si>
  <si>
    <t>SlowTrendMaPeriod</t>
  </si>
  <si>
    <t>SlowTrendMaMethod</t>
  </si>
  <si>
    <t>FastTrendMaMethod</t>
  </si>
  <si>
    <t>FastTrendMaPeriod</t>
  </si>
  <si>
    <t>RangeBuffer</t>
  </si>
  <si>
    <t>TradeWithTrend</t>
  </si>
  <si>
    <t>current</t>
  </si>
  <si>
    <t>simple</t>
  </si>
  <si>
    <t>Starting Balance</t>
  </si>
  <si>
    <t>Pair-Period</t>
  </si>
  <si>
    <t>UJ-5Y</t>
  </si>
  <si>
    <t>TPF2.5-TSL-Tnd-R1</t>
  </si>
  <si>
    <t>TPF2-TSL-Tnd-R1</t>
  </si>
  <si>
    <t>TPF2-TSL-NoTnd-R1</t>
  </si>
  <si>
    <t>TPF2-TSL-NoTnd-R2</t>
  </si>
  <si>
    <t>NoTP-TSL-NoTnd-R2</t>
  </si>
  <si>
    <t>NoTP-TSL-Tnd-R1</t>
  </si>
  <si>
    <t>How to read test codes</t>
  </si>
  <si>
    <t>[Trailing Stop Loss]</t>
  </si>
  <si>
    <t>[Trend]</t>
  </si>
  <si>
    <t>[Range]</t>
  </si>
  <si>
    <t>[Take Profit]</t>
  </si>
  <si>
    <t>NoTP = No Take Profit</t>
  </si>
  <si>
    <t>TPF2.5 = Take Profit Factor of 2.5</t>
  </si>
  <si>
    <t>TPF2 = Take Profit Factor of 2</t>
  </si>
  <si>
    <t>NoTP-NoTSL-NoTnd-R1</t>
  </si>
  <si>
    <t>NoTSL = No Trailing Stop Loss</t>
  </si>
  <si>
    <t>TSL = Trailing Stop Loss</t>
  </si>
  <si>
    <t>Tnd = Force Trades to Follow Trend</t>
  </si>
  <si>
    <t>Tnd = Don't Force Trades to Follow Trend</t>
  </si>
  <si>
    <t>R1 = Range Settings 1</t>
  </si>
  <si>
    <t>R2 = Range Settings 2</t>
  </si>
  <si>
    <t>Comments</t>
  </si>
  <si>
    <t>Taking this to FTMO to trade</t>
  </si>
  <si>
    <t>Profit Factor</t>
  </si>
  <si>
    <t>Range 2 is is not it…</t>
  </si>
  <si>
    <t>Way overleveraged</t>
  </si>
  <si>
    <t>6 Minutes</t>
  </si>
  <si>
    <t>NoTP-TSL-Tnd-R1-M6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</si>
</sst>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  <xf numFmtId="0" fontId="0" fillId="3" borderId="0" xfId="0" applyFill="1"/>
    <xf numFmtId="10" fontId="0" fillId="3" borderId="0" xfId="2" applyNumberFormat="1" applyFont="1" applyFill="1"/>
    <xf numFmtId="10" fontId="0" fillId="0" borderId="0" xfId="0" applyNumberFormat="1"/>
    <xf numFmtId="164" fontId="0" fillId="0" borderId="0" xfId="1" applyNumberFormat="1" applyFont="1"/>
    <xf numFmtId="2" fontId="0" fillId="3" borderId="0" xfId="2" applyNumberFormat="1" applyFont="1" applyFill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9</xdr:row>
      <xdr:rowOff>19050</xdr:rowOff>
    </xdr:from>
    <xdr:to>
      <xdr:col>17</xdr:col>
      <xdr:colOff>544837</xdr:colOff>
      <xdr:row>30</xdr:row>
      <xdr:rowOff>124398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C8EE0-C652-8112-C445-1BAEE5E89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1809750"/>
          <a:ext cx="13698862" cy="410584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42</xdr:row>
      <xdr:rowOff>28575</xdr:rowOff>
    </xdr:from>
    <xdr:to>
      <xdr:col>15</xdr:col>
      <xdr:colOff>173138</xdr:colOff>
      <xdr:row>71</xdr:row>
      <xdr:rowOff>124609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F8C0E7-7359-B58B-626F-0720DA01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8105775"/>
          <a:ext cx="12098438" cy="562053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32</xdr:row>
      <xdr:rowOff>152400</xdr:rowOff>
    </xdr:from>
    <xdr:to>
      <xdr:col>15</xdr:col>
      <xdr:colOff>344594</xdr:colOff>
      <xdr:row>52</xdr:row>
      <xdr:rowOff>19563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E88EC6-C22D-5BA1-4286-439D5AB6C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5825" y="6324600"/>
          <a:ext cx="12136544" cy="3677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6</xdr:row>
      <xdr:rowOff>9525</xdr:rowOff>
    </xdr:from>
    <xdr:to>
      <xdr:col>16</xdr:col>
      <xdr:colOff>173277</xdr:colOff>
      <xdr:row>34</xdr:row>
      <xdr:rowOff>743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7D4E88-CBC0-86FF-8708-12D0E8AA2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1228725"/>
          <a:ext cx="13089177" cy="5325218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35</xdr:row>
      <xdr:rowOff>171450</xdr:rowOff>
    </xdr:from>
    <xdr:to>
      <xdr:col>16</xdr:col>
      <xdr:colOff>449490</xdr:colOff>
      <xdr:row>55</xdr:row>
      <xdr:rowOff>114824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BBA598-9048-C84E-1579-2B773570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6915150"/>
          <a:ext cx="13003440" cy="3753374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56</xdr:row>
      <xdr:rowOff>66675</xdr:rowOff>
    </xdr:from>
    <xdr:to>
      <xdr:col>16</xdr:col>
      <xdr:colOff>420895</xdr:colOff>
      <xdr:row>76</xdr:row>
      <xdr:rowOff>133891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65BA8D-F40F-04AB-3527-B724E7DC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33900" y="10810875"/>
          <a:ext cx="12860545" cy="3877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28575</xdr:rowOff>
    </xdr:from>
    <xdr:to>
      <xdr:col>16</xdr:col>
      <xdr:colOff>392338</xdr:colOff>
      <xdr:row>27</xdr:row>
      <xdr:rowOff>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90BD3-5765-EEE6-FA24-681E9357F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438275"/>
          <a:ext cx="12993913" cy="3781953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26</xdr:row>
      <xdr:rowOff>76200</xdr:rowOff>
    </xdr:from>
    <xdr:to>
      <xdr:col>16</xdr:col>
      <xdr:colOff>468524</xdr:colOff>
      <xdr:row>44</xdr:row>
      <xdr:rowOff>162416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31858-587E-37FF-3553-283F89E40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7575" y="5295900"/>
          <a:ext cx="12889124" cy="351521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45</xdr:row>
      <xdr:rowOff>123825</xdr:rowOff>
    </xdr:from>
    <xdr:to>
      <xdr:col>17</xdr:col>
      <xdr:colOff>344683</xdr:colOff>
      <xdr:row>64</xdr:row>
      <xdr:rowOff>57646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E0A5DB-7C19-C39D-9171-62B2AFFB2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2350" y="8963025"/>
          <a:ext cx="12774808" cy="3553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27</xdr:row>
      <xdr:rowOff>171450</xdr:rowOff>
    </xdr:from>
    <xdr:to>
      <xdr:col>16</xdr:col>
      <xdr:colOff>487596</xdr:colOff>
      <xdr:row>47</xdr:row>
      <xdr:rowOff>10034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122609-6CB2-74AC-F923-B9D8067C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5391150"/>
          <a:ext cx="13051071" cy="3648584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7</xdr:row>
      <xdr:rowOff>57150</xdr:rowOff>
    </xdr:from>
    <xdr:to>
      <xdr:col>16</xdr:col>
      <xdr:colOff>287559</xdr:colOff>
      <xdr:row>27</xdr:row>
      <xdr:rowOff>48155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462D6-5344-9BDB-38A4-3EE42810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1466850"/>
          <a:ext cx="12965334" cy="3801005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47</xdr:row>
      <xdr:rowOff>47625</xdr:rowOff>
    </xdr:from>
    <xdr:to>
      <xdr:col>16</xdr:col>
      <xdr:colOff>478042</xdr:colOff>
      <xdr:row>66</xdr:row>
      <xdr:rowOff>57657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DEB879-A7D9-D581-C7DC-3C0A6AB8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0100" y="9077325"/>
          <a:ext cx="12841492" cy="36295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34</xdr:row>
      <xdr:rowOff>28575</xdr:rowOff>
    </xdr:from>
    <xdr:to>
      <xdr:col>16</xdr:col>
      <xdr:colOff>116103</xdr:colOff>
      <xdr:row>53</xdr:row>
      <xdr:rowOff>86238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7ADE2A-7514-8CA5-17FA-14C5AA7A7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6581775"/>
          <a:ext cx="12917703" cy="3677163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53</xdr:row>
      <xdr:rowOff>9525</xdr:rowOff>
    </xdr:from>
    <xdr:to>
      <xdr:col>16</xdr:col>
      <xdr:colOff>154192</xdr:colOff>
      <xdr:row>71</xdr:row>
      <xdr:rowOff>10004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882D67-4D81-DC71-4B30-F2DEC5B0B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10182225"/>
          <a:ext cx="12841492" cy="3429479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5</xdr:row>
      <xdr:rowOff>66642</xdr:rowOff>
    </xdr:from>
    <xdr:to>
      <xdr:col>16</xdr:col>
      <xdr:colOff>171450</xdr:colOff>
      <xdr:row>33</xdr:row>
      <xdr:rowOff>164145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85C65F-738E-A5E2-CA90-C5FD3DE73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4350" y="1095342"/>
          <a:ext cx="12820650" cy="5431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27</xdr:row>
      <xdr:rowOff>95250</xdr:rowOff>
    </xdr:from>
    <xdr:to>
      <xdr:col>16</xdr:col>
      <xdr:colOff>306615</xdr:colOff>
      <xdr:row>47</xdr:row>
      <xdr:rowOff>124361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A2F8B0-6060-6DFA-D03E-43C803BBA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5314950"/>
          <a:ext cx="13003440" cy="3839111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7</xdr:row>
      <xdr:rowOff>57150</xdr:rowOff>
    </xdr:from>
    <xdr:to>
      <xdr:col>16</xdr:col>
      <xdr:colOff>211361</xdr:colOff>
      <xdr:row>26</xdr:row>
      <xdr:rowOff>152918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B593A8-EBB3-4108-9D2A-E66C9894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1466850"/>
          <a:ext cx="12974861" cy="3715268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48</xdr:row>
      <xdr:rowOff>28575</xdr:rowOff>
    </xdr:from>
    <xdr:to>
      <xdr:col>16</xdr:col>
      <xdr:colOff>230388</xdr:colOff>
      <xdr:row>66</xdr:row>
      <xdr:rowOff>86212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C73D90-BF59-62EB-B395-349F964B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9248775"/>
          <a:ext cx="12812913" cy="34866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6</xdr:row>
      <xdr:rowOff>123825</xdr:rowOff>
    </xdr:from>
    <xdr:to>
      <xdr:col>16</xdr:col>
      <xdr:colOff>459012</xdr:colOff>
      <xdr:row>26</xdr:row>
      <xdr:rowOff>171988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D71DD8-AA92-D1BF-A2CE-8885D0B09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8175" y="1343025"/>
          <a:ext cx="12984387" cy="3858163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26</xdr:row>
      <xdr:rowOff>142875</xdr:rowOff>
    </xdr:from>
    <xdr:to>
      <xdr:col>16</xdr:col>
      <xdr:colOff>468538</xdr:colOff>
      <xdr:row>46</xdr:row>
      <xdr:rowOff>171986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180EA5-27EA-03C0-0F64-44B24FF9D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5172075"/>
          <a:ext cx="12993913" cy="3839111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47</xdr:row>
      <xdr:rowOff>114300</xdr:rowOff>
    </xdr:from>
    <xdr:to>
      <xdr:col>16</xdr:col>
      <xdr:colOff>373264</xdr:colOff>
      <xdr:row>68</xdr:row>
      <xdr:rowOff>114858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CD63D1-D54F-F5A3-CE91-1490777B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9144000"/>
          <a:ext cx="12822439" cy="40010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6</xdr:row>
      <xdr:rowOff>161925</xdr:rowOff>
    </xdr:from>
    <xdr:to>
      <xdr:col>16</xdr:col>
      <xdr:colOff>382809</xdr:colOff>
      <xdr:row>26</xdr:row>
      <xdr:rowOff>181509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9F5BF8-0FAF-2FF9-D363-772DF065C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1381125"/>
          <a:ext cx="12965334" cy="3829584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27</xdr:row>
      <xdr:rowOff>123825</xdr:rowOff>
    </xdr:from>
    <xdr:to>
      <xdr:col>16</xdr:col>
      <xdr:colOff>363754</xdr:colOff>
      <xdr:row>48</xdr:row>
      <xdr:rowOff>10067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49B961-AE30-9AEF-1B0C-2E42CC5D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5343525"/>
          <a:ext cx="12927229" cy="3886742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48</xdr:row>
      <xdr:rowOff>171450</xdr:rowOff>
    </xdr:from>
    <xdr:to>
      <xdr:col>16</xdr:col>
      <xdr:colOff>411387</xdr:colOff>
      <xdr:row>67</xdr:row>
      <xdr:rowOff>76692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50CD0F-1CBF-A6BE-0F27-88BAF3CF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9391650"/>
          <a:ext cx="12984387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2344-E85B-4763-A4E4-CD05299D91FF}">
  <dimension ref="B2:K24"/>
  <sheetViews>
    <sheetView tabSelected="1" workbookViewId="0">
      <selection activeCell="E39" sqref="E39"/>
    </sheetView>
  </sheetViews>
  <sheetFormatPr defaultRowHeight="15" x14ac:dyDescent="0.25"/>
  <cols>
    <col min="2" max="2" width="30.7109375" customWidth="1"/>
    <col min="3" max="3" width="27.42578125" customWidth="1"/>
    <col min="4" max="4" width="38.5703125" customWidth="1"/>
    <col min="5" max="6" width="23.140625" customWidth="1"/>
    <col min="7" max="7" width="20.42578125" customWidth="1"/>
    <col min="8" max="8" width="18.7109375" customWidth="1"/>
    <col min="9" max="9" width="14.85546875" customWidth="1"/>
    <col min="10" max="10" width="16" customWidth="1"/>
    <col min="11" max="11" width="27.7109375" customWidth="1"/>
  </cols>
  <sheetData>
    <row r="2" spans="2:11" x14ac:dyDescent="0.25">
      <c r="B2" s="1" t="s">
        <v>18</v>
      </c>
      <c r="C2" s="1"/>
    </row>
    <row r="3" spans="2:11" x14ac:dyDescent="0.25">
      <c r="B3" t="s">
        <v>19</v>
      </c>
    </row>
    <row r="4" spans="2:11" x14ac:dyDescent="0.25">
      <c r="B4" t="s">
        <v>20</v>
      </c>
    </row>
    <row r="5" spans="2:11" x14ac:dyDescent="0.25">
      <c r="B5" t="s">
        <v>21</v>
      </c>
    </row>
    <row r="7" spans="2:11" x14ac:dyDescent="0.25">
      <c r="B7" s="1" t="s">
        <v>49</v>
      </c>
    </row>
    <row r="8" spans="2:11" x14ac:dyDescent="0.25">
      <c r="B8" s="1" t="s">
        <v>53</v>
      </c>
      <c r="C8" s="1" t="s">
        <v>50</v>
      </c>
      <c r="D8" s="1" t="s">
        <v>51</v>
      </c>
      <c r="E8" s="1" t="s">
        <v>52</v>
      </c>
      <c r="F8" s="1"/>
    </row>
    <row r="9" spans="2:11" x14ac:dyDescent="0.25">
      <c r="B9" t="s">
        <v>54</v>
      </c>
      <c r="C9" t="s">
        <v>59</v>
      </c>
      <c r="D9" t="s">
        <v>60</v>
      </c>
      <c r="E9" t="s">
        <v>62</v>
      </c>
    </row>
    <row r="10" spans="2:11" x14ac:dyDescent="0.25">
      <c r="B10" t="s">
        <v>55</v>
      </c>
      <c r="C10" t="s">
        <v>58</v>
      </c>
      <c r="D10" t="s">
        <v>61</v>
      </c>
      <c r="E10" t="s">
        <v>63</v>
      </c>
    </row>
    <row r="11" spans="2:11" x14ac:dyDescent="0.25">
      <c r="B11" t="s">
        <v>56</v>
      </c>
    </row>
    <row r="13" spans="2:11" x14ac:dyDescent="0.25">
      <c r="E13" s="7"/>
      <c r="F13" s="7"/>
    </row>
    <row r="14" spans="2:11" x14ac:dyDescent="0.25">
      <c r="B14" t="s">
        <v>40</v>
      </c>
      <c r="C14" s="11">
        <v>10000</v>
      </c>
    </row>
    <row r="15" spans="2:11" x14ac:dyDescent="0.25">
      <c r="B15" s="3" t="s">
        <v>41</v>
      </c>
      <c r="C15" s="3" t="s">
        <v>17</v>
      </c>
      <c r="D15" s="3" t="s">
        <v>22</v>
      </c>
      <c r="E15" s="3" t="s">
        <v>23</v>
      </c>
      <c r="F15" s="3" t="s">
        <v>66</v>
      </c>
      <c r="G15" s="3" t="s">
        <v>26</v>
      </c>
      <c r="H15" s="3" t="s">
        <v>27</v>
      </c>
      <c r="I15" s="3" t="s">
        <v>24</v>
      </c>
      <c r="J15" s="3" t="s">
        <v>25</v>
      </c>
      <c r="K15" s="3" t="s">
        <v>64</v>
      </c>
    </row>
    <row r="16" spans="2:11" x14ac:dyDescent="0.25">
      <c r="B16" t="s">
        <v>42</v>
      </c>
      <c r="C16" t="s">
        <v>70</v>
      </c>
      <c r="D16" s="6">
        <f>'NoTP-TSL-Tnd-R1-M6'!F4</f>
        <v>23946.54</v>
      </c>
      <c r="E16" s="10">
        <f>'NoTP-TSL-Tnd-R1-M6'!G4</f>
        <v>2.3946540000000001</v>
      </c>
      <c r="F16" s="13">
        <f>'NoTP-TSL-Tnd-R1-M6'!H4</f>
        <v>1.41</v>
      </c>
      <c r="G16" s="7">
        <f>'NoTP-TSL-Tnd-R1-M6'!I4</f>
        <v>2389.9299999999998</v>
      </c>
      <c r="H16" s="10">
        <f>'NoTP-TSL-Tnd-R1-M6'!J4</f>
        <v>7.5499999999999998E-2</v>
      </c>
      <c r="I16" s="10">
        <f>'NoTP-TSL-Tnd-R1-M6'!K4</f>
        <v>0.5786</v>
      </c>
      <c r="J16">
        <f>'NoTP-TSL-Tnd-R1-M6'!L4</f>
        <v>1329</v>
      </c>
      <c r="K16" t="s">
        <v>65</v>
      </c>
    </row>
    <row r="17" spans="2:11" x14ac:dyDescent="0.25">
      <c r="B17" t="s">
        <v>42</v>
      </c>
      <c r="C17" t="s">
        <v>48</v>
      </c>
      <c r="D17" s="6">
        <f>'NoTP-TSL-Tnd-R1'!F4</f>
        <v>17450.39</v>
      </c>
      <c r="E17" s="10">
        <f>'NoTP-TSL-Tnd-R1'!G4</f>
        <v>1.745039</v>
      </c>
      <c r="F17" s="13">
        <f>'NoTP-TSL-Tnd-R1'!H4</f>
        <v>1.51</v>
      </c>
      <c r="G17" s="7">
        <f>'NoTP-TSL-Tnd-R1'!I4</f>
        <v>2271.67</v>
      </c>
      <c r="H17" s="10">
        <f>'NoTP-TSL-Tnd-R1'!J4</f>
        <v>8.7499999999999994E-2</v>
      </c>
      <c r="I17" s="10">
        <f>'NoTP-TSL-Tnd-R1'!K4</f>
        <v>0.61760000000000004</v>
      </c>
      <c r="J17">
        <f>'NoTP-TSL-Tnd-R1'!L4</f>
        <v>918</v>
      </c>
      <c r="K17" t="s">
        <v>65</v>
      </c>
    </row>
    <row r="18" spans="2:11" x14ac:dyDescent="0.25">
      <c r="B18" t="s">
        <v>42</v>
      </c>
      <c r="C18" t="s">
        <v>44</v>
      </c>
      <c r="D18" s="7">
        <f>'TPF2-TSL-Tnd-R1'!F4</f>
        <v>13537.36</v>
      </c>
      <c r="E18" s="10">
        <f>'TPF2-TSL-Tnd-R1'!G5</f>
        <v>1.3537360000000001</v>
      </c>
      <c r="F18" s="13">
        <f>'TPF2-TSL-Tnd-R1'!H5</f>
        <v>1.41</v>
      </c>
      <c r="G18" s="7">
        <f>'TPF2-TSL-Tnd-R1'!I4</f>
        <v>2098.73</v>
      </c>
      <c r="H18" s="10">
        <f>'TPF2-TSL-Tnd-R1'!J4</f>
        <v>9.0200000000000002E-2</v>
      </c>
      <c r="I18" s="10">
        <f>'TPF2-TSL-Tnd-R1'!K4</f>
        <v>0.3856</v>
      </c>
      <c r="J18">
        <f>'TPF2-TSL-Tnd-R1'!L4</f>
        <v>918</v>
      </c>
    </row>
    <row r="19" spans="2:11" x14ac:dyDescent="0.25">
      <c r="B19" t="s">
        <v>42</v>
      </c>
      <c r="C19" t="s">
        <v>43</v>
      </c>
      <c r="D19" s="6">
        <f>'TPF2.5-TSL-Tnd-R1'!F4</f>
        <v>11320.79</v>
      </c>
      <c r="E19" s="10">
        <f>'TPF2.5-TSL-Tnd-R1'!G4</f>
        <v>1.1320790000000001</v>
      </c>
      <c r="F19" s="13">
        <f>'TPF2.5-TSL-Tnd-R1'!H4</f>
        <v>1.38</v>
      </c>
      <c r="G19" s="7">
        <f>'TPF2.5-TSL-Tnd-R1'!I4</f>
        <v>2181.52</v>
      </c>
      <c r="H19" s="10">
        <f>'TPF2.5-TSL-Tnd-R1'!J4</f>
        <v>0.1043</v>
      </c>
      <c r="I19" s="10">
        <f>'TPF2.5-TSL-Tnd-R1'!K4</f>
        <v>0.61760000000000004</v>
      </c>
      <c r="J19">
        <f>'TPF2.5-TSL-Tnd-R1'!L4</f>
        <v>918</v>
      </c>
    </row>
    <row r="20" spans="2:11" x14ac:dyDescent="0.25">
      <c r="B20" t="s">
        <v>42</v>
      </c>
      <c r="C20" t="s">
        <v>45</v>
      </c>
      <c r="D20" s="7">
        <f>'TPF2-TSL-NoTnd-R1'!F4</f>
        <v>14904.36</v>
      </c>
      <c r="E20" s="10">
        <f>'TPF2-TSL-NoTnd-R1'!G4</f>
        <v>1.4904360000000001</v>
      </c>
      <c r="F20" s="13">
        <f>'TPF2-TSL-NoTnd-R1'!H4</f>
        <v>1.21</v>
      </c>
      <c r="G20" s="7">
        <f>'TPF2-TSL-NoTnd-R1'!I4</f>
        <v>3601.63</v>
      </c>
      <c r="H20" s="10">
        <f>'TPF2-TSL-NoTnd-R1'!J5</f>
        <v>0.13289999999999999</v>
      </c>
      <c r="I20" s="10">
        <f>'TPF2-TSL-NoTnd-R1'!K4</f>
        <v>0.36</v>
      </c>
      <c r="J20">
        <f>'TPF2-TSL-NoTnd-R1'!L4</f>
        <v>1747</v>
      </c>
    </row>
    <row r="21" spans="2:11" x14ac:dyDescent="0.25">
      <c r="B21" t="s">
        <v>42</v>
      </c>
      <c r="C21" t="s">
        <v>46</v>
      </c>
      <c r="D21" s="7">
        <f>'TPF2-TSL-NoTnd-R2'!F4</f>
        <v>10926.29</v>
      </c>
      <c r="E21" s="10">
        <f>'TPF2-TSL-NoTnd-R2'!G4</f>
        <v>1.0926290000000001</v>
      </c>
      <c r="F21" s="13">
        <f>'TPF2-TSL-NoTnd-R2'!H4</f>
        <v>1.21</v>
      </c>
      <c r="G21" s="7">
        <f>'TPF2-TSL-NoTnd-R2'!I4</f>
        <v>2566.5300000000002</v>
      </c>
      <c r="H21" s="10">
        <f>'TPF2-TSL-NoTnd-R2'!J4</f>
        <v>0.1178</v>
      </c>
      <c r="I21" s="10">
        <f>'TPF2-TSL-NoTnd-R2'!K4</f>
        <v>0.3518</v>
      </c>
      <c r="J21">
        <f>'TPF2-TSL-NoTnd-R2'!L4</f>
        <v>1444</v>
      </c>
      <c r="K21" t="s">
        <v>67</v>
      </c>
    </row>
    <row r="22" spans="2:11" x14ac:dyDescent="0.25">
      <c r="B22" t="s">
        <v>42</v>
      </c>
      <c r="C22" t="s">
        <v>57</v>
      </c>
      <c r="D22" s="7">
        <f>'NoTP-NoTSL-NoTnd-R1'!F4</f>
        <v>23386.57</v>
      </c>
      <c r="E22" s="10">
        <f>'NoTP-NoTSL-NoTnd-R1'!G4</f>
        <v>2.338657</v>
      </c>
      <c r="F22" s="13">
        <f>'NoTP-NoTSL-NoTnd-R1'!H4</f>
        <v>1.2</v>
      </c>
      <c r="G22" s="7">
        <f>'NoTP-NoTSL-NoTnd-R1'!I4</f>
        <v>6243.47</v>
      </c>
      <c r="H22" s="10">
        <f>'NoTP-NoTSL-NoTnd-R1'!J4</f>
        <v>0.17249999999999999</v>
      </c>
      <c r="I22" s="10">
        <f>'NoTP-NoTSL-NoTnd-R1'!K4</f>
        <v>0.435</v>
      </c>
      <c r="J22">
        <f>'NoTP-NoTSL-NoTnd-R1'!L4</f>
        <v>1747</v>
      </c>
      <c r="K22" t="s">
        <v>68</v>
      </c>
    </row>
    <row r="23" spans="2:11" x14ac:dyDescent="0.25">
      <c r="B23" t="s">
        <v>42</v>
      </c>
      <c r="C23" t="s">
        <v>47</v>
      </c>
      <c r="D23" s="7">
        <f>'NoTP-NoTSL-NoTnd-R2'!F4</f>
        <v>14234.069999999998</v>
      </c>
      <c r="E23" s="10">
        <f>'NoTP-NoTSL-NoTnd-R2'!G4</f>
        <v>1.4234069999999999</v>
      </c>
      <c r="F23" s="13">
        <f>'NoTP-NoTSL-NoTnd-R2'!H4</f>
        <v>1.18</v>
      </c>
      <c r="G23" s="7">
        <f>'NoTP-NoTSL-NoTnd-R2'!I4</f>
        <v>3787.72</v>
      </c>
      <c r="H23" s="10">
        <f>'NoTP-NoTSL-NoTnd-R2'!J4</f>
        <v>0.14849999999999999</v>
      </c>
      <c r="I23" s="10">
        <f>'NoTP-NoTSL-NoTnd-R2'!K4</f>
        <v>0.42799999999999999</v>
      </c>
      <c r="J23">
        <f>'NoTP-NoTSL-NoTnd-R2'!L4</f>
        <v>1444</v>
      </c>
      <c r="K23" t="s">
        <v>67</v>
      </c>
    </row>
    <row r="24" spans="2:11" x14ac:dyDescent="0.25">
      <c r="D24" s="7"/>
      <c r="E24" s="10"/>
      <c r="F24" s="10"/>
      <c r="G24" s="7"/>
      <c r="H24" s="10"/>
      <c r="I24" s="10"/>
    </row>
  </sheetData>
  <phoneticPr fontId="4" type="noConversion"/>
  <conditionalFormatting sqref="D16:D23">
    <cfRule type="colorScale" priority="8">
      <colorScale>
        <cfvo type="min"/>
        <cfvo type="max"/>
        <color rgb="FFFCFCFF"/>
        <color rgb="FF63BE7B"/>
      </colorScale>
    </cfRule>
  </conditionalFormatting>
  <conditionalFormatting sqref="E17:F23">
    <cfRule type="colorScale" priority="7">
      <colorScale>
        <cfvo type="min"/>
        <cfvo type="max"/>
        <color rgb="FFFCFCFF"/>
        <color rgb="FF63BE7B"/>
      </colorScale>
    </cfRule>
  </conditionalFormatting>
  <conditionalFormatting sqref="G16:G23">
    <cfRule type="colorScale" priority="6">
      <colorScale>
        <cfvo type="min"/>
        <cfvo type="max"/>
        <color rgb="FFFCFCFF"/>
        <color rgb="FFF8696B"/>
      </colorScale>
    </cfRule>
  </conditionalFormatting>
  <conditionalFormatting sqref="H16:H23">
    <cfRule type="cellIs" dxfId="1" priority="9" operator="lessThan">
      <formula>0.1</formula>
    </cfRule>
    <cfRule type="cellIs" dxfId="0" priority="10" operator="greaterThan">
      <formula>0.1</formula>
    </cfRule>
  </conditionalFormatting>
  <conditionalFormatting sqref="E1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B81C-4620-4EB9-8F0B-B8F5A41B29BF}">
  <dimension ref="A1:L28"/>
  <sheetViews>
    <sheetView workbookViewId="0">
      <selection activeCell="H6" sqref="H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10926.29</v>
      </c>
      <c r="G4" s="9">
        <f>F4/E4</f>
        <v>1.0926290000000001</v>
      </c>
      <c r="H4" s="12">
        <f>H5</f>
        <v>1.21</v>
      </c>
      <c r="I4" s="7">
        <f>E4*(I5/10000)</f>
        <v>2566.5300000000002</v>
      </c>
      <c r="J4" s="9">
        <f>J5</f>
        <v>0.1178</v>
      </c>
      <c r="K4" s="9">
        <f>K5</f>
        <v>0.3518</v>
      </c>
      <c r="L4" s="8">
        <f>L5</f>
        <v>1444</v>
      </c>
    </row>
    <row r="5" spans="1:12" x14ac:dyDescent="0.25">
      <c r="A5" t="s">
        <v>3</v>
      </c>
      <c r="B5">
        <v>0.5</v>
      </c>
      <c r="E5" s="6">
        <v>10000</v>
      </c>
      <c r="F5" s="6">
        <v>10926.29</v>
      </c>
      <c r="G5" s="9">
        <f>F5/E5</f>
        <v>1.0926290000000001</v>
      </c>
      <c r="H5" s="12">
        <v>1.21</v>
      </c>
      <c r="I5" s="6">
        <v>2566.5300000000002</v>
      </c>
      <c r="J5" s="9">
        <v>0.1178</v>
      </c>
      <c r="K5" s="9">
        <v>0.3518</v>
      </c>
      <c r="L5" s="8">
        <v>1444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14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2F77-0AD9-4BFD-A4B4-686D5545F56A}">
  <sheetPr>
    <tabColor theme="4"/>
  </sheetPr>
  <dimension ref="A1"/>
  <sheetViews>
    <sheetView workbookViewId="0">
      <selection activeCell="J46" sqref="J4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C3F5-CF45-4617-8252-1EDFD0543456}">
  <dimension ref="A1:L28"/>
  <sheetViews>
    <sheetView topLeftCell="A7" workbookViewId="0">
      <selection activeCell="I7" sqref="I7"/>
    </sheetView>
  </sheetViews>
  <sheetFormatPr defaultRowHeight="15" x14ac:dyDescent="0.25"/>
  <cols>
    <col min="1" max="1" width="25.28515625" customWidth="1"/>
    <col min="2" max="2" width="11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</v>
      </c>
      <c r="D4" t="s">
        <v>40</v>
      </c>
      <c r="E4" s="6">
        <f>Comparison!C14</f>
        <v>10000</v>
      </c>
      <c r="F4" s="7">
        <f>E4*(F5/10000)</f>
        <v>23946.54</v>
      </c>
      <c r="G4" s="9">
        <f>F4/E4</f>
        <v>2.3946540000000001</v>
      </c>
      <c r="H4" s="12">
        <f>H5</f>
        <v>1.41</v>
      </c>
      <c r="I4" s="7">
        <f>E4*(I5/10000)</f>
        <v>2389.9299999999998</v>
      </c>
      <c r="J4" s="9">
        <f>J5</f>
        <v>7.5499999999999998E-2</v>
      </c>
      <c r="K4" s="9">
        <f>K5</f>
        <v>0.5786</v>
      </c>
      <c r="L4" s="8">
        <f>L5</f>
        <v>1329</v>
      </c>
    </row>
    <row r="5" spans="1:12" x14ac:dyDescent="0.25">
      <c r="A5" t="s">
        <v>3</v>
      </c>
      <c r="B5">
        <v>0.5</v>
      </c>
      <c r="E5" s="6">
        <v>10000</v>
      </c>
      <c r="F5" s="6">
        <v>23946.54</v>
      </c>
      <c r="G5" s="9">
        <f>F5/E5</f>
        <v>2.3946540000000001</v>
      </c>
      <c r="H5" s="12">
        <v>1.41</v>
      </c>
      <c r="I5" s="6">
        <v>2389.9299999999998</v>
      </c>
      <c r="J5" s="9">
        <v>7.5499999999999998E-2</v>
      </c>
      <c r="K5" s="9">
        <v>0.5786</v>
      </c>
      <c r="L5" s="8">
        <v>1329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0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25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69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4DC5-8A1E-44E0-8BED-166F30CBAE4B}">
  <dimension ref="A1:L28"/>
  <sheetViews>
    <sheetView topLeftCell="A4" workbookViewId="0">
      <selection activeCell="D57" sqref="D57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17450.39</v>
      </c>
      <c r="G4" s="9">
        <f>F4/E4</f>
        <v>1.745039</v>
      </c>
      <c r="H4" s="12">
        <f>H5</f>
        <v>1.51</v>
      </c>
      <c r="I4" s="7">
        <f>E4*(I5/10000)</f>
        <v>2271.67</v>
      </c>
      <c r="J4" s="9">
        <f>J5</f>
        <v>8.7499999999999994E-2</v>
      </c>
      <c r="K4" s="9">
        <f>K5</f>
        <v>0.61760000000000004</v>
      </c>
      <c r="L4" s="8">
        <f>L5</f>
        <v>918</v>
      </c>
    </row>
    <row r="5" spans="1:12" x14ac:dyDescent="0.25">
      <c r="A5" t="s">
        <v>3</v>
      </c>
      <c r="B5">
        <v>0.5</v>
      </c>
      <c r="E5" s="6">
        <v>10000</v>
      </c>
      <c r="F5" s="6">
        <v>17450.39</v>
      </c>
      <c r="G5" s="9">
        <f>F5/E5</f>
        <v>1.745039</v>
      </c>
      <c r="H5" s="12">
        <v>1.51</v>
      </c>
      <c r="I5" s="6">
        <v>2271.67</v>
      </c>
      <c r="J5" s="9">
        <v>8.7499999999999994E-2</v>
      </c>
      <c r="K5" s="9">
        <v>0.61760000000000004</v>
      </c>
      <c r="L5" s="8">
        <v>918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0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25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8A51-5F60-4412-BADD-DCCB6661D68E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11320.79</v>
      </c>
      <c r="G4" s="9">
        <f>F4/E4</f>
        <v>1.1320790000000001</v>
      </c>
      <c r="H4" s="12">
        <f>H5</f>
        <v>1.38</v>
      </c>
      <c r="I4" s="7">
        <f>E4*(I5/10000)</f>
        <v>2181.52</v>
      </c>
      <c r="J4" s="9">
        <v>0.1043</v>
      </c>
      <c r="K4" s="9">
        <v>0.61760000000000004</v>
      </c>
      <c r="L4" s="8">
        <v>918</v>
      </c>
    </row>
    <row r="5" spans="1:12" x14ac:dyDescent="0.25">
      <c r="A5" t="s">
        <v>3</v>
      </c>
      <c r="B5">
        <v>0.5</v>
      </c>
      <c r="E5" s="6">
        <v>10000</v>
      </c>
      <c r="F5" s="6">
        <v>11320.79</v>
      </c>
      <c r="G5" s="9">
        <f>F5/E5</f>
        <v>1.1320790000000001</v>
      </c>
      <c r="H5" s="12">
        <v>1.38</v>
      </c>
      <c r="I5" s="6">
        <f>2181.52</f>
        <v>2181.52</v>
      </c>
      <c r="J5" s="9">
        <v>0.1043</v>
      </c>
      <c r="K5" s="9">
        <v>0.61760000000000004</v>
      </c>
      <c r="L5" s="8">
        <v>918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2.5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25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F233-2FAA-4C26-94A4-42EAB123CA4A}">
  <dimension ref="A1:L28"/>
  <sheetViews>
    <sheetView topLeftCell="A2" workbookViewId="0">
      <selection activeCell="H2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13537.36</v>
      </c>
      <c r="G4" s="9">
        <f>F4/E4</f>
        <v>1.3537360000000001</v>
      </c>
      <c r="H4" s="12">
        <f>H5</f>
        <v>1.41</v>
      </c>
      <c r="I4" s="7">
        <f>E4*(I5/10000)</f>
        <v>2098.73</v>
      </c>
      <c r="J4" s="9">
        <f>J5</f>
        <v>9.0200000000000002E-2</v>
      </c>
      <c r="K4" s="9">
        <f>K5</f>
        <v>0.3856</v>
      </c>
      <c r="L4" s="8">
        <f>L5</f>
        <v>918</v>
      </c>
    </row>
    <row r="5" spans="1:12" x14ac:dyDescent="0.25">
      <c r="A5" t="s">
        <v>3</v>
      </c>
      <c r="B5">
        <v>0.5</v>
      </c>
      <c r="E5" s="6">
        <v>10000</v>
      </c>
      <c r="F5" s="6">
        <v>13537.36</v>
      </c>
      <c r="G5" s="9">
        <f>F5/E5</f>
        <v>1.3537360000000001</v>
      </c>
      <c r="H5" s="12">
        <v>1.41</v>
      </c>
      <c r="I5" s="6">
        <v>2098.73</v>
      </c>
      <c r="J5" s="9">
        <v>9.0200000000000002E-2</v>
      </c>
      <c r="K5" s="9">
        <v>0.3856</v>
      </c>
      <c r="L5" s="8">
        <v>918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FC6-2162-402B-B5AC-20BCE338FF35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23386.57</v>
      </c>
      <c r="G4" s="9">
        <f>F4/E4</f>
        <v>2.338657</v>
      </c>
      <c r="H4" s="12">
        <f>H5</f>
        <v>1.2</v>
      </c>
      <c r="I4" s="7">
        <f>E4*(I5/10000)</f>
        <v>6243.47</v>
      </c>
      <c r="J4" s="9">
        <f>J5</f>
        <v>0.17249999999999999</v>
      </c>
      <c r="K4" s="9">
        <f>K5</f>
        <v>0.435</v>
      </c>
      <c r="L4" s="8">
        <f>L5</f>
        <v>1747</v>
      </c>
    </row>
    <row r="5" spans="1:12" x14ac:dyDescent="0.25">
      <c r="A5" t="s">
        <v>3</v>
      </c>
      <c r="B5">
        <v>0.5</v>
      </c>
      <c r="E5" s="6">
        <v>10000</v>
      </c>
      <c r="F5" s="6">
        <v>23386.57</v>
      </c>
      <c r="G5" s="9">
        <f>F5/E5</f>
        <v>2.338657</v>
      </c>
      <c r="H5" s="12">
        <v>1.2</v>
      </c>
      <c r="I5" s="6">
        <v>6243.47</v>
      </c>
      <c r="J5" s="9">
        <v>0.17249999999999999</v>
      </c>
      <c r="K5" s="9">
        <v>0.435</v>
      </c>
      <c r="L5" s="8">
        <v>1747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CC76-D1C3-4963-AF90-AA17344F07D5}">
  <dimension ref="A1:L28"/>
  <sheetViews>
    <sheetView zoomScale="85" zoomScaleNormal="85"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14904.36</v>
      </c>
      <c r="G4" s="9">
        <f>F4/E4</f>
        <v>1.4904360000000001</v>
      </c>
      <c r="H4" s="12">
        <f>H5</f>
        <v>1.21</v>
      </c>
      <c r="I4" s="7">
        <f>E4*(I5/10000)</f>
        <v>3601.63</v>
      </c>
      <c r="J4" s="9">
        <f>J5</f>
        <v>0.13289999999999999</v>
      </c>
      <c r="K4" s="9">
        <f>K5</f>
        <v>0.36</v>
      </c>
      <c r="L4" s="8">
        <f>L5</f>
        <v>1747</v>
      </c>
    </row>
    <row r="5" spans="1:12" x14ac:dyDescent="0.25">
      <c r="A5" t="s">
        <v>3</v>
      </c>
      <c r="B5">
        <v>0.5</v>
      </c>
      <c r="E5" s="6">
        <v>10000</v>
      </c>
      <c r="F5" s="6">
        <v>14904.36</v>
      </c>
      <c r="G5" s="9">
        <f>F5/E5</f>
        <v>1.4904360000000001</v>
      </c>
      <c r="H5" s="12">
        <v>1.21</v>
      </c>
      <c r="I5" s="6">
        <v>3601.63</v>
      </c>
      <c r="J5" s="9">
        <v>0.13289999999999999</v>
      </c>
      <c r="K5" s="9">
        <v>0.36</v>
      </c>
      <c r="L5" s="8">
        <v>1747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9F2C-E03C-4882-BCDB-4CC11FD1B1EA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14234.069999999998</v>
      </c>
      <c r="G4" s="9">
        <f>F4/E4</f>
        <v>1.4234069999999999</v>
      </c>
      <c r="H4" s="12">
        <f>H5</f>
        <v>1.18</v>
      </c>
      <c r="I4" s="7">
        <f>E4*(I5/10000)</f>
        <v>3787.72</v>
      </c>
      <c r="J4" s="9">
        <f>J5</f>
        <v>0.14849999999999999</v>
      </c>
      <c r="K4" s="9">
        <f>K5</f>
        <v>0.42799999999999999</v>
      </c>
      <c r="L4" s="8">
        <f>L5</f>
        <v>1444</v>
      </c>
    </row>
    <row r="5" spans="1:12" x14ac:dyDescent="0.25">
      <c r="A5" t="s">
        <v>3</v>
      </c>
      <c r="B5">
        <v>0.5</v>
      </c>
      <c r="E5" s="6">
        <v>10000</v>
      </c>
      <c r="F5" s="6">
        <v>14234.07</v>
      </c>
      <c r="G5" s="9">
        <f>F5/E5</f>
        <v>1.4234069999999999</v>
      </c>
      <c r="H5" s="12">
        <v>1.18</v>
      </c>
      <c r="I5" s="6">
        <v>3787.72</v>
      </c>
      <c r="J5" s="9">
        <v>0.14849999999999999</v>
      </c>
      <c r="K5" s="9">
        <v>0.42799999999999999</v>
      </c>
      <c r="L5" s="8">
        <v>1444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14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</vt:lpstr>
      <vt:lpstr>UJ-5Y --&gt;</vt:lpstr>
      <vt:lpstr>NoTP-TSL-Tnd-R1-M6</vt:lpstr>
      <vt:lpstr>NoTP-TSL-Tnd-R1</vt:lpstr>
      <vt:lpstr>TPF2.5-TSL-Tnd-R1</vt:lpstr>
      <vt:lpstr>TPF2-TSL-Tnd-R1</vt:lpstr>
      <vt:lpstr>NoTP-NoTSL-NoTnd-R1</vt:lpstr>
      <vt:lpstr>TPF2-TSL-NoTnd-R1</vt:lpstr>
      <vt:lpstr>NoTP-NoTSL-NoTnd-R2</vt:lpstr>
      <vt:lpstr>TPF2-TSL-NoTnd-R2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Zhou</dc:creator>
  <cp:lastModifiedBy>Jerry Zhou</cp:lastModifiedBy>
  <dcterms:created xsi:type="dcterms:W3CDTF">2024-03-15T11:26:44Z</dcterms:created>
  <dcterms:modified xsi:type="dcterms:W3CDTF">2024-04-07T23:56:59Z</dcterms:modified>
</cp:coreProperties>
</file>