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BCCDCF91-3E7F-421F-95D4-A621ED2BC6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I40" i="2" l="1"/>
  <c r="I41" i="2"/>
  <c r="K42" i="2"/>
  <c r="K43" i="2"/>
  <c r="K41" i="2"/>
  <c r="K40" i="2"/>
  <c r="J42" i="2"/>
  <c r="I42" i="2"/>
  <c r="I43" i="2" s="1"/>
  <c r="J43" i="2"/>
  <c r="K35" i="2"/>
  <c r="K34" i="2"/>
  <c r="J41" i="2"/>
  <c r="J40" i="2"/>
  <c r="K8" i="3"/>
  <c r="J38" i="2"/>
  <c r="J39" i="2" s="1"/>
  <c r="K38" i="2"/>
  <c r="K39" i="2" s="1"/>
  <c r="I38" i="2"/>
  <c r="I39" i="2" s="1"/>
  <c r="J37" i="2"/>
  <c r="K37" i="2"/>
  <c r="I37" i="2"/>
  <c r="J36" i="2"/>
  <c r="K36" i="2"/>
  <c r="I36" i="2"/>
  <c r="J35" i="2"/>
  <c r="I35" i="2"/>
  <c r="J34" i="2"/>
  <c r="I34" i="2"/>
  <c r="I32" i="2"/>
  <c r="M3" i="3"/>
  <c r="L2" i="3"/>
  <c r="L3" i="3"/>
  <c r="J32" i="2"/>
  <c r="K32" i="2"/>
  <c r="I33" i="2"/>
  <c r="J33" i="2"/>
  <c r="K33" i="2"/>
  <c r="N12" i="3"/>
  <c r="J30" i="2"/>
  <c r="J31" i="2" s="1"/>
  <c r="K30" i="2"/>
  <c r="K31" i="2" s="1"/>
  <c r="I30" i="2"/>
  <c r="K28" i="2"/>
  <c r="J28" i="2"/>
  <c r="J29" i="2" s="1"/>
  <c r="I28" i="2"/>
  <c r="I29" i="2" s="1"/>
  <c r="K29" i="2"/>
  <c r="I26" i="2"/>
  <c r="I24" i="2"/>
  <c r="I22" i="2"/>
  <c r="I31" i="2"/>
  <c r="N13" i="3"/>
  <c r="E16" i="4"/>
  <c r="D16" i="4"/>
  <c r="C16" i="4"/>
  <c r="F14" i="4"/>
  <c r="F16" i="4" s="1"/>
  <c r="J27" i="2"/>
  <c r="K27" i="2"/>
  <c r="I27" i="2"/>
  <c r="J26" i="2"/>
  <c r="K26" i="2"/>
  <c r="J25" i="2"/>
  <c r="K25" i="2"/>
  <c r="I25" i="2"/>
  <c r="J24" i="2"/>
  <c r="K24" i="2"/>
  <c r="K23" i="2"/>
  <c r="J23" i="2"/>
  <c r="I23" i="2"/>
  <c r="D25" i="2"/>
  <c r="C25" i="2"/>
  <c r="B25" i="2"/>
  <c r="E23" i="2"/>
  <c r="E25" i="2" s="1"/>
  <c r="K20" i="3"/>
  <c r="K18" i="3"/>
  <c r="M2" i="3"/>
  <c r="L8" i="3"/>
  <c r="K9" i="3"/>
  <c r="J20" i="3"/>
  <c r="I20" i="3"/>
  <c r="J22" i="2"/>
  <c r="K22" i="2"/>
  <c r="K10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<sst xmlns="http://schemas.openxmlformats.org/spreadsheetml/2006/main" count="193" uniqueCount="116">
  <si>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</si>
  <si>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</si>
  <si>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</si>
  <si>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</si>
  <si>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</si>
  <si>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</si>
  <si>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</si>
  <si>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</si>
  <si>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</si>
  <si>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</si>
  <si>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</si>
  <si>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</si>
  <si>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</si>
  <si>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</si>
  <si>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</si>
  <si>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</si>
  <si>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</si>
  <si>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</si>
  <si>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</si>
  <si>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</si>
  <si>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</si>
  <si>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</si>
  <si>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</si>
  <si>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</si>
  <si>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</si>
  <si>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</si>
  <si>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</si>
  <si>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</si>
  <si>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</si>
  <si>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</si>
  <si>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</si>
  <si>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</si>
  <si>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</si>
  <si>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</si>
  <si>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</si>
  <si>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</si>
  <si>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</si>
  <si>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</si>
  <si>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</si>
  <si>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</si>
  <si>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</si>
  <si>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</si>
  <si>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</si>
  <si>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</si>
  <si>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</si>
  <si>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</si>
  <si>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</si>
  <si>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</si>
  <si>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</si>
  <si>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</si>
  <si>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</si>
  <si>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</si>
  <si>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</si>
  <si>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</si>
  <si>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</si>
  <si>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</si>
  <si>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</si>
  <si>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</si>
  <si>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</si>
  <si>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</si>
  <si>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</si>
  <si>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</si>
  <si>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</si>
  <si>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</si>
  <si>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</si>
  <si>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</si>
  <si>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</si>
  <si>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</si>
  <si>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</si>
  <si>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</si>
  <si>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</si>
  <si>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</si>
  <si>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</si>
  <si>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</si>
  <si>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</si>
  <si>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</si>
  <si>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</si>
  <si>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</si>
  <si>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</si>
  <si>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</si>
  <si>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</si>
  <si>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</si>
  <si>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</si>
  <si>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</si>
  <si>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</si>
  <si>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</si>
  <si>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Z base</t>
  </si>
  <si>
    <t>Linea Barra 2-3</t>
  </si>
  <si>
    <t>Distancia (km)</t>
  </si>
  <si>
    <t>Linea Barra 2-4</t>
  </si>
  <si>
    <t>S base (100 MVA)</t>
  </si>
  <si>
    <t>6,1,12,15,26,22,19,18</t>
  </si>
  <si>
    <t>1,2,3,4,23,24</t>
  </si>
  <si>
    <t>5,16,17,20,21,25</t>
  </si>
  <si>
    <t>7,8,9,10,13</t>
  </si>
  <si>
    <t>Linea Barra 9-10</t>
  </si>
  <si>
    <t>Linea Barra 7-8/8-9</t>
  </si>
  <si>
    <t>50 km a Bolivar</t>
  </si>
  <si>
    <t>765 KV - 190 km</t>
  </si>
  <si>
    <t>765 KV - 182 km</t>
  </si>
  <si>
    <t>765 KV - 160 km</t>
  </si>
  <si>
    <t>765 KV - 240 km</t>
  </si>
  <si>
    <t>230KV - 240 km</t>
  </si>
  <si>
    <t>Linea Barra 16-17</t>
  </si>
  <si>
    <t>Linea Barra 10-13</t>
  </si>
  <si>
    <t>Linea Barra 9-13</t>
  </si>
  <si>
    <t xml:space="preserve"> </t>
  </si>
  <si>
    <t>230KV - 220 km</t>
  </si>
  <si>
    <t>Linea Barra 17-20</t>
  </si>
  <si>
    <t>230KV - 135 km</t>
  </si>
  <si>
    <t>Linea Barra 23-24</t>
  </si>
  <si>
    <t>Linea Barra 20-21</t>
  </si>
  <si>
    <t>400 KV - 138 km</t>
  </si>
  <si>
    <t>Linea Barra 20-25</t>
  </si>
  <si>
    <t>230KV - 230 km</t>
  </si>
  <si>
    <t>230KV - 138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</si>
</sst>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/>
    <xf numFmtId="166" fontId="0" fillId="6" borderId="0" xfId="0" applyNumberFormat="1" applyFill="1"/>
    <xf numFmtId="0" fontId="0" fillId="3" borderId="0" xfId="0" applyFill="1"/>
    <xf numFmtId="2" fontId="0" fillId="4" borderId="0" xfId="0" applyNumberFormat="1" applyFill="1"/>
    <xf numFmtId="11" fontId="0" fillId="5" borderId="0" xfId="0" applyNumberFormat="1" applyFill="1"/>
    <xf numFmtId="0" fontId="3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166" fontId="1" fillId="0" borderId="9" xfId="0" applyNumberFormat="1" applyFont="1" applyBorder="1"/>
    <xf numFmtId="11" fontId="1" fillId="0" borderId="10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1" fontId="1" fillId="0" borderId="9" xfId="0" applyNumberFormat="1" applyFont="1" applyBorder="1"/>
    <xf numFmtId="1" fontId="1" fillId="6" borderId="8" xfId="0" applyNumberFormat="1" applyFont="1" applyFill="1" applyBorder="1"/>
    <xf numFmtId="1" fontId="1" fillId="5" borderId="8" xfId="0" applyNumberFormat="1" applyFont="1" applyFill="1" applyBorder="1"/>
    <xf numFmtId="166" fontId="3" fillId="0" borderId="11" xfId="0" applyNumberFormat="1" applyFont="1" applyBorder="1" applyAlignment="1">
      <alignment horizontal="center"/>
    </xf>
    <xf numFmtId="0" fontId="1" fillId="3" borderId="8" xfId="0" applyFont="1" applyFill="1" applyBorder="1"/>
    <xf numFmtId="11" fontId="0" fillId="0" borderId="9" xfId="0" applyNumberFormat="1" applyBorder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5" sqref="B25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100000000</v>
      </c>
      <c r="E2" s="35">
        <f>B2/D2</f>
        <v>7.5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100000000</v>
      </c>
      <c r="E3" s="35">
        <f t="shared" ref="E3:E20" si="0">B3/D3</f>
        <v>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100000000</v>
      </c>
      <c r="E4" s="35">
        <f t="shared" si="0"/>
        <v>2.5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100000000</v>
      </c>
      <c r="E5" s="35">
        <f t="shared" si="0"/>
        <v>2.5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100000000</v>
      </c>
      <c r="E6" s="35">
        <f t="shared" si="0"/>
        <v>2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100000000</v>
      </c>
      <c r="E7" s="35">
        <f t="shared" si="0"/>
        <v>1.5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100000000</v>
      </c>
      <c r="E8" s="35">
        <f t="shared" si="0"/>
        <v>2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100000000</v>
      </c>
      <c r="E9" s="35">
        <f t="shared" si="0"/>
        <v>1.5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100000000</v>
      </c>
      <c r="E10" s="35">
        <f t="shared" si="0"/>
        <v>1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100000000</v>
      </c>
      <c r="E11" s="35">
        <f t="shared" si="0"/>
        <v>0.5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100000000</v>
      </c>
      <c r="E12" s="35">
        <f t="shared" si="0"/>
        <v>2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100000000</v>
      </c>
      <c r="E13" s="35">
        <f t="shared" si="0"/>
        <v>1.5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100000000</v>
      </c>
      <c r="E14" s="35">
        <f t="shared" si="0"/>
        <v>1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100000000</v>
      </c>
      <c r="E15" s="35">
        <f t="shared" si="0"/>
        <v>0.5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100000000</v>
      </c>
      <c r="E16" s="35">
        <f t="shared" si="0"/>
        <v>0.5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100000000</v>
      </c>
      <c r="E17" s="35">
        <f t="shared" si="0"/>
        <v>1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100000000</v>
      </c>
      <c r="E18" s="35">
        <f t="shared" si="0"/>
        <v>0.5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100000000</v>
      </c>
      <c r="E19" s="35">
        <f t="shared" si="0"/>
        <v>1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100000000</v>
      </c>
      <c r="E20" s="35">
        <f t="shared" si="0"/>
        <v>2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zoomScale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7" width="34" bestFit="1" customWidth="1"/>
    <col min="8" max="8" width="43.5703125" bestFit="1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A22" s="45" t="s">
        <v>84</v>
      </c>
      <c r="B22" s="57" t="s">
        <v>92</v>
      </c>
      <c r="C22" s="54" t="s">
        <v>93</v>
      </c>
      <c r="D22" s="77" t="s">
        <v>91</v>
      </c>
      <c r="E22" s="78" t="s">
        <v>94</v>
      </c>
      <c r="H22" s="63" t="s">
        <v>22</v>
      </c>
      <c r="I22" s="64">
        <f>H4*$G$28</f>
        <v>8.2349999999999994</v>
      </c>
      <c r="J22" s="64">
        <f>I4*$G$28</f>
        <v>108.756</v>
      </c>
      <c r="K22" s="65">
        <f>J4*$G$28</f>
        <v>1128.8969999999999</v>
      </c>
    </row>
    <row r="23" spans="1:31" ht="15.75" customHeight="1" x14ac:dyDescent="0.2">
      <c r="A23" s="45" t="s">
        <v>85</v>
      </c>
      <c r="B23" s="50">
        <v>400000</v>
      </c>
      <c r="C23" s="50">
        <v>230000</v>
      </c>
      <c r="D23" s="79">
        <v>115000</v>
      </c>
      <c r="E23" s="79">
        <f>765000</f>
        <v>765000</v>
      </c>
      <c r="G23" s="34"/>
      <c r="H23" s="71" t="s">
        <v>97</v>
      </c>
      <c r="I23" s="66">
        <f>I22/$B$25</f>
        <v>5.1468749999999995E-3</v>
      </c>
      <c r="J23" s="66">
        <f>J22/$B$25</f>
        <v>6.7972500000000005E-2</v>
      </c>
      <c r="K23" s="67">
        <f>K22/$B$25</f>
        <v>0.70556062499999994</v>
      </c>
    </row>
    <row r="24" spans="1:31" ht="15.75" customHeight="1" x14ac:dyDescent="0.2">
      <c r="A24" s="52" t="s">
        <v>90</v>
      </c>
      <c r="B24" s="50">
        <v>100000000</v>
      </c>
      <c r="C24" s="50">
        <v>100000000</v>
      </c>
      <c r="D24" s="79">
        <v>100000000</v>
      </c>
      <c r="E24" s="79">
        <v>100000000</v>
      </c>
      <c r="G24" s="34"/>
      <c r="H24" s="63" t="s">
        <v>22</v>
      </c>
      <c r="I24" s="68">
        <f>H5*$G$29</f>
        <v>2.7929999999999997</v>
      </c>
      <c r="J24" s="68">
        <f t="shared" ref="J24:K24" si="0">I5*$G$29</f>
        <v>64.941999999999993</v>
      </c>
      <c r="K24" s="69">
        <f t="shared" si="0"/>
        <v>927.56100000000004</v>
      </c>
    </row>
    <row r="25" spans="1:31" ht="15.75" customHeight="1" x14ac:dyDescent="0.2">
      <c r="A25" s="45" t="s">
        <v>86</v>
      </c>
      <c r="B25" s="53">
        <f>(B23*B23)/B24</f>
        <v>1600</v>
      </c>
      <c r="C25" s="53">
        <f>(C23*C23)/C24</f>
        <v>529</v>
      </c>
      <c r="D25" s="79">
        <f>(D23*D23)/D24</f>
        <v>132.25</v>
      </c>
      <c r="E25" s="79">
        <f>(E23*E23)/E24</f>
        <v>5852.25</v>
      </c>
      <c r="G25" s="35"/>
      <c r="H25" s="72" t="s">
        <v>98</v>
      </c>
      <c r="I25" s="70">
        <f>I24/$E$25</f>
        <v>4.7725233884403427E-4</v>
      </c>
      <c r="J25" s="70">
        <f t="shared" ref="J25:K25" si="1">J24/$E$25</f>
        <v>1.1096928531761287E-2</v>
      </c>
      <c r="K25" s="67">
        <f t="shared" si="1"/>
        <v>0.15849647571446879</v>
      </c>
    </row>
    <row r="26" spans="1:31" ht="15.75" customHeight="1" x14ac:dyDescent="0.2">
      <c r="G26" t="s">
        <v>88</v>
      </c>
      <c r="H26" s="63" t="s">
        <v>22</v>
      </c>
      <c r="I26" s="68">
        <f>H5*$G$30</f>
        <v>2.6753999999999998</v>
      </c>
      <c r="J26" s="68">
        <f t="shared" ref="J26:K26" si="2">I5*$G$30</f>
        <v>62.207599999999999</v>
      </c>
      <c r="K26" s="69">
        <f t="shared" si="2"/>
        <v>888.50580000000002</v>
      </c>
    </row>
    <row r="27" spans="1:31" ht="15.75" customHeight="1" x14ac:dyDescent="0.2">
      <c r="F27" t="s">
        <v>87</v>
      </c>
      <c r="G27">
        <v>50</v>
      </c>
      <c r="H27" s="72" t="s">
        <v>99</v>
      </c>
      <c r="I27" s="70">
        <f>I26/$E$25</f>
        <v>4.571575035242855E-4</v>
      </c>
      <c r="J27" s="70">
        <f t="shared" ref="J27:K27" si="3">J26/$E$25</f>
        <v>1.0629689435687128E-2</v>
      </c>
      <c r="K27" s="67">
        <f t="shared" si="3"/>
        <v>0.15182293989491222</v>
      </c>
    </row>
    <row r="28" spans="1:31" ht="15.75" customHeight="1" x14ac:dyDescent="0.2">
      <c r="F28" t="s">
        <v>89</v>
      </c>
      <c r="G28" s="35">
        <v>270</v>
      </c>
      <c r="H28" s="63" t="s">
        <v>22</v>
      </c>
      <c r="I28" s="68">
        <f>H5*$G$31</f>
        <v>2.3519999999999999</v>
      </c>
      <c r="J28" s="68">
        <f t="shared" ref="J28:K28" si="4">I5*$G$31</f>
        <v>54.688000000000002</v>
      </c>
      <c r="K28" s="68">
        <f t="shared" si="4"/>
        <v>781.10400000000004</v>
      </c>
    </row>
    <row r="29" spans="1:31" ht="15.75" customHeight="1" x14ac:dyDescent="0.2">
      <c r="F29" t="s">
        <v>96</v>
      </c>
      <c r="G29" s="19">
        <v>190</v>
      </c>
      <c r="H29" s="72" t="s">
        <v>100</v>
      </c>
      <c r="I29" s="70">
        <f>I28/$E$25</f>
        <v>4.0189670639497626E-4</v>
      </c>
      <c r="J29" s="70">
        <f t="shared" ref="J29:K29" si="5">J28/$E$25</f>
        <v>9.34478192148319E-3</v>
      </c>
      <c r="K29" s="67">
        <f t="shared" si="5"/>
        <v>0.13347071639113162</v>
      </c>
    </row>
    <row r="30" spans="1:31" ht="15.75" customHeight="1" x14ac:dyDescent="0.2">
      <c r="F30" t="s">
        <v>95</v>
      </c>
      <c r="G30" s="19">
        <v>182</v>
      </c>
      <c r="H30" s="63" t="s">
        <v>22</v>
      </c>
      <c r="I30" s="68">
        <f>H5*$G$32</f>
        <v>3.528</v>
      </c>
      <c r="J30" s="68">
        <f t="shared" ref="J30:K30" si="6">I5*$G$32</f>
        <v>82.031999999999996</v>
      </c>
      <c r="K30" s="68">
        <f t="shared" si="6"/>
        <v>1171.6559999999999</v>
      </c>
    </row>
    <row r="31" spans="1:31" ht="15.75" customHeight="1" x14ac:dyDescent="0.2">
      <c r="F31" t="s">
        <v>105</v>
      </c>
      <c r="G31" s="19">
        <v>160</v>
      </c>
      <c r="H31" s="72" t="s">
        <v>101</v>
      </c>
      <c r="I31" s="70">
        <f>I30/$E$25</f>
        <v>6.0284505959246439E-4</v>
      </c>
      <c r="J31" s="70">
        <f t="shared" ref="J31:K31" si="7">J30/$E$25</f>
        <v>1.4017172882224784E-2</v>
      </c>
      <c r="K31" s="67">
        <f t="shared" si="7"/>
        <v>0.20020607458669742</v>
      </c>
    </row>
    <row r="32" spans="1:31" ht="15.75" customHeight="1" x14ac:dyDescent="0.2">
      <c r="F32" t="s">
        <v>104</v>
      </c>
      <c r="G32" s="19">
        <v>240</v>
      </c>
      <c r="H32" s="10" t="s">
        <v>20</v>
      </c>
      <c r="I32" s="73">
        <f>H3*$G$33</f>
        <v>17.928000000000001</v>
      </c>
      <c r="J32" s="73">
        <f t="shared" ref="J32:K32" si="8">I3*$G$33</f>
        <v>114.648</v>
      </c>
      <c r="K32" s="73">
        <f t="shared" si="8"/>
        <v>837.6</v>
      </c>
    </row>
    <row r="33" spans="1:31" ht="15.75" customHeight="1" x14ac:dyDescent="0.2">
      <c r="F33" t="s">
        <v>103</v>
      </c>
      <c r="G33" s="19">
        <v>240</v>
      </c>
      <c r="H33" s="74" t="s">
        <v>102</v>
      </c>
      <c r="I33" s="75">
        <f>I32/C25</f>
        <v>3.3890359168241971E-2</v>
      </c>
      <c r="J33" s="75">
        <f t="shared" ref="J33:K33" si="9">J32/D25</f>
        <v>0.86690359168241959</v>
      </c>
      <c r="K33" s="75">
        <f t="shared" si="9"/>
        <v>0.14312443931821095</v>
      </c>
    </row>
    <row r="34" spans="1:31" ht="15.75" customHeight="1" x14ac:dyDescent="0.2">
      <c r="F34" t="s">
        <v>108</v>
      </c>
      <c r="G34" s="19">
        <v>220</v>
      </c>
      <c r="H34" s="10" t="s">
        <v>20</v>
      </c>
      <c r="I34">
        <f>$G$34*H3</f>
        <v>16.434000000000001</v>
      </c>
      <c r="J34">
        <f t="shared" ref="J34:K34" si="10">$G$34*I3</f>
        <v>105.09400000000001</v>
      </c>
      <c r="K34">
        <f>$G$34*J3</f>
        <v>767.80000000000007</v>
      </c>
    </row>
    <row r="35" spans="1:31" ht="15.75" customHeight="1" x14ac:dyDescent="0.2">
      <c r="F35" t="s">
        <v>111</v>
      </c>
      <c r="G35" s="19">
        <v>135</v>
      </c>
      <c r="H35" s="74" t="s">
        <v>107</v>
      </c>
      <c r="I35">
        <f>I34/$C$25</f>
        <v>3.106616257088847E-2</v>
      </c>
      <c r="J35">
        <f t="shared" ref="J35:K35" si="11">J34/$C$25</f>
        <v>0.19866540642722119</v>
      </c>
      <c r="K35">
        <f>K34/$C$25</f>
        <v>1.4514177693761816</v>
      </c>
    </row>
    <row r="36" spans="1:31" ht="15.75" customHeight="1" x14ac:dyDescent="0.2">
      <c r="F36" t="s">
        <v>110</v>
      </c>
      <c r="G36" s="19">
        <v>138</v>
      </c>
      <c r="H36" s="10" t="s">
        <v>20</v>
      </c>
      <c r="I36">
        <f>$G$35*H3</f>
        <v>10.0845</v>
      </c>
      <c r="J36">
        <f t="shared" ref="J36:K36" si="12">$G$35*I3</f>
        <v>64.489500000000007</v>
      </c>
      <c r="K36">
        <f t="shared" si="12"/>
        <v>471.15000000000003</v>
      </c>
    </row>
    <row r="37" spans="1:31" ht="15.75" customHeight="1" x14ac:dyDescent="0.2">
      <c r="F37" t="s">
        <v>113</v>
      </c>
      <c r="G37" s="19">
        <v>230</v>
      </c>
      <c r="H37" s="74" t="s">
        <v>109</v>
      </c>
      <c r="I37">
        <f>I36/$C$25</f>
        <v>1.9063327032136108E-2</v>
      </c>
      <c r="J37">
        <f t="shared" ref="J37:K37" si="13">J36/$C$25</f>
        <v>0.12190831758034028</v>
      </c>
      <c r="K37">
        <f t="shared" si="13"/>
        <v>0.8906427221172023</v>
      </c>
    </row>
    <row r="38" spans="1:31" ht="15.75" customHeight="1" x14ac:dyDescent="0.2">
      <c r="G38" s="19"/>
      <c r="H38" s="63" t="s">
        <v>22</v>
      </c>
      <c r="I38" s="64">
        <f>H4*$G$36</f>
        <v>4.2089999999999996</v>
      </c>
      <c r="J38" s="64">
        <f t="shared" ref="J38:K38" si="14">I4*$G$36</f>
        <v>55.586399999999998</v>
      </c>
      <c r="K38" s="64">
        <f t="shared" si="14"/>
        <v>576.99180000000001</v>
      </c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71" t="s">
        <v>112</v>
      </c>
      <c r="I39" s="66">
        <f>I38/$B$25</f>
        <v>2.6306249999999997E-3</v>
      </c>
      <c r="J39" s="66">
        <f>J38/$B$25</f>
        <v>3.4741500000000002E-2</v>
      </c>
      <c r="K39" s="67">
        <f>K38/$B$25</f>
        <v>0.36061987500000003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10" t="s">
        <v>20</v>
      </c>
      <c r="I40" s="73">
        <f>H3*$G$37</f>
        <v>17.181000000000001</v>
      </c>
      <c r="J40" s="73">
        <f t="shared" ref="J40:K40" si="15">I3*$G$37</f>
        <v>109.87100000000001</v>
      </c>
      <c r="K40" s="73">
        <f>J3*$G$37</f>
        <v>802.7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74" t="s">
        <v>114</v>
      </c>
      <c r="I41" s="75">
        <f>I40/$C$25</f>
        <v>3.247826086956522E-2</v>
      </c>
      <c r="J41" s="75">
        <f t="shared" ref="J41:K41" si="16">J40/$C$25</f>
        <v>0.20769565217391306</v>
      </c>
      <c r="K41" s="75">
        <f>K40/$C$25</f>
        <v>1.5173913043478262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10" t="s">
        <v>20</v>
      </c>
      <c r="I42" s="73">
        <f>H3*$G$36</f>
        <v>10.3086</v>
      </c>
      <c r="J42" s="73">
        <f t="shared" ref="J42:K42" si="17">I3*$G$36</f>
        <v>65.922600000000003</v>
      </c>
      <c r="K42" s="73">
        <f>J3*$G$36</f>
        <v>481.62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74" t="s">
        <v>115</v>
      </c>
      <c r="I43" s="75">
        <f>I42/$C$25</f>
        <v>1.9486956521739131E-2</v>
      </c>
      <c r="J43" s="75">
        <f t="shared" ref="J43:K43" si="18">J42/$C$25</f>
        <v>0.12461739130434783</v>
      </c>
      <c r="K43" s="75">
        <f>K42/$C$25</f>
        <v>0.9104347826086957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K9" sqref="K9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8" width="11.85546875" bestFit="1" customWidth="1"/>
    <col min="9" max="9" width="14.85546875" bestFit="1" customWidth="1"/>
    <col min="10" max="10" width="19.140625" bestFit="1" customWidth="1"/>
    <col min="11" max="26" width="11.5703125" customWidth="1"/>
  </cols>
  <sheetData>
    <row r="1" spans="1:14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4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  <c r="L2" s="60">
        <f>J2/I20</f>
        <v>2.5066666666666664E-2</v>
      </c>
      <c r="M2" s="61">
        <f>J2/J20</f>
        <v>0.10026666666666666</v>
      </c>
    </row>
    <row r="3" spans="1:14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  <c r="L3" s="60">
        <f>J3/I20</f>
        <v>0.1462</v>
      </c>
      <c r="M3" s="61">
        <f>J3/J20</f>
        <v>0.58479999999999999</v>
      </c>
    </row>
    <row r="4" spans="1:14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4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4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4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4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K8" s="76">
        <f>J8/H20</f>
        <v>3.32E-2</v>
      </c>
      <c r="L8" s="60">
        <f>J8/I20</f>
        <v>0.10041587901701322</v>
      </c>
    </row>
    <row r="9" spans="1:14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4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9">
        <f>J10/H20</f>
        <v>0.11349999999999999</v>
      </c>
    </row>
    <row r="11" spans="1:14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4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  <c r="N12" s="62">
        <f>J12/K20</f>
        <v>1.0126666666666666E-2</v>
      </c>
    </row>
    <row r="13" spans="1:14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  <c r="N13" s="62">
        <f>J13/K20</f>
        <v>1.5790000000000002E-2</v>
      </c>
    </row>
    <row r="14" spans="1:14" ht="12.75" customHeight="1" x14ac:dyDescent="0.2">
      <c r="D14" s="27"/>
      <c r="E14" s="27"/>
      <c r="F14" s="27"/>
    </row>
    <row r="15" spans="1:14" ht="12.75" customHeight="1" x14ac:dyDescent="0.2">
      <c r="D15" s="27"/>
      <c r="E15" s="27"/>
      <c r="F15" s="27"/>
    </row>
    <row r="16" spans="1:14" ht="12.75" customHeight="1" x14ac:dyDescent="0.2">
      <c r="D16" s="27"/>
      <c r="E16" s="27"/>
      <c r="F16" s="27"/>
    </row>
    <row r="17" spans="4:11" ht="12.75" customHeight="1" x14ac:dyDescent="0.2">
      <c r="D17" s="27"/>
      <c r="E17" s="27"/>
      <c r="F17" s="27"/>
      <c r="G17" s="45" t="s">
        <v>84</v>
      </c>
      <c r="H17" s="57" t="s">
        <v>92</v>
      </c>
      <c r="I17" s="54" t="s">
        <v>93</v>
      </c>
      <c r="J17" s="55" t="s">
        <v>91</v>
      </c>
      <c r="K17" s="56" t="s">
        <v>94</v>
      </c>
    </row>
    <row r="18" spans="4:11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  <c r="J18" s="34">
        <v>115000</v>
      </c>
      <c r="K18" s="34">
        <f>765000</f>
        <v>765000</v>
      </c>
    </row>
    <row r="19" spans="4:11" ht="12.75" customHeight="1" x14ac:dyDescent="0.2">
      <c r="D19" s="27"/>
      <c r="E19" s="27"/>
      <c r="F19" s="27"/>
      <c r="G19" s="52" t="s">
        <v>90</v>
      </c>
      <c r="H19" s="50">
        <v>100000000</v>
      </c>
      <c r="I19" s="50">
        <v>100000000</v>
      </c>
      <c r="J19" s="34">
        <v>100000000</v>
      </c>
      <c r="K19" s="34">
        <v>100000000</v>
      </c>
    </row>
    <row r="20" spans="4:11" ht="12.75" customHeight="1" x14ac:dyDescent="0.2">
      <c r="D20" s="27"/>
      <c r="E20" s="27"/>
      <c r="F20" s="27"/>
      <c r="G20" s="45" t="s">
        <v>86</v>
      </c>
      <c r="H20" s="53">
        <f>(H18*H18)/H19</f>
        <v>1600</v>
      </c>
      <c r="I20" s="53">
        <f>(I18*I18)/I19</f>
        <v>529</v>
      </c>
      <c r="J20" s="34">
        <f>(J18*J18)/J19</f>
        <v>132.25</v>
      </c>
      <c r="K20" s="34">
        <f>(K18*K18)/K19</f>
        <v>5852.25</v>
      </c>
    </row>
    <row r="21" spans="4:11" ht="12.75" customHeight="1" x14ac:dyDescent="0.2">
      <c r="D21" s="27"/>
      <c r="E21" s="27"/>
      <c r="F21" s="27"/>
    </row>
    <row r="22" spans="4:11" ht="12.75" customHeight="1" x14ac:dyDescent="0.2">
      <c r="D22" s="27"/>
      <c r="E22" s="27"/>
      <c r="F22" s="27"/>
    </row>
    <row r="23" spans="4:11" ht="12.75" customHeight="1" x14ac:dyDescent="0.2">
      <c r="D23" s="27"/>
      <c r="E23" s="27"/>
      <c r="F23" s="27"/>
    </row>
    <row r="24" spans="4:11" ht="12.75" customHeight="1" x14ac:dyDescent="0.2">
      <c r="D24" s="27"/>
      <c r="E24" s="27"/>
      <c r="F24" s="27"/>
    </row>
    <row r="25" spans="4:11" ht="12.75" customHeight="1" x14ac:dyDescent="0.2">
      <c r="D25" s="27"/>
      <c r="E25" s="27"/>
      <c r="F25" s="27"/>
    </row>
    <row r="26" spans="4:11" ht="12.75" customHeight="1" x14ac:dyDescent="0.2">
      <c r="D26" s="27"/>
      <c r="E26" s="27"/>
      <c r="F26" s="27"/>
    </row>
    <row r="27" spans="4:11" ht="12.75" customHeight="1" x14ac:dyDescent="0.2">
      <c r="D27" s="27"/>
      <c r="E27" s="27"/>
      <c r="F27" s="27"/>
    </row>
    <row r="28" spans="4:11" ht="12.75" customHeight="1" x14ac:dyDescent="0.2">
      <c r="D28" s="27"/>
      <c r="E28" s="27"/>
      <c r="F28" s="27"/>
    </row>
    <row r="29" spans="4:11" ht="12.75" customHeight="1" x14ac:dyDescent="0.2">
      <c r="D29" s="27"/>
      <c r="E29" s="27"/>
      <c r="F29" s="27"/>
    </row>
    <row r="30" spans="4:11" ht="12.75" customHeight="1" x14ac:dyDescent="0.2">
      <c r="D30" s="27"/>
      <c r="E30" s="27"/>
      <c r="F30" s="27"/>
    </row>
    <row r="31" spans="4:11" ht="12.75" customHeight="1" x14ac:dyDescent="0.2">
      <c r="D31" s="27"/>
      <c r="E31" s="27"/>
      <c r="F31" s="27"/>
    </row>
    <row r="32" spans="4:11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1">
        <v>230000</v>
      </c>
      <c r="D2" s="51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1">
        <v>230000</v>
      </c>
      <c r="D3" s="51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1">
        <v>115000</v>
      </c>
      <c r="D4" s="51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1">
        <v>230000</v>
      </c>
      <c r="D5" s="51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1">
        <v>400000</v>
      </c>
      <c r="D6" s="51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1">
        <v>230000</v>
      </c>
      <c r="D7" s="51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1">
        <v>400000</v>
      </c>
      <c r="D8" s="51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>
      <c r="H12" t="s">
        <v>106</v>
      </c>
    </row>
    <row r="13" spans="1:10" ht="12.75" customHeight="1" x14ac:dyDescent="0.2">
      <c r="B13" s="45" t="s">
        <v>84</v>
      </c>
      <c r="C13" s="57" t="s">
        <v>92</v>
      </c>
      <c r="D13" s="54" t="s">
        <v>93</v>
      </c>
      <c r="E13" s="55" t="s">
        <v>91</v>
      </c>
      <c r="F13" s="56" t="s">
        <v>94</v>
      </c>
    </row>
    <row r="14" spans="1:10" ht="12.75" customHeight="1" x14ac:dyDescent="0.2">
      <c r="B14" s="45" t="s">
        <v>85</v>
      </c>
      <c r="C14" s="50">
        <v>400000</v>
      </c>
      <c r="D14" s="50">
        <v>230000</v>
      </c>
      <c r="E14" s="34">
        <v>115000</v>
      </c>
      <c r="F14" s="34">
        <f>765000</f>
        <v>765000</v>
      </c>
    </row>
    <row r="15" spans="1:10" ht="12.75" customHeight="1" x14ac:dyDescent="0.2">
      <c r="B15" s="52" t="s">
        <v>90</v>
      </c>
      <c r="C15" s="50">
        <v>100000000</v>
      </c>
      <c r="D15" s="50">
        <v>100000000</v>
      </c>
      <c r="E15" s="34">
        <v>100000000</v>
      </c>
      <c r="F15" s="34">
        <v>100000000</v>
      </c>
    </row>
    <row r="16" spans="1:10" ht="12.75" customHeight="1" x14ac:dyDescent="0.2">
      <c r="B16" s="45" t="s">
        <v>86</v>
      </c>
      <c r="C16" s="53">
        <f>(C14*C14)/C15</f>
        <v>1600</v>
      </c>
      <c r="D16" s="53">
        <f>(D14*D14)/D15</f>
        <v>529</v>
      </c>
      <c r="E16" s="34">
        <f>(E14*E14)/E15</f>
        <v>132.25</v>
      </c>
      <c r="F16" s="34">
        <f>(F14*F14)/F15</f>
        <v>5852.25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2025-04-05T01:25:18Z</dcterms:modified>
</cp:coreProperties>
</file>