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Z:\ESCcrasci\ardcodes_new &amp; circuits\rp2040-basic-m1-2023-08-24_082049 - Copy\"/>
    </mc:Choice>
  </mc:AlternateContent>
  <xr:revisionPtr revIDLastSave="0" documentId="13_ncr:1_{76170D79-A926-4A37-AA3C-84824CA62D89}" xr6:coauthVersionLast="47" xr6:coauthVersionMax="47" xr10:uidLastSave="{00000000-0000-0000-0000-000000000000}"/>
  <bookViews>
    <workbookView xWindow="-120" yWindow="-120" windowWidth="20730" windowHeight="11310" activeTab="1" xr2:uid="{47AEA0A7-90E7-4095-BE16-3A1C4E4A525A}"/>
  </bookViews>
  <sheets>
    <sheet name="Lion" sheetId="1" r:id="rId1"/>
    <sheet name="PCB-Pow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4" i="2" l="1"/>
  <c r="K14" i="2"/>
  <c r="H14" i="2"/>
  <c r="E14" i="2"/>
  <c r="M13" i="2"/>
  <c r="J13" i="2"/>
  <c r="G13" i="2"/>
  <c r="E13" i="2"/>
  <c r="N12" i="2"/>
  <c r="K12" i="2"/>
  <c r="N10" i="2"/>
  <c r="N5" i="2"/>
  <c r="N6" i="2"/>
  <c r="N4" i="2"/>
  <c r="M8" i="2"/>
  <c r="M9" i="2"/>
  <c r="M7" i="2"/>
  <c r="M10" i="2" s="1"/>
  <c r="C4" i="2"/>
  <c r="K9" i="2"/>
  <c r="K8" i="2"/>
  <c r="K7" i="2"/>
  <c r="K6" i="2"/>
  <c r="K5" i="2"/>
  <c r="J9" i="2"/>
  <c r="J8" i="2"/>
  <c r="J7" i="2"/>
  <c r="H9" i="2"/>
  <c r="H6" i="2"/>
  <c r="H5" i="2"/>
  <c r="G9" i="2"/>
  <c r="G8" i="2"/>
  <c r="H8" i="2" s="1"/>
  <c r="G7" i="2"/>
  <c r="H7" i="2" s="1"/>
  <c r="G10" i="2"/>
  <c r="E5" i="2"/>
  <c r="E10" i="2" s="1"/>
  <c r="E9" i="2"/>
  <c r="E8" i="2"/>
  <c r="E7" i="2"/>
  <c r="E6" i="2"/>
  <c r="D8" i="1"/>
  <c r="E8" i="1"/>
  <c r="C8" i="1"/>
  <c r="H4" i="2" l="1"/>
  <c r="H10" i="2" s="1"/>
  <c r="H12" i="2" s="1"/>
  <c r="C12" i="2"/>
  <c r="C10" i="2"/>
  <c r="J10" i="2"/>
  <c r="J4" i="2"/>
  <c r="K4" i="2" s="1"/>
  <c r="K10" i="2" s="1"/>
  <c r="C1048576" i="2" l="1"/>
</calcChain>
</file>

<file path=xl/sharedStrings.xml><?xml version="1.0" encoding="utf-8"?>
<sst xmlns="http://schemas.openxmlformats.org/spreadsheetml/2006/main" count="43" uniqueCount="22">
  <si>
    <t>Sno</t>
  </si>
  <si>
    <t>Item</t>
  </si>
  <si>
    <t>Cost</t>
  </si>
  <si>
    <t>QTY</t>
  </si>
  <si>
    <t>Amount</t>
  </si>
  <si>
    <t>Components</t>
  </si>
  <si>
    <t>PCB</t>
  </si>
  <si>
    <t>Assembly</t>
  </si>
  <si>
    <t>Box</t>
  </si>
  <si>
    <t>ESD Cover</t>
  </si>
  <si>
    <t>A3 manual</t>
  </si>
  <si>
    <t>Net Cost</t>
  </si>
  <si>
    <t>Expected Cost</t>
  </si>
  <si>
    <t>Profit %</t>
  </si>
  <si>
    <t>Cost/piece</t>
  </si>
  <si>
    <t>cost/piece</t>
  </si>
  <si>
    <t>10*10*5</t>
  </si>
  <si>
    <t>5*5*5</t>
  </si>
  <si>
    <t>20*10*5</t>
  </si>
  <si>
    <t>5*5*2</t>
  </si>
  <si>
    <t>USD $</t>
  </si>
  <si>
    <t>Labour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</si>
</sst>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Fill="1" applyBorder="1"/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/>
    <xf numFmtId="0" fontId="1" fillId="4" borderId="1" xfId="0" applyFont="1" applyFill="1" applyBorder="1"/>
    <xf numFmtId="0" fontId="0" fillId="5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/>
    <xf numFmtId="0" fontId="1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76567-E434-4688-B4C9-BE360E3767A9}">
  <dimension ref="A1:E10"/>
  <sheetViews>
    <sheetView workbookViewId="0">
      <selection activeCell="B16" sqref="B16"/>
    </sheetView>
  </sheetViews>
  <sheetFormatPr defaultRowHeight="15" x14ac:dyDescent="0.25"/>
  <cols>
    <col min="2" max="2" width="27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">
        <v>5</v>
      </c>
      <c r="C2">
        <v>160</v>
      </c>
      <c r="D2">
        <v>50</v>
      </c>
    </row>
    <row r="3" spans="1:5" x14ac:dyDescent="0.25">
      <c r="A3">
        <v>2</v>
      </c>
      <c r="B3" t="s">
        <v>6</v>
      </c>
      <c r="C3">
        <v>100.83</v>
      </c>
      <c r="D3">
        <v>50</v>
      </c>
    </row>
    <row r="4" spans="1:5" x14ac:dyDescent="0.25">
      <c r="A4">
        <v>3</v>
      </c>
      <c r="B4" t="s">
        <v>7</v>
      </c>
      <c r="C4">
        <v>279.73</v>
      </c>
      <c r="D4">
        <v>50</v>
      </c>
    </row>
    <row r="5" spans="1:5" x14ac:dyDescent="0.25">
      <c r="A5">
        <v>4</v>
      </c>
      <c r="B5" t="s">
        <v>8</v>
      </c>
      <c r="C5">
        <v>20.5</v>
      </c>
      <c r="D5">
        <v>50</v>
      </c>
    </row>
    <row r="6" spans="1:5" x14ac:dyDescent="0.25">
      <c r="A6">
        <v>5</v>
      </c>
      <c r="B6" t="s">
        <v>9</v>
      </c>
      <c r="C6">
        <v>32.5</v>
      </c>
      <c r="D6">
        <v>50</v>
      </c>
    </row>
    <row r="7" spans="1:5" x14ac:dyDescent="0.25">
      <c r="A7">
        <v>6</v>
      </c>
      <c r="B7" t="s">
        <v>10</v>
      </c>
      <c r="C7">
        <v>10</v>
      </c>
      <c r="D7">
        <v>50</v>
      </c>
    </row>
    <row r="8" spans="1:5" x14ac:dyDescent="0.25">
      <c r="B8" t="s">
        <v>11</v>
      </c>
      <c r="C8" s="1">
        <f t="shared" ref="C8:E8" si="0">SUM(C2:C7)</f>
        <v>603.55999999999995</v>
      </c>
      <c r="D8" s="1">
        <f t="shared" si="0"/>
        <v>300</v>
      </c>
      <c r="E8" s="1">
        <f t="shared" si="0"/>
        <v>0</v>
      </c>
    </row>
    <row r="9" spans="1:5" x14ac:dyDescent="0.25">
      <c r="B9" t="s">
        <v>12</v>
      </c>
      <c r="C9">
        <v>767.75</v>
      </c>
    </row>
    <row r="10" spans="1:5" x14ac:dyDescent="0.25">
      <c r="B10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A48DA-5113-4035-913A-F25EC30729E4}">
  <dimension ref="A2:N1048576"/>
  <sheetViews>
    <sheetView tabSelected="1" workbookViewId="0">
      <selection activeCell="J17" sqref="J17"/>
    </sheetView>
  </sheetViews>
  <sheetFormatPr defaultRowHeight="15" x14ac:dyDescent="0.25"/>
  <cols>
    <col min="2" max="2" width="35.7109375" customWidth="1"/>
    <col min="3" max="3" width="10.5703125" bestFit="1" customWidth="1"/>
    <col min="8" max="8" width="13.7109375" customWidth="1"/>
    <col min="11" max="11" width="16" customWidth="1"/>
    <col min="14" max="14" width="13.42578125" customWidth="1"/>
  </cols>
  <sheetData>
    <row r="2" spans="1:14" x14ac:dyDescent="0.25">
      <c r="A2" s="2"/>
      <c r="B2" s="2"/>
      <c r="C2" s="12" t="s">
        <v>17</v>
      </c>
      <c r="D2" s="12"/>
      <c r="E2" s="12"/>
      <c r="F2" s="3" t="s">
        <v>16</v>
      </c>
      <c r="G2" s="3"/>
      <c r="H2" s="3"/>
      <c r="I2" s="16" t="s">
        <v>18</v>
      </c>
      <c r="J2" s="16"/>
      <c r="K2" s="16"/>
      <c r="L2" s="4" t="s">
        <v>19</v>
      </c>
      <c r="M2" s="4"/>
      <c r="N2" s="4"/>
    </row>
    <row r="3" spans="1:14" x14ac:dyDescent="0.25">
      <c r="A3" s="8" t="s">
        <v>0</v>
      </c>
      <c r="B3" s="8" t="s">
        <v>1</v>
      </c>
      <c r="C3" s="13" t="s">
        <v>14</v>
      </c>
      <c r="D3" s="13" t="s">
        <v>3</v>
      </c>
      <c r="E3" s="13" t="s">
        <v>4</v>
      </c>
      <c r="F3" s="9" t="s">
        <v>3</v>
      </c>
      <c r="G3" s="9" t="s">
        <v>4</v>
      </c>
      <c r="H3" s="9" t="s">
        <v>15</v>
      </c>
      <c r="I3" s="17" t="s">
        <v>3</v>
      </c>
      <c r="J3" s="17" t="s">
        <v>4</v>
      </c>
      <c r="K3" s="17" t="s">
        <v>15</v>
      </c>
      <c r="L3" s="10" t="s">
        <v>3</v>
      </c>
      <c r="M3" s="10" t="s">
        <v>4</v>
      </c>
      <c r="N3" s="10" t="s">
        <v>15</v>
      </c>
    </row>
    <row r="4" spans="1:14" x14ac:dyDescent="0.25">
      <c r="A4" s="2">
        <v>1</v>
      </c>
      <c r="B4" s="2" t="s">
        <v>5</v>
      </c>
      <c r="C4" s="14">
        <f>E4/D4</f>
        <v>214.55</v>
      </c>
      <c r="D4" s="14">
        <v>125</v>
      </c>
      <c r="E4" s="14">
        <v>26818.75</v>
      </c>
      <c r="F4" s="5">
        <v>500</v>
      </c>
      <c r="G4" s="5">
        <v>107275</v>
      </c>
      <c r="H4" s="5">
        <f>G4/F4</f>
        <v>214.55</v>
      </c>
      <c r="I4" s="18">
        <v>1000</v>
      </c>
      <c r="J4" s="18">
        <f>C4*I4</f>
        <v>214550</v>
      </c>
      <c r="K4" s="18">
        <f>J4/I4</f>
        <v>214.55</v>
      </c>
      <c r="L4" s="6">
        <v>50</v>
      </c>
      <c r="M4" s="6">
        <v>10727.5</v>
      </c>
      <c r="N4" s="6">
        <f>M4/L4</f>
        <v>214.55</v>
      </c>
    </row>
    <row r="5" spans="1:14" x14ac:dyDescent="0.25">
      <c r="A5" s="2">
        <v>2</v>
      </c>
      <c r="B5" s="2" t="s">
        <v>6</v>
      </c>
      <c r="C5" s="14">
        <v>72.64</v>
      </c>
      <c r="D5" s="14">
        <v>125</v>
      </c>
      <c r="E5" s="14">
        <f>C5*D5</f>
        <v>9080</v>
      </c>
      <c r="F5" s="5">
        <v>500</v>
      </c>
      <c r="G5" s="5">
        <v>19842</v>
      </c>
      <c r="H5" s="5">
        <f t="shared" ref="H5:H9" si="0">G5/F5</f>
        <v>39.683999999999997</v>
      </c>
      <c r="I5" s="18">
        <v>1000</v>
      </c>
      <c r="J5" s="18">
        <v>30373</v>
      </c>
      <c r="K5" s="18">
        <f t="shared" ref="K5:K9" si="1">J5/I5</f>
        <v>30.373000000000001</v>
      </c>
      <c r="L5" s="6">
        <v>50</v>
      </c>
      <c r="M5" s="6">
        <v>4210</v>
      </c>
      <c r="N5" s="6">
        <f t="shared" ref="N5:N6" si="2">M5/L5</f>
        <v>84.2</v>
      </c>
    </row>
    <row r="6" spans="1:14" x14ac:dyDescent="0.25">
      <c r="A6" s="2">
        <v>3</v>
      </c>
      <c r="B6" s="2" t="s">
        <v>7</v>
      </c>
      <c r="C6" s="14">
        <v>276.21600000000001</v>
      </c>
      <c r="D6" s="14">
        <v>125</v>
      </c>
      <c r="E6" s="14">
        <f>C6*D6</f>
        <v>34527</v>
      </c>
      <c r="F6" s="5">
        <v>500</v>
      </c>
      <c r="G6" s="5">
        <v>118000</v>
      </c>
      <c r="H6" s="5">
        <f t="shared" si="0"/>
        <v>236</v>
      </c>
      <c r="I6" s="18">
        <v>1000</v>
      </c>
      <c r="J6" s="18">
        <v>210229</v>
      </c>
      <c r="K6" s="18">
        <f t="shared" si="1"/>
        <v>210.22900000000001</v>
      </c>
      <c r="L6" s="6">
        <v>50</v>
      </c>
      <c r="M6" s="6">
        <v>16159</v>
      </c>
      <c r="N6" s="6">
        <f t="shared" si="2"/>
        <v>323.18</v>
      </c>
    </row>
    <row r="7" spans="1:14" x14ac:dyDescent="0.25">
      <c r="A7" s="2">
        <v>4</v>
      </c>
      <c r="B7" s="2" t="s">
        <v>8</v>
      </c>
      <c r="C7" s="14">
        <v>20.5</v>
      </c>
      <c r="D7" s="14">
        <v>125</v>
      </c>
      <c r="E7" s="14">
        <f>C7*D7</f>
        <v>2562.5</v>
      </c>
      <c r="F7" s="5">
        <v>500</v>
      </c>
      <c r="G7" s="5">
        <f>C7*F7</f>
        <v>10250</v>
      </c>
      <c r="H7" s="5">
        <f t="shared" si="0"/>
        <v>20.5</v>
      </c>
      <c r="I7" s="18">
        <v>1000</v>
      </c>
      <c r="J7" s="18">
        <f>C7*I7</f>
        <v>20500</v>
      </c>
      <c r="K7" s="18">
        <f t="shared" si="1"/>
        <v>20.5</v>
      </c>
      <c r="L7" s="6">
        <v>50</v>
      </c>
      <c r="M7" s="6">
        <f>N7*L7</f>
        <v>1025</v>
      </c>
      <c r="N7" s="6">
        <v>20.5</v>
      </c>
    </row>
    <row r="8" spans="1:14" x14ac:dyDescent="0.25">
      <c r="A8" s="2">
        <v>5</v>
      </c>
      <c r="B8" s="2" t="s">
        <v>9</v>
      </c>
      <c r="C8" s="14">
        <v>32.5</v>
      </c>
      <c r="D8" s="14">
        <v>125</v>
      </c>
      <c r="E8" s="14">
        <f>C8*D8</f>
        <v>4062.5</v>
      </c>
      <c r="F8" s="5">
        <v>500</v>
      </c>
      <c r="G8" s="5">
        <f>C8*F8</f>
        <v>16250</v>
      </c>
      <c r="H8" s="5">
        <f t="shared" si="0"/>
        <v>32.5</v>
      </c>
      <c r="I8" s="18">
        <v>1000</v>
      </c>
      <c r="J8" s="18">
        <f>C8*I8</f>
        <v>32500</v>
      </c>
      <c r="K8" s="18">
        <f t="shared" si="1"/>
        <v>32.5</v>
      </c>
      <c r="L8" s="6">
        <v>50</v>
      </c>
      <c r="M8" s="6">
        <f t="shared" ref="M8:M9" si="3">N8*L8</f>
        <v>1625</v>
      </c>
      <c r="N8" s="6">
        <v>32.5</v>
      </c>
    </row>
    <row r="9" spans="1:14" x14ac:dyDescent="0.25">
      <c r="A9" s="2">
        <v>6</v>
      </c>
      <c r="B9" s="2" t="s">
        <v>10</v>
      </c>
      <c r="C9" s="14">
        <v>10</v>
      </c>
      <c r="D9" s="14">
        <v>125</v>
      </c>
      <c r="E9" s="14">
        <f>C9*D9</f>
        <v>1250</v>
      </c>
      <c r="F9" s="5">
        <v>500</v>
      </c>
      <c r="G9" s="5">
        <f>C9*F9</f>
        <v>5000</v>
      </c>
      <c r="H9" s="5">
        <f t="shared" si="0"/>
        <v>10</v>
      </c>
      <c r="I9" s="18">
        <v>1000</v>
      </c>
      <c r="J9" s="18">
        <f>C9*I9</f>
        <v>10000</v>
      </c>
      <c r="K9" s="18">
        <f t="shared" si="1"/>
        <v>10</v>
      </c>
      <c r="L9" s="6">
        <v>50</v>
      </c>
      <c r="M9" s="6">
        <f t="shared" si="3"/>
        <v>500</v>
      </c>
      <c r="N9" s="6">
        <v>10</v>
      </c>
    </row>
    <row r="10" spans="1:14" x14ac:dyDescent="0.25">
      <c r="A10" s="2"/>
      <c r="B10" s="2" t="s">
        <v>11</v>
      </c>
      <c r="C10" s="15">
        <f>SUM(C4:C9)</f>
        <v>626.40599999999995</v>
      </c>
      <c r="D10" s="15"/>
      <c r="E10" s="15">
        <f>SUM(E4:E9)</f>
        <v>78300.75</v>
      </c>
      <c r="F10" s="5"/>
      <c r="G10" s="5">
        <f>SUM(G4:G9)</f>
        <v>276617</v>
      </c>
      <c r="H10" s="7">
        <f>SUM(H4:H9)</f>
        <v>553.23400000000004</v>
      </c>
      <c r="I10" s="18"/>
      <c r="J10" s="18">
        <f>SUM(J4:J9)</f>
        <v>518152</v>
      </c>
      <c r="K10" s="19">
        <f>SUM(K4:K9)</f>
        <v>518.15200000000004</v>
      </c>
      <c r="L10" s="6"/>
      <c r="M10" s="6">
        <f>SUM(M4:M9)</f>
        <v>34246.5</v>
      </c>
      <c r="N10" s="6">
        <f>SUM(N4:N9)</f>
        <v>684.93000000000006</v>
      </c>
    </row>
    <row r="11" spans="1:14" x14ac:dyDescent="0.25">
      <c r="A11" s="2"/>
      <c r="B11" s="2" t="s">
        <v>12</v>
      </c>
      <c r="C11" s="14">
        <v>730.4</v>
      </c>
      <c r="D11" s="14"/>
      <c r="E11" s="14"/>
      <c r="F11" s="5"/>
      <c r="G11" s="5"/>
      <c r="H11" s="5">
        <v>730.4</v>
      </c>
      <c r="I11" s="18"/>
      <c r="J11" s="18"/>
      <c r="K11" s="18">
        <v>730.4</v>
      </c>
      <c r="L11" s="6"/>
      <c r="M11" s="6"/>
      <c r="N11" s="6">
        <v>730.4</v>
      </c>
    </row>
    <row r="12" spans="1:14" x14ac:dyDescent="0.25">
      <c r="A12" s="2"/>
      <c r="B12" s="2" t="s">
        <v>13</v>
      </c>
      <c r="C12" s="14">
        <f>((C11-C10)/C10)*100</f>
        <v>16.601692831805575</v>
      </c>
      <c r="D12" s="14"/>
      <c r="E12" s="14"/>
      <c r="F12" s="5"/>
      <c r="G12" s="5"/>
      <c r="H12" s="5">
        <f>((H11-H10)/H10)*100</f>
        <v>32.023700640235404</v>
      </c>
      <c r="I12" s="18"/>
      <c r="J12" s="18"/>
      <c r="K12" s="18">
        <f>((K11-K10)/K10)*100</f>
        <v>40.962497491083681</v>
      </c>
      <c r="L12" s="6"/>
      <c r="M12" s="6"/>
      <c r="N12" s="6">
        <f>((N11-N10)/N10)*100</f>
        <v>6.6386346049961169</v>
      </c>
    </row>
    <row r="13" spans="1:14" x14ac:dyDescent="0.25">
      <c r="A13" s="2"/>
      <c r="B13" s="11" t="s">
        <v>20</v>
      </c>
      <c r="C13" s="14"/>
      <c r="D13" s="14"/>
      <c r="E13" s="14">
        <f>E10/83</f>
        <v>943.38253012048187</v>
      </c>
      <c r="F13" s="5"/>
      <c r="G13" s="5">
        <f>G10/83</f>
        <v>3332.734939759036</v>
      </c>
      <c r="H13" s="5"/>
      <c r="I13" s="18"/>
      <c r="J13" s="18">
        <f>J10/83</f>
        <v>6242.7951807228919</v>
      </c>
      <c r="K13" s="18"/>
      <c r="L13" s="6"/>
      <c r="M13" s="6">
        <f>M10/83</f>
        <v>412.60843373493975</v>
      </c>
      <c r="N13" s="6"/>
    </row>
    <row r="14" spans="1:14" x14ac:dyDescent="0.25">
      <c r="A14" s="2"/>
      <c r="B14" s="11" t="s">
        <v>21</v>
      </c>
      <c r="C14" s="14"/>
      <c r="D14" s="14"/>
      <c r="E14" s="14">
        <f>C11-C10</f>
        <v>103.99400000000003</v>
      </c>
      <c r="F14" s="5"/>
      <c r="G14" s="5"/>
      <c r="H14" s="5">
        <f>H11-H10</f>
        <v>177.16599999999994</v>
      </c>
      <c r="I14" s="18"/>
      <c r="J14" s="18"/>
      <c r="K14" s="18">
        <f>K11-K10</f>
        <v>212.24799999999993</v>
      </c>
      <c r="L14" s="6"/>
      <c r="M14" s="6"/>
      <c r="N14" s="6">
        <f>N11-N10</f>
        <v>45.469999999999914</v>
      </c>
    </row>
    <row r="1048576" spans="3:3" x14ac:dyDescent="0.25">
      <c r="C1048576">
        <f>SUM(C4:C1048575)</f>
        <v>1999.8136928318056</v>
      </c>
    </row>
  </sheetData>
  <mergeCells count="4">
    <mergeCell ref="C2:E2"/>
    <mergeCell ref="F2:H2"/>
    <mergeCell ref="I2:K2"/>
    <mergeCell ref="L2:N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Lion</vt:lpstr>
      <vt:lpstr>PCB-Power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Atul Ravi</dc:creator>
  <cp:lastModifiedBy>Atul Ravi</cp:lastModifiedBy>
  <dcterms:created xsi:type="dcterms:W3CDTF">2024-02-16T17:31:08Z</dcterms:created>
  <dcterms:modified xsi:type="dcterms:W3CDTF">2024-02-16T19:39:55Z</dcterms:modified>
</cp:coreProperties>
</file>