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SCcrasci\ardcodes_new &amp; circuits\rp2040-basic-m1-2023-08-24_082049 - Copy\"/>
    </mc:Choice>
  </mc:AlternateContent>
  <xr:revisionPtr revIDLastSave="0" documentId="13_ncr:1_{00955454-1A4F-45D5-B23A-E277F4020C0F}" xr6:coauthVersionLast="47" xr6:coauthVersionMax="47" xr10:uidLastSave="{00000000-0000-0000-0000-000000000000}"/>
  <bookViews>
    <workbookView xWindow="-120" yWindow="-120" windowWidth="20730" windowHeight="11310" xr2:uid="{47AEA0A7-90E7-4095-BE16-3A1C4E4A525A}"/>
  </bookViews>
  <sheets>
    <sheet name="Lion" sheetId="1" r:id="rId1"/>
    <sheet name="PCB-Po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K4" i="1"/>
  <c r="H4" i="1"/>
  <c r="P9" i="2"/>
  <c r="P8" i="2"/>
  <c r="P7" i="2"/>
  <c r="P10" i="2" s="1"/>
  <c r="P13" i="2" s="1"/>
  <c r="Q6" i="2"/>
  <c r="Q5" i="2"/>
  <c r="Q4" i="2"/>
  <c r="P9" i="1"/>
  <c r="P8" i="1"/>
  <c r="P7" i="1"/>
  <c r="P12" i="1" s="1"/>
  <c r="P15" i="1" s="1"/>
  <c r="Q6" i="1"/>
  <c r="Q5" i="1"/>
  <c r="Q4" i="1"/>
  <c r="C6" i="1"/>
  <c r="E6" i="1"/>
  <c r="M12" i="1"/>
  <c r="G12" i="1"/>
  <c r="E11" i="1"/>
  <c r="E10" i="1"/>
  <c r="E12" i="1" s="1"/>
  <c r="M9" i="1"/>
  <c r="J9" i="1"/>
  <c r="K9" i="1" s="1"/>
  <c r="G9" i="1"/>
  <c r="H9" i="1" s="1"/>
  <c r="E9" i="1"/>
  <c r="M8" i="1"/>
  <c r="J8" i="1"/>
  <c r="K8" i="1" s="1"/>
  <c r="G8" i="1"/>
  <c r="H8" i="1" s="1"/>
  <c r="E8" i="1"/>
  <c r="M7" i="1"/>
  <c r="J7" i="1"/>
  <c r="K7" i="1" s="1"/>
  <c r="G7" i="1"/>
  <c r="E7" i="1"/>
  <c r="N6" i="1"/>
  <c r="K6" i="1"/>
  <c r="H6" i="1"/>
  <c r="N5" i="1"/>
  <c r="K5" i="1"/>
  <c r="H5" i="1"/>
  <c r="C4" i="1"/>
  <c r="J12" i="1" s="1"/>
  <c r="H4" i="2"/>
  <c r="E6" i="2"/>
  <c r="N5" i="2"/>
  <c r="N6" i="2"/>
  <c r="N4" i="2"/>
  <c r="M8" i="2"/>
  <c r="M9" i="2"/>
  <c r="M7" i="2"/>
  <c r="C4" i="2"/>
  <c r="K7" i="2"/>
  <c r="K6" i="2"/>
  <c r="K5" i="2"/>
  <c r="J9" i="2"/>
  <c r="K9" i="2" s="1"/>
  <c r="J8" i="2"/>
  <c r="K8" i="2" s="1"/>
  <c r="J7" i="2"/>
  <c r="H6" i="2"/>
  <c r="H5" i="2"/>
  <c r="G9" i="2"/>
  <c r="H9" i="2" s="1"/>
  <c r="G8" i="2"/>
  <c r="H8" i="2" s="1"/>
  <c r="G7" i="2"/>
  <c r="H7" i="2" s="1"/>
  <c r="G10" i="2"/>
  <c r="G13" i="2" s="1"/>
  <c r="E5" i="2"/>
  <c r="E9" i="2"/>
  <c r="E8" i="2"/>
  <c r="E7" i="2"/>
  <c r="C12" i="1" l="1"/>
  <c r="Q10" i="2"/>
  <c r="Q14" i="2" s="1"/>
  <c r="Q12" i="1"/>
  <c r="Q16" i="1" s="1"/>
  <c r="N12" i="1"/>
  <c r="N14" i="1" s="1"/>
  <c r="M15" i="1"/>
  <c r="J15" i="1"/>
  <c r="G15" i="1"/>
  <c r="H12" i="1"/>
  <c r="K12" i="1"/>
  <c r="H7" i="1"/>
  <c r="N10" i="2"/>
  <c r="N12" i="2" s="1"/>
  <c r="M10" i="2"/>
  <c r="M13" i="2" s="1"/>
  <c r="E10" i="2"/>
  <c r="E13" i="2" s="1"/>
  <c r="H10" i="2"/>
  <c r="C10" i="2"/>
  <c r="E14" i="2" s="1"/>
  <c r="K4" i="2"/>
  <c r="K10" i="2" s="1"/>
  <c r="N16" i="1" l="1"/>
  <c r="N14" i="2"/>
  <c r="Q12" i="2"/>
  <c r="Q14" i="1"/>
  <c r="H16" i="1"/>
  <c r="H14" i="1"/>
  <c r="K16" i="1"/>
  <c r="K14" i="1"/>
  <c r="H12" i="2"/>
  <c r="H14" i="2"/>
  <c r="K14" i="2"/>
  <c r="K12" i="2"/>
  <c r="J10" i="2"/>
  <c r="J13" i="2" s="1"/>
  <c r="C12" i="2"/>
  <c r="C1048576" i="2" s="1"/>
  <c r="C5" i="1"/>
  <c r="E16" i="1" s="1"/>
  <c r="E15" i="1"/>
  <c r="C14" i="1" l="1"/>
</calcChain>
</file>

<file path=xl/sharedStrings.xml><?xml version="1.0" encoding="utf-8"?>
<sst xmlns="http://schemas.openxmlformats.org/spreadsheetml/2006/main" count="58" uniqueCount="19">
  <si>
    <t>Sno</t>
  </si>
  <si>
    <t>Item</t>
  </si>
  <si>
    <t>QTY</t>
  </si>
  <si>
    <t>Amount</t>
  </si>
  <si>
    <t>Components</t>
  </si>
  <si>
    <t>PCB</t>
  </si>
  <si>
    <t>Assembly</t>
  </si>
  <si>
    <t>Box</t>
  </si>
  <si>
    <t>ESD Cover</t>
  </si>
  <si>
    <t>A3 manual</t>
  </si>
  <si>
    <t>Net Cost</t>
  </si>
  <si>
    <t>Expected Cost</t>
  </si>
  <si>
    <t>Profit %</t>
  </si>
  <si>
    <t>Cost/piece</t>
  </si>
  <si>
    <t>cost/piece</t>
  </si>
  <si>
    <t>USD $</t>
  </si>
  <si>
    <t>Labour</t>
  </si>
  <si>
    <t>Stencil</t>
  </si>
  <si>
    <t>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</si>
</sst>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6567-E434-4688-B4C9-BE360E3767A9}">
  <dimension ref="A2:Q16"/>
  <sheetViews>
    <sheetView tabSelected="1" workbookViewId="0">
      <selection activeCell="S6" sqref="S6"/>
    </sheetView>
  </sheetViews>
  <sheetFormatPr defaultRowHeight="15" x14ac:dyDescent="0.25"/>
  <cols>
    <col min="2" max="2" width="27.28515625" customWidth="1"/>
    <col min="17" max="17" width="11.7109375" customWidth="1"/>
  </cols>
  <sheetData>
    <row r="2" spans="1:17" x14ac:dyDescent="0.25">
      <c r="A2" s="1"/>
      <c r="B2" s="1"/>
      <c r="C2" s="15">
        <v>50</v>
      </c>
      <c r="D2" s="15"/>
      <c r="E2" s="15"/>
      <c r="F2" s="16">
        <v>100</v>
      </c>
      <c r="G2" s="16"/>
      <c r="H2" s="16"/>
      <c r="I2" s="17">
        <v>200</v>
      </c>
      <c r="J2" s="17"/>
      <c r="K2" s="17"/>
      <c r="L2" s="18">
        <v>250</v>
      </c>
      <c r="M2" s="18"/>
      <c r="N2" s="18"/>
      <c r="O2" s="19">
        <v>500</v>
      </c>
      <c r="P2" s="19"/>
      <c r="Q2" s="19"/>
    </row>
    <row r="3" spans="1:17" x14ac:dyDescent="0.25">
      <c r="A3" s="5" t="s">
        <v>0</v>
      </c>
      <c r="B3" s="5" t="s">
        <v>1</v>
      </c>
      <c r="C3" s="9" t="s">
        <v>13</v>
      </c>
      <c r="D3" s="9" t="s">
        <v>2</v>
      </c>
      <c r="E3" s="9" t="s">
        <v>3</v>
      </c>
      <c r="F3" s="6" t="s">
        <v>2</v>
      </c>
      <c r="G3" s="6" t="s">
        <v>3</v>
      </c>
      <c r="H3" s="6" t="s">
        <v>14</v>
      </c>
      <c r="I3" s="12" t="s">
        <v>2</v>
      </c>
      <c r="J3" s="12" t="s">
        <v>3</v>
      </c>
      <c r="K3" s="12" t="s">
        <v>14</v>
      </c>
      <c r="L3" s="7" t="s">
        <v>2</v>
      </c>
      <c r="M3" s="7" t="s">
        <v>3</v>
      </c>
      <c r="N3" s="7" t="s">
        <v>14</v>
      </c>
      <c r="O3" s="20" t="s">
        <v>2</v>
      </c>
      <c r="P3" s="20" t="s">
        <v>3</v>
      </c>
      <c r="Q3" s="20" t="s">
        <v>14</v>
      </c>
    </row>
    <row r="4" spans="1:17" x14ac:dyDescent="0.25">
      <c r="A4" s="1">
        <v>1</v>
      </c>
      <c r="B4" s="1" t="s">
        <v>4</v>
      </c>
      <c r="C4" s="10">
        <f>E4/D4</f>
        <v>218.11799999999999</v>
      </c>
      <c r="D4" s="10">
        <v>50</v>
      </c>
      <c r="E4" s="10">
        <v>10905.9</v>
      </c>
      <c r="F4" s="2">
        <v>100</v>
      </c>
      <c r="G4" s="2">
        <v>21425.8</v>
      </c>
      <c r="H4" s="2">
        <f>G4/F4</f>
        <v>214.25799999999998</v>
      </c>
      <c r="I4" s="13">
        <v>200</v>
      </c>
      <c r="J4" s="13">
        <v>42309.599999999999</v>
      </c>
      <c r="K4" s="13">
        <f>J4/I4</f>
        <v>211.548</v>
      </c>
      <c r="L4" s="3">
        <v>250</v>
      </c>
      <c r="M4" s="3">
        <v>52277</v>
      </c>
      <c r="N4" s="3">
        <f>M4/L4</f>
        <v>209.108</v>
      </c>
      <c r="O4" s="21">
        <v>500</v>
      </c>
      <c r="P4" s="21">
        <v>101965</v>
      </c>
      <c r="Q4" s="21">
        <f>P4/O4</f>
        <v>203.93</v>
      </c>
    </row>
    <row r="5" spans="1:17" x14ac:dyDescent="0.25">
      <c r="A5" s="1">
        <v>2</v>
      </c>
      <c r="B5" s="1" t="s">
        <v>5</v>
      </c>
      <c r="C5" s="10">
        <f>E5/D5</f>
        <v>132.12</v>
      </c>
      <c r="D5" s="10">
        <v>50</v>
      </c>
      <c r="E5" s="10">
        <v>6606</v>
      </c>
      <c r="F5" s="2">
        <v>100</v>
      </c>
      <c r="G5" s="2">
        <v>8950</v>
      </c>
      <c r="H5" s="2">
        <f t="shared" ref="H5:H9" si="0">G5/F5</f>
        <v>89.5</v>
      </c>
      <c r="I5" s="13">
        <v>200</v>
      </c>
      <c r="J5" s="13">
        <v>12566</v>
      </c>
      <c r="K5" s="13">
        <f t="shared" ref="K5:K9" si="1">J5/I5</f>
        <v>62.83</v>
      </c>
      <c r="L5" s="3">
        <v>250</v>
      </c>
      <c r="M5" s="3">
        <v>14068</v>
      </c>
      <c r="N5" s="3">
        <f t="shared" ref="N5:N6" si="2">M5/L5</f>
        <v>56.271999999999998</v>
      </c>
      <c r="O5" s="21">
        <v>500</v>
      </c>
      <c r="P5" s="21">
        <v>20988</v>
      </c>
      <c r="Q5" s="21">
        <f t="shared" ref="Q5:Q6" si="3">P5/O5</f>
        <v>41.975999999999999</v>
      </c>
    </row>
    <row r="6" spans="1:17" x14ac:dyDescent="0.25">
      <c r="A6" s="1">
        <v>3</v>
      </c>
      <c r="B6" s="1" t="s">
        <v>6</v>
      </c>
      <c r="C6" s="10">
        <f>(E6/D6)</f>
        <v>125</v>
      </c>
      <c r="D6" s="10">
        <v>50</v>
      </c>
      <c r="E6" s="10">
        <f>6250</f>
        <v>6250</v>
      </c>
      <c r="F6" s="2">
        <v>100</v>
      </c>
      <c r="G6" s="2">
        <v>9300</v>
      </c>
      <c r="H6" s="2">
        <f t="shared" si="0"/>
        <v>93</v>
      </c>
      <c r="I6" s="13">
        <v>200</v>
      </c>
      <c r="J6" s="13">
        <v>15600</v>
      </c>
      <c r="K6" s="13">
        <f t="shared" si="1"/>
        <v>78</v>
      </c>
      <c r="L6" s="3">
        <v>250</v>
      </c>
      <c r="M6" s="3">
        <v>19500</v>
      </c>
      <c r="N6" s="3">
        <f t="shared" si="2"/>
        <v>78</v>
      </c>
      <c r="O6" s="21">
        <v>500</v>
      </c>
      <c r="P6" s="21">
        <v>25500</v>
      </c>
      <c r="Q6" s="21">
        <f t="shared" si="3"/>
        <v>51</v>
      </c>
    </row>
    <row r="7" spans="1:17" x14ac:dyDescent="0.25">
      <c r="A7" s="1">
        <v>4</v>
      </c>
      <c r="B7" s="1" t="s">
        <v>7</v>
      </c>
      <c r="C7" s="10">
        <v>20.5</v>
      </c>
      <c r="D7" s="10">
        <v>50</v>
      </c>
      <c r="E7" s="10">
        <f>C7*D7</f>
        <v>1025</v>
      </c>
      <c r="F7" s="2">
        <v>100</v>
      </c>
      <c r="G7" s="2">
        <f>C7*F7</f>
        <v>2050</v>
      </c>
      <c r="H7" s="2">
        <f t="shared" si="0"/>
        <v>20.5</v>
      </c>
      <c r="I7" s="13">
        <v>200</v>
      </c>
      <c r="J7" s="13">
        <f>C7*I7</f>
        <v>4100</v>
      </c>
      <c r="K7" s="13">
        <f t="shared" si="1"/>
        <v>20.5</v>
      </c>
      <c r="L7" s="3">
        <v>250</v>
      </c>
      <c r="M7" s="3">
        <f>N7*L7</f>
        <v>5125</v>
      </c>
      <c r="N7" s="3">
        <v>20.5</v>
      </c>
      <c r="O7" s="21">
        <v>500</v>
      </c>
      <c r="P7" s="21">
        <f>Q7*O7</f>
        <v>10250</v>
      </c>
      <c r="Q7" s="21">
        <v>20.5</v>
      </c>
    </row>
    <row r="8" spans="1:17" x14ac:dyDescent="0.25">
      <c r="A8" s="1">
        <v>5</v>
      </c>
      <c r="B8" s="1" t="s">
        <v>8</v>
      </c>
      <c r="C8" s="10">
        <v>32.5</v>
      </c>
      <c r="D8" s="10">
        <v>50</v>
      </c>
      <c r="E8" s="10">
        <f>C8*D8</f>
        <v>1625</v>
      </c>
      <c r="F8" s="2">
        <v>100</v>
      </c>
      <c r="G8" s="2">
        <f>C8*F8</f>
        <v>3250</v>
      </c>
      <c r="H8" s="2">
        <f t="shared" si="0"/>
        <v>32.5</v>
      </c>
      <c r="I8" s="13">
        <v>200</v>
      </c>
      <c r="J8" s="13">
        <f>C8*I8</f>
        <v>6500</v>
      </c>
      <c r="K8" s="13">
        <f t="shared" si="1"/>
        <v>32.5</v>
      </c>
      <c r="L8" s="3">
        <v>250</v>
      </c>
      <c r="M8" s="3">
        <f t="shared" ref="M8:M9" si="4">N8*L8</f>
        <v>8125</v>
      </c>
      <c r="N8" s="3">
        <v>32.5</v>
      </c>
      <c r="O8" s="21">
        <v>500</v>
      </c>
      <c r="P8" s="21">
        <f t="shared" ref="P8:P9" si="5">Q8*O8</f>
        <v>16250</v>
      </c>
      <c r="Q8" s="21">
        <v>32.5</v>
      </c>
    </row>
    <row r="9" spans="1:17" x14ac:dyDescent="0.25">
      <c r="A9" s="1">
        <v>6</v>
      </c>
      <c r="B9" s="1" t="s">
        <v>9</v>
      </c>
      <c r="C9" s="10">
        <v>10</v>
      </c>
      <c r="D9" s="10">
        <v>50</v>
      </c>
      <c r="E9" s="10">
        <f>C9*D9</f>
        <v>500</v>
      </c>
      <c r="F9" s="2">
        <v>100</v>
      </c>
      <c r="G9" s="2">
        <f>C9*F9</f>
        <v>1000</v>
      </c>
      <c r="H9" s="2">
        <f t="shared" si="0"/>
        <v>10</v>
      </c>
      <c r="I9" s="13">
        <v>200</v>
      </c>
      <c r="J9" s="13">
        <f>C9*I9</f>
        <v>2000</v>
      </c>
      <c r="K9" s="13">
        <f t="shared" si="1"/>
        <v>10</v>
      </c>
      <c r="L9" s="3">
        <v>250</v>
      </c>
      <c r="M9" s="3">
        <f t="shared" si="4"/>
        <v>2500</v>
      </c>
      <c r="N9" s="3">
        <v>10</v>
      </c>
      <c r="O9" s="21">
        <v>500</v>
      </c>
      <c r="P9" s="21">
        <f t="shared" si="5"/>
        <v>5000</v>
      </c>
      <c r="Q9" s="21">
        <v>10</v>
      </c>
    </row>
    <row r="10" spans="1:17" x14ac:dyDescent="0.25">
      <c r="A10" s="1">
        <v>7</v>
      </c>
      <c r="B10" s="1" t="s">
        <v>17</v>
      </c>
      <c r="C10" s="10">
        <v>1</v>
      </c>
      <c r="D10" s="10">
        <v>4000</v>
      </c>
      <c r="E10" s="10">
        <f>C10*D10</f>
        <v>4000</v>
      </c>
      <c r="F10" s="2">
        <v>4000</v>
      </c>
      <c r="G10" s="2">
        <v>4000</v>
      </c>
      <c r="H10" s="2">
        <v>1</v>
      </c>
      <c r="I10" s="13">
        <v>4000</v>
      </c>
      <c r="J10" s="13">
        <v>4000</v>
      </c>
      <c r="K10" s="13">
        <v>1</v>
      </c>
      <c r="L10" s="3">
        <v>4000</v>
      </c>
      <c r="M10" s="3">
        <v>4000</v>
      </c>
      <c r="N10" s="3">
        <v>1</v>
      </c>
      <c r="O10" s="21">
        <v>4000</v>
      </c>
      <c r="P10" s="21">
        <v>4000</v>
      </c>
      <c r="Q10" s="21">
        <v>1</v>
      </c>
    </row>
    <row r="11" spans="1:17" x14ac:dyDescent="0.25">
      <c r="A11" s="1">
        <v>8</v>
      </c>
      <c r="B11" s="1" t="s">
        <v>18</v>
      </c>
      <c r="C11" s="10">
        <v>1</v>
      </c>
      <c r="D11" s="10">
        <v>2000</v>
      </c>
      <c r="E11" s="10">
        <f>C11*D11</f>
        <v>2000</v>
      </c>
      <c r="F11" s="2">
        <v>2000</v>
      </c>
      <c r="G11" s="2">
        <v>2000</v>
      </c>
      <c r="H11" s="2">
        <v>1</v>
      </c>
      <c r="I11" s="13">
        <v>2000</v>
      </c>
      <c r="J11" s="13">
        <v>2000</v>
      </c>
      <c r="K11" s="13">
        <v>1</v>
      </c>
      <c r="L11" s="3">
        <v>2000</v>
      </c>
      <c r="M11" s="3">
        <v>2000</v>
      </c>
      <c r="N11" s="3">
        <v>1</v>
      </c>
      <c r="O11" s="21">
        <v>2000</v>
      </c>
      <c r="P11" s="21">
        <v>2000</v>
      </c>
      <c r="Q11" s="21">
        <v>1</v>
      </c>
    </row>
    <row r="12" spans="1:17" x14ac:dyDescent="0.25">
      <c r="A12" s="1"/>
      <c r="B12" s="1" t="s">
        <v>10</v>
      </c>
      <c r="C12" s="11">
        <f>SUM(C4:C11)</f>
        <v>540.23800000000006</v>
      </c>
      <c r="D12" s="11"/>
      <c r="E12" s="11">
        <f>SUM(E4:E11)</f>
        <v>32911.9</v>
      </c>
      <c r="F12" s="2"/>
      <c r="G12" s="2">
        <f>SUM(G4:G11)</f>
        <v>51975.8</v>
      </c>
      <c r="H12" s="4">
        <f>SUM(H4:H11)</f>
        <v>461.75799999999998</v>
      </c>
      <c r="I12" s="13"/>
      <c r="J12" s="13">
        <f>SUM(J4:J11)</f>
        <v>89075.6</v>
      </c>
      <c r="K12" s="14">
        <f>SUM(K4:K9)</f>
        <v>415.37799999999999</v>
      </c>
      <c r="L12" s="3"/>
      <c r="M12" s="3">
        <f>SUM(M4:M11)</f>
        <v>107595</v>
      </c>
      <c r="N12" s="3">
        <f>SUM(N4:N11)</f>
        <v>408.38</v>
      </c>
      <c r="O12" s="21"/>
      <c r="P12" s="21">
        <f>SUM(P4:P11)</f>
        <v>185953</v>
      </c>
      <c r="Q12" s="21">
        <f>SUM(Q4:Q11)</f>
        <v>361.90600000000001</v>
      </c>
    </row>
    <row r="13" spans="1:17" x14ac:dyDescent="0.25">
      <c r="A13" s="1"/>
      <c r="B13" s="1" t="s">
        <v>11</v>
      </c>
      <c r="C13" s="10">
        <v>730.4</v>
      </c>
      <c r="D13" s="10"/>
      <c r="E13" s="10"/>
      <c r="F13" s="2"/>
      <c r="G13" s="2"/>
      <c r="H13" s="2">
        <v>730.4</v>
      </c>
      <c r="I13" s="13"/>
      <c r="J13" s="13"/>
      <c r="K13" s="13">
        <v>730.4</v>
      </c>
      <c r="L13" s="3"/>
      <c r="M13" s="3"/>
      <c r="N13" s="3">
        <v>730.4</v>
      </c>
      <c r="O13" s="21"/>
      <c r="P13" s="21"/>
      <c r="Q13" s="21">
        <v>730.4</v>
      </c>
    </row>
    <row r="14" spans="1:17" x14ac:dyDescent="0.25">
      <c r="A14" s="1"/>
      <c r="B14" s="1" t="s">
        <v>12</v>
      </c>
      <c r="C14" s="10">
        <f>((C13-C12)/C12)*100</f>
        <v>35.19967125600197</v>
      </c>
      <c r="D14" s="10"/>
      <c r="E14" s="10"/>
      <c r="F14" s="2"/>
      <c r="G14" s="2"/>
      <c r="H14" s="2">
        <f>((H13-H12)/H12)*100</f>
        <v>58.178093286959843</v>
      </c>
      <c r="I14" s="13"/>
      <c r="J14" s="13"/>
      <c r="K14" s="13">
        <f>((K13-K12)/K12)*100</f>
        <v>75.839837449263086</v>
      </c>
      <c r="L14" s="3"/>
      <c r="M14" s="3"/>
      <c r="N14" s="3">
        <f>((N13-N12)/N12)*100</f>
        <v>78.853029041578921</v>
      </c>
      <c r="O14" s="21"/>
      <c r="P14" s="21"/>
      <c r="Q14" s="21">
        <f>((Q13-Q12)/Q12)*100</f>
        <v>101.82036219349774</v>
      </c>
    </row>
    <row r="15" spans="1:17" x14ac:dyDescent="0.25">
      <c r="A15" s="1"/>
      <c r="B15" s="8" t="s">
        <v>15</v>
      </c>
      <c r="C15" s="10"/>
      <c r="D15" s="10"/>
      <c r="E15" s="10">
        <f>E12/83</f>
        <v>396.5289156626506</v>
      </c>
      <c r="F15" s="2"/>
      <c r="G15" s="2">
        <f>G12/83</f>
        <v>626.21445783132538</v>
      </c>
      <c r="H15" s="2"/>
      <c r="I15" s="13"/>
      <c r="J15" s="13">
        <f>J12/83</f>
        <v>1073.2</v>
      </c>
      <c r="K15" s="13"/>
      <c r="L15" s="3"/>
      <c r="M15" s="3">
        <f>M12/83</f>
        <v>1296.3253012048192</v>
      </c>
      <c r="N15" s="3"/>
      <c r="O15" s="21"/>
      <c r="P15" s="21">
        <f>P12/83</f>
        <v>2240.397590361446</v>
      </c>
      <c r="Q15" s="21"/>
    </row>
    <row r="16" spans="1:17" x14ac:dyDescent="0.25">
      <c r="A16" s="1"/>
      <c r="B16" s="8" t="s">
        <v>16</v>
      </c>
      <c r="C16" s="10"/>
      <c r="D16" s="10"/>
      <c r="E16" s="10">
        <f>C13-C12</f>
        <v>190.16199999999992</v>
      </c>
      <c r="F16" s="2"/>
      <c r="G16" s="2"/>
      <c r="H16" s="2">
        <f>H13-H12</f>
        <v>268.642</v>
      </c>
      <c r="I16" s="13"/>
      <c r="J16" s="13"/>
      <c r="K16" s="13">
        <f>K13-K12</f>
        <v>315.02199999999999</v>
      </c>
      <c r="L16" s="3"/>
      <c r="M16" s="3"/>
      <c r="N16" s="3">
        <f>N13-N12</f>
        <v>322.02</v>
      </c>
      <c r="O16" s="21"/>
      <c r="P16" s="21"/>
      <c r="Q16" s="21">
        <f>Q13-Q12</f>
        <v>368.49399999999997</v>
      </c>
    </row>
  </sheetData>
  <mergeCells count="5">
    <mergeCell ref="C2:E2"/>
    <mergeCell ref="F2:H2"/>
    <mergeCell ref="I2:K2"/>
    <mergeCell ref="L2:N2"/>
    <mergeCell ref="O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48DA-5113-4035-913A-F25EC30729E4}">
  <dimension ref="A2:Q1048576"/>
  <sheetViews>
    <sheetView workbookViewId="0">
      <selection activeCell="P20" sqref="P20"/>
    </sheetView>
  </sheetViews>
  <sheetFormatPr defaultRowHeight="15" x14ac:dyDescent="0.25"/>
  <cols>
    <col min="2" max="2" width="22.42578125" customWidth="1"/>
    <col min="3" max="3" width="10.5703125" bestFit="1" customWidth="1"/>
    <col min="8" max="8" width="13.7109375" customWidth="1"/>
    <col min="11" max="11" width="16" customWidth="1"/>
    <col min="14" max="14" width="13.42578125" customWidth="1"/>
    <col min="17" max="17" width="10.140625" customWidth="1"/>
  </cols>
  <sheetData>
    <row r="2" spans="1:17" x14ac:dyDescent="0.25">
      <c r="A2" s="1"/>
      <c r="B2" s="1"/>
      <c r="C2" s="15">
        <v>50</v>
      </c>
      <c r="D2" s="15"/>
      <c r="E2" s="15"/>
      <c r="F2" s="16">
        <v>100</v>
      </c>
      <c r="G2" s="16"/>
      <c r="H2" s="16"/>
      <c r="I2" s="17">
        <v>200</v>
      </c>
      <c r="J2" s="17"/>
      <c r="K2" s="17"/>
      <c r="L2" s="18">
        <v>250</v>
      </c>
      <c r="M2" s="18"/>
      <c r="N2" s="18"/>
      <c r="O2" s="19">
        <v>500</v>
      </c>
      <c r="P2" s="19"/>
      <c r="Q2" s="19"/>
    </row>
    <row r="3" spans="1:17" x14ac:dyDescent="0.25">
      <c r="A3" s="5" t="s">
        <v>0</v>
      </c>
      <c r="B3" s="5" t="s">
        <v>1</v>
      </c>
      <c r="C3" s="9" t="s">
        <v>13</v>
      </c>
      <c r="D3" s="9" t="s">
        <v>2</v>
      </c>
      <c r="E3" s="9" t="s">
        <v>3</v>
      </c>
      <c r="F3" s="6" t="s">
        <v>2</v>
      </c>
      <c r="G3" s="6" t="s">
        <v>3</v>
      </c>
      <c r="H3" s="6" t="s">
        <v>14</v>
      </c>
      <c r="I3" s="12" t="s">
        <v>2</v>
      </c>
      <c r="J3" s="12" t="s">
        <v>3</v>
      </c>
      <c r="K3" s="12" t="s">
        <v>14</v>
      </c>
      <c r="L3" s="7" t="s">
        <v>2</v>
      </c>
      <c r="M3" s="7" t="s">
        <v>3</v>
      </c>
      <c r="N3" s="7" t="s">
        <v>14</v>
      </c>
      <c r="O3" s="20" t="s">
        <v>2</v>
      </c>
      <c r="P3" s="20" t="s">
        <v>3</v>
      </c>
      <c r="Q3" s="20" t="s">
        <v>14</v>
      </c>
    </row>
    <row r="4" spans="1:17" x14ac:dyDescent="0.25">
      <c r="A4" s="1">
        <v>1</v>
      </c>
      <c r="B4" s="1" t="s">
        <v>4</v>
      </c>
      <c r="C4" s="10">
        <f>E4/D4</f>
        <v>218.11799999999999</v>
      </c>
      <c r="D4" s="10">
        <v>50</v>
      </c>
      <c r="E4" s="10">
        <v>10905.9</v>
      </c>
      <c r="F4" s="2">
        <v>100</v>
      </c>
      <c r="G4" s="2">
        <v>21425.8</v>
      </c>
      <c r="H4" s="2">
        <f>G4/F4</f>
        <v>214.25799999999998</v>
      </c>
      <c r="I4" s="13">
        <v>200</v>
      </c>
      <c r="J4" s="13">
        <v>42309.599999999999</v>
      </c>
      <c r="K4" s="13">
        <f>J4/I4</f>
        <v>211.548</v>
      </c>
      <c r="L4" s="3">
        <v>250</v>
      </c>
      <c r="M4" s="3">
        <v>52277</v>
      </c>
      <c r="N4" s="3">
        <f>M4/L4</f>
        <v>209.108</v>
      </c>
      <c r="O4" s="21">
        <v>500</v>
      </c>
      <c r="P4" s="21">
        <v>101965</v>
      </c>
      <c r="Q4" s="21">
        <f>P4/O4</f>
        <v>203.93</v>
      </c>
    </row>
    <row r="5" spans="1:17" x14ac:dyDescent="0.25">
      <c r="A5" s="1">
        <v>2</v>
      </c>
      <c r="B5" s="1" t="s">
        <v>5</v>
      </c>
      <c r="C5" s="10">
        <v>169</v>
      </c>
      <c r="D5" s="10">
        <v>50</v>
      </c>
      <c r="E5" s="10">
        <f>C5*D5</f>
        <v>8450</v>
      </c>
      <c r="F5" s="2">
        <v>100</v>
      </c>
      <c r="G5" s="2">
        <v>11800</v>
      </c>
      <c r="H5" s="2">
        <f t="shared" ref="H5:H9" si="0">G5/F5</f>
        <v>118</v>
      </c>
      <c r="I5" s="13">
        <v>200</v>
      </c>
      <c r="J5" s="13">
        <v>16200</v>
      </c>
      <c r="K5" s="13">
        <f t="shared" ref="K5:K9" si="1">J5/I5</f>
        <v>81</v>
      </c>
      <c r="L5" s="3">
        <v>250</v>
      </c>
      <c r="M5" s="3">
        <v>19750</v>
      </c>
      <c r="N5" s="3">
        <f t="shared" ref="N5:N6" si="2">M5/L5</f>
        <v>79</v>
      </c>
      <c r="O5" s="21">
        <v>500</v>
      </c>
      <c r="P5" s="21">
        <v>36500</v>
      </c>
      <c r="Q5" s="21">
        <f t="shared" ref="Q5:Q6" si="3">P5/O5</f>
        <v>73</v>
      </c>
    </row>
    <row r="6" spans="1:17" x14ac:dyDescent="0.25">
      <c r="A6" s="1">
        <v>3</v>
      </c>
      <c r="B6" s="1" t="s">
        <v>6</v>
      </c>
      <c r="C6" s="10">
        <v>258</v>
      </c>
      <c r="D6" s="10">
        <v>50</v>
      </c>
      <c r="E6" s="10">
        <f>C6*D6</f>
        <v>12900</v>
      </c>
      <c r="F6" s="2">
        <v>100</v>
      </c>
      <c r="G6" s="2">
        <v>21700</v>
      </c>
      <c r="H6" s="2">
        <f t="shared" si="0"/>
        <v>217</v>
      </c>
      <c r="I6" s="13">
        <v>200</v>
      </c>
      <c r="J6" s="13">
        <v>35400</v>
      </c>
      <c r="K6" s="13">
        <f t="shared" si="1"/>
        <v>177</v>
      </c>
      <c r="L6" s="3">
        <v>250</v>
      </c>
      <c r="M6" s="3">
        <v>43750</v>
      </c>
      <c r="N6" s="3">
        <f t="shared" si="2"/>
        <v>175</v>
      </c>
      <c r="O6" s="21">
        <v>500</v>
      </c>
      <c r="P6" s="21">
        <v>77500</v>
      </c>
      <c r="Q6" s="21">
        <f t="shared" si="3"/>
        <v>155</v>
      </c>
    </row>
    <row r="7" spans="1:17" x14ac:dyDescent="0.25">
      <c r="A7" s="1">
        <v>4</v>
      </c>
      <c r="B7" s="1" t="s">
        <v>7</v>
      </c>
      <c r="C7" s="10">
        <v>20.5</v>
      </c>
      <c r="D7" s="10">
        <v>50</v>
      </c>
      <c r="E7" s="10">
        <f>C7*D7</f>
        <v>1025</v>
      </c>
      <c r="F7" s="2">
        <v>100</v>
      </c>
      <c r="G7" s="2">
        <f>C7*F7</f>
        <v>2050</v>
      </c>
      <c r="H7" s="2">
        <f t="shared" si="0"/>
        <v>20.5</v>
      </c>
      <c r="I7" s="13">
        <v>200</v>
      </c>
      <c r="J7" s="13">
        <f>C7*I7</f>
        <v>4100</v>
      </c>
      <c r="K7" s="13">
        <f t="shared" si="1"/>
        <v>20.5</v>
      </c>
      <c r="L7" s="3">
        <v>250</v>
      </c>
      <c r="M7" s="3">
        <f>N7*L7</f>
        <v>5125</v>
      </c>
      <c r="N7" s="3">
        <v>20.5</v>
      </c>
      <c r="O7" s="21">
        <v>500</v>
      </c>
      <c r="P7" s="21">
        <f>Q7*O7</f>
        <v>10250</v>
      </c>
      <c r="Q7" s="21">
        <v>20.5</v>
      </c>
    </row>
    <row r="8" spans="1:17" x14ac:dyDescent="0.25">
      <c r="A8" s="1">
        <v>5</v>
      </c>
      <c r="B8" s="1" t="s">
        <v>8</v>
      </c>
      <c r="C8" s="10">
        <v>32.5</v>
      </c>
      <c r="D8" s="10">
        <v>50</v>
      </c>
      <c r="E8" s="10">
        <f>C8*D8</f>
        <v>1625</v>
      </c>
      <c r="F8" s="2">
        <v>100</v>
      </c>
      <c r="G8" s="2">
        <f>C8*F8</f>
        <v>3250</v>
      </c>
      <c r="H8" s="2">
        <f t="shared" si="0"/>
        <v>32.5</v>
      </c>
      <c r="I8" s="13">
        <v>200</v>
      </c>
      <c r="J8" s="13">
        <f>C8*I8</f>
        <v>6500</v>
      </c>
      <c r="K8" s="13">
        <f t="shared" si="1"/>
        <v>32.5</v>
      </c>
      <c r="L8" s="3">
        <v>250</v>
      </c>
      <c r="M8" s="3">
        <f t="shared" ref="M8:M9" si="4">N8*L8</f>
        <v>8125</v>
      </c>
      <c r="N8" s="3">
        <v>32.5</v>
      </c>
      <c r="O8" s="21">
        <v>500</v>
      </c>
      <c r="P8" s="21">
        <f t="shared" ref="P8:P9" si="5">Q8*O8</f>
        <v>16250</v>
      </c>
      <c r="Q8" s="21">
        <v>32.5</v>
      </c>
    </row>
    <row r="9" spans="1:17" x14ac:dyDescent="0.25">
      <c r="A9" s="1">
        <v>6</v>
      </c>
      <c r="B9" s="1" t="s">
        <v>9</v>
      </c>
      <c r="C9" s="10">
        <v>10</v>
      </c>
      <c r="D9" s="10">
        <v>50</v>
      </c>
      <c r="E9" s="10">
        <f>C9*D9</f>
        <v>500</v>
      </c>
      <c r="F9" s="2">
        <v>100</v>
      </c>
      <c r="G9" s="2">
        <f>C9*F9</f>
        <v>1000</v>
      </c>
      <c r="H9" s="2">
        <f t="shared" si="0"/>
        <v>10</v>
      </c>
      <c r="I9" s="13">
        <v>200</v>
      </c>
      <c r="J9" s="13">
        <f>C9*I9</f>
        <v>2000</v>
      </c>
      <c r="K9" s="13">
        <f t="shared" si="1"/>
        <v>10</v>
      </c>
      <c r="L9" s="3">
        <v>250</v>
      </c>
      <c r="M9" s="3">
        <f t="shared" si="4"/>
        <v>2500</v>
      </c>
      <c r="N9" s="3">
        <v>10</v>
      </c>
      <c r="O9" s="21">
        <v>500</v>
      </c>
      <c r="P9" s="21">
        <f t="shared" si="5"/>
        <v>5000</v>
      </c>
      <c r="Q9" s="21">
        <v>10</v>
      </c>
    </row>
    <row r="10" spans="1:17" x14ac:dyDescent="0.25">
      <c r="A10" s="1"/>
      <c r="B10" s="1" t="s">
        <v>10</v>
      </c>
      <c r="C10" s="11">
        <f>SUM(C4:C9)</f>
        <v>708.11799999999994</v>
      </c>
      <c r="D10" s="11"/>
      <c r="E10" s="11">
        <f>SUM(E4:E9)</f>
        <v>35405.9</v>
      </c>
      <c r="F10" s="2"/>
      <c r="G10" s="2">
        <f>SUM(G4:G9)</f>
        <v>61225.8</v>
      </c>
      <c r="H10" s="4">
        <f>SUM(H4:H9)</f>
        <v>612.25800000000004</v>
      </c>
      <c r="I10" s="13"/>
      <c r="J10" s="13">
        <f>SUM(J4:J9)</f>
        <v>106509.6</v>
      </c>
      <c r="K10" s="14">
        <f>SUM(K4:K9)</f>
        <v>532.548</v>
      </c>
      <c r="L10" s="3"/>
      <c r="M10" s="3">
        <f>SUM(M4:M9)</f>
        <v>131527</v>
      </c>
      <c r="N10" s="3">
        <f>SUM(N4:N9)</f>
        <v>526.10799999999995</v>
      </c>
      <c r="O10" s="21"/>
      <c r="P10" s="21">
        <f>SUM(P4:P9)</f>
        <v>247465</v>
      </c>
      <c r="Q10" s="21">
        <f>SUM(Q4:Q9)</f>
        <v>494.93</v>
      </c>
    </row>
    <row r="11" spans="1:17" x14ac:dyDescent="0.25">
      <c r="A11" s="1"/>
      <c r="B11" s="1" t="s">
        <v>11</v>
      </c>
      <c r="C11" s="10">
        <v>730.4</v>
      </c>
      <c r="D11" s="10"/>
      <c r="E11" s="10"/>
      <c r="F11" s="2"/>
      <c r="G11" s="2"/>
      <c r="H11" s="2">
        <v>730.4</v>
      </c>
      <c r="I11" s="13"/>
      <c r="J11" s="13"/>
      <c r="K11" s="13">
        <v>730.4</v>
      </c>
      <c r="L11" s="3"/>
      <c r="M11" s="3"/>
      <c r="N11" s="3">
        <v>730.4</v>
      </c>
      <c r="O11" s="21"/>
      <c r="P11" s="21"/>
      <c r="Q11" s="21">
        <v>730.4</v>
      </c>
    </row>
    <row r="12" spans="1:17" x14ac:dyDescent="0.25">
      <c r="A12" s="1"/>
      <c r="B12" s="1" t="s">
        <v>12</v>
      </c>
      <c r="C12" s="10">
        <f>((C11-C10)/C10)*100</f>
        <v>3.1466506994597001</v>
      </c>
      <c r="D12" s="10"/>
      <c r="E12" s="10"/>
      <c r="F12" s="2"/>
      <c r="G12" s="2"/>
      <c r="H12" s="2">
        <f>((H11-H10)/H10)*100</f>
        <v>19.296113729832836</v>
      </c>
      <c r="I12" s="13"/>
      <c r="J12" s="13"/>
      <c r="K12" s="13">
        <f>((K11-K10)/K10)*100</f>
        <v>37.151956255586342</v>
      </c>
      <c r="L12" s="3"/>
      <c r="M12" s="3"/>
      <c r="N12" s="3">
        <f>((N11-N10)/N10)*100</f>
        <v>38.830810403947488</v>
      </c>
      <c r="O12" s="21"/>
      <c r="P12" s="21"/>
      <c r="Q12" s="21">
        <f>((Q11-Q10)/Q10)*100</f>
        <v>47.576424948982677</v>
      </c>
    </row>
    <row r="13" spans="1:17" x14ac:dyDescent="0.25">
      <c r="A13" s="1"/>
      <c r="B13" s="8" t="s">
        <v>15</v>
      </c>
      <c r="C13" s="10"/>
      <c r="D13" s="10"/>
      <c r="E13" s="10">
        <f>E10/83</f>
        <v>426.57710843373496</v>
      </c>
      <c r="F13" s="2"/>
      <c r="G13" s="2">
        <f>G10/83</f>
        <v>737.66024096385547</v>
      </c>
      <c r="H13" s="2"/>
      <c r="I13" s="13"/>
      <c r="J13" s="13">
        <f>J10/83</f>
        <v>1283.2481927710844</v>
      </c>
      <c r="K13" s="13"/>
      <c r="L13" s="3"/>
      <c r="M13" s="3">
        <f>M10/83</f>
        <v>1584.6626506024097</v>
      </c>
      <c r="N13" s="3"/>
      <c r="O13" s="21"/>
      <c r="P13" s="21">
        <f>P10/83</f>
        <v>2981.5060240963853</v>
      </c>
      <c r="Q13" s="21"/>
    </row>
    <row r="14" spans="1:17" x14ac:dyDescent="0.25">
      <c r="A14" s="1"/>
      <c r="B14" s="8" t="s">
        <v>16</v>
      </c>
      <c r="C14" s="10"/>
      <c r="D14" s="10"/>
      <c r="E14" s="10">
        <f>C11-C10</f>
        <v>22.282000000000039</v>
      </c>
      <c r="F14" s="2"/>
      <c r="G14" s="2"/>
      <c r="H14" s="2">
        <f>H11-H10</f>
        <v>118.14199999999994</v>
      </c>
      <c r="I14" s="13"/>
      <c r="J14" s="13"/>
      <c r="K14" s="13">
        <f>K11-K10</f>
        <v>197.85199999999998</v>
      </c>
      <c r="L14" s="3"/>
      <c r="M14" s="3"/>
      <c r="N14" s="3">
        <f>N11-N10</f>
        <v>204.29200000000003</v>
      </c>
      <c r="O14" s="21"/>
      <c r="P14" s="21"/>
      <c r="Q14" s="21">
        <f>Q11-Q10</f>
        <v>235.46999999999997</v>
      </c>
    </row>
    <row r="1048576" spans="3:3" x14ac:dyDescent="0.25">
      <c r="C1048576">
        <f>SUM(C4:C1048575)</f>
        <v>2149.7826506994597</v>
      </c>
    </row>
  </sheetData>
  <mergeCells count="5"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Lion</vt:lpstr>
      <vt:lpstr>PCB-Power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Ravi</dc:creator>
  <cp:lastModifiedBy>Atul Ravi</cp:lastModifiedBy>
  <dcterms:created xsi:type="dcterms:W3CDTF">2024-02-16T17:31:08Z</dcterms:created>
  <dcterms:modified xsi:type="dcterms:W3CDTF">2024-03-21T21:08:40Z</dcterms:modified>
</cp:coreProperties>
</file>