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RC19ver5.1.1kran_main_ver\"/>
    </mc:Choice>
  </mc:AlternateContent>
  <bookViews>
    <workbookView xWindow="0" yWindow="0" windowWidth="17025" windowHeight="5085" activeTab="1"/>
  </bookViews>
  <sheets>
    <sheet name="ピン配置" sheetId="1" r:id="rId1"/>
    <sheet name="使用ポート" sheetId="2" r:id="rId2"/>
    <sheet name="Sheet4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C12" i="3"/>
  <c r="G8" i="3"/>
  <c r="G14" i="3"/>
  <c r="E5" i="3"/>
  <c r="E4" i="3"/>
  <c r="D4" i="3"/>
  <c r="G17" i="3"/>
  <c r="D13" i="3"/>
  <c r="G7" i="3"/>
  <c r="F8" i="3"/>
  <c r="E3" i="3"/>
  <c r="F7" i="3"/>
  <c r="C11" i="3"/>
  <c r="F16" i="3"/>
  <c r="C13" i="3"/>
  <c r="E16" i="3"/>
  <c r="E15" i="3"/>
  <c r="C6" i="3"/>
  <c r="G4" i="3"/>
  <c r="F15" i="3"/>
  <c r="E8" i="3"/>
  <c r="G6" i="3"/>
  <c r="D3" i="3"/>
  <c r="D6" i="3"/>
  <c r="E17" i="3"/>
  <c r="F14" i="3"/>
  <c r="C5" i="3"/>
  <c r="C9" i="3"/>
  <c r="E14" i="3"/>
  <c r="G5" i="3"/>
  <c r="G10" i="3"/>
  <c r="D9" i="3"/>
  <c r="D10" i="3"/>
  <c r="G3" i="3"/>
  <c r="E9" i="3"/>
  <c r="D14" i="3"/>
  <c r="G9" i="3"/>
  <c r="C10" i="3"/>
  <c r="F12" i="3"/>
  <c r="F6" i="3"/>
  <c r="C18" i="3"/>
  <c r="F11" i="3"/>
  <c r="G12" i="3"/>
  <c r="C14" i="3"/>
  <c r="E7" i="3"/>
  <c r="D5" i="3"/>
  <c r="C16" i="3"/>
  <c r="F10" i="3"/>
  <c r="G11" i="3"/>
  <c r="D7" i="3"/>
  <c r="D15" i="3"/>
  <c r="D8" i="3"/>
  <c r="E18" i="3"/>
  <c r="C3" i="3"/>
  <c r="F17" i="3"/>
  <c r="D12" i="3"/>
  <c r="D18" i="3"/>
  <c r="D17" i="3"/>
  <c r="E13" i="3"/>
  <c r="C15" i="3"/>
  <c r="F5" i="3"/>
  <c r="C17" i="3"/>
  <c r="F9" i="3"/>
  <c r="E10" i="3"/>
  <c r="G13" i="3"/>
  <c r="E6" i="3"/>
  <c r="F13" i="3"/>
  <c r="C7" i="3"/>
  <c r="C8" i="3"/>
  <c r="E11" i="3"/>
  <c r="G18" i="3"/>
  <c r="C4" i="3"/>
  <c r="E12" i="3"/>
  <c r="D16" i="3"/>
  <c r="F18" i="3"/>
  <c r="G15" i="3"/>
  <c r="G16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4" i="3"/>
  <c r="F3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<sst xmlns="http://schemas.openxmlformats.org/spreadsheetml/2006/main" count="416" uniqueCount="240">
  <si>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</si>
  <si>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</si>
  <si>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</si>
  <si>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</si>
  <si>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</si>
  <si>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</si>
  <si>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</si>
  <si>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</si>
  <si>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</si>
  <si>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</si>
  <si>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</si>
  <si>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</si>
  <si>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</si>
  <si>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</si>
  <si>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</si>
  <si>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</si>
  <si>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</si>
  <si>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</si>
  <si>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</si>
  <si>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</si>
  <si>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</si>
  <si>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</si>
  <si>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</si>
  <si>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</si>
  <si>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</si>
  <si>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</si>
  <si>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</si>
  <si>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</si>
  <si>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</si>
  <si>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</si>
  <si>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</si>
  <si>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</si>
  <si>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</si>
  <si>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</si>
  <si>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</si>
  <si>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</si>
  <si>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</si>
  <si>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</si>
  <si>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</si>
  <si>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</si>
  <si>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</si>
  <si>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</si>
  <si>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</si>
  <si>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</si>
  <si>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</si>
  <si>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</si>
  <si>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</si>
  <si>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</si>
  <si>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</si>
  <si>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</si>
  <si>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</si>
  <si>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</si>
  <si>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</si>
  <si>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</si>
  <si>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</si>
  <si>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</si>
  <si>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</si>
  <si>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</si>
  <si>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</si>
  <si>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</si>
  <si>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</si>
  <si>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</si>
  <si>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</si>
  <si>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</si>
  <si>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</si>
  <si>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</si>
  <si>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</si>
  <si>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</si>
  <si>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</si>
  <si>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</si>
  <si>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</si>
  <si>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</si>
  <si>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</si>
  <si>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</si>
  <si>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</si>
  <si>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</si>
  <si>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</si>
  <si>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</si>
  <si>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</si>
  <si>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</si>
  <si>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</si>
  <si>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</si>
  <si>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</si>
  <si>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</si>
  <si>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</si>
  <si>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</si>
  <si>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</si>
  <si>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</si>
  <si>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</si>
  <si>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</si>
  <si>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</si>
  <si>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</si>
  <si>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</si>
  <si>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</si>
  <si>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</si>
  <si>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</si>
  <si>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</si>
  <si>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</si>
  <si>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</si>
  <si>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</si>
  <si>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</si>
  <si>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</si>
  <si>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</si>
  <si>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</si>
  <si>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</si>
  <si>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</si>
  <si>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</si>
  <si>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</si>
  <si>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</si>
  <si>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</si>
  <si>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</si>
  <si>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</si>
  <si>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</si>
  <si>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</si>
  <si>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</si>
  <si>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</si>
  <si>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</si>
  <si>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</si>
  <si>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</si>
  <si>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</si>
  <si>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</si>
  <si>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</si>
  <si>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</si>
  <si>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</si>
  <si>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</si>
  <si>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</si>
  <si>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</si>
  <si>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</si>
  <si>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</si>
  <si>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</si>
  <si>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</si>
  <si>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</si>
  <si>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</si>
  <si>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</si>
  <si>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</si>
  <si>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</si>
  <si>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</si>
  <si>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</si>
  <si>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</si>
  <si>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</si>
  <si>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</si>
  <si>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</si>
  <si>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</si>
  <si>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</si>
  <si>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</si>
  <si>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</si>
  <si>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</si>
  <si>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</si>
  <si>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</si>
  <si>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</si>
  <si>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</si>
  <si>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</si>
  <si>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</si>
  <si>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</si>
  <si>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</si>
  <si>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</si>
  <si>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</si>
  <si>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</si>
  <si>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</si>
  <si>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</si>
  <si>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</si>
  <si>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</si>
  <si>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</si>
  <si>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</si>
  <si>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</si>
  <si>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</si>
  <si>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</si>
  <si>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</si>
  <si>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</si>
  <si>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</si>
  <si>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</si>
  <si>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</si>
  <si>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</si>
  <si>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</si>
  <si>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</si>
  <si>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</si>
  <si>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</si>
  <si>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</si>
  <si>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</si>
  <si>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</si>
  <si>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</si>
  <si>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</si>
  <si>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</si>
  <si>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</si>
  <si>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</si>
  <si>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</si>
  <si>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</si>
  <si>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</si>
  <si>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</si>
  <si>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</si>
  <si>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</si>
  <si>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</si>
  <si>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</si>
  <si>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</si>
  <si>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</si>
  <si>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</si>
  <si>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</si>
  <si>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</si>
  <si>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</si>
  <si>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</si>
  <si>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</si>
  <si>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</si>
  <si>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</si>
  <si>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</si>
  <si>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</si>
  <si>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</si>
  <si>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</si>
  <si>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</si>
  <si>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</si>
  <si>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</si>
  <si>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</si>
  <si>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</si>
  <si>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</si>
  <si>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</si>
  <si>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</si>
  <si>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</si>
  <si>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</si>
  <si>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</si>
  <si>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</si>
  <si>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</si>
  <si>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</si>
  <si>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</si>
  <si>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</si>
  <si>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</si>
  <si>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</si>
  <si>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</si>
  <si>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ENC</t>
    <phoneticPr fontId="1"/>
  </si>
  <si>
    <t>PD12</t>
    <phoneticPr fontId="1"/>
  </si>
  <si>
    <t>PD13</t>
    <phoneticPr fontId="1"/>
  </si>
  <si>
    <t>PWM QI</t>
    <phoneticPr fontId="1"/>
  </si>
  <si>
    <t>ENC</t>
    <phoneticPr fontId="1"/>
  </si>
  <si>
    <t>PB3</t>
    <phoneticPr fontId="1"/>
  </si>
  <si>
    <t>PA15</t>
    <phoneticPr fontId="1"/>
  </si>
  <si>
    <t>SERIAL</t>
    <phoneticPr fontId="1"/>
  </si>
  <si>
    <t>PA0</t>
    <phoneticPr fontId="1"/>
  </si>
  <si>
    <t>PA1</t>
    <phoneticPr fontId="1"/>
  </si>
  <si>
    <t>PA6</t>
    <phoneticPr fontId="1"/>
  </si>
  <si>
    <t>PA7</t>
    <phoneticPr fontId="1"/>
  </si>
  <si>
    <t>PE9</t>
    <phoneticPr fontId="1"/>
  </si>
  <si>
    <t>PE11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</si>
</sst>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Normal="100" workbookViewId="0">
      <pane xSplit="3" ySplit="1" topLeftCell="D32" activePane="bottomRight" state="frozen"/>
      <selection pane="topRight" activeCell="D1" sqref="D1"/>
      <selection pane="bottomLeft" activeCell="A2" sqref="A2"/>
      <selection pane="bottomRight" activeCell="H44" sqref="H44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10" t="s">
        <v>18</v>
      </c>
      <c r="B1" s="102"/>
      <c r="C1" s="18" t="s">
        <v>19</v>
      </c>
      <c r="D1" s="111" t="s">
        <v>20</v>
      </c>
      <c r="E1" s="111"/>
      <c r="F1" s="111"/>
      <c r="G1" s="19" t="s">
        <v>21</v>
      </c>
      <c r="H1" s="20" t="s">
        <v>22</v>
      </c>
      <c r="I1" s="20" t="s">
        <v>23</v>
      </c>
      <c r="J1" s="19" t="s">
        <v>24</v>
      </c>
      <c r="K1" s="112" t="s">
        <v>25</v>
      </c>
      <c r="L1" s="102"/>
      <c r="M1" s="113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02" t="s">
        <v>29</v>
      </c>
      <c r="T1" s="102"/>
      <c r="U1" s="19" t="s">
        <v>21</v>
      </c>
      <c r="V1" s="19" t="s">
        <v>30</v>
      </c>
    </row>
    <row r="2" spans="1:22" ht="14.25" thickTop="1" x14ac:dyDescent="0.15">
      <c r="A2" s="103" t="s">
        <v>31</v>
      </c>
      <c r="B2" s="106">
        <v>1</v>
      </c>
      <c r="C2" s="22" t="s">
        <v>32</v>
      </c>
      <c r="D2" s="23" t="s">
        <v>33</v>
      </c>
      <c r="E2" s="24" t="s">
        <v>182</v>
      </c>
      <c r="G2" s="108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04"/>
      <c r="B3" s="107"/>
      <c r="C3" s="29" t="s">
        <v>35</v>
      </c>
      <c r="D3" s="30" t="s">
        <v>36</v>
      </c>
      <c r="E3" s="31" t="s">
        <v>168</v>
      </c>
      <c r="F3" s="32"/>
      <c r="G3" s="108"/>
      <c r="H3" s="86" t="s">
        <v>212</v>
      </c>
      <c r="I3" s="86">
        <f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>IF(Q3,$Q$1,"")&amp;IF(R3=1,$R$1,"")</f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>IF(B3=0,U2,IF(G3="","",G3))</f>
        <v>SERIAL0</v>
      </c>
      <c r="V3" s="1" t="str">
        <f>S3&amp;T3&amp;"_"&amp;C3</f>
        <v>UART1_RX</v>
      </c>
    </row>
    <row r="4" spans="1:22" x14ac:dyDescent="0.15">
      <c r="A4" s="104"/>
      <c r="B4" s="106">
        <v>2</v>
      </c>
      <c r="C4" s="34" t="s">
        <v>32</v>
      </c>
      <c r="D4" s="23" t="s">
        <v>39</v>
      </c>
      <c r="E4" s="24" t="s">
        <v>38</v>
      </c>
      <c r="G4" s="109" t="s">
        <v>217</v>
      </c>
      <c r="H4" s="88" t="s">
        <v>213</v>
      </c>
      <c r="I4" s="88">
        <f t="shared" ref="I4:I67" si="1">IF(O4="",P4,O4)</f>
        <v>86</v>
      </c>
      <c r="J4" s="4"/>
      <c r="K4" s="33" t="str">
        <f t="shared" ref="K4:K67" si="2">IF(D4="","",IF(COUNTIF($H:$H,D4)=0,D4,""))</f>
        <v/>
      </c>
      <c r="L4" s="24" t="str">
        <f t="shared" ref="L4:L67" si="3">IF(E4="","",IF(COUNTIF($H:$H,E4)=0,E4,""))</f>
        <v>PA2</v>
      </c>
      <c r="M4" s="28" t="str">
        <f t="shared" ref="M4:M67" si="4">IF(F4="","",IF(COUNTIF($H:$H,F4)=0,F4,""))</f>
        <v/>
      </c>
      <c r="O4" s="1" t="str">
        <f t="shared" ref="O4:O67" si="5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6">IF(COUNTIF(H:H,H4)&gt;1,1,0)</f>
        <v>0</v>
      </c>
      <c r="R4" s="1">
        <f t="shared" ref="R4:R67" si="7">IF(H4="",0,IF(COUNTIF(D4:F4,H4)=1,0,1))</f>
        <v>0</v>
      </c>
      <c r="S4" s="1" t="str">
        <f t="shared" ref="S4:S67" si="8">IF(A4=0,S3,A4)</f>
        <v>UART</v>
      </c>
      <c r="T4" s="1">
        <f t="shared" ref="T4:T67" si="9">IF(B4=0,T3,B4)</f>
        <v>2</v>
      </c>
      <c r="U4" s="1" t="str">
        <f t="shared" ref="U4:U67" si="10">IF(B4=0,U3,IF(G4="","",G4))</f>
        <v>SERIAL1</v>
      </c>
      <c r="V4" s="1" t="str">
        <f t="shared" ref="V4:V67" si="11">S4&amp;T4&amp;"_"&amp;C4</f>
        <v>UART2_TX</v>
      </c>
    </row>
    <row r="5" spans="1:22" x14ac:dyDescent="0.15">
      <c r="A5" s="104"/>
      <c r="B5" s="109"/>
      <c r="C5" s="34" t="s">
        <v>35</v>
      </c>
      <c r="D5" s="23" t="s">
        <v>41</v>
      </c>
      <c r="E5" s="24" t="s">
        <v>40</v>
      </c>
      <c r="G5" s="106"/>
      <c r="H5" s="89" t="s">
        <v>214</v>
      </c>
      <c r="I5" s="89">
        <f t="shared" si="1"/>
        <v>87</v>
      </c>
      <c r="J5" s="3"/>
      <c r="K5" s="33" t="str">
        <f t="shared" si="2"/>
        <v/>
      </c>
      <c r="L5" s="24" t="str">
        <f t="shared" si="3"/>
        <v>PA3</v>
      </c>
      <c r="M5" s="28" t="str">
        <f t="shared" si="4"/>
        <v/>
      </c>
      <c r="O5" s="1" t="str">
        <f t="shared" si="5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6"/>
        <v>0</v>
      </c>
      <c r="R5" s="1">
        <f t="shared" si="7"/>
        <v>0</v>
      </c>
      <c r="S5" s="1" t="str">
        <f t="shared" si="8"/>
        <v>UART</v>
      </c>
      <c r="T5" s="1">
        <f t="shared" si="9"/>
        <v>2</v>
      </c>
      <c r="U5" s="1" t="str">
        <f t="shared" si="10"/>
        <v>SERIAL1</v>
      </c>
      <c r="V5" s="1" t="str">
        <f t="shared" si="11"/>
        <v>UART2_RX</v>
      </c>
    </row>
    <row r="6" spans="1:22" x14ac:dyDescent="0.15">
      <c r="A6" s="104"/>
      <c r="B6" s="107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08" t="s">
        <v>225</v>
      </c>
      <c r="H6" s="86" t="s">
        <v>42</v>
      </c>
      <c r="I6" s="86">
        <f t="shared" si="1"/>
        <v>47</v>
      </c>
      <c r="J6" s="4"/>
      <c r="K6" s="33" t="str">
        <f t="shared" si="2"/>
        <v>PD8</v>
      </c>
      <c r="L6" s="24" t="str">
        <f t="shared" si="3"/>
        <v>PC10</v>
      </c>
      <c r="M6" s="28" t="str">
        <f t="shared" si="4"/>
        <v/>
      </c>
      <c r="O6" s="1" t="str">
        <f t="shared" si="5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6"/>
        <v>0</v>
      </c>
      <c r="R6" s="1">
        <f t="shared" si="7"/>
        <v>0</v>
      </c>
      <c r="S6" s="1" t="str">
        <f t="shared" si="8"/>
        <v>UART</v>
      </c>
      <c r="T6" s="1">
        <f t="shared" si="9"/>
        <v>3</v>
      </c>
      <c r="U6" s="1" t="str">
        <f t="shared" si="10"/>
        <v>SERIAL2</v>
      </c>
      <c r="V6" s="1" t="str">
        <f t="shared" si="11"/>
        <v>UART3_TX</v>
      </c>
    </row>
    <row r="7" spans="1:22" x14ac:dyDescent="0.15">
      <c r="A7" s="104"/>
      <c r="B7" s="107"/>
      <c r="C7" s="29" t="s">
        <v>35</v>
      </c>
      <c r="D7" s="30" t="s">
        <v>47</v>
      </c>
      <c r="E7" s="31" t="s">
        <v>46</v>
      </c>
      <c r="F7" s="32" t="s">
        <v>170</v>
      </c>
      <c r="G7" s="108"/>
      <c r="H7" s="86" t="s">
        <v>45</v>
      </c>
      <c r="I7" s="86">
        <f t="shared" si="1"/>
        <v>48</v>
      </c>
      <c r="J7" s="3"/>
      <c r="K7" s="33" t="str">
        <f t="shared" si="2"/>
        <v>PD9</v>
      </c>
      <c r="L7" s="24" t="str">
        <f t="shared" si="3"/>
        <v>PC11</v>
      </c>
      <c r="M7" s="28" t="str">
        <f t="shared" si="4"/>
        <v/>
      </c>
      <c r="O7" s="1" t="str">
        <f t="shared" si="5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6"/>
        <v>0</v>
      </c>
      <c r="R7" s="1">
        <f t="shared" si="7"/>
        <v>0</v>
      </c>
      <c r="S7" s="1" t="str">
        <f t="shared" si="8"/>
        <v>UART</v>
      </c>
      <c r="T7" s="1">
        <f t="shared" si="9"/>
        <v>3</v>
      </c>
      <c r="U7" s="1" t="str">
        <f t="shared" si="10"/>
        <v>SERIAL2</v>
      </c>
      <c r="V7" s="1" t="str">
        <f t="shared" si="11"/>
        <v>UART3_RX</v>
      </c>
    </row>
    <row r="8" spans="1:22" x14ac:dyDescent="0.15">
      <c r="A8" s="104"/>
      <c r="B8" s="106">
        <v>4</v>
      </c>
      <c r="C8" s="34" t="s">
        <v>32</v>
      </c>
      <c r="D8" s="23" t="s">
        <v>43</v>
      </c>
      <c r="E8" s="24" t="s">
        <v>48</v>
      </c>
      <c r="G8" s="109" t="s">
        <v>233</v>
      </c>
      <c r="H8" s="88" t="s">
        <v>234</v>
      </c>
      <c r="I8" s="88">
        <f>IF(O8="",P8,O8)</f>
        <v>23</v>
      </c>
      <c r="J8" s="4"/>
      <c r="K8" s="33" t="str">
        <f t="shared" si="2"/>
        <v>PC10</v>
      </c>
      <c r="L8" s="24" t="str">
        <f t="shared" si="3"/>
        <v/>
      </c>
      <c r="M8" s="28" t="str">
        <f t="shared" si="4"/>
        <v/>
      </c>
      <c r="O8" s="1" t="str">
        <f t="shared" si="5"/>
        <v/>
      </c>
      <c r="P8" s="1">
        <f>IFERROR(INDEX(ピン配置!$C$3:$I$18,MATCH(VALUE(MID(H8,3,2)),ピン配置!$B$3:$B$18,0),MATCH(MID(H8,2,1),ピン配置!$C$2:$I$2,0)),"")</f>
        <v>23</v>
      </c>
      <c r="Q8" s="1">
        <f t="shared" si="6"/>
        <v>0</v>
      </c>
      <c r="R8" s="1">
        <f t="shared" si="7"/>
        <v>0</v>
      </c>
      <c r="S8" s="1" t="str">
        <f t="shared" si="8"/>
        <v>UART</v>
      </c>
      <c r="T8" s="1">
        <f t="shared" si="9"/>
        <v>4</v>
      </c>
      <c r="U8" s="1" t="str">
        <f t="shared" si="10"/>
        <v>SERIAL</v>
      </c>
      <c r="V8" s="1" t="str">
        <f t="shared" si="11"/>
        <v>UART4_TX</v>
      </c>
    </row>
    <row r="9" spans="1:22" x14ac:dyDescent="0.15">
      <c r="A9" s="104"/>
      <c r="B9" s="109"/>
      <c r="C9" s="34" t="s">
        <v>35</v>
      </c>
      <c r="D9" s="23" t="s">
        <v>46</v>
      </c>
      <c r="E9" s="24" t="s">
        <v>49</v>
      </c>
      <c r="G9" s="106"/>
      <c r="H9" s="89" t="s">
        <v>235</v>
      </c>
      <c r="I9" s="89">
        <f t="shared" si="1"/>
        <v>24</v>
      </c>
      <c r="J9" s="3"/>
      <c r="K9" s="33" t="str">
        <f t="shared" si="2"/>
        <v>PC11</v>
      </c>
      <c r="L9" s="24" t="str">
        <f t="shared" si="3"/>
        <v/>
      </c>
      <c r="M9" s="28" t="str">
        <f t="shared" si="4"/>
        <v/>
      </c>
      <c r="O9" s="1" t="str">
        <f t="shared" si="5"/>
        <v/>
      </c>
      <c r="P9" s="1">
        <f>IFERROR(INDEX(ピン配置!$C$3:$I$18,MATCH(VALUE(MID(H9,3,2)),ピン配置!$B$3:$B$18,0),MATCH(MID(H9,2,1),ピン配置!$C$2:$I$2,0)),"")</f>
        <v>24</v>
      </c>
      <c r="Q9" s="1">
        <f t="shared" si="6"/>
        <v>0</v>
      </c>
      <c r="R9" s="1">
        <f t="shared" si="7"/>
        <v>0</v>
      </c>
      <c r="S9" s="1" t="str">
        <f t="shared" si="8"/>
        <v>UART</v>
      </c>
      <c r="T9" s="1">
        <f t="shared" si="9"/>
        <v>4</v>
      </c>
      <c r="U9" s="1" t="str">
        <f t="shared" si="10"/>
        <v>SERIAL</v>
      </c>
      <c r="V9" s="1" t="str">
        <f t="shared" si="11"/>
        <v>UART4_RX</v>
      </c>
    </row>
    <row r="10" spans="1:22" x14ac:dyDescent="0.15">
      <c r="A10" s="104"/>
      <c r="B10" s="107">
        <v>5</v>
      </c>
      <c r="C10" s="22" t="s">
        <v>32</v>
      </c>
      <c r="D10" s="36" t="s">
        <v>50</v>
      </c>
      <c r="E10" s="37"/>
      <c r="F10" s="38"/>
      <c r="G10" s="108"/>
      <c r="I10" s="86" t="str">
        <f t="shared" si="1"/>
        <v/>
      </c>
      <c r="J10" s="4"/>
      <c r="K10" s="33" t="str">
        <f t="shared" si="2"/>
        <v>PC12</v>
      </c>
      <c r="L10" s="24" t="str">
        <f t="shared" si="3"/>
        <v/>
      </c>
      <c r="M10" s="28" t="str">
        <f t="shared" si="4"/>
        <v/>
      </c>
      <c r="O10" s="1" t="str">
        <f t="shared" si="5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6"/>
        <v>0</v>
      </c>
      <c r="R10" s="1">
        <f t="shared" si="7"/>
        <v>0</v>
      </c>
      <c r="S10" s="1" t="str">
        <f t="shared" si="8"/>
        <v>UART</v>
      </c>
      <c r="T10" s="1">
        <f t="shared" si="9"/>
        <v>5</v>
      </c>
      <c r="U10" s="1" t="str">
        <f t="shared" si="10"/>
        <v/>
      </c>
      <c r="V10" s="1" t="str">
        <f t="shared" si="11"/>
        <v>UART5_TX</v>
      </c>
    </row>
    <row r="11" spans="1:22" x14ac:dyDescent="0.15">
      <c r="A11" s="104"/>
      <c r="B11" s="107"/>
      <c r="C11" s="29" t="s">
        <v>35</v>
      </c>
      <c r="D11" s="30" t="s">
        <v>51</v>
      </c>
      <c r="E11" s="31"/>
      <c r="F11" s="32"/>
      <c r="G11" s="108"/>
      <c r="I11" s="86" t="str">
        <f t="shared" si="1"/>
        <v/>
      </c>
      <c r="J11" s="3"/>
      <c r="K11" s="33" t="str">
        <f t="shared" si="2"/>
        <v>PD2</v>
      </c>
      <c r="L11" s="24" t="str">
        <f t="shared" si="3"/>
        <v/>
      </c>
      <c r="M11" s="28" t="str">
        <f t="shared" si="4"/>
        <v/>
      </c>
      <c r="O11" s="1" t="str">
        <f t="shared" si="5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6"/>
        <v>0</v>
      </c>
      <c r="R11" s="1">
        <f t="shared" si="7"/>
        <v>0</v>
      </c>
      <c r="S11" s="1" t="str">
        <f t="shared" si="8"/>
        <v>UART</v>
      </c>
      <c r="T11" s="1">
        <f t="shared" si="9"/>
        <v>5</v>
      </c>
      <c r="U11" s="1" t="str">
        <f t="shared" si="10"/>
        <v/>
      </c>
      <c r="V11" s="1" t="str">
        <f t="shared" si="11"/>
        <v>UART5_RX</v>
      </c>
    </row>
    <row r="12" spans="1:22" x14ac:dyDescent="0.15">
      <c r="A12" s="104"/>
      <c r="B12" s="106">
        <v>6</v>
      </c>
      <c r="C12" s="34" t="s">
        <v>32</v>
      </c>
      <c r="D12" s="23" t="s">
        <v>52</v>
      </c>
      <c r="G12" s="109"/>
      <c r="H12" s="88"/>
      <c r="I12" s="88" t="str">
        <f t="shared" si="1"/>
        <v/>
      </c>
      <c r="J12" s="4"/>
      <c r="K12" s="33" t="str">
        <f t="shared" si="2"/>
        <v>PC6</v>
      </c>
      <c r="L12" s="24" t="str">
        <f t="shared" si="3"/>
        <v/>
      </c>
      <c r="M12" s="28" t="str">
        <f t="shared" si="4"/>
        <v/>
      </c>
      <c r="O12" s="1" t="str">
        <f t="shared" si="5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6"/>
        <v>0</v>
      </c>
      <c r="R12" s="1">
        <f t="shared" si="7"/>
        <v>0</v>
      </c>
      <c r="S12" s="1" t="str">
        <f t="shared" si="8"/>
        <v>UART</v>
      </c>
      <c r="T12" s="1">
        <f t="shared" si="9"/>
        <v>6</v>
      </c>
      <c r="U12" s="1" t="str">
        <f t="shared" si="10"/>
        <v/>
      </c>
      <c r="V12" s="1" t="str">
        <f t="shared" si="11"/>
        <v>UART6_TX</v>
      </c>
    </row>
    <row r="13" spans="1:22" x14ac:dyDescent="0.15">
      <c r="A13" s="104"/>
      <c r="B13" s="109"/>
      <c r="C13" s="34" t="s">
        <v>35</v>
      </c>
      <c r="D13" s="23" t="s">
        <v>53</v>
      </c>
      <c r="G13" s="106"/>
      <c r="H13" s="89"/>
      <c r="I13" s="89" t="str">
        <f t="shared" si="1"/>
        <v/>
      </c>
      <c r="J13" s="3"/>
      <c r="K13" s="33" t="str">
        <f t="shared" si="2"/>
        <v>PC7</v>
      </c>
      <c r="L13" s="24" t="str">
        <f t="shared" si="3"/>
        <v/>
      </c>
      <c r="M13" s="28" t="str">
        <f t="shared" si="4"/>
        <v/>
      </c>
      <c r="O13" s="1" t="str">
        <f t="shared" si="5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6"/>
        <v>0</v>
      </c>
      <c r="R13" s="1">
        <f t="shared" si="7"/>
        <v>0</v>
      </c>
      <c r="S13" s="1" t="str">
        <f t="shared" si="8"/>
        <v>UART</v>
      </c>
      <c r="T13" s="1">
        <f t="shared" si="9"/>
        <v>6</v>
      </c>
      <c r="U13" s="1" t="str">
        <f t="shared" si="10"/>
        <v/>
      </c>
      <c r="V13" s="1" t="str">
        <f t="shared" si="11"/>
        <v>UART6_RX</v>
      </c>
    </row>
    <row r="14" spans="1:22" x14ac:dyDescent="0.15">
      <c r="A14" s="104"/>
      <c r="B14" s="107">
        <v>7</v>
      </c>
      <c r="C14" s="34" t="s">
        <v>54</v>
      </c>
      <c r="D14" s="36"/>
      <c r="E14" s="37"/>
      <c r="F14" s="38"/>
      <c r="G14" s="108"/>
      <c r="I14" s="86" t="str">
        <f t="shared" si="1"/>
        <v/>
      </c>
      <c r="J14" s="4"/>
      <c r="K14" s="33" t="str">
        <f t="shared" si="2"/>
        <v/>
      </c>
      <c r="L14" s="24" t="str">
        <f t="shared" si="3"/>
        <v/>
      </c>
      <c r="M14" s="28" t="str">
        <f t="shared" si="4"/>
        <v/>
      </c>
      <c r="O14" s="1" t="str">
        <f t="shared" si="5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6"/>
        <v>0</v>
      </c>
      <c r="R14" s="1">
        <f t="shared" si="7"/>
        <v>0</v>
      </c>
      <c r="S14" s="1" t="str">
        <f t="shared" si="8"/>
        <v>UART</v>
      </c>
      <c r="T14" s="1">
        <f t="shared" si="9"/>
        <v>7</v>
      </c>
      <c r="U14" s="1" t="str">
        <f t="shared" si="10"/>
        <v/>
      </c>
      <c r="V14" s="1" t="str">
        <f t="shared" si="11"/>
        <v>UART7_TX</v>
      </c>
    </row>
    <row r="15" spans="1:22" x14ac:dyDescent="0.15">
      <c r="A15" s="104"/>
      <c r="B15" s="107"/>
      <c r="C15" s="34" t="s">
        <v>35</v>
      </c>
      <c r="D15" s="30"/>
      <c r="E15" s="31"/>
      <c r="F15" s="32"/>
      <c r="G15" s="108"/>
      <c r="I15" s="86" t="str">
        <f t="shared" si="1"/>
        <v/>
      </c>
      <c r="J15" s="3"/>
      <c r="K15" s="33" t="str">
        <f t="shared" si="2"/>
        <v/>
      </c>
      <c r="L15" s="24" t="str">
        <f t="shared" si="3"/>
        <v/>
      </c>
      <c r="M15" s="28" t="str">
        <f t="shared" si="4"/>
        <v/>
      </c>
      <c r="O15" s="1" t="str">
        <f t="shared" si="5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6"/>
        <v>0</v>
      </c>
      <c r="R15" s="1">
        <f t="shared" si="7"/>
        <v>0</v>
      </c>
      <c r="S15" s="1" t="str">
        <f t="shared" si="8"/>
        <v>UART</v>
      </c>
      <c r="T15" s="1">
        <f t="shared" si="9"/>
        <v>7</v>
      </c>
      <c r="U15" s="1" t="str">
        <f t="shared" si="10"/>
        <v/>
      </c>
      <c r="V15" s="1" t="str">
        <f t="shared" si="11"/>
        <v>UART7_RX</v>
      </c>
    </row>
    <row r="16" spans="1:22" x14ac:dyDescent="0.15">
      <c r="A16" s="104"/>
      <c r="B16" s="106">
        <v>8</v>
      </c>
      <c r="C16" s="22" t="s">
        <v>32</v>
      </c>
      <c r="G16" s="109"/>
      <c r="H16" s="88"/>
      <c r="I16" s="88" t="str">
        <f t="shared" si="1"/>
        <v/>
      </c>
      <c r="J16" s="4"/>
      <c r="K16" s="33" t="str">
        <f t="shared" si="2"/>
        <v/>
      </c>
      <c r="L16" s="24" t="str">
        <f t="shared" si="3"/>
        <v/>
      </c>
      <c r="M16" s="28" t="str">
        <f t="shared" si="4"/>
        <v/>
      </c>
      <c r="O16" s="1" t="str">
        <f t="shared" si="5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6"/>
        <v>0</v>
      </c>
      <c r="R16" s="1">
        <f t="shared" si="7"/>
        <v>0</v>
      </c>
      <c r="S16" s="1" t="str">
        <f t="shared" si="8"/>
        <v>UART</v>
      </c>
      <c r="T16" s="1">
        <f t="shared" si="9"/>
        <v>8</v>
      </c>
      <c r="U16" s="1" t="str">
        <f t="shared" si="10"/>
        <v/>
      </c>
      <c r="V16" s="1" t="str">
        <f t="shared" si="11"/>
        <v>UART8_TX</v>
      </c>
    </row>
    <row r="17" spans="1:22" ht="14.25" thickBot="1" x14ac:dyDescent="0.2">
      <c r="A17" s="105"/>
      <c r="B17" s="114"/>
      <c r="C17" s="39" t="s">
        <v>35</v>
      </c>
      <c r="D17" s="40"/>
      <c r="E17" s="41"/>
      <c r="F17" s="42"/>
      <c r="G17" s="115"/>
      <c r="H17" s="90"/>
      <c r="I17" s="90" t="str">
        <f t="shared" si="1"/>
        <v/>
      </c>
      <c r="J17" s="43"/>
      <c r="K17" s="33" t="str">
        <f t="shared" si="2"/>
        <v/>
      </c>
      <c r="L17" s="24" t="str">
        <f t="shared" si="3"/>
        <v/>
      </c>
      <c r="M17" s="28" t="str">
        <f t="shared" si="4"/>
        <v/>
      </c>
      <c r="O17" s="1" t="str">
        <f t="shared" si="5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6"/>
        <v>0</v>
      </c>
      <c r="R17" s="1">
        <f t="shared" si="7"/>
        <v>0</v>
      </c>
      <c r="S17" s="1" t="str">
        <f t="shared" si="8"/>
        <v>UART</v>
      </c>
      <c r="T17" s="1">
        <f t="shared" si="9"/>
        <v>8</v>
      </c>
      <c r="U17" s="1" t="str">
        <f t="shared" si="10"/>
        <v/>
      </c>
      <c r="V17" s="1" t="str">
        <f t="shared" si="11"/>
        <v>UART8_RX</v>
      </c>
    </row>
    <row r="18" spans="1:22" x14ac:dyDescent="0.15">
      <c r="A18" s="103" t="s">
        <v>55</v>
      </c>
      <c r="B18" s="106">
        <v>1</v>
      </c>
      <c r="C18" s="22" t="s">
        <v>32</v>
      </c>
      <c r="D18" s="23" t="s">
        <v>58</v>
      </c>
      <c r="E18" s="24" t="s">
        <v>56</v>
      </c>
      <c r="G18" s="117"/>
      <c r="I18" s="86" t="str">
        <f t="shared" si="1"/>
        <v/>
      </c>
      <c r="J18" s="3"/>
      <c r="K18" s="33" t="str">
        <f t="shared" si="2"/>
        <v>PD1</v>
      </c>
      <c r="L18" s="24" t="str">
        <f t="shared" si="3"/>
        <v>PA12</v>
      </c>
      <c r="M18" s="28" t="str">
        <f t="shared" si="4"/>
        <v/>
      </c>
      <c r="O18" s="1" t="str">
        <f t="shared" si="5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6"/>
        <v>0</v>
      </c>
      <c r="R18" s="1">
        <f t="shared" si="7"/>
        <v>0</v>
      </c>
      <c r="S18" s="1" t="str">
        <f t="shared" si="8"/>
        <v>CAN</v>
      </c>
      <c r="T18" s="1">
        <f t="shared" si="9"/>
        <v>1</v>
      </c>
      <c r="U18" s="1" t="str">
        <f t="shared" si="10"/>
        <v/>
      </c>
      <c r="V18" s="1" t="str">
        <f t="shared" si="11"/>
        <v>CAN1_TX</v>
      </c>
    </row>
    <row r="19" spans="1:22" x14ac:dyDescent="0.15">
      <c r="A19" s="104"/>
      <c r="B19" s="109"/>
      <c r="C19" s="29" t="s">
        <v>35</v>
      </c>
      <c r="D19" s="23" t="s">
        <v>60</v>
      </c>
      <c r="E19" s="24" t="s">
        <v>59</v>
      </c>
      <c r="G19" s="118"/>
      <c r="I19" s="86" t="str">
        <f t="shared" si="1"/>
        <v/>
      </c>
      <c r="J19" s="3"/>
      <c r="K19" s="33" t="str">
        <f t="shared" si="2"/>
        <v>PD0</v>
      </c>
      <c r="L19" s="24" t="str">
        <f t="shared" si="3"/>
        <v>PA11</v>
      </c>
      <c r="M19" s="28" t="str">
        <f t="shared" si="4"/>
        <v/>
      </c>
      <c r="O19" s="1" t="str">
        <f t="shared" si="5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6"/>
        <v>0</v>
      </c>
      <c r="R19" s="1">
        <f t="shared" si="7"/>
        <v>0</v>
      </c>
      <c r="S19" s="1" t="str">
        <f t="shared" si="8"/>
        <v>CAN</v>
      </c>
      <c r="T19" s="1">
        <f t="shared" si="9"/>
        <v>1</v>
      </c>
      <c r="U19" s="1" t="str">
        <f t="shared" si="10"/>
        <v/>
      </c>
      <c r="V19" s="1" t="str">
        <f t="shared" si="11"/>
        <v>CAN1_RX</v>
      </c>
    </row>
    <row r="20" spans="1:22" x14ac:dyDescent="0.15">
      <c r="A20" s="104"/>
      <c r="B20" s="107">
        <v>2</v>
      </c>
      <c r="C20" s="34" t="s">
        <v>32</v>
      </c>
      <c r="D20" s="36" t="s">
        <v>34</v>
      </c>
      <c r="E20" s="37" t="s">
        <v>61</v>
      </c>
      <c r="F20" s="38"/>
      <c r="G20" s="109" t="s">
        <v>215</v>
      </c>
      <c r="H20" s="88" t="s">
        <v>209</v>
      </c>
      <c r="I20" s="88">
        <f t="shared" si="1"/>
        <v>92</v>
      </c>
      <c r="J20" s="4"/>
      <c r="K20" s="33" t="str">
        <f t="shared" si="2"/>
        <v/>
      </c>
      <c r="L20" s="24" t="str">
        <f t="shared" si="3"/>
        <v>PB13</v>
      </c>
      <c r="M20" s="28" t="str">
        <f t="shared" si="4"/>
        <v/>
      </c>
      <c r="O20" s="1" t="str">
        <f t="shared" si="5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6"/>
        <v>0</v>
      </c>
      <c r="R20" s="1">
        <f t="shared" si="7"/>
        <v>0</v>
      </c>
      <c r="S20" s="1" t="str">
        <f t="shared" si="8"/>
        <v>CAN</v>
      </c>
      <c r="T20" s="1">
        <f t="shared" si="9"/>
        <v>2</v>
      </c>
      <c r="U20" s="1" t="str">
        <f t="shared" si="10"/>
        <v>CAN</v>
      </c>
      <c r="V20" s="1" t="str">
        <f t="shared" si="11"/>
        <v>CAN2_TX</v>
      </c>
    </row>
    <row r="21" spans="1:22" ht="14.25" thickBot="1" x14ac:dyDescent="0.2">
      <c r="A21" s="116"/>
      <c r="B21" s="114"/>
      <c r="C21" s="39" t="s">
        <v>62</v>
      </c>
      <c r="D21" s="40" t="s">
        <v>166</v>
      </c>
      <c r="E21" s="41" t="s">
        <v>64</v>
      </c>
      <c r="F21" s="42"/>
      <c r="G21" s="115"/>
      <c r="H21" s="90" t="s">
        <v>210</v>
      </c>
      <c r="I21" s="90">
        <f t="shared" si="1"/>
        <v>91</v>
      </c>
      <c r="J21" s="43"/>
      <c r="K21" s="33" t="str">
        <f t="shared" si="2"/>
        <v/>
      </c>
      <c r="L21" s="24" t="str">
        <f t="shared" si="3"/>
        <v>PB12</v>
      </c>
      <c r="M21" s="28" t="str">
        <f t="shared" si="4"/>
        <v/>
      </c>
      <c r="O21" s="1" t="str">
        <f t="shared" si="5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6"/>
        <v>0</v>
      </c>
      <c r="R21" s="1">
        <f t="shared" si="7"/>
        <v>0</v>
      </c>
      <c r="S21" s="1" t="str">
        <f t="shared" si="8"/>
        <v>CAN</v>
      </c>
      <c r="T21" s="1">
        <f t="shared" si="9"/>
        <v>2</v>
      </c>
      <c r="U21" s="1" t="str">
        <f t="shared" si="10"/>
        <v>CAN</v>
      </c>
      <c r="V21" s="1" t="str">
        <f t="shared" si="11"/>
        <v>CAN2_RX</v>
      </c>
    </row>
    <row r="22" spans="1:22" x14ac:dyDescent="0.15">
      <c r="A22" s="119" t="s">
        <v>65</v>
      </c>
      <c r="B22" s="120">
        <v>1</v>
      </c>
      <c r="C22" s="34" t="s">
        <v>66</v>
      </c>
      <c r="D22" s="44" t="s">
        <v>34</v>
      </c>
      <c r="E22" s="45" t="s">
        <v>67</v>
      </c>
      <c r="F22" s="46"/>
      <c r="G22" s="117"/>
      <c r="H22" s="86" t="s">
        <v>218</v>
      </c>
      <c r="I22" s="86">
        <f t="shared" si="1"/>
        <v>95</v>
      </c>
      <c r="J22" s="3"/>
      <c r="K22" s="33" t="str">
        <f t="shared" si="2"/>
        <v/>
      </c>
      <c r="L22" s="24" t="str">
        <f t="shared" si="3"/>
        <v/>
      </c>
      <c r="M22" s="28" t="str">
        <f t="shared" si="4"/>
        <v/>
      </c>
      <c r="O22" s="1" t="str">
        <f t="shared" si="5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6"/>
        <v>0</v>
      </c>
      <c r="R22" s="1">
        <f t="shared" si="7"/>
        <v>0</v>
      </c>
      <c r="S22" s="1" t="str">
        <f t="shared" si="8"/>
        <v>I2C</v>
      </c>
      <c r="T22" s="1">
        <f t="shared" si="9"/>
        <v>1</v>
      </c>
      <c r="U22" s="1" t="str">
        <f t="shared" si="10"/>
        <v/>
      </c>
      <c r="V22" s="1" t="str">
        <f t="shared" si="11"/>
        <v>I2C1_SCL</v>
      </c>
    </row>
    <row r="23" spans="1:22" x14ac:dyDescent="0.15">
      <c r="A23" s="104"/>
      <c r="B23" s="109"/>
      <c r="C23" s="34" t="s">
        <v>68</v>
      </c>
      <c r="D23" s="23" t="s">
        <v>37</v>
      </c>
      <c r="E23" s="24" t="s">
        <v>57</v>
      </c>
      <c r="G23" s="118"/>
      <c r="H23" s="86" t="s">
        <v>219</v>
      </c>
      <c r="I23" s="86">
        <f t="shared" si="1"/>
        <v>93</v>
      </c>
      <c r="J23" s="3"/>
      <c r="K23" s="33" t="str">
        <f t="shared" si="2"/>
        <v/>
      </c>
      <c r="L23" s="24" t="str">
        <f t="shared" si="3"/>
        <v>PB9</v>
      </c>
      <c r="M23" s="28" t="str">
        <f t="shared" si="4"/>
        <v/>
      </c>
      <c r="O23" s="1" t="str">
        <f t="shared" si="5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6"/>
        <v>0</v>
      </c>
      <c r="R23" s="1">
        <f t="shared" si="7"/>
        <v>0</v>
      </c>
      <c r="S23" s="1" t="str">
        <f t="shared" si="8"/>
        <v>I2C</v>
      </c>
      <c r="T23" s="1">
        <f t="shared" si="9"/>
        <v>1</v>
      </c>
      <c r="U23" s="1" t="str">
        <f t="shared" si="10"/>
        <v/>
      </c>
      <c r="V23" s="1" t="str">
        <f t="shared" si="11"/>
        <v>I2C1_SDA</v>
      </c>
    </row>
    <row r="24" spans="1:22" x14ac:dyDescent="0.15">
      <c r="A24" s="104"/>
      <c r="B24" s="107">
        <v>2</v>
      </c>
      <c r="C24" s="22" t="s">
        <v>69</v>
      </c>
      <c r="D24" s="36" t="s">
        <v>42</v>
      </c>
      <c r="E24" s="37"/>
      <c r="F24" s="38"/>
      <c r="G24" s="109"/>
      <c r="H24" s="88"/>
      <c r="I24" s="88" t="str">
        <f t="shared" si="1"/>
        <v/>
      </c>
      <c r="J24" s="4"/>
      <c r="K24" s="33" t="str">
        <f t="shared" si="2"/>
        <v/>
      </c>
      <c r="L24" s="24" t="str">
        <f t="shared" si="3"/>
        <v/>
      </c>
      <c r="M24" s="28" t="str">
        <f t="shared" si="4"/>
        <v/>
      </c>
      <c r="O24" s="1" t="str">
        <f t="shared" si="5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6"/>
        <v>0</v>
      </c>
      <c r="R24" s="1">
        <f t="shared" si="7"/>
        <v>0</v>
      </c>
      <c r="S24" s="1" t="str">
        <f t="shared" si="8"/>
        <v>I2C</v>
      </c>
      <c r="T24" s="1">
        <f t="shared" si="9"/>
        <v>2</v>
      </c>
      <c r="U24" s="1" t="str">
        <f t="shared" si="10"/>
        <v/>
      </c>
      <c r="V24" s="1" t="str">
        <f t="shared" si="11"/>
        <v>I2C2_SCL</v>
      </c>
    </row>
    <row r="25" spans="1:22" x14ac:dyDescent="0.15">
      <c r="A25" s="104"/>
      <c r="B25" s="107"/>
      <c r="C25" s="34" t="s">
        <v>70</v>
      </c>
      <c r="D25" s="30" t="s">
        <v>45</v>
      </c>
      <c r="E25" s="31"/>
      <c r="F25" s="32"/>
      <c r="G25" s="106"/>
      <c r="H25" s="89"/>
      <c r="I25" s="89" t="str">
        <f t="shared" si="1"/>
        <v/>
      </c>
      <c r="J25" s="3"/>
      <c r="K25" s="33" t="str">
        <f t="shared" si="2"/>
        <v/>
      </c>
      <c r="L25" s="24" t="str">
        <f t="shared" si="3"/>
        <v/>
      </c>
      <c r="M25" s="28" t="str">
        <f t="shared" si="4"/>
        <v/>
      </c>
      <c r="O25" s="1" t="str">
        <f t="shared" si="5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6"/>
        <v>0</v>
      </c>
      <c r="R25" s="1">
        <f t="shared" si="7"/>
        <v>0</v>
      </c>
      <c r="S25" s="1" t="str">
        <f t="shared" si="8"/>
        <v>I2C</v>
      </c>
      <c r="T25" s="1">
        <f t="shared" si="9"/>
        <v>2</v>
      </c>
      <c r="U25" s="1" t="str">
        <f t="shared" si="10"/>
        <v/>
      </c>
      <c r="V25" s="1" t="str">
        <f t="shared" si="11"/>
        <v>I2C2_SDA</v>
      </c>
    </row>
    <row r="26" spans="1:22" x14ac:dyDescent="0.15">
      <c r="A26" s="104"/>
      <c r="B26" s="106">
        <v>3</v>
      </c>
      <c r="C26" s="22" t="s">
        <v>69</v>
      </c>
      <c r="D26" s="36" t="s">
        <v>71</v>
      </c>
      <c r="E26" s="37"/>
      <c r="F26" s="38"/>
      <c r="G26" s="121"/>
      <c r="I26" s="86" t="str">
        <f t="shared" si="1"/>
        <v/>
      </c>
      <c r="J26" s="4"/>
      <c r="K26" s="33" t="str">
        <f t="shared" si="2"/>
        <v>PA8</v>
      </c>
      <c r="L26" s="24" t="str">
        <f t="shared" si="3"/>
        <v/>
      </c>
      <c r="M26" s="28" t="str">
        <f t="shared" si="4"/>
        <v/>
      </c>
      <c r="O26" s="1" t="str">
        <f t="shared" si="5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6"/>
        <v>0</v>
      </c>
      <c r="R26" s="1">
        <f t="shared" si="7"/>
        <v>0</v>
      </c>
      <c r="S26" s="1" t="str">
        <f t="shared" si="8"/>
        <v>I2C</v>
      </c>
      <c r="T26" s="1">
        <f t="shared" si="9"/>
        <v>3</v>
      </c>
      <c r="U26" s="1" t="str">
        <f t="shared" si="10"/>
        <v/>
      </c>
      <c r="V26" s="1" t="str">
        <f t="shared" si="11"/>
        <v>I2C3_SCL</v>
      </c>
    </row>
    <row r="27" spans="1:22" x14ac:dyDescent="0.15">
      <c r="A27" s="104"/>
      <c r="B27" s="107"/>
      <c r="C27" s="34" t="s">
        <v>70</v>
      </c>
      <c r="D27" s="30" t="s">
        <v>78</v>
      </c>
      <c r="E27" s="31" t="s">
        <v>78</v>
      </c>
      <c r="F27" s="32"/>
      <c r="G27" s="118"/>
      <c r="I27" s="86" t="str">
        <f t="shared" si="1"/>
        <v/>
      </c>
      <c r="J27" s="3"/>
      <c r="K27" s="33" t="str">
        <f t="shared" si="2"/>
        <v>PC9</v>
      </c>
      <c r="L27" s="24" t="str">
        <f t="shared" si="3"/>
        <v>PC9</v>
      </c>
      <c r="M27" s="28" t="str">
        <f t="shared" si="4"/>
        <v/>
      </c>
      <c r="O27" s="1" t="str">
        <f t="shared" si="5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6"/>
        <v>0</v>
      </c>
      <c r="R27" s="1">
        <f t="shared" si="7"/>
        <v>0</v>
      </c>
      <c r="S27" s="1" t="str">
        <f t="shared" si="8"/>
        <v>I2C</v>
      </c>
      <c r="T27" s="1">
        <f t="shared" si="9"/>
        <v>3</v>
      </c>
      <c r="U27" s="1" t="str">
        <f t="shared" si="10"/>
        <v/>
      </c>
      <c r="V27" s="1" t="str">
        <f t="shared" si="11"/>
        <v>I2C3_SDA</v>
      </c>
    </row>
    <row r="28" spans="1:22" x14ac:dyDescent="0.15">
      <c r="A28" s="104"/>
      <c r="B28" s="107">
        <v>4</v>
      </c>
      <c r="C28" s="34" t="s">
        <v>69</v>
      </c>
      <c r="G28" s="109"/>
      <c r="H28" s="88"/>
      <c r="I28" s="88" t="str">
        <f t="shared" si="1"/>
        <v/>
      </c>
      <c r="J28" s="4"/>
      <c r="K28" s="33" t="str">
        <f t="shared" si="2"/>
        <v/>
      </c>
      <c r="L28" s="24" t="str">
        <f t="shared" si="3"/>
        <v/>
      </c>
      <c r="M28" s="28" t="str">
        <f t="shared" si="4"/>
        <v/>
      </c>
      <c r="O28" s="1" t="str">
        <f t="shared" si="5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6"/>
        <v>0</v>
      </c>
      <c r="R28" s="1">
        <f t="shared" si="7"/>
        <v>0</v>
      </c>
      <c r="S28" s="1" t="str">
        <f t="shared" si="8"/>
        <v>I2C</v>
      </c>
      <c r="T28" s="1">
        <f t="shared" si="9"/>
        <v>4</v>
      </c>
      <c r="U28" s="1" t="str">
        <f t="shared" si="10"/>
        <v/>
      </c>
      <c r="V28" s="1" t="str">
        <f t="shared" si="11"/>
        <v>I2C4_SCL</v>
      </c>
    </row>
    <row r="29" spans="1:22" ht="14.25" thickBot="1" x14ac:dyDescent="0.2">
      <c r="A29" s="105"/>
      <c r="B29" s="114"/>
      <c r="C29" s="39" t="s">
        <v>70</v>
      </c>
      <c r="D29" s="40"/>
      <c r="E29" s="41"/>
      <c r="F29" s="42"/>
      <c r="G29" s="115"/>
      <c r="H29" s="90"/>
      <c r="I29" s="90" t="str">
        <f t="shared" si="1"/>
        <v/>
      </c>
      <c r="J29" s="43"/>
      <c r="K29" s="33" t="str">
        <f t="shared" si="2"/>
        <v/>
      </c>
      <c r="L29" s="24" t="str">
        <f t="shared" si="3"/>
        <v/>
      </c>
      <c r="M29" s="28" t="str">
        <f t="shared" si="4"/>
        <v/>
      </c>
      <c r="O29" s="1" t="str">
        <f t="shared" si="5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6"/>
        <v>0</v>
      </c>
      <c r="R29" s="1">
        <f t="shared" si="7"/>
        <v>0</v>
      </c>
      <c r="S29" s="1" t="str">
        <f t="shared" si="8"/>
        <v>I2C</v>
      </c>
      <c r="T29" s="1">
        <f t="shared" si="9"/>
        <v>4</v>
      </c>
      <c r="U29" s="1" t="str">
        <f t="shared" si="10"/>
        <v/>
      </c>
      <c r="V29" s="1" t="str">
        <f t="shared" si="11"/>
        <v>I2C4_SDA</v>
      </c>
    </row>
    <row r="30" spans="1:22" x14ac:dyDescent="0.15">
      <c r="A30" s="103" t="s">
        <v>74</v>
      </c>
      <c r="B30" s="47" t="s">
        <v>75</v>
      </c>
      <c r="C30" s="47" t="s">
        <v>75</v>
      </c>
      <c r="D30" s="48"/>
      <c r="G30" s="49"/>
      <c r="I30" s="86" t="str">
        <f t="shared" si="1"/>
        <v/>
      </c>
      <c r="J30" s="3"/>
      <c r="K30" s="33" t="str">
        <f t="shared" si="2"/>
        <v/>
      </c>
      <c r="L30" s="24" t="str">
        <f t="shared" si="3"/>
        <v/>
      </c>
      <c r="M30" s="28" t="str">
        <f t="shared" si="4"/>
        <v/>
      </c>
      <c r="O30" s="1" t="str">
        <f t="shared" si="5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6"/>
        <v>0</v>
      </c>
      <c r="R30" s="1">
        <f t="shared" si="7"/>
        <v>0</v>
      </c>
      <c r="S30" s="1" t="str">
        <f t="shared" si="8"/>
        <v>QSPI</v>
      </c>
      <c r="T30" s="1" t="str">
        <f t="shared" si="9"/>
        <v>SCK</v>
      </c>
      <c r="U30" s="1" t="str">
        <f t="shared" si="10"/>
        <v/>
      </c>
      <c r="V30" s="1" t="str">
        <f t="shared" si="11"/>
        <v>QSPISCK_SCK</v>
      </c>
    </row>
    <row r="31" spans="1:22" x14ac:dyDescent="0.15">
      <c r="A31" s="104"/>
      <c r="B31" s="107" t="s">
        <v>76</v>
      </c>
      <c r="C31" s="34" t="s">
        <v>77</v>
      </c>
      <c r="D31" s="36"/>
      <c r="E31" s="37"/>
      <c r="F31" s="38"/>
      <c r="G31" s="121"/>
      <c r="H31" s="88"/>
      <c r="I31" s="88" t="str">
        <f t="shared" si="1"/>
        <v/>
      </c>
      <c r="J31" s="4"/>
      <c r="K31" s="33" t="str">
        <f t="shared" si="2"/>
        <v/>
      </c>
      <c r="L31" s="24" t="str">
        <f t="shared" si="3"/>
        <v/>
      </c>
      <c r="M31" s="28" t="str">
        <f t="shared" si="4"/>
        <v/>
      </c>
      <c r="O31" s="1" t="str">
        <f t="shared" si="5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6"/>
        <v>0</v>
      </c>
      <c r="R31" s="1">
        <f t="shared" si="7"/>
        <v>0</v>
      </c>
      <c r="S31" s="1" t="str">
        <f t="shared" si="8"/>
        <v>QSPI</v>
      </c>
      <c r="T31" s="1" t="str">
        <f t="shared" si="9"/>
        <v>B1</v>
      </c>
      <c r="U31" s="1" t="str">
        <f t="shared" si="10"/>
        <v/>
      </c>
      <c r="V31" s="1" t="str">
        <f t="shared" si="11"/>
        <v>QSPIB1_IO0</v>
      </c>
    </row>
    <row r="32" spans="1:22" x14ac:dyDescent="0.15">
      <c r="A32" s="104"/>
      <c r="B32" s="107"/>
      <c r="C32" s="34" t="s">
        <v>79</v>
      </c>
      <c r="D32" s="48"/>
      <c r="E32" s="50"/>
      <c r="G32" s="122"/>
      <c r="I32" s="86" t="str">
        <f t="shared" si="1"/>
        <v/>
      </c>
      <c r="J32" s="3"/>
      <c r="K32" s="33" t="str">
        <f t="shared" si="2"/>
        <v/>
      </c>
      <c r="L32" s="24" t="str">
        <f t="shared" si="3"/>
        <v/>
      </c>
      <c r="M32" s="28" t="str">
        <f t="shared" si="4"/>
        <v/>
      </c>
      <c r="O32" s="1" t="str">
        <f t="shared" si="5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6"/>
        <v>0</v>
      </c>
      <c r="R32" s="1">
        <f t="shared" si="7"/>
        <v>0</v>
      </c>
      <c r="S32" s="1" t="str">
        <f t="shared" si="8"/>
        <v>QSPI</v>
      </c>
      <c r="T32" s="1" t="str">
        <f t="shared" si="9"/>
        <v>B1</v>
      </c>
      <c r="U32" s="1" t="str">
        <f t="shared" si="10"/>
        <v/>
      </c>
      <c r="V32" s="1" t="str">
        <f t="shared" si="11"/>
        <v>QSPIB1_IO1</v>
      </c>
    </row>
    <row r="33" spans="1:22" x14ac:dyDescent="0.15">
      <c r="A33" s="104"/>
      <c r="B33" s="107"/>
      <c r="C33" s="34" t="s">
        <v>80</v>
      </c>
      <c r="D33" s="48"/>
      <c r="E33" s="50"/>
      <c r="G33" s="122"/>
      <c r="I33" s="86" t="str">
        <f t="shared" si="1"/>
        <v/>
      </c>
      <c r="J33" s="3"/>
      <c r="K33" s="33" t="str">
        <f t="shared" si="2"/>
        <v/>
      </c>
      <c r="L33" s="24" t="str">
        <f t="shared" si="3"/>
        <v/>
      </c>
      <c r="M33" s="28" t="str">
        <f t="shared" si="4"/>
        <v/>
      </c>
      <c r="O33" s="1" t="str">
        <f t="shared" si="5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6"/>
        <v>0</v>
      </c>
      <c r="R33" s="1">
        <f t="shared" si="7"/>
        <v>0</v>
      </c>
      <c r="S33" s="1" t="str">
        <f t="shared" si="8"/>
        <v>QSPI</v>
      </c>
      <c r="T33" s="1" t="str">
        <f t="shared" si="9"/>
        <v>B1</v>
      </c>
      <c r="U33" s="1" t="str">
        <f t="shared" si="10"/>
        <v/>
      </c>
      <c r="V33" s="1" t="str">
        <f t="shared" si="11"/>
        <v>QSPIB1_IO2</v>
      </c>
    </row>
    <row r="34" spans="1:22" x14ac:dyDescent="0.15">
      <c r="A34" s="104"/>
      <c r="B34" s="107"/>
      <c r="C34" s="34" t="s">
        <v>81</v>
      </c>
      <c r="D34" s="48"/>
      <c r="E34" s="50"/>
      <c r="G34" s="122"/>
      <c r="I34" s="86" t="str">
        <f t="shared" si="1"/>
        <v/>
      </c>
      <c r="J34" s="3"/>
      <c r="K34" s="33" t="str">
        <f t="shared" si="2"/>
        <v/>
      </c>
      <c r="L34" s="24" t="str">
        <f t="shared" si="3"/>
        <v/>
      </c>
      <c r="M34" s="28" t="str">
        <f t="shared" si="4"/>
        <v/>
      </c>
      <c r="O34" s="1" t="str">
        <f t="shared" si="5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6"/>
        <v>0</v>
      </c>
      <c r="R34" s="1">
        <f t="shared" si="7"/>
        <v>0</v>
      </c>
      <c r="S34" s="1" t="str">
        <f t="shared" si="8"/>
        <v>QSPI</v>
      </c>
      <c r="T34" s="1" t="str">
        <f t="shared" si="9"/>
        <v>B1</v>
      </c>
      <c r="U34" s="1" t="str">
        <f t="shared" si="10"/>
        <v/>
      </c>
      <c r="V34" s="1" t="str">
        <f t="shared" si="11"/>
        <v>QSPIB1_IO3</v>
      </c>
    </row>
    <row r="35" spans="1:22" x14ac:dyDescent="0.15">
      <c r="A35" s="104"/>
      <c r="B35" s="107"/>
      <c r="C35" s="34" t="s">
        <v>82</v>
      </c>
      <c r="D35" s="30"/>
      <c r="E35" s="31"/>
      <c r="F35" s="32"/>
      <c r="G35" s="118"/>
      <c r="H35" s="89"/>
      <c r="I35" s="89" t="str">
        <f t="shared" si="1"/>
        <v/>
      </c>
      <c r="J35" s="51"/>
      <c r="K35" s="33" t="str">
        <f t="shared" si="2"/>
        <v/>
      </c>
      <c r="L35" s="24" t="str">
        <f t="shared" si="3"/>
        <v/>
      </c>
      <c r="M35" s="28" t="str">
        <f t="shared" si="4"/>
        <v/>
      </c>
      <c r="O35" s="1" t="str">
        <f t="shared" si="5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6"/>
        <v>0</v>
      </c>
      <c r="R35" s="1">
        <f t="shared" si="7"/>
        <v>0</v>
      </c>
      <c r="S35" s="1" t="str">
        <f t="shared" si="8"/>
        <v>QSPI</v>
      </c>
      <c r="T35" s="1" t="str">
        <f t="shared" si="9"/>
        <v>B1</v>
      </c>
      <c r="U35" s="1" t="str">
        <f t="shared" si="10"/>
        <v/>
      </c>
      <c r="V35" s="1" t="str">
        <f t="shared" si="11"/>
        <v>QSPIB1_NCS</v>
      </c>
    </row>
    <row r="36" spans="1:22" x14ac:dyDescent="0.15">
      <c r="A36" s="104"/>
      <c r="B36" s="106" t="s">
        <v>83</v>
      </c>
      <c r="C36" s="22" t="s">
        <v>77</v>
      </c>
      <c r="D36" s="48"/>
      <c r="G36" s="121"/>
      <c r="I36" s="86" t="str">
        <f t="shared" si="1"/>
        <v/>
      </c>
      <c r="J36" s="3"/>
      <c r="K36" s="33" t="str">
        <f t="shared" si="2"/>
        <v/>
      </c>
      <c r="L36" s="24" t="str">
        <f t="shared" si="3"/>
        <v/>
      </c>
      <c r="M36" s="28" t="str">
        <f t="shared" si="4"/>
        <v/>
      </c>
      <c r="O36" s="1" t="str">
        <f t="shared" si="5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6"/>
        <v>0</v>
      </c>
      <c r="R36" s="1">
        <f t="shared" si="7"/>
        <v>0</v>
      </c>
      <c r="S36" s="1" t="str">
        <f t="shared" si="8"/>
        <v>QSPI</v>
      </c>
      <c r="T36" s="1" t="str">
        <f t="shared" si="9"/>
        <v>B2</v>
      </c>
      <c r="U36" s="1" t="str">
        <f t="shared" si="10"/>
        <v/>
      </c>
      <c r="V36" s="1" t="str">
        <f t="shared" si="11"/>
        <v>QSPIB2_IO0</v>
      </c>
    </row>
    <row r="37" spans="1:22" x14ac:dyDescent="0.15">
      <c r="A37" s="104"/>
      <c r="B37" s="107"/>
      <c r="C37" s="34" t="s">
        <v>84</v>
      </c>
      <c r="D37" s="48"/>
      <c r="E37" s="50"/>
      <c r="G37" s="122"/>
      <c r="I37" s="86" t="str">
        <f t="shared" si="1"/>
        <v/>
      </c>
      <c r="J37" s="3"/>
      <c r="K37" s="33" t="str">
        <f t="shared" si="2"/>
        <v/>
      </c>
      <c r="L37" s="24" t="str">
        <f t="shared" si="3"/>
        <v/>
      </c>
      <c r="M37" s="28" t="str">
        <f t="shared" si="4"/>
        <v/>
      </c>
      <c r="O37" s="1" t="str">
        <f t="shared" si="5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6"/>
        <v>0</v>
      </c>
      <c r="R37" s="1">
        <f t="shared" si="7"/>
        <v>0</v>
      </c>
      <c r="S37" s="1" t="str">
        <f t="shared" si="8"/>
        <v>QSPI</v>
      </c>
      <c r="T37" s="1" t="str">
        <f t="shared" si="9"/>
        <v>B2</v>
      </c>
      <c r="U37" s="1" t="str">
        <f t="shared" si="10"/>
        <v/>
      </c>
      <c r="V37" s="1" t="str">
        <f t="shared" si="11"/>
        <v>QSPIB2_IO1</v>
      </c>
    </row>
    <row r="38" spans="1:22" x14ac:dyDescent="0.15">
      <c r="A38" s="104"/>
      <c r="B38" s="107"/>
      <c r="C38" s="34" t="s">
        <v>86</v>
      </c>
      <c r="D38" s="48"/>
      <c r="E38" s="50"/>
      <c r="G38" s="122"/>
      <c r="I38" s="86" t="str">
        <f t="shared" si="1"/>
        <v/>
      </c>
      <c r="J38" s="3"/>
      <c r="K38" s="33" t="str">
        <f t="shared" si="2"/>
        <v/>
      </c>
      <c r="L38" s="24" t="str">
        <f t="shared" si="3"/>
        <v/>
      </c>
      <c r="M38" s="28" t="str">
        <f t="shared" si="4"/>
        <v/>
      </c>
      <c r="O38" s="1" t="str">
        <f t="shared" si="5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6"/>
        <v>0</v>
      </c>
      <c r="R38" s="1">
        <f t="shared" si="7"/>
        <v>0</v>
      </c>
      <c r="S38" s="1" t="str">
        <f t="shared" si="8"/>
        <v>QSPI</v>
      </c>
      <c r="T38" s="1" t="str">
        <f t="shared" si="9"/>
        <v>B2</v>
      </c>
      <c r="U38" s="1" t="str">
        <f t="shared" si="10"/>
        <v/>
      </c>
      <c r="V38" s="1" t="str">
        <f t="shared" si="11"/>
        <v>QSPIB2_IO2</v>
      </c>
    </row>
    <row r="39" spans="1:22" x14ac:dyDescent="0.15">
      <c r="A39" s="104"/>
      <c r="B39" s="107"/>
      <c r="C39" s="34" t="s">
        <v>81</v>
      </c>
      <c r="D39" s="48"/>
      <c r="E39" s="50"/>
      <c r="G39" s="122"/>
      <c r="I39" s="86" t="str">
        <f t="shared" si="1"/>
        <v/>
      </c>
      <c r="J39" s="3"/>
      <c r="K39" s="33" t="str">
        <f t="shared" si="2"/>
        <v/>
      </c>
      <c r="L39" s="24" t="str">
        <f t="shared" si="3"/>
        <v/>
      </c>
      <c r="M39" s="28" t="str">
        <f t="shared" si="4"/>
        <v/>
      </c>
      <c r="O39" s="1" t="str">
        <f t="shared" si="5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6"/>
        <v>0</v>
      </c>
      <c r="R39" s="1">
        <f t="shared" si="7"/>
        <v>0</v>
      </c>
      <c r="S39" s="1" t="str">
        <f t="shared" si="8"/>
        <v>QSPI</v>
      </c>
      <c r="T39" s="1" t="str">
        <f t="shared" si="9"/>
        <v>B2</v>
      </c>
      <c r="U39" s="1" t="str">
        <f t="shared" si="10"/>
        <v/>
      </c>
      <c r="V39" s="1" t="str">
        <f t="shared" si="11"/>
        <v>QSPIB2_IO3</v>
      </c>
    </row>
    <row r="40" spans="1:22" ht="14.25" thickBot="1" x14ac:dyDescent="0.2">
      <c r="A40" s="116"/>
      <c r="B40" s="109"/>
      <c r="C40" s="29" t="s">
        <v>82</v>
      </c>
      <c r="G40" s="123"/>
      <c r="I40" s="86" t="str">
        <f t="shared" si="1"/>
        <v/>
      </c>
      <c r="J40" s="3"/>
      <c r="K40" s="33" t="str">
        <f t="shared" si="2"/>
        <v/>
      </c>
      <c r="L40" s="24" t="str">
        <f t="shared" si="3"/>
        <v/>
      </c>
      <c r="M40" s="28" t="str">
        <f t="shared" si="4"/>
        <v/>
      </c>
      <c r="O40" s="1" t="str">
        <f t="shared" si="5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6"/>
        <v>0</v>
      </c>
      <c r="R40" s="1">
        <f t="shared" si="7"/>
        <v>0</v>
      </c>
      <c r="S40" s="1" t="str">
        <f t="shared" si="8"/>
        <v>QSPI</v>
      </c>
      <c r="T40" s="1" t="str">
        <f t="shared" si="9"/>
        <v>B2</v>
      </c>
      <c r="U40" s="1" t="str">
        <f t="shared" si="10"/>
        <v/>
      </c>
      <c r="V40" s="1" t="str">
        <f t="shared" si="11"/>
        <v>QSPIB2_NCS</v>
      </c>
    </row>
    <row r="41" spans="1:22" x14ac:dyDescent="0.15">
      <c r="A41" s="124" t="s">
        <v>89</v>
      </c>
      <c r="B41" s="120">
        <v>1</v>
      </c>
      <c r="C41" s="52" t="s">
        <v>90</v>
      </c>
      <c r="D41" s="44" t="s">
        <v>71</v>
      </c>
      <c r="E41" s="45"/>
      <c r="F41" s="46" t="s">
        <v>87</v>
      </c>
      <c r="G41" s="117" t="s">
        <v>208</v>
      </c>
      <c r="H41" s="85" t="s">
        <v>238</v>
      </c>
      <c r="I41" s="85">
        <f t="shared" si="1"/>
        <v>40</v>
      </c>
      <c r="J41" s="53"/>
      <c r="K41" s="33" t="str">
        <f t="shared" si="2"/>
        <v>PA8</v>
      </c>
      <c r="L41" s="24" t="str">
        <f t="shared" si="3"/>
        <v/>
      </c>
      <c r="M41" s="28" t="str">
        <f t="shared" si="4"/>
        <v/>
      </c>
      <c r="O41" s="1" t="str">
        <f t="shared" si="5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6"/>
        <v>0</v>
      </c>
      <c r="R41" s="1">
        <f t="shared" si="7"/>
        <v>0</v>
      </c>
      <c r="S41" s="1" t="str">
        <f t="shared" si="8"/>
        <v>TIM</v>
      </c>
      <c r="T41" s="1">
        <f t="shared" si="9"/>
        <v>1</v>
      </c>
      <c r="U41" s="1" t="str">
        <f t="shared" si="10"/>
        <v>PWM QI</v>
      </c>
      <c r="V41" s="1" t="str">
        <f t="shared" si="11"/>
        <v>TIM1_CN1</v>
      </c>
    </row>
    <row r="42" spans="1:22" x14ac:dyDescent="0.15">
      <c r="A42" s="125"/>
      <c r="B42" s="106"/>
      <c r="C42" s="54" t="s">
        <v>91</v>
      </c>
      <c r="D42" s="23" t="s">
        <v>92</v>
      </c>
      <c r="E42" s="50" t="s">
        <v>61</v>
      </c>
      <c r="F42" s="25" t="s">
        <v>85</v>
      </c>
      <c r="G42" s="122"/>
      <c r="I42" s="86" t="str">
        <f t="shared" si="1"/>
        <v/>
      </c>
      <c r="J42" s="3"/>
      <c r="K42" s="33" t="str">
        <f t="shared" si="2"/>
        <v/>
      </c>
      <c r="L42" s="24" t="str">
        <f t="shared" si="3"/>
        <v>PB13</v>
      </c>
      <c r="M42" s="28" t="str">
        <f t="shared" si="4"/>
        <v>PE8</v>
      </c>
      <c r="O42" s="1" t="str">
        <f t="shared" si="5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6"/>
        <v>0</v>
      </c>
      <c r="R42" s="1">
        <f t="shared" si="7"/>
        <v>0</v>
      </c>
      <c r="S42" s="1" t="str">
        <f t="shared" si="8"/>
        <v>TIM</v>
      </c>
      <c r="T42" s="1">
        <f t="shared" si="9"/>
        <v>1</v>
      </c>
      <c r="U42" s="1" t="str">
        <f t="shared" si="10"/>
        <v>PWM QI</v>
      </c>
      <c r="V42" s="1" t="str">
        <f t="shared" si="11"/>
        <v>TIM1_CN1N</v>
      </c>
    </row>
    <row r="43" spans="1:22" x14ac:dyDescent="0.15">
      <c r="A43" s="125"/>
      <c r="B43" s="107"/>
      <c r="C43" s="55" t="s">
        <v>93</v>
      </c>
      <c r="D43" s="23" t="s">
        <v>33</v>
      </c>
      <c r="E43" s="50"/>
      <c r="F43" s="25" t="s">
        <v>94</v>
      </c>
      <c r="G43" s="122"/>
      <c r="H43" s="86" t="s">
        <v>239</v>
      </c>
      <c r="I43" s="86">
        <f t="shared" si="1"/>
        <v>42</v>
      </c>
      <c r="J43" s="3"/>
      <c r="K43" s="33" t="str">
        <f t="shared" si="2"/>
        <v/>
      </c>
      <c r="L43" s="24" t="str">
        <f t="shared" si="3"/>
        <v/>
      </c>
      <c r="M43" s="28" t="str">
        <f t="shared" si="4"/>
        <v/>
      </c>
      <c r="O43" s="1" t="str">
        <f t="shared" si="5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6"/>
        <v>0</v>
      </c>
      <c r="R43" s="1">
        <f t="shared" si="7"/>
        <v>0</v>
      </c>
      <c r="S43" s="1" t="str">
        <f t="shared" si="8"/>
        <v>TIM</v>
      </c>
      <c r="T43" s="1">
        <f t="shared" si="9"/>
        <v>1</v>
      </c>
      <c r="U43" s="1" t="str">
        <f t="shared" si="10"/>
        <v>PWM QI</v>
      </c>
      <c r="V43" s="1" t="str">
        <f t="shared" si="11"/>
        <v>TIM1_CN2</v>
      </c>
    </row>
    <row r="44" spans="1:22" x14ac:dyDescent="0.15">
      <c r="A44" s="125"/>
      <c r="B44" s="107"/>
      <c r="C44" s="55" t="s">
        <v>95</v>
      </c>
      <c r="D44" s="23" t="s">
        <v>96</v>
      </c>
      <c r="E44" s="24" t="s">
        <v>97</v>
      </c>
      <c r="F44" s="25" t="s">
        <v>88</v>
      </c>
      <c r="G44" s="122"/>
      <c r="I44" s="86" t="str">
        <f t="shared" si="1"/>
        <v/>
      </c>
      <c r="J44" s="3"/>
      <c r="K44" s="33" t="str">
        <f t="shared" si="2"/>
        <v>PB0</v>
      </c>
      <c r="L44" s="24" t="str">
        <f t="shared" si="3"/>
        <v>PB14</v>
      </c>
      <c r="M44" s="28" t="str">
        <f t="shared" si="4"/>
        <v>PE10</v>
      </c>
      <c r="O44" s="1" t="str">
        <f t="shared" si="5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6"/>
        <v>0</v>
      </c>
      <c r="R44" s="1">
        <f t="shared" si="7"/>
        <v>0</v>
      </c>
      <c r="S44" s="1" t="str">
        <f t="shared" si="8"/>
        <v>TIM</v>
      </c>
      <c r="T44" s="1">
        <f t="shared" si="9"/>
        <v>1</v>
      </c>
      <c r="U44" s="1" t="str">
        <f t="shared" si="10"/>
        <v>PWM QI</v>
      </c>
      <c r="V44" s="1" t="str">
        <f t="shared" si="11"/>
        <v>TIM1_CN2N</v>
      </c>
    </row>
    <row r="45" spans="1:22" x14ac:dyDescent="0.15">
      <c r="A45" s="125"/>
      <c r="B45" s="107"/>
      <c r="C45" s="55" t="s">
        <v>98</v>
      </c>
      <c r="D45" s="23" t="s">
        <v>36</v>
      </c>
      <c r="E45" s="50"/>
      <c r="F45" s="25" t="s">
        <v>99</v>
      </c>
      <c r="G45" s="122"/>
      <c r="I45" s="86" t="str">
        <f t="shared" si="1"/>
        <v/>
      </c>
      <c r="J45" s="3"/>
      <c r="K45" s="33" t="str">
        <f t="shared" si="2"/>
        <v/>
      </c>
      <c r="L45" s="24" t="str">
        <f t="shared" si="3"/>
        <v/>
      </c>
      <c r="M45" s="28" t="str">
        <f t="shared" si="4"/>
        <v>PE13</v>
      </c>
      <c r="O45" s="1" t="str">
        <f t="shared" si="5"/>
        <v/>
      </c>
      <c r="P45" s="1" t="str">
        <f>IFERROR(INDEX(ピン配置!$C$3:$I$18,MATCH(VALUE(MID(H45,3,2)),ピン配置!$B$3:$B$18,0),MATCH(MID(H45,2,1),ピン配置!$C$2:$I$2,0)),"")</f>
        <v/>
      </c>
      <c r="Q45" s="1">
        <f t="shared" si="6"/>
        <v>0</v>
      </c>
      <c r="R45" s="1">
        <f t="shared" si="7"/>
        <v>0</v>
      </c>
      <c r="S45" s="1" t="str">
        <f t="shared" si="8"/>
        <v>TIM</v>
      </c>
      <c r="T45" s="1">
        <f t="shared" si="9"/>
        <v>1</v>
      </c>
      <c r="U45" s="1" t="str">
        <f t="shared" si="10"/>
        <v>PWM QI</v>
      </c>
      <c r="V45" s="1" t="str">
        <f t="shared" si="11"/>
        <v>TIM1_CN3</v>
      </c>
    </row>
    <row r="46" spans="1:22" x14ac:dyDescent="0.15">
      <c r="A46" s="125"/>
      <c r="B46" s="107"/>
      <c r="C46" s="55" t="s">
        <v>100</v>
      </c>
      <c r="D46" s="23" t="s">
        <v>101</v>
      </c>
      <c r="E46" s="24" t="s">
        <v>164</v>
      </c>
      <c r="F46" s="25" t="s">
        <v>103</v>
      </c>
      <c r="G46" s="122"/>
      <c r="I46" s="86" t="str">
        <f t="shared" si="1"/>
        <v/>
      </c>
      <c r="J46" s="3"/>
      <c r="K46" s="33" t="str">
        <f t="shared" si="2"/>
        <v>PB1</v>
      </c>
      <c r="L46" s="24" t="str">
        <f t="shared" si="3"/>
        <v>PB15</v>
      </c>
      <c r="M46" s="28" t="str">
        <f t="shared" si="4"/>
        <v>PE12</v>
      </c>
      <c r="O46" s="1" t="str">
        <f t="shared" si="5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6"/>
        <v>0</v>
      </c>
      <c r="R46" s="1">
        <f t="shared" si="7"/>
        <v>0</v>
      </c>
      <c r="S46" s="1" t="str">
        <f t="shared" si="8"/>
        <v>TIM</v>
      </c>
      <c r="T46" s="1">
        <f t="shared" si="9"/>
        <v>1</v>
      </c>
      <c r="U46" s="1" t="str">
        <f t="shared" si="10"/>
        <v>PWM QI</v>
      </c>
      <c r="V46" s="1" t="str">
        <f t="shared" si="11"/>
        <v>TIM1_CN3N</v>
      </c>
    </row>
    <row r="47" spans="1:22" x14ac:dyDescent="0.15">
      <c r="A47" s="125"/>
      <c r="B47" s="107"/>
      <c r="C47" s="55" t="s">
        <v>104</v>
      </c>
      <c r="D47" s="30" t="s">
        <v>59</v>
      </c>
      <c r="E47" s="31"/>
      <c r="F47" s="32" t="s">
        <v>165</v>
      </c>
      <c r="G47" s="118"/>
      <c r="H47" s="89"/>
      <c r="I47" s="89" t="str">
        <f t="shared" si="1"/>
        <v/>
      </c>
      <c r="J47" s="51"/>
      <c r="K47" s="33" t="str">
        <f t="shared" si="2"/>
        <v>PA11</v>
      </c>
      <c r="L47" s="24" t="str">
        <f t="shared" si="3"/>
        <v/>
      </c>
      <c r="M47" s="28" t="str">
        <f t="shared" si="4"/>
        <v>PE14</v>
      </c>
      <c r="O47" s="1" t="str">
        <f t="shared" si="5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6"/>
        <v>0</v>
      </c>
      <c r="R47" s="1">
        <f t="shared" si="7"/>
        <v>0</v>
      </c>
      <c r="S47" s="1" t="str">
        <f t="shared" si="8"/>
        <v>TIM</v>
      </c>
      <c r="T47" s="1">
        <f t="shared" si="9"/>
        <v>1</v>
      </c>
      <c r="U47" s="1" t="str">
        <f t="shared" si="10"/>
        <v>PWM QI</v>
      </c>
      <c r="V47" s="1" t="str">
        <f t="shared" si="11"/>
        <v>TIM1_CN4</v>
      </c>
    </row>
    <row r="48" spans="1:22" x14ac:dyDescent="0.15">
      <c r="A48" s="125"/>
      <c r="B48" s="106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21" t="s">
        <v>230</v>
      </c>
      <c r="H48" s="86" t="s">
        <v>232</v>
      </c>
      <c r="I48" s="86">
        <f t="shared" si="1"/>
        <v>77</v>
      </c>
      <c r="J48" s="3"/>
      <c r="K48" s="33" t="str">
        <f t="shared" si="2"/>
        <v/>
      </c>
      <c r="L48" s="24" t="str">
        <f t="shared" si="3"/>
        <v>PA5</v>
      </c>
      <c r="M48" s="28" t="str">
        <f t="shared" si="4"/>
        <v/>
      </c>
      <c r="O48" s="1" t="str">
        <f t="shared" si="5"/>
        <v/>
      </c>
      <c r="P48" s="1">
        <f>IFERROR(INDEX(ピン配置!$C$3:$I$18,MATCH(VALUE(MID(H48,3,2)),ピン配置!$B$3:$B$18,0),MATCH(MID(H48,2,1),ピン配置!$C$2:$I$2,0)),"")</f>
        <v>77</v>
      </c>
      <c r="Q48" s="1">
        <f t="shared" si="6"/>
        <v>0</v>
      </c>
      <c r="R48" s="1">
        <f t="shared" si="7"/>
        <v>0</v>
      </c>
      <c r="S48" s="1" t="str">
        <f t="shared" si="8"/>
        <v>TIM</v>
      </c>
      <c r="T48" s="1">
        <f t="shared" si="9"/>
        <v>2</v>
      </c>
      <c r="U48" s="1" t="str">
        <f t="shared" si="10"/>
        <v>ENC</v>
      </c>
      <c r="V48" s="1" t="str">
        <f t="shared" si="11"/>
        <v>TIM2_CN1</v>
      </c>
    </row>
    <row r="49" spans="1:22" x14ac:dyDescent="0.15">
      <c r="A49" s="125"/>
      <c r="B49" s="107"/>
      <c r="C49" s="55" t="s">
        <v>93</v>
      </c>
      <c r="D49" s="23" t="s">
        <v>160</v>
      </c>
      <c r="E49" s="24" t="s">
        <v>107</v>
      </c>
      <c r="G49" s="122"/>
      <c r="H49" s="86" t="s">
        <v>231</v>
      </c>
      <c r="I49" s="86">
        <f t="shared" si="1"/>
        <v>89</v>
      </c>
      <c r="J49" s="3"/>
      <c r="K49" s="33" t="str">
        <f t="shared" si="2"/>
        <v/>
      </c>
      <c r="L49" s="24" t="str">
        <f t="shared" si="3"/>
        <v/>
      </c>
      <c r="M49" s="28" t="str">
        <f t="shared" si="4"/>
        <v/>
      </c>
      <c r="O49" s="1" t="str">
        <f t="shared" si="5"/>
        <v/>
      </c>
      <c r="P49" s="1">
        <f>IFERROR(INDEX(ピン配置!$C$3:$I$18,MATCH(VALUE(MID(H49,3,2)),ピン配置!$B$3:$B$18,0),MATCH(MID(H49,2,1),ピン配置!$C$2:$I$2,0)),"")</f>
        <v>89</v>
      </c>
      <c r="Q49" s="1">
        <f t="shared" si="6"/>
        <v>0</v>
      </c>
      <c r="R49" s="1">
        <f t="shared" si="7"/>
        <v>0</v>
      </c>
      <c r="S49" s="1" t="str">
        <f t="shared" si="8"/>
        <v>TIM</v>
      </c>
      <c r="T49" s="1">
        <f t="shared" si="9"/>
        <v>2</v>
      </c>
      <c r="U49" s="1" t="str">
        <f t="shared" si="10"/>
        <v>ENC</v>
      </c>
      <c r="V49" s="1" t="str">
        <f t="shared" si="11"/>
        <v>TIM2_CN2</v>
      </c>
    </row>
    <row r="50" spans="1:22" x14ac:dyDescent="0.15">
      <c r="A50" s="125"/>
      <c r="B50" s="107"/>
      <c r="C50" s="55" t="s">
        <v>98</v>
      </c>
      <c r="D50" s="23" t="s">
        <v>38</v>
      </c>
      <c r="E50" s="24" t="s">
        <v>42</v>
      </c>
      <c r="G50" s="122"/>
      <c r="I50" s="86" t="str">
        <f t="shared" si="1"/>
        <v/>
      </c>
      <c r="J50" s="3"/>
      <c r="K50" s="33" t="str">
        <f t="shared" si="2"/>
        <v>PA2</v>
      </c>
      <c r="L50" s="24" t="str">
        <f t="shared" si="3"/>
        <v/>
      </c>
      <c r="M50" s="28" t="str">
        <f t="shared" si="4"/>
        <v/>
      </c>
      <c r="O50" s="1" t="str">
        <f t="shared" si="5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6"/>
        <v>0</v>
      </c>
      <c r="R50" s="1">
        <f t="shared" si="7"/>
        <v>0</v>
      </c>
      <c r="S50" s="1" t="str">
        <f t="shared" si="8"/>
        <v>TIM</v>
      </c>
      <c r="T50" s="1">
        <f t="shared" si="9"/>
        <v>2</v>
      </c>
      <c r="U50" s="1" t="str">
        <f t="shared" si="10"/>
        <v>ENC</v>
      </c>
      <c r="V50" s="1" t="str">
        <f t="shared" si="11"/>
        <v>TIM2_CN3</v>
      </c>
    </row>
    <row r="51" spans="1:22" x14ac:dyDescent="0.15">
      <c r="A51" s="125"/>
      <c r="B51" s="109"/>
      <c r="C51" s="56" t="s">
        <v>104</v>
      </c>
      <c r="D51" s="23" t="s">
        <v>40</v>
      </c>
      <c r="E51" s="24" t="s">
        <v>45</v>
      </c>
      <c r="G51" s="118"/>
      <c r="H51" s="89"/>
      <c r="I51" s="89" t="str">
        <f t="shared" si="1"/>
        <v/>
      </c>
      <c r="J51" s="51"/>
      <c r="K51" s="33" t="str">
        <f t="shared" si="2"/>
        <v>PA3</v>
      </c>
      <c r="L51" s="24" t="str">
        <f t="shared" si="3"/>
        <v/>
      </c>
      <c r="M51" s="28" t="str">
        <f t="shared" si="4"/>
        <v/>
      </c>
      <c r="O51" s="1" t="str">
        <f t="shared" si="5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6"/>
        <v>0</v>
      </c>
      <c r="R51" s="1">
        <f t="shared" si="7"/>
        <v>0</v>
      </c>
      <c r="S51" s="1" t="str">
        <f t="shared" si="8"/>
        <v>TIM</v>
      </c>
      <c r="T51" s="1">
        <f t="shared" si="9"/>
        <v>2</v>
      </c>
      <c r="U51" s="1" t="str">
        <f t="shared" si="10"/>
        <v>ENC</v>
      </c>
      <c r="V51" s="1" t="str">
        <f t="shared" si="11"/>
        <v>TIM2_CN4</v>
      </c>
    </row>
    <row r="52" spans="1:22" x14ac:dyDescent="0.15">
      <c r="A52" s="125"/>
      <c r="B52" s="107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21" t="s">
        <v>208</v>
      </c>
      <c r="H52" s="86" t="s">
        <v>236</v>
      </c>
      <c r="I52" s="86">
        <f t="shared" si="1"/>
        <v>31</v>
      </c>
      <c r="J52" s="3"/>
      <c r="K52" s="33" t="str">
        <f t="shared" si="2"/>
        <v/>
      </c>
      <c r="L52" s="24" t="str">
        <f t="shared" si="3"/>
        <v>PB4</v>
      </c>
      <c r="M52" s="28" t="str">
        <f t="shared" si="4"/>
        <v>PC6</v>
      </c>
      <c r="O52" s="1" t="str">
        <f t="shared" si="5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6"/>
        <v>0</v>
      </c>
      <c r="R52" s="1">
        <f t="shared" si="7"/>
        <v>0</v>
      </c>
      <c r="S52" s="1" t="str">
        <f t="shared" si="8"/>
        <v>TIM</v>
      </c>
      <c r="T52" s="1">
        <f t="shared" si="9"/>
        <v>3</v>
      </c>
      <c r="U52" s="1" t="str">
        <f t="shared" si="10"/>
        <v>PWM QI</v>
      </c>
      <c r="V52" s="1" t="str">
        <f t="shared" si="11"/>
        <v>TIM3_CN1</v>
      </c>
    </row>
    <row r="53" spans="1:22" x14ac:dyDescent="0.15">
      <c r="A53" s="125"/>
      <c r="B53" s="107"/>
      <c r="C53" s="55" t="s">
        <v>93</v>
      </c>
      <c r="D53" s="23" t="s">
        <v>92</v>
      </c>
      <c r="E53" s="50" t="s">
        <v>63</v>
      </c>
      <c r="F53" s="25" t="s">
        <v>53</v>
      </c>
      <c r="G53" s="122"/>
      <c r="H53" s="86" t="s">
        <v>237</v>
      </c>
      <c r="I53" s="86">
        <f t="shared" si="1"/>
        <v>32</v>
      </c>
      <c r="J53" s="3"/>
      <c r="K53" s="33" t="str">
        <f t="shared" si="2"/>
        <v/>
      </c>
      <c r="L53" s="24" t="str">
        <f t="shared" si="3"/>
        <v/>
      </c>
      <c r="M53" s="28" t="str">
        <f t="shared" si="4"/>
        <v>PC7</v>
      </c>
      <c r="O53" s="1" t="str">
        <f t="shared" si="5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6"/>
        <v>0</v>
      </c>
      <c r="R53" s="1">
        <f t="shared" si="7"/>
        <v>0</v>
      </c>
      <c r="S53" s="1" t="str">
        <f t="shared" si="8"/>
        <v>TIM</v>
      </c>
      <c r="T53" s="1">
        <f t="shared" si="9"/>
        <v>3</v>
      </c>
      <c r="U53" s="1" t="str">
        <f t="shared" si="10"/>
        <v>PWM QI</v>
      </c>
      <c r="V53" s="1" t="str">
        <f t="shared" si="11"/>
        <v>TIM3_CN2</v>
      </c>
    </row>
    <row r="54" spans="1:22" x14ac:dyDescent="0.15">
      <c r="A54" s="125"/>
      <c r="B54" s="107"/>
      <c r="C54" s="55" t="s">
        <v>98</v>
      </c>
      <c r="D54" s="23" t="s">
        <v>163</v>
      </c>
      <c r="E54" s="50"/>
      <c r="F54" s="25" t="s">
        <v>112</v>
      </c>
      <c r="G54" s="122"/>
      <c r="I54" s="86" t="str">
        <f t="shared" si="1"/>
        <v/>
      </c>
      <c r="J54" s="3"/>
      <c r="K54" s="33" t="str">
        <f t="shared" si="2"/>
        <v>PB0</v>
      </c>
      <c r="L54" s="24" t="str">
        <f t="shared" si="3"/>
        <v/>
      </c>
      <c r="M54" s="28" t="str">
        <f t="shared" si="4"/>
        <v>PC8</v>
      </c>
      <c r="O54" s="1" t="str">
        <f t="shared" si="5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6"/>
        <v>0</v>
      </c>
      <c r="R54" s="1">
        <f t="shared" si="7"/>
        <v>0</v>
      </c>
      <c r="S54" s="1" t="str">
        <f t="shared" si="8"/>
        <v>TIM</v>
      </c>
      <c r="T54" s="1">
        <f t="shared" si="9"/>
        <v>3</v>
      </c>
      <c r="U54" s="1" t="str">
        <f t="shared" si="10"/>
        <v>PWM QI</v>
      </c>
      <c r="V54" s="1" t="str">
        <f t="shared" si="11"/>
        <v>TIM3_CN3</v>
      </c>
    </row>
    <row r="55" spans="1:22" x14ac:dyDescent="0.15">
      <c r="A55" s="125"/>
      <c r="B55" s="107"/>
      <c r="C55" s="55" t="s">
        <v>104</v>
      </c>
      <c r="D55" s="30" t="s">
        <v>101</v>
      </c>
      <c r="E55" s="31"/>
      <c r="F55" s="32" t="s">
        <v>78</v>
      </c>
      <c r="G55" s="118"/>
      <c r="H55" s="89"/>
      <c r="I55" s="89" t="str">
        <f t="shared" si="1"/>
        <v/>
      </c>
      <c r="J55" s="51"/>
      <c r="K55" s="33" t="str">
        <f t="shared" si="2"/>
        <v>PB1</v>
      </c>
      <c r="L55" s="24" t="str">
        <f t="shared" si="3"/>
        <v/>
      </c>
      <c r="M55" s="28" t="str">
        <f t="shared" si="4"/>
        <v>PC9</v>
      </c>
      <c r="O55" s="1" t="str">
        <f t="shared" si="5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6"/>
        <v>0</v>
      </c>
      <c r="R55" s="1">
        <f t="shared" si="7"/>
        <v>0</v>
      </c>
      <c r="S55" s="1" t="str">
        <f t="shared" si="8"/>
        <v>TIM</v>
      </c>
      <c r="T55" s="1">
        <f t="shared" si="9"/>
        <v>3</v>
      </c>
      <c r="U55" s="1" t="str">
        <f t="shared" si="10"/>
        <v>PWM QI</v>
      </c>
      <c r="V55" s="1" t="str">
        <f t="shared" si="11"/>
        <v>TIM3_CN4</v>
      </c>
    </row>
    <row r="56" spans="1:22" x14ac:dyDescent="0.15">
      <c r="A56" s="125"/>
      <c r="B56" s="106">
        <v>4</v>
      </c>
      <c r="C56" s="54" t="s">
        <v>90</v>
      </c>
      <c r="D56" s="23" t="s">
        <v>34</v>
      </c>
      <c r="E56" s="50" t="s">
        <v>72</v>
      </c>
      <c r="G56" s="121" t="s">
        <v>226</v>
      </c>
      <c r="H56" s="86" t="s">
        <v>227</v>
      </c>
      <c r="I56" s="86">
        <f t="shared" si="1"/>
        <v>59</v>
      </c>
      <c r="J56" s="3"/>
      <c r="K56" s="33" t="str">
        <f t="shared" si="2"/>
        <v/>
      </c>
      <c r="L56" s="24" t="str">
        <f t="shared" si="3"/>
        <v/>
      </c>
      <c r="M56" s="28" t="str">
        <f t="shared" si="4"/>
        <v/>
      </c>
      <c r="O56" s="1" t="str">
        <f t="shared" si="5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6"/>
        <v>0</v>
      </c>
      <c r="R56" s="1">
        <f t="shared" si="7"/>
        <v>0</v>
      </c>
      <c r="S56" s="1" t="str">
        <f t="shared" si="8"/>
        <v>TIM</v>
      </c>
      <c r="T56" s="1">
        <f t="shared" si="9"/>
        <v>4</v>
      </c>
      <c r="U56" s="1" t="str">
        <f t="shared" si="10"/>
        <v>ENC</v>
      </c>
      <c r="V56" s="1" t="str">
        <f t="shared" si="11"/>
        <v>TIM4_CN1</v>
      </c>
    </row>
    <row r="57" spans="1:22" x14ac:dyDescent="0.15">
      <c r="A57" s="125"/>
      <c r="B57" s="107"/>
      <c r="C57" s="55" t="s">
        <v>93</v>
      </c>
      <c r="D57" s="23" t="s">
        <v>37</v>
      </c>
      <c r="E57" s="50" t="s">
        <v>73</v>
      </c>
      <c r="G57" s="122"/>
      <c r="H57" s="86" t="s">
        <v>228</v>
      </c>
      <c r="I57" s="86">
        <f t="shared" si="1"/>
        <v>60</v>
      </c>
      <c r="J57" s="3"/>
      <c r="K57" s="33" t="str">
        <f t="shared" si="2"/>
        <v/>
      </c>
      <c r="L57" s="24" t="str">
        <f t="shared" si="3"/>
        <v/>
      </c>
      <c r="M57" s="28" t="str">
        <f t="shared" si="4"/>
        <v/>
      </c>
      <c r="O57" s="1" t="str">
        <f t="shared" si="5"/>
        <v/>
      </c>
      <c r="P57" s="1">
        <f>IFERROR(INDEX(ピン配置!$C$3:$I$18,MATCH(VALUE(MID(H57,3,2)),ピン配置!$B$3:$B$18,0),MATCH(MID(H57,2,1),ピン配置!$C$2:$I$2,0)),"")</f>
        <v>60</v>
      </c>
      <c r="Q57" s="1">
        <f t="shared" si="6"/>
        <v>0</v>
      </c>
      <c r="R57" s="1">
        <f t="shared" si="7"/>
        <v>0</v>
      </c>
      <c r="S57" s="1" t="str">
        <f t="shared" si="8"/>
        <v>TIM</v>
      </c>
      <c r="T57" s="1">
        <f t="shared" si="9"/>
        <v>4</v>
      </c>
      <c r="U57" s="1" t="str">
        <f t="shared" si="10"/>
        <v>ENC</v>
      </c>
      <c r="V57" s="1" t="str">
        <f t="shared" si="11"/>
        <v>TIM4_CN2</v>
      </c>
    </row>
    <row r="58" spans="1:22" x14ac:dyDescent="0.15">
      <c r="A58" s="125"/>
      <c r="B58" s="107"/>
      <c r="C58" s="55" t="s">
        <v>98</v>
      </c>
      <c r="D58" s="23" t="s">
        <v>162</v>
      </c>
      <c r="E58" s="50" t="s">
        <v>110</v>
      </c>
      <c r="G58" s="122"/>
      <c r="I58" s="86" t="str">
        <f t="shared" si="1"/>
        <v/>
      </c>
      <c r="J58" s="3"/>
      <c r="K58" s="33" t="str">
        <f t="shared" si="2"/>
        <v/>
      </c>
      <c r="L58" s="24" t="str">
        <f t="shared" si="3"/>
        <v>PD14</v>
      </c>
      <c r="M58" s="28" t="str">
        <f t="shared" si="4"/>
        <v/>
      </c>
      <c r="O58" s="1" t="str">
        <f t="shared" si="5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6"/>
        <v>0</v>
      </c>
      <c r="R58" s="1">
        <f t="shared" si="7"/>
        <v>0</v>
      </c>
      <c r="S58" s="1" t="str">
        <f t="shared" si="8"/>
        <v>TIM</v>
      </c>
      <c r="T58" s="1">
        <f t="shared" si="9"/>
        <v>4</v>
      </c>
      <c r="U58" s="1" t="str">
        <f t="shared" si="10"/>
        <v>ENC</v>
      </c>
      <c r="V58" s="1" t="str">
        <f t="shared" si="11"/>
        <v>TIM4_CN3</v>
      </c>
    </row>
    <row r="59" spans="1:22" x14ac:dyDescent="0.15">
      <c r="A59" s="125"/>
      <c r="B59" s="109"/>
      <c r="C59" s="56" t="s">
        <v>104</v>
      </c>
      <c r="D59" s="23" t="s">
        <v>57</v>
      </c>
      <c r="E59" s="50" t="s">
        <v>111</v>
      </c>
      <c r="G59" s="118"/>
      <c r="H59" s="89"/>
      <c r="I59" s="89" t="str">
        <f t="shared" si="1"/>
        <v/>
      </c>
      <c r="J59" s="51"/>
      <c r="K59" s="33" t="str">
        <f t="shared" si="2"/>
        <v>PB9</v>
      </c>
      <c r="L59" s="24" t="str">
        <f t="shared" si="3"/>
        <v>PD15</v>
      </c>
      <c r="M59" s="28" t="str">
        <f t="shared" si="4"/>
        <v/>
      </c>
      <c r="O59" s="1" t="str">
        <f t="shared" si="5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6"/>
        <v>0</v>
      </c>
      <c r="R59" s="1">
        <f t="shared" si="7"/>
        <v>0</v>
      </c>
      <c r="S59" s="1" t="str">
        <f t="shared" si="8"/>
        <v>TIM</v>
      </c>
      <c r="T59" s="1">
        <f t="shared" si="9"/>
        <v>4</v>
      </c>
      <c r="U59" s="1" t="str">
        <f t="shared" si="10"/>
        <v>ENC</v>
      </c>
      <c r="V59" s="1" t="str">
        <f t="shared" si="11"/>
        <v>TIM4_CN4</v>
      </c>
    </row>
    <row r="60" spans="1:22" x14ac:dyDescent="0.15">
      <c r="A60" s="125"/>
      <c r="B60" s="107">
        <v>5</v>
      </c>
      <c r="C60" s="55" t="s">
        <v>90</v>
      </c>
      <c r="D60" s="36" t="s">
        <v>48</v>
      </c>
      <c r="E60" s="37"/>
      <c r="F60" s="38"/>
      <c r="G60" s="121"/>
      <c r="I60" s="86" t="str">
        <f t="shared" si="1"/>
        <v/>
      </c>
      <c r="J60" s="3"/>
      <c r="K60" s="33" t="str">
        <f t="shared" si="2"/>
        <v/>
      </c>
      <c r="L60" s="24" t="str">
        <f t="shared" si="3"/>
        <v/>
      </c>
      <c r="M60" s="28" t="str">
        <f t="shared" si="4"/>
        <v/>
      </c>
      <c r="O60" s="1" t="str">
        <f t="shared" si="5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6"/>
        <v>0</v>
      </c>
      <c r="R60" s="1">
        <f t="shared" si="7"/>
        <v>0</v>
      </c>
      <c r="S60" s="1" t="str">
        <f t="shared" si="8"/>
        <v>TIM</v>
      </c>
      <c r="T60" s="1">
        <f t="shared" si="9"/>
        <v>5</v>
      </c>
      <c r="U60" s="1" t="str">
        <f t="shared" si="10"/>
        <v/>
      </c>
      <c r="V60" s="1" t="str">
        <f t="shared" si="11"/>
        <v>TIM5_CN1</v>
      </c>
    </row>
    <row r="61" spans="1:22" x14ac:dyDescent="0.15">
      <c r="A61" s="125"/>
      <c r="B61" s="107"/>
      <c r="C61" s="55" t="s">
        <v>93</v>
      </c>
      <c r="D61" s="23" t="s">
        <v>49</v>
      </c>
      <c r="G61" s="122"/>
      <c r="J61" s="3"/>
      <c r="K61" s="33" t="str">
        <f t="shared" si="2"/>
        <v/>
      </c>
      <c r="L61" s="24" t="str">
        <f t="shared" si="3"/>
        <v/>
      </c>
      <c r="M61" s="28" t="str">
        <f t="shared" si="4"/>
        <v/>
      </c>
      <c r="O61" s="1" t="str">
        <f t="shared" si="5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6"/>
        <v>0</v>
      </c>
      <c r="R61" s="1">
        <f t="shared" si="7"/>
        <v>0</v>
      </c>
      <c r="S61" s="1" t="str">
        <f t="shared" si="8"/>
        <v>TIM</v>
      </c>
      <c r="T61" s="1">
        <f t="shared" si="9"/>
        <v>5</v>
      </c>
      <c r="U61" s="1" t="str">
        <f t="shared" si="10"/>
        <v/>
      </c>
      <c r="V61" s="1" t="str">
        <f t="shared" si="11"/>
        <v>TIM5_CN2</v>
      </c>
    </row>
    <row r="62" spans="1:22" x14ac:dyDescent="0.15">
      <c r="A62" s="125"/>
      <c r="B62" s="107"/>
      <c r="C62" s="55" t="s">
        <v>98</v>
      </c>
      <c r="D62" s="23" t="s">
        <v>38</v>
      </c>
      <c r="G62" s="122"/>
      <c r="I62" s="86" t="str">
        <f t="shared" si="1"/>
        <v/>
      </c>
      <c r="J62" s="3"/>
      <c r="K62" s="33" t="str">
        <f t="shared" si="2"/>
        <v>PA2</v>
      </c>
      <c r="L62" s="24" t="str">
        <f t="shared" si="3"/>
        <v/>
      </c>
      <c r="M62" s="28" t="str">
        <f t="shared" si="4"/>
        <v/>
      </c>
      <c r="O62" s="1" t="str">
        <f t="shared" si="5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6"/>
        <v>0</v>
      </c>
      <c r="R62" s="1">
        <f t="shared" si="7"/>
        <v>0</v>
      </c>
      <c r="S62" s="1" t="str">
        <f t="shared" si="8"/>
        <v>TIM</v>
      </c>
      <c r="T62" s="1">
        <f t="shared" si="9"/>
        <v>5</v>
      </c>
      <c r="U62" s="1" t="str">
        <f t="shared" si="10"/>
        <v/>
      </c>
      <c r="V62" s="1" t="str">
        <f t="shared" si="11"/>
        <v>TIM5_CN3</v>
      </c>
    </row>
    <row r="63" spans="1:22" x14ac:dyDescent="0.15">
      <c r="A63" s="125"/>
      <c r="B63" s="107"/>
      <c r="C63" s="55" t="s">
        <v>104</v>
      </c>
      <c r="D63" s="30" t="s">
        <v>161</v>
      </c>
      <c r="E63" s="31"/>
      <c r="F63" s="32"/>
      <c r="G63" s="118"/>
      <c r="H63" s="89"/>
      <c r="I63" s="89" t="str">
        <f t="shared" si="1"/>
        <v/>
      </c>
      <c r="J63" s="51"/>
      <c r="K63" s="33" t="str">
        <f t="shared" si="2"/>
        <v>PA3</v>
      </c>
      <c r="L63" s="24" t="str">
        <f t="shared" si="3"/>
        <v/>
      </c>
      <c r="M63" s="28" t="str">
        <f t="shared" si="4"/>
        <v/>
      </c>
      <c r="O63" s="1" t="str">
        <f t="shared" si="5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6"/>
        <v>0</v>
      </c>
      <c r="R63" s="1">
        <f t="shared" si="7"/>
        <v>0</v>
      </c>
      <c r="S63" s="1" t="str">
        <f t="shared" si="8"/>
        <v>TIM</v>
      </c>
      <c r="T63" s="1">
        <f t="shared" si="9"/>
        <v>5</v>
      </c>
      <c r="U63" s="1" t="str">
        <f t="shared" si="10"/>
        <v/>
      </c>
      <c r="V63" s="1" t="str">
        <f t="shared" si="11"/>
        <v>TIM5_CN4</v>
      </c>
    </row>
    <row r="64" spans="1:22" x14ac:dyDescent="0.15">
      <c r="A64" s="125"/>
      <c r="B64" s="106">
        <v>6</v>
      </c>
      <c r="C64" s="54" t="s">
        <v>90</v>
      </c>
      <c r="G64" s="24"/>
      <c r="I64" s="86" t="str">
        <f t="shared" si="1"/>
        <v/>
      </c>
      <c r="J64" s="3"/>
      <c r="K64" s="33" t="str">
        <f t="shared" si="2"/>
        <v/>
      </c>
      <c r="L64" s="24" t="str">
        <f t="shared" si="3"/>
        <v/>
      </c>
      <c r="M64" s="28" t="str">
        <f t="shared" si="4"/>
        <v/>
      </c>
      <c r="O64" s="1" t="str">
        <f t="shared" si="5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6"/>
        <v>0</v>
      </c>
      <c r="R64" s="1">
        <f t="shared" si="7"/>
        <v>0</v>
      </c>
      <c r="S64" s="1" t="str">
        <f t="shared" si="8"/>
        <v>TIM</v>
      </c>
      <c r="T64" s="1">
        <f t="shared" si="9"/>
        <v>6</v>
      </c>
      <c r="U64" s="1" t="str">
        <f t="shared" si="10"/>
        <v/>
      </c>
      <c r="V64" s="1" t="str">
        <f t="shared" si="11"/>
        <v>TIM6_CN1</v>
      </c>
    </row>
    <row r="65" spans="1:22" x14ac:dyDescent="0.15">
      <c r="A65" s="125"/>
      <c r="B65" s="107"/>
      <c r="C65" s="55" t="s">
        <v>93</v>
      </c>
      <c r="G65" s="24"/>
      <c r="I65" s="86" t="str">
        <f t="shared" si="1"/>
        <v/>
      </c>
      <c r="J65" s="3"/>
      <c r="K65" s="33" t="str">
        <f t="shared" si="2"/>
        <v/>
      </c>
      <c r="L65" s="24" t="str">
        <f t="shared" si="3"/>
        <v/>
      </c>
      <c r="M65" s="28" t="str">
        <f t="shared" si="4"/>
        <v/>
      </c>
      <c r="O65" s="1" t="str">
        <f t="shared" si="5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6"/>
        <v>0</v>
      </c>
      <c r="R65" s="1">
        <f t="shared" si="7"/>
        <v>0</v>
      </c>
      <c r="S65" s="1" t="str">
        <f t="shared" si="8"/>
        <v>TIM</v>
      </c>
      <c r="T65" s="1">
        <f t="shared" si="9"/>
        <v>6</v>
      </c>
      <c r="U65" s="1" t="str">
        <f t="shared" si="10"/>
        <v/>
      </c>
      <c r="V65" s="1" t="str">
        <f t="shared" si="11"/>
        <v>TIM6_CN2</v>
      </c>
    </row>
    <row r="66" spans="1:22" x14ac:dyDescent="0.15">
      <c r="A66" s="125"/>
      <c r="B66" s="107"/>
      <c r="C66" s="55" t="s">
        <v>98</v>
      </c>
      <c r="G66" s="24"/>
      <c r="I66" s="86" t="str">
        <f t="shared" si="1"/>
        <v/>
      </c>
      <c r="J66" s="3"/>
      <c r="K66" s="33" t="str">
        <f t="shared" si="2"/>
        <v/>
      </c>
      <c r="L66" s="24" t="str">
        <f t="shared" si="3"/>
        <v/>
      </c>
      <c r="M66" s="28" t="str">
        <f t="shared" si="4"/>
        <v/>
      </c>
      <c r="O66" s="1" t="str">
        <f t="shared" si="5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6"/>
        <v>0</v>
      </c>
      <c r="R66" s="1">
        <f t="shared" si="7"/>
        <v>0</v>
      </c>
      <c r="S66" s="1" t="str">
        <f t="shared" si="8"/>
        <v>TIM</v>
      </c>
      <c r="T66" s="1">
        <f t="shared" si="9"/>
        <v>6</v>
      </c>
      <c r="U66" s="1" t="str">
        <f t="shared" si="10"/>
        <v/>
      </c>
      <c r="V66" s="1" t="str">
        <f t="shared" si="11"/>
        <v>TIM6_CN3</v>
      </c>
    </row>
    <row r="67" spans="1:22" x14ac:dyDescent="0.15">
      <c r="A67" s="125"/>
      <c r="B67" s="109"/>
      <c r="C67" s="56" t="s">
        <v>104</v>
      </c>
      <c r="G67" s="31"/>
      <c r="H67" s="89"/>
      <c r="I67" s="89" t="str">
        <f t="shared" si="1"/>
        <v/>
      </c>
      <c r="J67" s="51"/>
      <c r="K67" s="33" t="str">
        <f t="shared" si="2"/>
        <v/>
      </c>
      <c r="L67" s="24" t="str">
        <f t="shared" si="3"/>
        <v/>
      </c>
      <c r="M67" s="28" t="str">
        <f t="shared" si="4"/>
        <v/>
      </c>
      <c r="O67" s="1" t="str">
        <f t="shared" si="5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6"/>
        <v>0</v>
      </c>
      <c r="R67" s="1">
        <f t="shared" si="7"/>
        <v>0</v>
      </c>
      <c r="S67" s="1" t="str">
        <f t="shared" si="8"/>
        <v>TIM</v>
      </c>
      <c r="T67" s="1">
        <f t="shared" si="9"/>
        <v>6</v>
      </c>
      <c r="U67" s="1" t="str">
        <f t="shared" si="10"/>
        <v/>
      </c>
      <c r="V67" s="1" t="str">
        <f t="shared" si="11"/>
        <v>TIM6_CN4</v>
      </c>
    </row>
    <row r="68" spans="1:22" x14ac:dyDescent="0.15">
      <c r="A68" s="125"/>
      <c r="B68" s="107">
        <v>8</v>
      </c>
      <c r="C68" s="55" t="s">
        <v>90</v>
      </c>
      <c r="D68" s="36" t="s">
        <v>52</v>
      </c>
      <c r="E68" s="37"/>
      <c r="F68" s="38"/>
      <c r="G68" s="121" t="s">
        <v>229</v>
      </c>
      <c r="I68" s="86" t="str">
        <f t="shared" ref="I68:I131" si="12">IF(O68="",P68,O68)</f>
        <v/>
      </c>
      <c r="J68" s="3"/>
      <c r="K68" s="33" t="str">
        <f t="shared" ref="K68:K131" si="13">IF(D68="","",IF(COUNTIF($H:$H,D68)=0,D68,""))</f>
        <v>PC6</v>
      </c>
      <c r="L68" s="24" t="str">
        <f t="shared" ref="L68:L131" si="14">IF(E68="","",IF(COUNTIF($H:$H,E68)=0,E68,""))</f>
        <v/>
      </c>
      <c r="M68" s="28" t="str">
        <f t="shared" ref="M68:M131" si="15">IF(F68="","",IF(COUNTIF($H:$H,F68)=0,F68,""))</f>
        <v/>
      </c>
      <c r="O68" s="1" t="str">
        <f t="shared" ref="O68:O131" si="16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17">IF(COUNTIF(H:H,H68)&gt;1,1,0)</f>
        <v>0</v>
      </c>
      <c r="R68" s="1">
        <f t="shared" ref="R68:R131" si="18">IF(H68="",0,IF(COUNTIF(D68:F68,H68)=1,0,1))</f>
        <v>0</v>
      </c>
      <c r="S68" s="1" t="str">
        <f t="shared" ref="S68:S131" si="19">IF(A68=0,S67,A68)</f>
        <v>TIM</v>
      </c>
      <c r="T68" s="1">
        <f t="shared" ref="T68:T131" si="20">IF(B68=0,T67,B68)</f>
        <v>8</v>
      </c>
      <c r="U68" s="1" t="str">
        <f t="shared" ref="U68:U131" si="21">IF(B68=0,U67,IF(G68="","",G68))</f>
        <v>PWM QI</v>
      </c>
      <c r="V68" s="1" t="str">
        <f t="shared" ref="V68:V131" si="22">S68&amp;T68&amp;"_"&amp;C68</f>
        <v>TIM8_CN1</v>
      </c>
    </row>
    <row r="69" spans="1:22" x14ac:dyDescent="0.15">
      <c r="A69" s="125"/>
      <c r="B69" s="106"/>
      <c r="C69" s="54" t="s">
        <v>91</v>
      </c>
      <c r="D69" s="23" t="s">
        <v>105</v>
      </c>
      <c r="E69" s="24" t="s">
        <v>92</v>
      </c>
      <c r="G69" s="122"/>
      <c r="I69" s="86" t="str">
        <f t="shared" si="12"/>
        <v/>
      </c>
      <c r="J69" s="3"/>
      <c r="K69" s="33" t="str">
        <f t="shared" si="13"/>
        <v>PA5</v>
      </c>
      <c r="L69" s="24" t="str">
        <f t="shared" si="14"/>
        <v/>
      </c>
      <c r="M69" s="28" t="str">
        <f t="shared" si="15"/>
        <v/>
      </c>
      <c r="O69" s="1" t="str">
        <f t="shared" si="16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17"/>
        <v>0</v>
      </c>
      <c r="R69" s="1">
        <f t="shared" si="18"/>
        <v>0</v>
      </c>
      <c r="S69" s="1" t="str">
        <f t="shared" si="19"/>
        <v>TIM</v>
      </c>
      <c r="T69" s="1">
        <f t="shared" si="20"/>
        <v>8</v>
      </c>
      <c r="U69" s="1" t="str">
        <f t="shared" si="21"/>
        <v>PWM QI</v>
      </c>
      <c r="V69" s="1" t="str">
        <f t="shared" si="22"/>
        <v>TIM8_CN1N</v>
      </c>
    </row>
    <row r="70" spans="1:22" x14ac:dyDescent="0.15">
      <c r="A70" s="125"/>
      <c r="B70" s="107"/>
      <c r="C70" s="55" t="s">
        <v>93</v>
      </c>
      <c r="D70" s="23" t="s">
        <v>53</v>
      </c>
      <c r="G70" s="122"/>
      <c r="I70" s="86" t="str">
        <f t="shared" si="12"/>
        <v/>
      </c>
      <c r="J70" s="3"/>
      <c r="K70" s="33" t="str">
        <f t="shared" si="13"/>
        <v>PC7</v>
      </c>
      <c r="L70" s="24" t="str">
        <f t="shared" si="14"/>
        <v/>
      </c>
      <c r="M70" s="28" t="str">
        <f t="shared" si="15"/>
        <v/>
      </c>
      <c r="O70" s="1" t="str">
        <f t="shared" si="16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17"/>
        <v>0</v>
      </c>
      <c r="R70" s="1">
        <f t="shared" si="18"/>
        <v>0</v>
      </c>
      <c r="S70" s="1" t="str">
        <f t="shared" si="19"/>
        <v>TIM</v>
      </c>
      <c r="T70" s="1">
        <f t="shared" si="20"/>
        <v>8</v>
      </c>
      <c r="U70" s="1" t="str">
        <f t="shared" si="21"/>
        <v>PWM QI</v>
      </c>
      <c r="V70" s="1" t="str">
        <f t="shared" si="22"/>
        <v>TIM8_CN2</v>
      </c>
    </row>
    <row r="71" spans="1:22" x14ac:dyDescent="0.15">
      <c r="A71" s="125"/>
      <c r="B71" s="107"/>
      <c r="C71" s="55" t="s">
        <v>95</v>
      </c>
      <c r="D71" s="23" t="s">
        <v>96</v>
      </c>
      <c r="E71" s="24" t="s">
        <v>97</v>
      </c>
      <c r="G71" s="122"/>
      <c r="I71" s="86" t="str">
        <f t="shared" si="12"/>
        <v/>
      </c>
      <c r="J71" s="3"/>
      <c r="K71" s="33" t="str">
        <f t="shared" si="13"/>
        <v>PB0</v>
      </c>
      <c r="L71" s="24" t="str">
        <f t="shared" si="14"/>
        <v>PB14</v>
      </c>
      <c r="M71" s="28" t="str">
        <f t="shared" si="15"/>
        <v/>
      </c>
      <c r="O71" s="1" t="str">
        <f t="shared" si="16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17"/>
        <v>0</v>
      </c>
      <c r="R71" s="1">
        <f t="shared" si="18"/>
        <v>0</v>
      </c>
      <c r="S71" s="1" t="str">
        <f t="shared" si="19"/>
        <v>TIM</v>
      </c>
      <c r="T71" s="1">
        <f t="shared" si="20"/>
        <v>8</v>
      </c>
      <c r="U71" s="1" t="str">
        <f t="shared" si="21"/>
        <v>PWM QI</v>
      </c>
      <c r="V71" s="1" t="str">
        <f t="shared" si="22"/>
        <v>TIM8_CN2N</v>
      </c>
    </row>
    <row r="72" spans="1:22" x14ac:dyDescent="0.15">
      <c r="A72" s="125"/>
      <c r="B72" s="107"/>
      <c r="C72" s="55" t="s">
        <v>98</v>
      </c>
      <c r="D72" s="23" t="s">
        <v>112</v>
      </c>
      <c r="G72" s="122"/>
      <c r="I72" s="86" t="str">
        <f t="shared" si="12"/>
        <v/>
      </c>
      <c r="J72" s="3"/>
      <c r="K72" s="33" t="str">
        <f t="shared" si="13"/>
        <v>PC8</v>
      </c>
      <c r="L72" s="24" t="str">
        <f t="shared" si="14"/>
        <v/>
      </c>
      <c r="M72" s="28" t="str">
        <f t="shared" si="15"/>
        <v/>
      </c>
      <c r="O72" s="1" t="str">
        <f t="shared" si="16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17"/>
        <v>0</v>
      </c>
      <c r="R72" s="1">
        <f t="shared" si="18"/>
        <v>0</v>
      </c>
      <c r="S72" s="1" t="str">
        <f t="shared" si="19"/>
        <v>TIM</v>
      </c>
      <c r="T72" s="1">
        <f t="shared" si="20"/>
        <v>8</v>
      </c>
      <c r="U72" s="1" t="str">
        <f t="shared" si="21"/>
        <v>PWM QI</v>
      </c>
      <c r="V72" s="1" t="str">
        <f t="shared" si="22"/>
        <v>TIM8_CN3</v>
      </c>
    </row>
    <row r="73" spans="1:22" x14ac:dyDescent="0.15">
      <c r="A73" s="125"/>
      <c r="B73" s="107"/>
      <c r="C73" s="55" t="s">
        <v>100</v>
      </c>
      <c r="D73" s="23" t="s">
        <v>101</v>
      </c>
      <c r="E73" s="24" t="s">
        <v>102</v>
      </c>
      <c r="G73" s="122"/>
      <c r="I73" s="86" t="str">
        <f t="shared" si="12"/>
        <v/>
      </c>
      <c r="J73" s="3"/>
      <c r="K73" s="33" t="str">
        <f t="shared" si="13"/>
        <v>PB1</v>
      </c>
      <c r="L73" s="24" t="str">
        <f t="shared" si="14"/>
        <v>PB15</v>
      </c>
      <c r="M73" s="28" t="str">
        <f t="shared" si="15"/>
        <v/>
      </c>
      <c r="O73" s="1" t="str">
        <f t="shared" si="16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17"/>
        <v>0</v>
      </c>
      <c r="R73" s="1">
        <f t="shared" si="18"/>
        <v>0</v>
      </c>
      <c r="S73" s="1" t="str">
        <f t="shared" si="19"/>
        <v>TIM</v>
      </c>
      <c r="T73" s="1">
        <f t="shared" si="20"/>
        <v>8</v>
      </c>
      <c r="U73" s="1" t="str">
        <f t="shared" si="21"/>
        <v>PWM QI</v>
      </c>
      <c r="V73" s="1" t="str">
        <f t="shared" si="22"/>
        <v>TIM8_CN3N</v>
      </c>
    </row>
    <row r="74" spans="1:22" x14ac:dyDescent="0.15">
      <c r="A74" s="125"/>
      <c r="B74" s="107"/>
      <c r="C74" s="55" t="s">
        <v>104</v>
      </c>
      <c r="D74" s="30" t="s">
        <v>78</v>
      </c>
      <c r="E74" s="31"/>
      <c r="F74" s="32"/>
      <c r="G74" s="118"/>
      <c r="H74" s="89"/>
      <c r="I74" s="89" t="str">
        <f t="shared" si="12"/>
        <v/>
      </c>
      <c r="J74" s="51"/>
      <c r="K74" s="33" t="str">
        <f t="shared" si="13"/>
        <v>PC9</v>
      </c>
      <c r="L74" s="24" t="str">
        <f t="shared" si="14"/>
        <v/>
      </c>
      <c r="M74" s="28" t="str">
        <f t="shared" si="15"/>
        <v/>
      </c>
      <c r="O74" s="1" t="str">
        <f t="shared" si="16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17"/>
        <v>0</v>
      </c>
      <c r="R74" s="1">
        <f t="shared" si="18"/>
        <v>0</v>
      </c>
      <c r="S74" s="1" t="str">
        <f t="shared" si="19"/>
        <v>TIM</v>
      </c>
      <c r="T74" s="1">
        <f t="shared" si="20"/>
        <v>8</v>
      </c>
      <c r="U74" s="1" t="str">
        <f t="shared" si="21"/>
        <v>PWM QI</v>
      </c>
      <c r="V74" s="1" t="str">
        <f t="shared" si="22"/>
        <v>TIM8_CN4</v>
      </c>
    </row>
    <row r="75" spans="1:22" x14ac:dyDescent="0.15">
      <c r="A75" s="125"/>
      <c r="B75" s="109">
        <v>9</v>
      </c>
      <c r="C75" s="55" t="s">
        <v>90</v>
      </c>
      <c r="D75" s="36" t="s">
        <v>38</v>
      </c>
      <c r="E75" s="37" t="s">
        <v>113</v>
      </c>
      <c r="F75" s="38"/>
      <c r="G75" s="121"/>
      <c r="I75" s="86" t="str">
        <f t="shared" si="12"/>
        <v/>
      </c>
      <c r="J75" s="3"/>
      <c r="K75" s="33" t="str">
        <f t="shared" si="13"/>
        <v>PA2</v>
      </c>
      <c r="L75" s="24" t="str">
        <f t="shared" si="14"/>
        <v>PE5</v>
      </c>
      <c r="M75" s="28" t="str">
        <f t="shared" si="15"/>
        <v/>
      </c>
      <c r="O75" s="1" t="str">
        <f t="shared" si="16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17"/>
        <v>0</v>
      </c>
      <c r="R75" s="1">
        <f t="shared" si="18"/>
        <v>0</v>
      </c>
      <c r="S75" s="1" t="str">
        <f t="shared" si="19"/>
        <v>TIM</v>
      </c>
      <c r="T75" s="1">
        <f t="shared" si="20"/>
        <v>9</v>
      </c>
      <c r="U75" s="1" t="str">
        <f t="shared" si="21"/>
        <v/>
      </c>
      <c r="V75" s="1" t="str">
        <f t="shared" si="22"/>
        <v>TIM9_CN1</v>
      </c>
    </row>
    <row r="76" spans="1:22" x14ac:dyDescent="0.15">
      <c r="A76" s="125"/>
      <c r="B76" s="106"/>
      <c r="C76" s="55" t="s">
        <v>93</v>
      </c>
      <c r="D76" s="30" t="s">
        <v>40</v>
      </c>
      <c r="E76" s="31" t="s">
        <v>114</v>
      </c>
      <c r="F76" s="32"/>
      <c r="G76" s="118"/>
      <c r="H76" s="89"/>
      <c r="I76" s="89" t="str">
        <f t="shared" si="12"/>
        <v/>
      </c>
      <c r="J76" s="51"/>
      <c r="K76" s="33" t="str">
        <f t="shared" si="13"/>
        <v>PA3</v>
      </c>
      <c r="L76" s="24" t="str">
        <f t="shared" si="14"/>
        <v>PE6</v>
      </c>
      <c r="M76" s="28" t="str">
        <f t="shared" si="15"/>
        <v/>
      </c>
      <c r="O76" s="1" t="str">
        <f t="shared" si="16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17"/>
        <v>0</v>
      </c>
      <c r="R76" s="1">
        <f t="shared" si="18"/>
        <v>0</v>
      </c>
      <c r="S76" s="1" t="str">
        <f t="shared" si="19"/>
        <v>TIM</v>
      </c>
      <c r="T76" s="1">
        <f t="shared" si="20"/>
        <v>9</v>
      </c>
      <c r="U76" s="1" t="str">
        <f t="shared" si="21"/>
        <v/>
      </c>
      <c r="V76" s="1" t="str">
        <f t="shared" si="22"/>
        <v>TIM9_CN2</v>
      </c>
    </row>
    <row r="77" spans="1:22" x14ac:dyDescent="0.15">
      <c r="A77" s="125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2"/>
        <v/>
      </c>
      <c r="J77" s="51"/>
      <c r="K77" s="33" t="str">
        <f t="shared" si="13"/>
        <v/>
      </c>
      <c r="L77" s="24" t="str">
        <f t="shared" si="14"/>
        <v/>
      </c>
      <c r="M77" s="28" t="str">
        <f t="shared" si="15"/>
        <v/>
      </c>
      <c r="O77" s="1" t="str">
        <f t="shared" si="16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17"/>
        <v>0</v>
      </c>
      <c r="R77" s="1">
        <f t="shared" si="18"/>
        <v>0</v>
      </c>
      <c r="S77" s="1" t="str">
        <f t="shared" si="19"/>
        <v>TIM</v>
      </c>
      <c r="T77" s="1">
        <f t="shared" si="20"/>
        <v>10</v>
      </c>
      <c r="U77" s="1" t="str">
        <f t="shared" si="21"/>
        <v/>
      </c>
      <c r="V77" s="1" t="str">
        <f t="shared" si="22"/>
        <v>TIM10_CN1</v>
      </c>
    </row>
    <row r="78" spans="1:22" x14ac:dyDescent="0.15">
      <c r="A78" s="125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2"/>
        <v/>
      </c>
      <c r="J78" s="3"/>
      <c r="K78" s="33" t="str">
        <f t="shared" si="13"/>
        <v>PB9</v>
      </c>
      <c r="L78" s="24" t="str">
        <f t="shared" si="14"/>
        <v/>
      </c>
      <c r="M78" s="28" t="str">
        <f t="shared" si="15"/>
        <v/>
      </c>
      <c r="O78" s="1" t="str">
        <f t="shared" si="16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17"/>
        <v>0</v>
      </c>
      <c r="R78" s="1">
        <f t="shared" si="18"/>
        <v>0</v>
      </c>
      <c r="S78" s="1" t="str">
        <f t="shared" si="19"/>
        <v>TIM</v>
      </c>
      <c r="T78" s="1">
        <f t="shared" si="20"/>
        <v>11</v>
      </c>
      <c r="U78" s="1" t="str">
        <f t="shared" si="21"/>
        <v/>
      </c>
      <c r="V78" s="1" t="str">
        <f t="shared" si="22"/>
        <v>TIM11_CN1</v>
      </c>
    </row>
    <row r="79" spans="1:22" x14ac:dyDescent="0.15">
      <c r="A79" s="125"/>
      <c r="B79" s="13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2"/>
        <v/>
      </c>
      <c r="J79" s="81"/>
      <c r="K79" s="33" t="str">
        <f t="shared" si="13"/>
        <v>PB14</v>
      </c>
      <c r="L79" s="24" t="str">
        <f t="shared" si="14"/>
        <v/>
      </c>
      <c r="M79" s="28" t="str">
        <f t="shared" si="15"/>
        <v/>
      </c>
      <c r="O79" s="1" t="str">
        <f t="shared" si="16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17"/>
        <v>0</v>
      </c>
      <c r="R79" s="1">
        <f t="shared" si="18"/>
        <v>0</v>
      </c>
      <c r="S79" s="1" t="str">
        <f t="shared" si="19"/>
        <v>TIM</v>
      </c>
      <c r="T79" s="1">
        <f t="shared" si="20"/>
        <v>12</v>
      </c>
      <c r="U79" s="1" t="str">
        <f t="shared" si="21"/>
        <v/>
      </c>
      <c r="V79" s="1" t="str">
        <f t="shared" si="22"/>
        <v>TIM12_CN1</v>
      </c>
    </row>
    <row r="80" spans="1:22" x14ac:dyDescent="0.15">
      <c r="A80" s="125"/>
      <c r="B80" s="13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2"/>
        <v/>
      </c>
      <c r="J80" s="82"/>
      <c r="K80" s="33" t="str">
        <f t="shared" si="13"/>
        <v>PB15</v>
      </c>
      <c r="L80" s="24" t="str">
        <f t="shared" si="14"/>
        <v/>
      </c>
      <c r="M80" s="28" t="str">
        <f t="shared" si="15"/>
        <v/>
      </c>
      <c r="O80" s="1" t="str">
        <f t="shared" si="16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17"/>
        <v>0</v>
      </c>
      <c r="R80" s="1">
        <f t="shared" si="18"/>
        <v>0</v>
      </c>
      <c r="S80" s="1" t="str">
        <f t="shared" si="19"/>
        <v>TIM</v>
      </c>
      <c r="T80" s="1">
        <f t="shared" si="20"/>
        <v>12</v>
      </c>
      <c r="U80" s="1" t="str">
        <f t="shared" si="21"/>
        <v/>
      </c>
      <c r="V80" s="1" t="str">
        <f t="shared" si="22"/>
        <v>TIM12_CN2</v>
      </c>
    </row>
    <row r="81" spans="1:22" x14ac:dyDescent="0.15">
      <c r="A81" s="125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2"/>
        <v/>
      </c>
      <c r="J81" s="84"/>
      <c r="K81" s="33" t="str">
        <f t="shared" si="13"/>
        <v/>
      </c>
      <c r="L81" s="24" t="str">
        <f t="shared" si="14"/>
        <v/>
      </c>
      <c r="M81" s="28" t="str">
        <f t="shared" si="15"/>
        <v/>
      </c>
      <c r="O81" s="1" t="str">
        <f t="shared" si="16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17"/>
        <v>0</v>
      </c>
      <c r="R81" s="1">
        <f t="shared" si="18"/>
        <v>0</v>
      </c>
      <c r="S81" s="1" t="str">
        <f t="shared" si="19"/>
        <v>TIM</v>
      </c>
      <c r="T81" s="1">
        <f t="shared" si="20"/>
        <v>13</v>
      </c>
      <c r="U81" s="1" t="str">
        <f t="shared" si="21"/>
        <v/>
      </c>
      <c r="V81" s="1" t="str">
        <f t="shared" si="22"/>
        <v>TIM13_CN1</v>
      </c>
    </row>
    <row r="82" spans="1:22" ht="14.25" thickBot="1" x14ac:dyDescent="0.2">
      <c r="A82" s="125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2"/>
        <v/>
      </c>
      <c r="J82" s="3"/>
      <c r="K82" s="33" t="str">
        <f t="shared" si="13"/>
        <v/>
      </c>
      <c r="L82" s="24" t="str">
        <f t="shared" si="14"/>
        <v/>
      </c>
      <c r="M82" s="28" t="str">
        <f t="shared" si="15"/>
        <v/>
      </c>
      <c r="O82" s="1" t="str">
        <f t="shared" si="16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17"/>
        <v>0</v>
      </c>
      <c r="R82" s="1">
        <f t="shared" si="18"/>
        <v>0</v>
      </c>
      <c r="S82" s="1" t="str">
        <f t="shared" si="19"/>
        <v>TIM</v>
      </c>
      <c r="T82" s="1">
        <f t="shared" si="20"/>
        <v>14</v>
      </c>
      <c r="U82" s="1" t="str">
        <f t="shared" si="21"/>
        <v/>
      </c>
      <c r="V82" s="1" t="str">
        <f t="shared" si="22"/>
        <v>TIM14_CN1</v>
      </c>
    </row>
    <row r="83" spans="1:22" x14ac:dyDescent="0.15">
      <c r="A83" s="119" t="s">
        <v>115</v>
      </c>
      <c r="B83" s="120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2"/>
        <v/>
      </c>
      <c r="J83" s="53"/>
      <c r="K83" s="33" t="str">
        <f t="shared" si="13"/>
        <v>RA0</v>
      </c>
      <c r="L83" s="24" t="str">
        <f t="shared" si="14"/>
        <v/>
      </c>
      <c r="M83" s="28" t="str">
        <f t="shared" si="15"/>
        <v/>
      </c>
      <c r="O83" s="1" t="str">
        <f t="shared" si="16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17"/>
        <v>0</v>
      </c>
      <c r="R83" s="1">
        <f t="shared" si="18"/>
        <v>0</v>
      </c>
      <c r="S83" s="1" t="str">
        <f t="shared" si="19"/>
        <v>AD</v>
      </c>
      <c r="T83" s="1">
        <f t="shared" si="20"/>
        <v>1</v>
      </c>
      <c r="U83" s="1" t="str">
        <f t="shared" si="21"/>
        <v/>
      </c>
      <c r="V83" s="1" t="str">
        <f t="shared" si="22"/>
        <v>AD1_IN0</v>
      </c>
    </row>
    <row r="84" spans="1:22" x14ac:dyDescent="0.15">
      <c r="A84" s="104"/>
      <c r="B84" s="107"/>
      <c r="C84" s="55" t="s">
        <v>117</v>
      </c>
      <c r="D84" s="23" t="s">
        <v>188</v>
      </c>
      <c r="G84" s="24"/>
      <c r="I84" s="86" t="str">
        <f t="shared" si="12"/>
        <v/>
      </c>
      <c r="J84" s="3"/>
      <c r="K84" s="33" t="str">
        <f t="shared" si="13"/>
        <v>RA1</v>
      </c>
      <c r="L84" s="24" t="str">
        <f t="shared" si="14"/>
        <v/>
      </c>
      <c r="M84" s="28" t="str">
        <f t="shared" si="15"/>
        <v/>
      </c>
      <c r="O84" s="1" t="str">
        <f t="shared" si="16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17"/>
        <v>0</v>
      </c>
      <c r="R84" s="1">
        <f t="shared" si="18"/>
        <v>0</v>
      </c>
      <c r="S84" s="1" t="str">
        <f t="shared" si="19"/>
        <v>AD</v>
      </c>
      <c r="T84" s="1">
        <f t="shared" si="20"/>
        <v>1</v>
      </c>
      <c r="U84" s="1" t="str">
        <f t="shared" si="21"/>
        <v/>
      </c>
      <c r="V84" s="1" t="str">
        <f t="shared" si="22"/>
        <v>AD1_IN1</v>
      </c>
    </row>
    <row r="85" spans="1:22" x14ac:dyDescent="0.15">
      <c r="A85" s="104"/>
      <c r="B85" s="107"/>
      <c r="C85" s="55" t="s">
        <v>118</v>
      </c>
      <c r="D85" s="23" t="s">
        <v>189</v>
      </c>
      <c r="G85" s="24"/>
      <c r="I85" s="86" t="str">
        <f t="shared" si="12"/>
        <v/>
      </c>
      <c r="J85" s="3"/>
      <c r="K85" s="33" t="str">
        <f t="shared" si="13"/>
        <v>RA2</v>
      </c>
      <c r="L85" s="24" t="str">
        <f t="shared" si="14"/>
        <v/>
      </c>
      <c r="M85" s="28" t="str">
        <f t="shared" si="15"/>
        <v/>
      </c>
      <c r="O85" s="1" t="str">
        <f t="shared" si="16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17"/>
        <v>0</v>
      </c>
      <c r="R85" s="1">
        <f t="shared" si="18"/>
        <v>0</v>
      </c>
      <c r="S85" s="1" t="str">
        <f t="shared" si="19"/>
        <v>AD</v>
      </c>
      <c r="T85" s="1">
        <f t="shared" si="20"/>
        <v>1</v>
      </c>
      <c r="U85" s="1" t="str">
        <f t="shared" si="21"/>
        <v/>
      </c>
      <c r="V85" s="1" t="str">
        <f t="shared" si="22"/>
        <v>AD1_IN2</v>
      </c>
    </row>
    <row r="86" spans="1:22" x14ac:dyDescent="0.15">
      <c r="A86" s="104"/>
      <c r="B86" s="107"/>
      <c r="C86" s="55" t="s">
        <v>119</v>
      </c>
      <c r="D86" s="23" t="s">
        <v>190</v>
      </c>
      <c r="G86" s="24"/>
      <c r="I86" s="86" t="str">
        <f t="shared" si="12"/>
        <v/>
      </c>
      <c r="J86" s="3"/>
      <c r="K86" s="33" t="str">
        <f t="shared" si="13"/>
        <v>RA3</v>
      </c>
      <c r="L86" s="24" t="str">
        <f t="shared" si="14"/>
        <v/>
      </c>
      <c r="M86" s="28" t="str">
        <f t="shared" si="15"/>
        <v/>
      </c>
      <c r="O86" s="1" t="str">
        <f t="shared" si="16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17"/>
        <v>0</v>
      </c>
      <c r="R86" s="1">
        <f t="shared" si="18"/>
        <v>0</v>
      </c>
      <c r="S86" s="1" t="str">
        <f t="shared" si="19"/>
        <v>AD</v>
      </c>
      <c r="T86" s="1">
        <f t="shared" si="20"/>
        <v>1</v>
      </c>
      <c r="U86" s="1" t="str">
        <f t="shared" si="21"/>
        <v/>
      </c>
      <c r="V86" s="1" t="str">
        <f t="shared" si="22"/>
        <v>AD1_IN3</v>
      </c>
    </row>
    <row r="87" spans="1:22" x14ac:dyDescent="0.15">
      <c r="A87" s="104"/>
      <c r="B87" s="107"/>
      <c r="C87" s="55" t="s">
        <v>120</v>
      </c>
      <c r="D87" s="23" t="s">
        <v>191</v>
      </c>
      <c r="G87" s="24"/>
      <c r="I87" s="86" t="str">
        <f t="shared" si="12"/>
        <v/>
      </c>
      <c r="J87" s="3"/>
      <c r="K87" s="33" t="str">
        <f t="shared" si="13"/>
        <v>RA4</v>
      </c>
      <c r="L87" s="24" t="str">
        <f t="shared" si="14"/>
        <v/>
      </c>
      <c r="M87" s="28" t="str">
        <f t="shared" si="15"/>
        <v/>
      </c>
      <c r="O87" s="1" t="str">
        <f t="shared" si="16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17"/>
        <v>0</v>
      </c>
      <c r="R87" s="1">
        <f t="shared" si="18"/>
        <v>0</v>
      </c>
      <c r="S87" s="1" t="str">
        <f t="shared" si="19"/>
        <v>AD</v>
      </c>
      <c r="T87" s="1">
        <f t="shared" si="20"/>
        <v>1</v>
      </c>
      <c r="U87" s="1" t="str">
        <f t="shared" si="21"/>
        <v/>
      </c>
      <c r="V87" s="1" t="str">
        <f t="shared" si="22"/>
        <v>AD1_IN4</v>
      </c>
    </row>
    <row r="88" spans="1:22" x14ac:dyDescent="0.15">
      <c r="A88" s="104"/>
      <c r="B88" s="107"/>
      <c r="C88" s="55" t="s">
        <v>121</v>
      </c>
      <c r="D88" s="23" t="s">
        <v>192</v>
      </c>
      <c r="G88" s="24"/>
      <c r="I88" s="86" t="str">
        <f t="shared" si="12"/>
        <v/>
      </c>
      <c r="J88" s="3"/>
      <c r="K88" s="33" t="str">
        <f t="shared" si="13"/>
        <v>RA5</v>
      </c>
      <c r="L88" s="24" t="str">
        <f t="shared" si="14"/>
        <v/>
      </c>
      <c r="M88" s="28" t="str">
        <f t="shared" si="15"/>
        <v/>
      </c>
      <c r="O88" s="1" t="str">
        <f t="shared" si="16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17"/>
        <v>0</v>
      </c>
      <c r="R88" s="1">
        <f t="shared" si="18"/>
        <v>0</v>
      </c>
      <c r="S88" s="1" t="str">
        <f t="shared" si="19"/>
        <v>AD</v>
      </c>
      <c r="T88" s="1">
        <f t="shared" si="20"/>
        <v>1</v>
      </c>
      <c r="U88" s="1" t="str">
        <f t="shared" si="21"/>
        <v/>
      </c>
      <c r="V88" s="1" t="str">
        <f t="shared" si="22"/>
        <v>AD1_IN5</v>
      </c>
    </row>
    <row r="89" spans="1:22" x14ac:dyDescent="0.15">
      <c r="A89" s="104"/>
      <c r="B89" s="107"/>
      <c r="C89" s="55" t="s">
        <v>122</v>
      </c>
      <c r="D89" s="23" t="s">
        <v>193</v>
      </c>
      <c r="G89" s="24"/>
      <c r="I89" s="86" t="str">
        <f t="shared" si="12"/>
        <v/>
      </c>
      <c r="J89" s="3"/>
      <c r="K89" s="33" t="str">
        <f t="shared" si="13"/>
        <v>RA6</v>
      </c>
      <c r="L89" s="24" t="str">
        <f t="shared" si="14"/>
        <v/>
      </c>
      <c r="M89" s="28" t="str">
        <f t="shared" si="15"/>
        <v/>
      </c>
      <c r="O89" s="1" t="str">
        <f t="shared" si="16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17"/>
        <v>0</v>
      </c>
      <c r="R89" s="1">
        <f t="shared" si="18"/>
        <v>0</v>
      </c>
      <c r="S89" s="1" t="str">
        <f t="shared" si="19"/>
        <v>AD</v>
      </c>
      <c r="T89" s="1">
        <f t="shared" si="20"/>
        <v>1</v>
      </c>
      <c r="U89" s="1" t="str">
        <f t="shared" si="21"/>
        <v/>
      </c>
      <c r="V89" s="1" t="str">
        <f t="shared" si="22"/>
        <v>AD1_IN6</v>
      </c>
    </row>
    <row r="90" spans="1:22" x14ac:dyDescent="0.15">
      <c r="A90" s="104"/>
      <c r="B90" s="107"/>
      <c r="C90" s="55" t="s">
        <v>123</v>
      </c>
      <c r="D90" s="23" t="s">
        <v>194</v>
      </c>
      <c r="G90" s="24"/>
      <c r="I90" s="86" t="str">
        <f t="shared" si="12"/>
        <v/>
      </c>
      <c r="J90" s="3"/>
      <c r="K90" s="33" t="str">
        <f t="shared" si="13"/>
        <v>RA7</v>
      </c>
      <c r="L90" s="24" t="str">
        <f t="shared" si="14"/>
        <v/>
      </c>
      <c r="M90" s="28" t="str">
        <f t="shared" si="15"/>
        <v/>
      </c>
      <c r="O90" s="1" t="str">
        <f t="shared" si="16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17"/>
        <v>0</v>
      </c>
      <c r="R90" s="1">
        <f t="shared" si="18"/>
        <v>0</v>
      </c>
      <c r="S90" s="1" t="str">
        <f t="shared" si="19"/>
        <v>AD</v>
      </c>
      <c r="T90" s="1">
        <f t="shared" si="20"/>
        <v>1</v>
      </c>
      <c r="U90" s="1" t="str">
        <f t="shared" si="21"/>
        <v/>
      </c>
      <c r="V90" s="1" t="str">
        <f t="shared" si="22"/>
        <v>AD1_IN7</v>
      </c>
    </row>
    <row r="91" spans="1:22" x14ac:dyDescent="0.15">
      <c r="A91" s="104"/>
      <c r="B91" s="107"/>
      <c r="C91" s="55" t="s">
        <v>124</v>
      </c>
      <c r="D91" s="23" t="s">
        <v>197</v>
      </c>
      <c r="G91" s="24"/>
      <c r="I91" s="86" t="str">
        <f t="shared" si="12"/>
        <v/>
      </c>
      <c r="J91" s="3"/>
      <c r="K91" s="33" t="str">
        <f t="shared" si="13"/>
        <v>PB0</v>
      </c>
      <c r="L91" s="24" t="str">
        <f t="shared" si="14"/>
        <v/>
      </c>
      <c r="M91" s="28" t="str">
        <f t="shared" si="15"/>
        <v/>
      </c>
      <c r="O91" s="1" t="str">
        <f t="shared" si="16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17"/>
        <v>0</v>
      </c>
      <c r="R91" s="1">
        <f t="shared" si="18"/>
        <v>0</v>
      </c>
      <c r="S91" s="1" t="str">
        <f t="shared" si="19"/>
        <v>AD</v>
      </c>
      <c r="T91" s="1">
        <f t="shared" si="20"/>
        <v>1</v>
      </c>
      <c r="U91" s="1" t="str">
        <f t="shared" si="21"/>
        <v/>
      </c>
      <c r="V91" s="1" t="str">
        <f t="shared" si="22"/>
        <v>AD1_IN8</v>
      </c>
    </row>
    <row r="92" spans="1:22" x14ac:dyDescent="0.15">
      <c r="A92" s="104"/>
      <c r="B92" s="107"/>
      <c r="C92" s="55" t="s">
        <v>125</v>
      </c>
      <c r="D92" s="23" t="s">
        <v>198</v>
      </c>
      <c r="G92" s="24"/>
      <c r="I92" s="86" t="str">
        <f t="shared" si="12"/>
        <v/>
      </c>
      <c r="J92" s="3"/>
      <c r="K92" s="33" t="str">
        <f t="shared" si="13"/>
        <v>PB1</v>
      </c>
      <c r="L92" s="24" t="str">
        <f t="shared" si="14"/>
        <v/>
      </c>
      <c r="M92" s="28" t="str">
        <f t="shared" si="15"/>
        <v/>
      </c>
      <c r="O92" s="1" t="str">
        <f t="shared" si="16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17"/>
        <v>0</v>
      </c>
      <c r="R92" s="1">
        <f t="shared" si="18"/>
        <v>0</v>
      </c>
      <c r="S92" s="1" t="str">
        <f t="shared" si="19"/>
        <v>AD</v>
      </c>
      <c r="T92" s="1">
        <f t="shared" si="20"/>
        <v>1</v>
      </c>
      <c r="U92" s="1" t="str">
        <f t="shared" si="21"/>
        <v/>
      </c>
      <c r="V92" s="1" t="str">
        <f t="shared" si="22"/>
        <v>AD1_IN9</v>
      </c>
    </row>
    <row r="93" spans="1:22" x14ac:dyDescent="0.15">
      <c r="A93" s="104"/>
      <c r="B93" s="107"/>
      <c r="C93" s="55" t="s">
        <v>126</v>
      </c>
      <c r="D93" s="23" t="s">
        <v>183</v>
      </c>
      <c r="G93" s="122" t="s">
        <v>220</v>
      </c>
      <c r="H93" s="86" t="s">
        <v>221</v>
      </c>
      <c r="I93" s="86">
        <f t="shared" si="12"/>
        <v>15</v>
      </c>
      <c r="J93" s="3"/>
      <c r="K93" s="33" t="str">
        <f t="shared" si="13"/>
        <v/>
      </c>
      <c r="L93" s="24" t="str">
        <f t="shared" si="14"/>
        <v/>
      </c>
      <c r="M93" s="28" t="str">
        <f t="shared" si="15"/>
        <v/>
      </c>
      <c r="O93" s="1" t="str">
        <f t="shared" si="16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17"/>
        <v>0</v>
      </c>
      <c r="R93" s="1">
        <f t="shared" si="18"/>
        <v>0</v>
      </c>
      <c r="S93" s="1" t="str">
        <f t="shared" si="19"/>
        <v>AD</v>
      </c>
      <c r="T93" s="1">
        <f t="shared" si="20"/>
        <v>1</v>
      </c>
      <c r="U93" s="1" t="str">
        <f t="shared" si="21"/>
        <v/>
      </c>
      <c r="V93" s="1" t="str">
        <f t="shared" si="22"/>
        <v>AD1_IN10</v>
      </c>
    </row>
    <row r="94" spans="1:22" x14ac:dyDescent="0.15">
      <c r="A94" s="104"/>
      <c r="B94" s="107"/>
      <c r="C94" s="55" t="s">
        <v>127</v>
      </c>
      <c r="D94" s="23" t="s">
        <v>184</v>
      </c>
      <c r="G94" s="122"/>
      <c r="H94" s="86" t="s">
        <v>222</v>
      </c>
      <c r="I94" s="86">
        <f t="shared" si="12"/>
        <v>16</v>
      </c>
      <c r="J94" s="3"/>
      <c r="K94" s="33" t="str">
        <f t="shared" si="13"/>
        <v/>
      </c>
      <c r="L94" s="24" t="str">
        <f t="shared" si="14"/>
        <v/>
      </c>
      <c r="M94" s="28" t="str">
        <f t="shared" si="15"/>
        <v/>
      </c>
      <c r="O94" s="1" t="str">
        <f t="shared" si="16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17"/>
        <v>0</v>
      </c>
      <c r="R94" s="1">
        <f t="shared" si="18"/>
        <v>0</v>
      </c>
      <c r="S94" s="1" t="str">
        <f t="shared" si="19"/>
        <v>AD</v>
      </c>
      <c r="T94" s="1">
        <f t="shared" si="20"/>
        <v>1</v>
      </c>
      <c r="U94" s="1" t="str">
        <f t="shared" si="21"/>
        <v/>
      </c>
      <c r="V94" s="1" t="str">
        <f t="shared" si="22"/>
        <v>AD1_IN11</v>
      </c>
    </row>
    <row r="95" spans="1:22" x14ac:dyDescent="0.15">
      <c r="A95" s="104"/>
      <c r="B95" s="107"/>
      <c r="C95" s="55" t="s">
        <v>128</v>
      </c>
      <c r="D95" s="23" t="s">
        <v>185</v>
      </c>
      <c r="G95" s="122"/>
      <c r="H95" s="86" t="s">
        <v>223</v>
      </c>
      <c r="I95" s="86">
        <f t="shared" si="12"/>
        <v>17</v>
      </c>
      <c r="J95" s="3"/>
      <c r="K95" s="33" t="str">
        <f t="shared" si="13"/>
        <v/>
      </c>
      <c r="L95" s="24" t="str">
        <f t="shared" si="14"/>
        <v/>
      </c>
      <c r="M95" s="28" t="str">
        <f t="shared" si="15"/>
        <v/>
      </c>
      <c r="O95" s="1" t="str">
        <f t="shared" si="16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17"/>
        <v>0</v>
      </c>
      <c r="R95" s="1">
        <f t="shared" si="18"/>
        <v>0</v>
      </c>
      <c r="S95" s="1" t="str">
        <f t="shared" si="19"/>
        <v>AD</v>
      </c>
      <c r="T95" s="1">
        <f t="shared" si="20"/>
        <v>1</v>
      </c>
      <c r="U95" s="1" t="str">
        <f t="shared" si="21"/>
        <v/>
      </c>
      <c r="V95" s="1" t="str">
        <f t="shared" si="22"/>
        <v>AD1_IN12</v>
      </c>
    </row>
    <row r="96" spans="1:22" x14ac:dyDescent="0.15">
      <c r="A96" s="104"/>
      <c r="B96" s="107"/>
      <c r="C96" s="55" t="s">
        <v>129</v>
      </c>
      <c r="D96" s="23" t="s">
        <v>186</v>
      </c>
      <c r="G96" s="122"/>
      <c r="H96" s="86" t="s">
        <v>224</v>
      </c>
      <c r="I96" s="86">
        <f t="shared" si="12"/>
        <v>18</v>
      </c>
      <c r="J96" s="3"/>
      <c r="K96" s="33" t="str">
        <f t="shared" si="13"/>
        <v/>
      </c>
      <c r="L96" s="24" t="str">
        <f t="shared" si="14"/>
        <v/>
      </c>
      <c r="M96" s="28" t="str">
        <f t="shared" si="15"/>
        <v/>
      </c>
      <c r="O96" s="1" t="str">
        <f t="shared" si="16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17"/>
        <v>0</v>
      </c>
      <c r="R96" s="1">
        <f t="shared" si="18"/>
        <v>0</v>
      </c>
      <c r="S96" s="1" t="str">
        <f t="shared" si="19"/>
        <v>AD</v>
      </c>
      <c r="T96" s="1">
        <f t="shared" si="20"/>
        <v>1</v>
      </c>
      <c r="U96" s="1" t="str">
        <f t="shared" si="21"/>
        <v/>
      </c>
      <c r="V96" s="1" t="str">
        <f t="shared" si="22"/>
        <v>AD1_IN13</v>
      </c>
    </row>
    <row r="97" spans="1:22" x14ac:dyDescent="0.15">
      <c r="A97" s="104"/>
      <c r="B97" s="107"/>
      <c r="C97" s="55" t="s">
        <v>130</v>
      </c>
      <c r="D97" s="23" t="s">
        <v>195</v>
      </c>
      <c r="G97" s="91"/>
      <c r="I97" s="86" t="str">
        <f t="shared" si="12"/>
        <v/>
      </c>
      <c r="J97" s="3"/>
      <c r="K97" s="33" t="str">
        <f t="shared" si="13"/>
        <v>PC4</v>
      </c>
      <c r="L97" s="24" t="str">
        <f t="shared" si="14"/>
        <v/>
      </c>
      <c r="M97" s="28" t="str">
        <f t="shared" si="15"/>
        <v/>
      </c>
      <c r="O97" s="1" t="str">
        <f t="shared" si="16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17"/>
        <v>0</v>
      </c>
      <c r="R97" s="1">
        <f t="shared" si="18"/>
        <v>0</v>
      </c>
      <c r="S97" s="1" t="str">
        <f t="shared" si="19"/>
        <v>AD</v>
      </c>
      <c r="T97" s="1">
        <f t="shared" si="20"/>
        <v>1</v>
      </c>
      <c r="U97" s="1" t="str">
        <f t="shared" si="21"/>
        <v/>
      </c>
      <c r="V97" s="1" t="str">
        <f t="shared" si="22"/>
        <v>AD1_IN14</v>
      </c>
    </row>
    <row r="98" spans="1:22" x14ac:dyDescent="0.15">
      <c r="A98" s="104"/>
      <c r="B98" s="109"/>
      <c r="C98" s="55" t="s">
        <v>131</v>
      </c>
      <c r="D98" s="23" t="s">
        <v>196</v>
      </c>
      <c r="G98" s="92"/>
      <c r="H98" s="89"/>
      <c r="I98" s="89" t="str">
        <f t="shared" si="12"/>
        <v/>
      </c>
      <c r="J98" s="51"/>
      <c r="K98" s="33" t="str">
        <f t="shared" si="13"/>
        <v>PC5</v>
      </c>
      <c r="L98" s="24" t="str">
        <f t="shared" si="14"/>
        <v/>
      </c>
      <c r="M98" s="28" t="str">
        <f t="shared" si="15"/>
        <v/>
      </c>
      <c r="O98" s="1" t="str">
        <f t="shared" si="16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17"/>
        <v>0</v>
      </c>
      <c r="R98" s="1">
        <f t="shared" si="18"/>
        <v>0</v>
      </c>
      <c r="S98" s="1" t="str">
        <f t="shared" si="19"/>
        <v>AD</v>
      </c>
      <c r="T98" s="1">
        <f t="shared" si="20"/>
        <v>1</v>
      </c>
      <c r="U98" s="1" t="str">
        <f t="shared" si="21"/>
        <v/>
      </c>
      <c r="V98" s="1" t="str">
        <f t="shared" si="22"/>
        <v>AD1_IN15</v>
      </c>
    </row>
    <row r="99" spans="1:22" x14ac:dyDescent="0.15">
      <c r="A99" s="104"/>
      <c r="B99" s="107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2"/>
        <v/>
      </c>
      <c r="J99" s="3"/>
      <c r="K99" s="33" t="str">
        <f t="shared" si="13"/>
        <v>RA0</v>
      </c>
      <c r="L99" s="24" t="str">
        <f t="shared" si="14"/>
        <v/>
      </c>
      <c r="M99" s="28" t="str">
        <f t="shared" si="15"/>
        <v/>
      </c>
      <c r="O99" s="1" t="str">
        <f t="shared" si="16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17"/>
        <v>0</v>
      </c>
      <c r="R99" s="1">
        <f t="shared" si="18"/>
        <v>0</v>
      </c>
      <c r="S99" s="1" t="str">
        <f t="shared" si="19"/>
        <v>AD</v>
      </c>
      <c r="T99" s="1">
        <f t="shared" si="20"/>
        <v>2</v>
      </c>
      <c r="U99" s="1" t="str">
        <f t="shared" si="21"/>
        <v/>
      </c>
      <c r="V99" s="1" t="str">
        <f t="shared" si="22"/>
        <v>AD2_IN0</v>
      </c>
    </row>
    <row r="100" spans="1:22" x14ac:dyDescent="0.15">
      <c r="A100" s="104"/>
      <c r="B100" s="107"/>
      <c r="C100" s="34" t="s">
        <v>132</v>
      </c>
      <c r="D100" s="23" t="s">
        <v>188</v>
      </c>
      <c r="G100" s="24"/>
      <c r="I100" s="86" t="str">
        <f t="shared" si="12"/>
        <v/>
      </c>
      <c r="J100" s="3"/>
      <c r="K100" s="33" t="str">
        <f t="shared" si="13"/>
        <v>RA1</v>
      </c>
      <c r="L100" s="24" t="str">
        <f t="shared" si="14"/>
        <v/>
      </c>
      <c r="M100" s="28" t="str">
        <f t="shared" si="15"/>
        <v/>
      </c>
      <c r="O100" s="1" t="str">
        <f t="shared" si="16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17"/>
        <v>0</v>
      </c>
      <c r="R100" s="1">
        <f t="shared" si="18"/>
        <v>0</v>
      </c>
      <c r="S100" s="1" t="str">
        <f t="shared" si="19"/>
        <v>AD</v>
      </c>
      <c r="T100" s="1">
        <f t="shared" si="20"/>
        <v>2</v>
      </c>
      <c r="U100" s="1" t="str">
        <f t="shared" si="21"/>
        <v/>
      </c>
      <c r="V100" s="1" t="str">
        <f t="shared" si="22"/>
        <v>AD2_IN1</v>
      </c>
    </row>
    <row r="101" spans="1:22" x14ac:dyDescent="0.15">
      <c r="A101" s="104"/>
      <c r="B101" s="107"/>
      <c r="C101" s="34" t="s">
        <v>118</v>
      </c>
      <c r="D101" s="23" t="s">
        <v>189</v>
      </c>
      <c r="G101" s="24"/>
      <c r="I101" s="86" t="str">
        <f t="shared" si="12"/>
        <v/>
      </c>
      <c r="J101" s="3"/>
      <c r="K101" s="33" t="str">
        <f t="shared" si="13"/>
        <v>RA2</v>
      </c>
      <c r="L101" s="24" t="str">
        <f t="shared" si="14"/>
        <v/>
      </c>
      <c r="M101" s="28" t="str">
        <f t="shared" si="15"/>
        <v/>
      </c>
      <c r="O101" s="1" t="str">
        <f t="shared" si="16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17"/>
        <v>0</v>
      </c>
      <c r="R101" s="1">
        <f t="shared" si="18"/>
        <v>0</v>
      </c>
      <c r="S101" s="1" t="str">
        <f t="shared" si="19"/>
        <v>AD</v>
      </c>
      <c r="T101" s="1">
        <f t="shared" si="20"/>
        <v>2</v>
      </c>
      <c r="U101" s="1" t="str">
        <f t="shared" si="21"/>
        <v/>
      </c>
      <c r="V101" s="1" t="str">
        <f t="shared" si="22"/>
        <v>AD2_IN2</v>
      </c>
    </row>
    <row r="102" spans="1:22" x14ac:dyDescent="0.15">
      <c r="A102" s="104"/>
      <c r="B102" s="107"/>
      <c r="C102" s="34" t="s">
        <v>119</v>
      </c>
      <c r="D102" s="23" t="s">
        <v>190</v>
      </c>
      <c r="G102" s="24"/>
      <c r="I102" s="86" t="str">
        <f t="shared" si="12"/>
        <v/>
      </c>
      <c r="J102" s="3"/>
      <c r="K102" s="33" t="str">
        <f t="shared" si="13"/>
        <v>RA3</v>
      </c>
      <c r="L102" s="24" t="str">
        <f t="shared" si="14"/>
        <v/>
      </c>
      <c r="M102" s="28" t="str">
        <f t="shared" si="15"/>
        <v/>
      </c>
      <c r="O102" s="1" t="str">
        <f t="shared" si="16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17"/>
        <v>0</v>
      </c>
      <c r="R102" s="1">
        <f t="shared" si="18"/>
        <v>0</v>
      </c>
      <c r="S102" s="1" t="str">
        <f t="shared" si="19"/>
        <v>AD</v>
      </c>
      <c r="T102" s="1">
        <f t="shared" si="20"/>
        <v>2</v>
      </c>
      <c r="U102" s="1" t="str">
        <f t="shared" si="21"/>
        <v/>
      </c>
      <c r="V102" s="1" t="str">
        <f t="shared" si="22"/>
        <v>AD2_IN3</v>
      </c>
    </row>
    <row r="103" spans="1:22" x14ac:dyDescent="0.15">
      <c r="A103" s="104"/>
      <c r="B103" s="107"/>
      <c r="C103" s="34" t="s">
        <v>120</v>
      </c>
      <c r="D103" s="23" t="s">
        <v>191</v>
      </c>
      <c r="G103" s="24"/>
      <c r="I103" s="86" t="str">
        <f t="shared" si="12"/>
        <v/>
      </c>
      <c r="J103" s="3"/>
      <c r="K103" s="33" t="str">
        <f t="shared" si="13"/>
        <v>RA4</v>
      </c>
      <c r="L103" s="24" t="str">
        <f t="shared" si="14"/>
        <v/>
      </c>
      <c r="M103" s="28" t="str">
        <f t="shared" si="15"/>
        <v/>
      </c>
      <c r="O103" s="1" t="str">
        <f t="shared" si="16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17"/>
        <v>0</v>
      </c>
      <c r="R103" s="1">
        <f t="shared" si="18"/>
        <v>0</v>
      </c>
      <c r="S103" s="1" t="str">
        <f t="shared" si="19"/>
        <v>AD</v>
      </c>
      <c r="T103" s="1">
        <f t="shared" si="20"/>
        <v>2</v>
      </c>
      <c r="U103" s="1" t="str">
        <f t="shared" si="21"/>
        <v/>
      </c>
      <c r="V103" s="1" t="str">
        <f t="shared" si="22"/>
        <v>AD2_IN4</v>
      </c>
    </row>
    <row r="104" spans="1:22" x14ac:dyDescent="0.15">
      <c r="A104" s="104"/>
      <c r="B104" s="107"/>
      <c r="C104" s="34" t="s">
        <v>121</v>
      </c>
      <c r="D104" s="23" t="s">
        <v>192</v>
      </c>
      <c r="G104" s="24"/>
      <c r="I104" s="86" t="str">
        <f t="shared" si="12"/>
        <v/>
      </c>
      <c r="J104" s="3"/>
      <c r="K104" s="33" t="str">
        <f t="shared" si="13"/>
        <v>RA5</v>
      </c>
      <c r="L104" s="24" t="str">
        <f t="shared" si="14"/>
        <v/>
      </c>
      <c r="M104" s="28" t="str">
        <f t="shared" si="15"/>
        <v/>
      </c>
      <c r="O104" s="1" t="str">
        <f t="shared" si="16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17"/>
        <v>0</v>
      </c>
      <c r="R104" s="1">
        <f t="shared" si="18"/>
        <v>0</v>
      </c>
      <c r="S104" s="1" t="str">
        <f t="shared" si="19"/>
        <v>AD</v>
      </c>
      <c r="T104" s="1">
        <f t="shared" si="20"/>
        <v>2</v>
      </c>
      <c r="U104" s="1" t="str">
        <f t="shared" si="21"/>
        <v/>
      </c>
      <c r="V104" s="1" t="str">
        <f t="shared" si="22"/>
        <v>AD2_IN5</v>
      </c>
    </row>
    <row r="105" spans="1:22" x14ac:dyDescent="0.15">
      <c r="A105" s="104"/>
      <c r="B105" s="107"/>
      <c r="C105" s="34" t="s">
        <v>122</v>
      </c>
      <c r="D105" s="23" t="s">
        <v>193</v>
      </c>
      <c r="G105" s="24"/>
      <c r="I105" s="86" t="str">
        <f t="shared" si="12"/>
        <v/>
      </c>
      <c r="J105" s="3"/>
      <c r="K105" s="33" t="str">
        <f t="shared" si="13"/>
        <v>RA6</v>
      </c>
      <c r="L105" s="24" t="str">
        <f t="shared" si="14"/>
        <v/>
      </c>
      <c r="M105" s="28" t="str">
        <f t="shared" si="15"/>
        <v/>
      </c>
      <c r="O105" s="1" t="str">
        <f t="shared" si="16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17"/>
        <v>0</v>
      </c>
      <c r="R105" s="1">
        <f t="shared" si="18"/>
        <v>0</v>
      </c>
      <c r="S105" s="1" t="str">
        <f t="shared" si="19"/>
        <v>AD</v>
      </c>
      <c r="T105" s="1">
        <f t="shared" si="20"/>
        <v>2</v>
      </c>
      <c r="U105" s="1" t="str">
        <f t="shared" si="21"/>
        <v/>
      </c>
      <c r="V105" s="1" t="str">
        <f t="shared" si="22"/>
        <v>AD2_IN6</v>
      </c>
    </row>
    <row r="106" spans="1:22" x14ac:dyDescent="0.15">
      <c r="A106" s="104"/>
      <c r="B106" s="107"/>
      <c r="C106" s="34" t="s">
        <v>123</v>
      </c>
      <c r="D106" s="23" t="s">
        <v>194</v>
      </c>
      <c r="G106" s="24"/>
      <c r="I106" s="86" t="str">
        <f t="shared" si="12"/>
        <v/>
      </c>
      <c r="J106" s="3"/>
      <c r="K106" s="33" t="str">
        <f t="shared" si="13"/>
        <v>RA7</v>
      </c>
      <c r="L106" s="24" t="str">
        <f t="shared" si="14"/>
        <v/>
      </c>
      <c r="M106" s="28" t="str">
        <f t="shared" si="15"/>
        <v/>
      </c>
      <c r="O106" s="1" t="str">
        <f t="shared" si="16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17"/>
        <v>0</v>
      </c>
      <c r="R106" s="1">
        <f t="shared" si="18"/>
        <v>0</v>
      </c>
      <c r="S106" s="1" t="str">
        <f t="shared" si="19"/>
        <v>AD</v>
      </c>
      <c r="T106" s="1">
        <f t="shared" si="20"/>
        <v>2</v>
      </c>
      <c r="U106" s="1" t="str">
        <f t="shared" si="21"/>
        <v/>
      </c>
      <c r="V106" s="1" t="str">
        <f t="shared" si="22"/>
        <v>AD2_IN7</v>
      </c>
    </row>
    <row r="107" spans="1:22" x14ac:dyDescent="0.15">
      <c r="A107" s="104"/>
      <c r="B107" s="107"/>
      <c r="C107" s="34" t="s">
        <v>124</v>
      </c>
      <c r="D107" s="23" t="s">
        <v>197</v>
      </c>
      <c r="G107" s="24"/>
      <c r="I107" s="86" t="str">
        <f t="shared" si="12"/>
        <v/>
      </c>
      <c r="J107" s="3"/>
      <c r="K107" s="33" t="str">
        <f t="shared" si="13"/>
        <v>PB0</v>
      </c>
      <c r="L107" s="24" t="str">
        <f t="shared" si="14"/>
        <v/>
      </c>
      <c r="M107" s="28" t="str">
        <f t="shared" si="15"/>
        <v/>
      </c>
      <c r="O107" s="1" t="str">
        <f t="shared" si="16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17"/>
        <v>0</v>
      </c>
      <c r="R107" s="1">
        <f t="shared" si="18"/>
        <v>0</v>
      </c>
      <c r="S107" s="1" t="str">
        <f t="shared" si="19"/>
        <v>AD</v>
      </c>
      <c r="T107" s="1">
        <f t="shared" si="20"/>
        <v>2</v>
      </c>
      <c r="U107" s="1" t="str">
        <f t="shared" si="21"/>
        <v/>
      </c>
      <c r="V107" s="1" t="str">
        <f t="shared" si="22"/>
        <v>AD2_IN8</v>
      </c>
    </row>
    <row r="108" spans="1:22" x14ac:dyDescent="0.15">
      <c r="A108" s="104"/>
      <c r="B108" s="107"/>
      <c r="C108" s="34" t="s">
        <v>125</v>
      </c>
      <c r="D108" s="23" t="s">
        <v>198</v>
      </c>
      <c r="G108" s="24"/>
      <c r="I108" s="86" t="str">
        <f t="shared" si="12"/>
        <v/>
      </c>
      <c r="J108" s="3"/>
      <c r="K108" s="33" t="str">
        <f t="shared" si="13"/>
        <v>PB1</v>
      </c>
      <c r="L108" s="24" t="str">
        <f t="shared" si="14"/>
        <v/>
      </c>
      <c r="M108" s="28" t="str">
        <f t="shared" si="15"/>
        <v/>
      </c>
      <c r="O108" s="1" t="str">
        <f t="shared" si="16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17"/>
        <v>0</v>
      </c>
      <c r="R108" s="1">
        <f t="shared" si="18"/>
        <v>0</v>
      </c>
      <c r="S108" s="1" t="str">
        <f t="shared" si="19"/>
        <v>AD</v>
      </c>
      <c r="T108" s="1">
        <f t="shared" si="20"/>
        <v>2</v>
      </c>
      <c r="U108" s="1" t="str">
        <f t="shared" si="21"/>
        <v/>
      </c>
      <c r="V108" s="1" t="str">
        <f t="shared" si="22"/>
        <v>AD2_IN9</v>
      </c>
    </row>
    <row r="109" spans="1:22" x14ac:dyDescent="0.15">
      <c r="A109" s="104"/>
      <c r="B109" s="107"/>
      <c r="C109" s="34" t="s">
        <v>126</v>
      </c>
      <c r="D109" s="23" t="s">
        <v>183</v>
      </c>
      <c r="G109" s="24"/>
      <c r="I109" s="86" t="str">
        <f t="shared" si="12"/>
        <v/>
      </c>
      <c r="J109" s="3"/>
      <c r="K109" s="33" t="str">
        <f t="shared" si="13"/>
        <v/>
      </c>
      <c r="L109" s="24" t="str">
        <f t="shared" si="14"/>
        <v/>
      </c>
      <c r="M109" s="28" t="str">
        <f t="shared" si="15"/>
        <v/>
      </c>
      <c r="O109" s="1" t="str">
        <f t="shared" si="16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17"/>
        <v>0</v>
      </c>
      <c r="R109" s="1">
        <f t="shared" si="18"/>
        <v>0</v>
      </c>
      <c r="S109" s="1" t="str">
        <f t="shared" si="19"/>
        <v>AD</v>
      </c>
      <c r="T109" s="1">
        <f t="shared" si="20"/>
        <v>2</v>
      </c>
      <c r="U109" s="1" t="str">
        <f t="shared" si="21"/>
        <v/>
      </c>
      <c r="V109" s="1" t="str">
        <f t="shared" si="22"/>
        <v>AD2_IN10</v>
      </c>
    </row>
    <row r="110" spans="1:22" x14ac:dyDescent="0.15">
      <c r="A110" s="104"/>
      <c r="B110" s="107"/>
      <c r="C110" s="34" t="s">
        <v>127</v>
      </c>
      <c r="D110" s="23" t="s">
        <v>184</v>
      </c>
      <c r="G110" s="24"/>
      <c r="I110" s="86" t="str">
        <f t="shared" si="12"/>
        <v/>
      </c>
      <c r="J110" s="3"/>
      <c r="K110" s="33" t="str">
        <f t="shared" si="13"/>
        <v/>
      </c>
      <c r="L110" s="24" t="str">
        <f t="shared" si="14"/>
        <v/>
      </c>
      <c r="M110" s="28" t="str">
        <f t="shared" si="15"/>
        <v/>
      </c>
      <c r="O110" s="1" t="str">
        <f t="shared" si="16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17"/>
        <v>0</v>
      </c>
      <c r="R110" s="1">
        <f t="shared" si="18"/>
        <v>0</v>
      </c>
      <c r="S110" s="1" t="str">
        <f t="shared" si="19"/>
        <v>AD</v>
      </c>
      <c r="T110" s="1">
        <f t="shared" si="20"/>
        <v>2</v>
      </c>
      <c r="U110" s="1" t="str">
        <f t="shared" si="21"/>
        <v/>
      </c>
      <c r="V110" s="1" t="str">
        <f t="shared" si="22"/>
        <v>AD2_IN11</v>
      </c>
    </row>
    <row r="111" spans="1:22" x14ac:dyDescent="0.15">
      <c r="A111" s="104"/>
      <c r="B111" s="107"/>
      <c r="C111" s="34" t="s">
        <v>128</v>
      </c>
      <c r="D111" s="23" t="s">
        <v>185</v>
      </c>
      <c r="G111" s="24"/>
      <c r="I111" s="86" t="str">
        <f t="shared" si="12"/>
        <v/>
      </c>
      <c r="J111" s="3"/>
      <c r="K111" s="33" t="str">
        <f t="shared" si="13"/>
        <v/>
      </c>
      <c r="L111" s="24" t="str">
        <f t="shared" si="14"/>
        <v/>
      </c>
      <c r="M111" s="28" t="str">
        <f t="shared" si="15"/>
        <v/>
      </c>
      <c r="O111" s="1" t="str">
        <f t="shared" si="16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17"/>
        <v>0</v>
      </c>
      <c r="R111" s="1">
        <f t="shared" si="18"/>
        <v>0</v>
      </c>
      <c r="S111" s="1" t="str">
        <f t="shared" si="19"/>
        <v>AD</v>
      </c>
      <c r="T111" s="1">
        <f t="shared" si="20"/>
        <v>2</v>
      </c>
      <c r="U111" s="1" t="str">
        <f t="shared" si="21"/>
        <v/>
      </c>
      <c r="V111" s="1" t="str">
        <f t="shared" si="22"/>
        <v>AD2_IN12</v>
      </c>
    </row>
    <row r="112" spans="1:22" x14ac:dyDescent="0.15">
      <c r="A112" s="104"/>
      <c r="B112" s="107"/>
      <c r="C112" s="34" t="s">
        <v>129</v>
      </c>
      <c r="D112" s="23" t="s">
        <v>186</v>
      </c>
      <c r="G112" s="24"/>
      <c r="I112" s="86" t="str">
        <f t="shared" si="12"/>
        <v/>
      </c>
      <c r="J112" s="3"/>
      <c r="K112" s="33" t="str">
        <f t="shared" si="13"/>
        <v/>
      </c>
      <c r="L112" s="24" t="str">
        <f t="shared" si="14"/>
        <v/>
      </c>
      <c r="M112" s="28" t="str">
        <f t="shared" si="15"/>
        <v/>
      </c>
      <c r="O112" s="1" t="str">
        <f t="shared" si="16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17"/>
        <v>0</v>
      </c>
      <c r="R112" s="1">
        <f t="shared" si="18"/>
        <v>0</v>
      </c>
      <c r="S112" s="1" t="str">
        <f t="shared" si="19"/>
        <v>AD</v>
      </c>
      <c r="T112" s="1">
        <f t="shared" si="20"/>
        <v>2</v>
      </c>
      <c r="U112" s="1" t="str">
        <f t="shared" si="21"/>
        <v/>
      </c>
      <c r="V112" s="1" t="str">
        <f t="shared" si="22"/>
        <v>AD2_IN13</v>
      </c>
    </row>
    <row r="113" spans="1:22" x14ac:dyDescent="0.15">
      <c r="A113" s="104"/>
      <c r="B113" s="107"/>
      <c r="C113" s="34" t="s">
        <v>130</v>
      </c>
      <c r="D113" s="23" t="s">
        <v>195</v>
      </c>
      <c r="G113" s="24"/>
      <c r="I113" s="86" t="str">
        <f t="shared" si="12"/>
        <v/>
      </c>
      <c r="J113" s="3"/>
      <c r="K113" s="33" t="str">
        <f t="shared" si="13"/>
        <v>PC4</v>
      </c>
      <c r="L113" s="24" t="str">
        <f t="shared" si="14"/>
        <v/>
      </c>
      <c r="M113" s="28" t="str">
        <f t="shared" si="15"/>
        <v/>
      </c>
      <c r="O113" s="1" t="str">
        <f t="shared" si="16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17"/>
        <v>0</v>
      </c>
      <c r="R113" s="1">
        <f t="shared" si="18"/>
        <v>0</v>
      </c>
      <c r="S113" s="1" t="str">
        <f t="shared" si="19"/>
        <v>AD</v>
      </c>
      <c r="T113" s="1">
        <f t="shared" si="20"/>
        <v>2</v>
      </c>
      <c r="U113" s="1" t="str">
        <f t="shared" si="21"/>
        <v/>
      </c>
      <c r="V113" s="1" t="str">
        <f t="shared" si="22"/>
        <v>AD2_IN14</v>
      </c>
    </row>
    <row r="114" spans="1:22" x14ac:dyDescent="0.15">
      <c r="A114" s="104"/>
      <c r="B114" s="107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2"/>
        <v/>
      </c>
      <c r="J114" s="51"/>
      <c r="K114" s="33" t="str">
        <f t="shared" si="13"/>
        <v>PC5</v>
      </c>
      <c r="L114" s="24" t="str">
        <f t="shared" si="14"/>
        <v/>
      </c>
      <c r="M114" s="28" t="str">
        <f t="shared" si="15"/>
        <v/>
      </c>
      <c r="O114" s="1" t="str">
        <f t="shared" si="16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17"/>
        <v>0</v>
      </c>
      <c r="R114" s="1">
        <f t="shared" si="18"/>
        <v>0</v>
      </c>
      <c r="S114" s="1" t="str">
        <f t="shared" si="19"/>
        <v>AD</v>
      </c>
      <c r="T114" s="1">
        <f t="shared" si="20"/>
        <v>2</v>
      </c>
      <c r="U114" s="1" t="str">
        <f t="shared" si="21"/>
        <v/>
      </c>
      <c r="V114" s="1" t="str">
        <f t="shared" si="22"/>
        <v>AD2_IN15</v>
      </c>
    </row>
    <row r="115" spans="1:22" x14ac:dyDescent="0.15">
      <c r="A115" s="104"/>
      <c r="B115" s="106">
        <v>3</v>
      </c>
      <c r="C115" s="22" t="s">
        <v>116</v>
      </c>
      <c r="D115" s="23" t="s">
        <v>187</v>
      </c>
      <c r="G115" s="24"/>
      <c r="I115" s="86" t="str">
        <f t="shared" si="12"/>
        <v/>
      </c>
      <c r="J115" s="3"/>
      <c r="K115" s="33" t="str">
        <f t="shared" si="13"/>
        <v>RA0</v>
      </c>
      <c r="L115" s="24" t="str">
        <f t="shared" si="14"/>
        <v/>
      </c>
      <c r="M115" s="28" t="str">
        <f t="shared" si="15"/>
        <v/>
      </c>
      <c r="O115" s="1" t="str">
        <f t="shared" si="16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17"/>
        <v>0</v>
      </c>
      <c r="R115" s="1">
        <f t="shared" si="18"/>
        <v>0</v>
      </c>
      <c r="S115" s="1" t="str">
        <f t="shared" si="19"/>
        <v>AD</v>
      </c>
      <c r="T115" s="1">
        <f t="shared" si="20"/>
        <v>3</v>
      </c>
      <c r="U115" s="1" t="str">
        <f t="shared" si="21"/>
        <v/>
      </c>
      <c r="V115" s="1" t="str">
        <f t="shared" si="22"/>
        <v>AD3_IN0</v>
      </c>
    </row>
    <row r="116" spans="1:22" x14ac:dyDescent="0.15">
      <c r="A116" s="104"/>
      <c r="B116" s="107"/>
      <c r="C116" s="22" t="s">
        <v>132</v>
      </c>
      <c r="D116" s="23" t="s">
        <v>188</v>
      </c>
      <c r="G116" s="24"/>
      <c r="I116" s="86" t="str">
        <f t="shared" si="12"/>
        <v/>
      </c>
      <c r="J116" s="3"/>
      <c r="K116" s="33" t="str">
        <f t="shared" si="13"/>
        <v>RA1</v>
      </c>
      <c r="L116" s="24" t="str">
        <f t="shared" si="14"/>
        <v/>
      </c>
      <c r="M116" s="28" t="str">
        <f t="shared" si="15"/>
        <v/>
      </c>
      <c r="O116" s="1" t="str">
        <f t="shared" si="16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17"/>
        <v>0</v>
      </c>
      <c r="R116" s="1">
        <f t="shared" si="18"/>
        <v>0</v>
      </c>
      <c r="S116" s="1" t="str">
        <f t="shared" si="19"/>
        <v>AD</v>
      </c>
      <c r="T116" s="1">
        <f t="shared" si="20"/>
        <v>3</v>
      </c>
      <c r="U116" s="1" t="str">
        <f t="shared" si="21"/>
        <v/>
      </c>
      <c r="V116" s="1" t="str">
        <f t="shared" si="22"/>
        <v>AD3_IN1</v>
      </c>
    </row>
    <row r="117" spans="1:22" x14ac:dyDescent="0.15">
      <c r="A117" s="104"/>
      <c r="B117" s="107"/>
      <c r="C117" s="22" t="s">
        <v>118</v>
      </c>
      <c r="D117" s="23" t="s">
        <v>189</v>
      </c>
      <c r="G117" s="24"/>
      <c r="I117" s="86" t="str">
        <f t="shared" si="12"/>
        <v/>
      </c>
      <c r="J117" s="3"/>
      <c r="K117" s="33" t="str">
        <f t="shared" si="13"/>
        <v>RA2</v>
      </c>
      <c r="L117" s="24" t="str">
        <f t="shared" si="14"/>
        <v/>
      </c>
      <c r="M117" s="28" t="str">
        <f t="shared" si="15"/>
        <v/>
      </c>
      <c r="O117" s="1" t="str">
        <f t="shared" si="16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17"/>
        <v>0</v>
      </c>
      <c r="R117" s="1">
        <f t="shared" si="18"/>
        <v>0</v>
      </c>
      <c r="S117" s="1" t="str">
        <f t="shared" si="19"/>
        <v>AD</v>
      </c>
      <c r="T117" s="1">
        <f t="shared" si="20"/>
        <v>3</v>
      </c>
      <c r="U117" s="1" t="str">
        <f t="shared" si="21"/>
        <v/>
      </c>
      <c r="V117" s="1" t="str">
        <f t="shared" si="22"/>
        <v>AD3_IN2</v>
      </c>
    </row>
    <row r="118" spans="1:22" x14ac:dyDescent="0.15">
      <c r="A118" s="104"/>
      <c r="B118" s="107"/>
      <c r="C118" s="22" t="s">
        <v>119</v>
      </c>
      <c r="D118" s="23" t="s">
        <v>190</v>
      </c>
      <c r="G118" s="24"/>
      <c r="I118" s="86" t="str">
        <f t="shared" si="12"/>
        <v/>
      </c>
      <c r="J118" s="3"/>
      <c r="K118" s="33" t="str">
        <f t="shared" si="13"/>
        <v>RA3</v>
      </c>
      <c r="L118" s="24" t="str">
        <f t="shared" si="14"/>
        <v/>
      </c>
      <c r="M118" s="28" t="str">
        <f t="shared" si="15"/>
        <v/>
      </c>
      <c r="O118" s="1" t="str">
        <f t="shared" si="16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17"/>
        <v>0</v>
      </c>
      <c r="R118" s="1">
        <f t="shared" si="18"/>
        <v>0</v>
      </c>
      <c r="S118" s="1" t="str">
        <f t="shared" si="19"/>
        <v>AD</v>
      </c>
      <c r="T118" s="1">
        <f t="shared" si="20"/>
        <v>3</v>
      </c>
      <c r="U118" s="1" t="str">
        <f t="shared" si="21"/>
        <v/>
      </c>
      <c r="V118" s="1" t="str">
        <f t="shared" si="22"/>
        <v>AD3_IN3</v>
      </c>
    </row>
    <row r="119" spans="1:22" x14ac:dyDescent="0.15">
      <c r="A119" s="104"/>
      <c r="B119" s="107"/>
      <c r="C119" s="22" t="s">
        <v>120</v>
      </c>
      <c r="G119" s="24"/>
      <c r="I119" s="86" t="str">
        <f t="shared" si="12"/>
        <v/>
      </c>
      <c r="J119" s="3"/>
      <c r="K119" s="33" t="str">
        <f t="shared" si="13"/>
        <v/>
      </c>
      <c r="L119" s="24" t="str">
        <f t="shared" si="14"/>
        <v/>
      </c>
      <c r="M119" s="28" t="str">
        <f t="shared" si="15"/>
        <v/>
      </c>
      <c r="O119" s="1" t="str">
        <f t="shared" si="16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17"/>
        <v>0</v>
      </c>
      <c r="R119" s="1">
        <f t="shared" si="18"/>
        <v>0</v>
      </c>
      <c r="S119" s="1" t="str">
        <f t="shared" si="19"/>
        <v>AD</v>
      </c>
      <c r="T119" s="1">
        <f t="shared" si="20"/>
        <v>3</v>
      </c>
      <c r="U119" s="1" t="str">
        <f t="shared" si="21"/>
        <v/>
      </c>
      <c r="V119" s="1" t="str">
        <f t="shared" si="22"/>
        <v>AD3_IN4</v>
      </c>
    </row>
    <row r="120" spans="1:22" x14ac:dyDescent="0.15">
      <c r="A120" s="104"/>
      <c r="B120" s="107"/>
      <c r="C120" s="22" t="s">
        <v>121</v>
      </c>
      <c r="G120" s="24"/>
      <c r="I120" s="86" t="str">
        <f t="shared" si="12"/>
        <v/>
      </c>
      <c r="J120" s="3"/>
      <c r="K120" s="33" t="str">
        <f t="shared" si="13"/>
        <v/>
      </c>
      <c r="L120" s="24" t="str">
        <f t="shared" si="14"/>
        <v/>
      </c>
      <c r="M120" s="28" t="str">
        <f t="shared" si="15"/>
        <v/>
      </c>
      <c r="O120" s="1" t="str">
        <f t="shared" si="16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17"/>
        <v>0</v>
      </c>
      <c r="R120" s="1">
        <f t="shared" si="18"/>
        <v>0</v>
      </c>
      <c r="S120" s="1" t="str">
        <f t="shared" si="19"/>
        <v>AD</v>
      </c>
      <c r="T120" s="1">
        <f t="shared" si="20"/>
        <v>3</v>
      </c>
      <c r="U120" s="1" t="str">
        <f t="shared" si="21"/>
        <v/>
      </c>
      <c r="V120" s="1" t="str">
        <f t="shared" si="22"/>
        <v>AD3_IN5</v>
      </c>
    </row>
    <row r="121" spans="1:22" x14ac:dyDescent="0.15">
      <c r="A121" s="104"/>
      <c r="B121" s="107"/>
      <c r="C121" s="22" t="s">
        <v>122</v>
      </c>
      <c r="G121" s="24"/>
      <c r="I121" s="86" t="str">
        <f t="shared" si="12"/>
        <v/>
      </c>
      <c r="J121" s="3"/>
      <c r="K121" s="33" t="str">
        <f t="shared" si="13"/>
        <v/>
      </c>
      <c r="L121" s="24" t="str">
        <f t="shared" si="14"/>
        <v/>
      </c>
      <c r="M121" s="28" t="str">
        <f t="shared" si="15"/>
        <v/>
      </c>
      <c r="O121" s="1" t="str">
        <f t="shared" si="16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17"/>
        <v>0</v>
      </c>
      <c r="R121" s="1">
        <f t="shared" si="18"/>
        <v>0</v>
      </c>
      <c r="S121" s="1" t="str">
        <f t="shared" si="19"/>
        <v>AD</v>
      </c>
      <c r="T121" s="1">
        <f t="shared" si="20"/>
        <v>3</v>
      </c>
      <c r="U121" s="1" t="str">
        <f t="shared" si="21"/>
        <v/>
      </c>
      <c r="V121" s="1" t="str">
        <f t="shared" si="22"/>
        <v>AD3_IN6</v>
      </c>
    </row>
    <row r="122" spans="1:22" x14ac:dyDescent="0.15">
      <c r="A122" s="104"/>
      <c r="B122" s="107"/>
      <c r="C122" s="22" t="s">
        <v>123</v>
      </c>
      <c r="G122" s="24"/>
      <c r="I122" s="86" t="str">
        <f t="shared" si="12"/>
        <v/>
      </c>
      <c r="J122" s="3"/>
      <c r="K122" s="33" t="str">
        <f t="shared" si="13"/>
        <v/>
      </c>
      <c r="L122" s="24" t="str">
        <f t="shared" si="14"/>
        <v/>
      </c>
      <c r="M122" s="28" t="str">
        <f t="shared" si="15"/>
        <v/>
      </c>
      <c r="O122" s="1" t="str">
        <f t="shared" si="16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17"/>
        <v>0</v>
      </c>
      <c r="R122" s="1">
        <f t="shared" si="18"/>
        <v>0</v>
      </c>
      <c r="S122" s="1" t="str">
        <f t="shared" si="19"/>
        <v>AD</v>
      </c>
      <c r="T122" s="1">
        <f t="shared" si="20"/>
        <v>3</v>
      </c>
      <c r="U122" s="1" t="str">
        <f t="shared" si="21"/>
        <v/>
      </c>
      <c r="V122" s="1" t="str">
        <f t="shared" si="22"/>
        <v>AD3_IN7</v>
      </c>
    </row>
    <row r="123" spans="1:22" x14ac:dyDescent="0.15">
      <c r="A123" s="104"/>
      <c r="B123" s="107"/>
      <c r="C123" s="22" t="s">
        <v>124</v>
      </c>
      <c r="G123" s="24"/>
      <c r="I123" s="86" t="str">
        <f t="shared" si="12"/>
        <v/>
      </c>
      <c r="J123" s="3"/>
      <c r="K123" s="33" t="str">
        <f t="shared" si="13"/>
        <v/>
      </c>
      <c r="L123" s="24" t="str">
        <f t="shared" si="14"/>
        <v/>
      </c>
      <c r="M123" s="28" t="str">
        <f t="shared" si="15"/>
        <v/>
      </c>
      <c r="O123" s="1" t="str">
        <f t="shared" si="16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17"/>
        <v>0</v>
      </c>
      <c r="R123" s="1">
        <f t="shared" si="18"/>
        <v>0</v>
      </c>
      <c r="S123" s="1" t="str">
        <f t="shared" si="19"/>
        <v>AD</v>
      </c>
      <c r="T123" s="1">
        <f t="shared" si="20"/>
        <v>3</v>
      </c>
      <c r="U123" s="1" t="str">
        <f t="shared" si="21"/>
        <v/>
      </c>
      <c r="V123" s="1" t="str">
        <f t="shared" si="22"/>
        <v>AD3_IN8</v>
      </c>
    </row>
    <row r="124" spans="1:22" x14ac:dyDescent="0.15">
      <c r="A124" s="104"/>
      <c r="B124" s="107"/>
      <c r="C124" s="22" t="s">
        <v>125</v>
      </c>
      <c r="G124" s="24"/>
      <c r="I124" s="86" t="str">
        <f t="shared" si="12"/>
        <v/>
      </c>
      <c r="J124" s="3"/>
      <c r="K124" s="33" t="str">
        <f t="shared" si="13"/>
        <v/>
      </c>
      <c r="L124" s="24" t="str">
        <f t="shared" si="14"/>
        <v/>
      </c>
      <c r="M124" s="28" t="str">
        <f t="shared" si="15"/>
        <v/>
      </c>
      <c r="O124" s="1" t="str">
        <f t="shared" si="16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17"/>
        <v>0</v>
      </c>
      <c r="R124" s="1">
        <f t="shared" si="18"/>
        <v>0</v>
      </c>
      <c r="S124" s="1" t="str">
        <f t="shared" si="19"/>
        <v>AD</v>
      </c>
      <c r="T124" s="1">
        <f t="shared" si="20"/>
        <v>3</v>
      </c>
      <c r="U124" s="1" t="str">
        <f t="shared" si="21"/>
        <v/>
      </c>
      <c r="V124" s="1" t="str">
        <f t="shared" si="22"/>
        <v>AD3_IN9</v>
      </c>
    </row>
    <row r="125" spans="1:22" x14ac:dyDescent="0.15">
      <c r="A125" s="104"/>
      <c r="B125" s="107"/>
      <c r="C125" s="22" t="s">
        <v>126</v>
      </c>
      <c r="D125" s="23" t="s">
        <v>183</v>
      </c>
      <c r="G125" s="24"/>
      <c r="I125" s="86" t="str">
        <f t="shared" si="12"/>
        <v/>
      </c>
      <c r="J125" s="3"/>
      <c r="K125" s="33" t="str">
        <f t="shared" si="13"/>
        <v/>
      </c>
      <c r="L125" s="24" t="str">
        <f t="shared" si="14"/>
        <v/>
      </c>
      <c r="M125" s="28" t="str">
        <f t="shared" si="15"/>
        <v/>
      </c>
      <c r="O125" s="1" t="str">
        <f t="shared" si="16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17"/>
        <v>0</v>
      </c>
      <c r="R125" s="1">
        <f t="shared" si="18"/>
        <v>0</v>
      </c>
      <c r="S125" s="1" t="str">
        <f t="shared" si="19"/>
        <v>AD</v>
      </c>
      <c r="T125" s="1">
        <f t="shared" si="20"/>
        <v>3</v>
      </c>
      <c r="U125" s="1" t="str">
        <f t="shared" si="21"/>
        <v/>
      </c>
      <c r="V125" s="1" t="str">
        <f t="shared" si="22"/>
        <v>AD3_IN10</v>
      </c>
    </row>
    <row r="126" spans="1:22" x14ac:dyDescent="0.15">
      <c r="A126" s="104"/>
      <c r="B126" s="107"/>
      <c r="C126" s="22" t="s">
        <v>127</v>
      </c>
      <c r="D126" s="23" t="s">
        <v>184</v>
      </c>
      <c r="G126" s="24"/>
      <c r="I126" s="86" t="str">
        <f t="shared" si="12"/>
        <v/>
      </c>
      <c r="J126" s="3"/>
      <c r="K126" s="33" t="str">
        <f t="shared" si="13"/>
        <v/>
      </c>
      <c r="L126" s="24" t="str">
        <f t="shared" si="14"/>
        <v/>
      </c>
      <c r="M126" s="28" t="str">
        <f t="shared" si="15"/>
        <v/>
      </c>
      <c r="O126" s="1" t="str">
        <f t="shared" si="16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17"/>
        <v>0</v>
      </c>
      <c r="R126" s="1">
        <f t="shared" si="18"/>
        <v>0</v>
      </c>
      <c r="S126" s="1" t="str">
        <f t="shared" si="19"/>
        <v>AD</v>
      </c>
      <c r="T126" s="1">
        <f t="shared" si="20"/>
        <v>3</v>
      </c>
      <c r="U126" s="1" t="str">
        <f t="shared" si="21"/>
        <v/>
      </c>
      <c r="V126" s="1" t="str">
        <f t="shared" si="22"/>
        <v>AD3_IN11</v>
      </c>
    </row>
    <row r="127" spans="1:22" x14ac:dyDescent="0.15">
      <c r="A127" s="104"/>
      <c r="B127" s="107"/>
      <c r="C127" s="22" t="s">
        <v>128</v>
      </c>
      <c r="D127" s="23" t="s">
        <v>185</v>
      </c>
      <c r="G127" s="24"/>
      <c r="I127" s="86" t="str">
        <f t="shared" si="12"/>
        <v/>
      </c>
      <c r="J127" s="3"/>
      <c r="K127" s="33" t="str">
        <f t="shared" si="13"/>
        <v/>
      </c>
      <c r="L127" s="24" t="str">
        <f t="shared" si="14"/>
        <v/>
      </c>
      <c r="M127" s="28" t="str">
        <f t="shared" si="15"/>
        <v/>
      </c>
      <c r="O127" s="1" t="str">
        <f t="shared" si="16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17"/>
        <v>0</v>
      </c>
      <c r="R127" s="1">
        <f t="shared" si="18"/>
        <v>0</v>
      </c>
      <c r="S127" s="1" t="str">
        <f t="shared" si="19"/>
        <v>AD</v>
      </c>
      <c r="T127" s="1">
        <f t="shared" si="20"/>
        <v>3</v>
      </c>
      <c r="U127" s="1" t="str">
        <f t="shared" si="21"/>
        <v/>
      </c>
      <c r="V127" s="1" t="str">
        <f t="shared" si="22"/>
        <v>AD3_IN12</v>
      </c>
    </row>
    <row r="128" spans="1:22" x14ac:dyDescent="0.15">
      <c r="A128" s="104"/>
      <c r="B128" s="107"/>
      <c r="C128" s="22" t="s">
        <v>129</v>
      </c>
      <c r="D128" s="23" t="s">
        <v>186</v>
      </c>
      <c r="G128" s="24"/>
      <c r="I128" s="86" t="str">
        <f t="shared" si="12"/>
        <v/>
      </c>
      <c r="J128" s="3"/>
      <c r="K128" s="33" t="str">
        <f t="shared" si="13"/>
        <v/>
      </c>
      <c r="L128" s="24" t="str">
        <f t="shared" si="14"/>
        <v/>
      </c>
      <c r="M128" s="28" t="str">
        <f t="shared" si="15"/>
        <v/>
      </c>
      <c r="O128" s="1" t="str">
        <f t="shared" si="16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17"/>
        <v>0</v>
      </c>
      <c r="R128" s="1">
        <f t="shared" si="18"/>
        <v>0</v>
      </c>
      <c r="S128" s="1" t="str">
        <f t="shared" si="19"/>
        <v>AD</v>
      </c>
      <c r="T128" s="1">
        <f t="shared" si="20"/>
        <v>3</v>
      </c>
      <c r="U128" s="1" t="str">
        <f t="shared" si="21"/>
        <v/>
      </c>
      <c r="V128" s="1" t="str">
        <f t="shared" si="22"/>
        <v>AD3_IN13</v>
      </c>
    </row>
    <row r="129" spans="1:22" x14ac:dyDescent="0.15">
      <c r="A129" s="104"/>
      <c r="B129" s="107"/>
      <c r="C129" s="22" t="s">
        <v>130</v>
      </c>
      <c r="G129" s="24"/>
      <c r="I129" s="86" t="str">
        <f t="shared" si="12"/>
        <v/>
      </c>
      <c r="J129" s="3"/>
      <c r="K129" s="33" t="str">
        <f t="shared" si="13"/>
        <v/>
      </c>
      <c r="L129" s="24" t="str">
        <f t="shared" si="14"/>
        <v/>
      </c>
      <c r="M129" s="28" t="str">
        <f t="shared" si="15"/>
        <v/>
      </c>
      <c r="O129" s="1" t="str">
        <f t="shared" si="16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17"/>
        <v>0</v>
      </c>
      <c r="R129" s="1">
        <f t="shared" si="18"/>
        <v>0</v>
      </c>
      <c r="S129" s="1" t="str">
        <f t="shared" si="19"/>
        <v>AD</v>
      </c>
      <c r="T129" s="1">
        <f t="shared" si="20"/>
        <v>3</v>
      </c>
      <c r="U129" s="1" t="str">
        <f t="shared" si="21"/>
        <v/>
      </c>
      <c r="V129" s="1" t="str">
        <f t="shared" si="22"/>
        <v>AD3_IN14</v>
      </c>
    </row>
    <row r="130" spans="1:22" ht="14.25" thickBot="1" x14ac:dyDescent="0.2">
      <c r="A130" s="116"/>
      <c r="B130" s="109"/>
      <c r="C130" s="59" t="s">
        <v>133</v>
      </c>
      <c r="G130" s="24"/>
      <c r="I130" s="86" t="str">
        <f t="shared" si="12"/>
        <v/>
      </c>
      <c r="J130" s="3"/>
      <c r="K130" s="33" t="str">
        <f t="shared" si="13"/>
        <v/>
      </c>
      <c r="L130" s="24" t="str">
        <f t="shared" si="14"/>
        <v/>
      </c>
      <c r="M130" s="28" t="str">
        <f t="shared" si="15"/>
        <v/>
      </c>
      <c r="O130" s="1" t="str">
        <f t="shared" si="16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17"/>
        <v>0</v>
      </c>
      <c r="R130" s="1">
        <f t="shared" si="18"/>
        <v>0</v>
      </c>
      <c r="S130" s="1" t="str">
        <f t="shared" si="19"/>
        <v>AD</v>
      </c>
      <c r="T130" s="1">
        <f t="shared" si="20"/>
        <v>3</v>
      </c>
      <c r="U130" s="1" t="str">
        <f t="shared" si="21"/>
        <v/>
      </c>
      <c r="V130" s="1" t="str">
        <f t="shared" si="22"/>
        <v>AD3_IN15</v>
      </c>
    </row>
    <row r="131" spans="1:22" x14ac:dyDescent="0.15">
      <c r="A131" s="119" t="s">
        <v>134</v>
      </c>
      <c r="B131" s="120">
        <v>1</v>
      </c>
      <c r="C131" s="52" t="s">
        <v>135</v>
      </c>
      <c r="D131" s="44" t="s">
        <v>173</v>
      </c>
      <c r="E131" s="45"/>
      <c r="F131" s="46"/>
      <c r="G131" s="117" t="s">
        <v>136</v>
      </c>
      <c r="H131" s="85"/>
      <c r="I131" s="85" t="str">
        <f t="shared" si="12"/>
        <v/>
      </c>
      <c r="J131" s="53"/>
      <c r="K131" s="33" t="str">
        <f t="shared" si="13"/>
        <v>PV8</v>
      </c>
      <c r="L131" s="24" t="str">
        <f t="shared" si="14"/>
        <v/>
      </c>
      <c r="M131" s="28" t="str">
        <f t="shared" si="15"/>
        <v/>
      </c>
      <c r="O131" s="1" t="str">
        <f t="shared" si="16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17"/>
        <v>0</v>
      </c>
      <c r="R131" s="1">
        <f t="shared" si="18"/>
        <v>0</v>
      </c>
      <c r="S131" s="1" t="str">
        <f t="shared" si="19"/>
        <v>SD</v>
      </c>
      <c r="T131" s="1">
        <f t="shared" si="20"/>
        <v>1</v>
      </c>
      <c r="U131" s="1" t="str">
        <f t="shared" si="21"/>
        <v>SDカード</v>
      </c>
      <c r="V131" s="1" t="str">
        <f t="shared" si="22"/>
        <v>SD1_D0</v>
      </c>
    </row>
    <row r="132" spans="1:22" x14ac:dyDescent="0.15">
      <c r="A132" s="104"/>
      <c r="B132" s="107"/>
      <c r="C132" s="55" t="s">
        <v>137</v>
      </c>
      <c r="D132" s="23" t="s">
        <v>174</v>
      </c>
      <c r="G132" s="122"/>
      <c r="I132" s="86" t="str">
        <f t="shared" ref="I132:I153" si="23">IF(O132="",P132,O132)</f>
        <v/>
      </c>
      <c r="J132" s="3"/>
      <c r="K132" s="33" t="str">
        <f t="shared" ref="K132:K153" si="24">IF(D132="","",IF(COUNTIF($H:$H,D132)=0,D132,""))</f>
        <v>PC9</v>
      </c>
      <c r="L132" s="24" t="str">
        <f t="shared" ref="L132:L153" si="25">IF(E132="","",IF(COUNTIF($H:$H,E132)=0,E132,""))</f>
        <v/>
      </c>
      <c r="M132" s="28" t="str">
        <f t="shared" ref="M132:M153" si="26">IF(F132="","",IF(COUNTIF($H:$H,F132)=0,F132,""))</f>
        <v/>
      </c>
      <c r="O132" s="1" t="str">
        <f t="shared" ref="O132:O153" si="27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28">IF(COUNTIF(H:H,H132)&gt;1,1,0)</f>
        <v>0</v>
      </c>
      <c r="R132" s="1">
        <f t="shared" ref="R132:R153" si="29">IF(H132="",0,IF(COUNTIF(D132:F132,H132)=1,0,1))</f>
        <v>0</v>
      </c>
      <c r="S132" s="1" t="str">
        <f t="shared" ref="S132:S153" si="30">IF(A132=0,S131,A132)</f>
        <v>SD</v>
      </c>
      <c r="T132" s="1">
        <f t="shared" ref="T132:T153" si="31">IF(B132=0,T131,B132)</f>
        <v>1</v>
      </c>
      <c r="U132" s="1" t="str">
        <f t="shared" ref="U132:U153" si="32">IF(B132=0,U131,IF(G132="","",G132))</f>
        <v>SDカード</v>
      </c>
      <c r="V132" s="1" t="str">
        <f t="shared" ref="V132:V153" si="33">S132&amp;T132&amp;"_"&amp;C132</f>
        <v>SD1_D1</v>
      </c>
    </row>
    <row r="133" spans="1:22" x14ac:dyDescent="0.15">
      <c r="A133" s="104"/>
      <c r="B133" s="107"/>
      <c r="C133" s="55" t="s">
        <v>138</v>
      </c>
      <c r="D133" s="23" t="s">
        <v>175</v>
      </c>
      <c r="G133" s="122"/>
      <c r="I133" s="86" t="str">
        <f t="shared" si="23"/>
        <v/>
      </c>
      <c r="J133" s="3"/>
      <c r="K133" s="33" t="str">
        <f t="shared" si="24"/>
        <v>PC10</v>
      </c>
      <c r="L133" s="24" t="str">
        <f t="shared" si="25"/>
        <v/>
      </c>
      <c r="M133" s="28" t="str">
        <f t="shared" si="26"/>
        <v/>
      </c>
      <c r="O133" s="1" t="str">
        <f t="shared" si="27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28"/>
        <v>0</v>
      </c>
      <c r="R133" s="1">
        <f t="shared" si="29"/>
        <v>0</v>
      </c>
      <c r="S133" s="1" t="str">
        <f t="shared" si="30"/>
        <v>SD</v>
      </c>
      <c r="T133" s="1">
        <f t="shared" si="31"/>
        <v>1</v>
      </c>
      <c r="U133" s="1" t="str">
        <f t="shared" si="32"/>
        <v>SDカード</v>
      </c>
      <c r="V133" s="1" t="str">
        <f t="shared" si="33"/>
        <v>SD1_D2</v>
      </c>
    </row>
    <row r="134" spans="1:22" x14ac:dyDescent="0.15">
      <c r="A134" s="104"/>
      <c r="B134" s="107"/>
      <c r="C134" s="55" t="s">
        <v>139</v>
      </c>
      <c r="D134" s="23" t="s">
        <v>176</v>
      </c>
      <c r="G134" s="122"/>
      <c r="I134" s="86" t="str">
        <f t="shared" si="23"/>
        <v/>
      </c>
      <c r="J134" s="3"/>
      <c r="K134" s="33" t="str">
        <f t="shared" si="24"/>
        <v>PC11</v>
      </c>
      <c r="L134" s="24" t="str">
        <f t="shared" si="25"/>
        <v/>
      </c>
      <c r="M134" s="28" t="str">
        <f t="shared" si="26"/>
        <v/>
      </c>
      <c r="O134" s="1" t="str">
        <f t="shared" si="27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28"/>
        <v>0</v>
      </c>
      <c r="R134" s="1">
        <f t="shared" si="29"/>
        <v>0</v>
      </c>
      <c r="S134" s="1" t="str">
        <f t="shared" si="30"/>
        <v>SD</v>
      </c>
      <c r="T134" s="1">
        <f t="shared" si="31"/>
        <v>1</v>
      </c>
      <c r="U134" s="1" t="str">
        <f t="shared" si="32"/>
        <v>SDカード</v>
      </c>
      <c r="V134" s="1" t="str">
        <f t="shared" si="33"/>
        <v>SD1_D3</v>
      </c>
    </row>
    <row r="135" spans="1:22" x14ac:dyDescent="0.15">
      <c r="A135" s="104"/>
      <c r="B135" s="107"/>
      <c r="C135" s="55" t="s">
        <v>140</v>
      </c>
      <c r="D135" s="23" t="s">
        <v>171</v>
      </c>
      <c r="G135" s="122"/>
      <c r="I135" s="86" t="str">
        <f t="shared" si="23"/>
        <v/>
      </c>
      <c r="J135" s="3"/>
      <c r="K135" s="33" t="str">
        <f t="shared" si="24"/>
        <v/>
      </c>
      <c r="L135" s="24" t="str">
        <f t="shared" si="25"/>
        <v/>
      </c>
      <c r="M135" s="28" t="str">
        <f t="shared" si="26"/>
        <v/>
      </c>
      <c r="O135" s="1" t="str">
        <f t="shared" si="27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28"/>
        <v>0</v>
      </c>
      <c r="R135" s="1">
        <f t="shared" si="29"/>
        <v>0</v>
      </c>
      <c r="S135" s="1" t="str">
        <f t="shared" si="30"/>
        <v>SD</v>
      </c>
      <c r="T135" s="1">
        <f t="shared" si="31"/>
        <v>1</v>
      </c>
      <c r="U135" s="1" t="str">
        <f t="shared" si="32"/>
        <v>SDカード</v>
      </c>
      <c r="V135" s="1" t="str">
        <f t="shared" si="33"/>
        <v>SD1_D4</v>
      </c>
    </row>
    <row r="136" spans="1:22" x14ac:dyDescent="0.15">
      <c r="A136" s="104"/>
      <c r="B136" s="107"/>
      <c r="C136" s="55" t="s">
        <v>141</v>
      </c>
      <c r="D136" s="23" t="s">
        <v>172</v>
      </c>
      <c r="G136" s="122"/>
      <c r="I136" s="86" t="str">
        <f t="shared" si="23"/>
        <v/>
      </c>
      <c r="J136" s="3"/>
      <c r="K136" s="33" t="str">
        <f t="shared" si="24"/>
        <v>PB9</v>
      </c>
      <c r="L136" s="24" t="str">
        <f t="shared" si="25"/>
        <v/>
      </c>
      <c r="M136" s="28" t="str">
        <f t="shared" si="26"/>
        <v/>
      </c>
      <c r="O136" s="1" t="str">
        <f t="shared" si="27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28"/>
        <v>0</v>
      </c>
      <c r="R136" s="1">
        <f t="shared" si="29"/>
        <v>0</v>
      </c>
      <c r="S136" s="1" t="str">
        <f t="shared" si="30"/>
        <v>SD</v>
      </c>
      <c r="T136" s="1">
        <f t="shared" si="31"/>
        <v>1</v>
      </c>
      <c r="U136" s="1" t="str">
        <f t="shared" si="32"/>
        <v>SDカード</v>
      </c>
      <c r="V136" s="1" t="str">
        <f t="shared" si="33"/>
        <v>SD1_D5</v>
      </c>
    </row>
    <row r="137" spans="1:22" x14ac:dyDescent="0.15">
      <c r="A137" s="104"/>
      <c r="B137" s="107"/>
      <c r="C137" s="55" t="s">
        <v>142</v>
      </c>
      <c r="D137" s="23" t="s">
        <v>179</v>
      </c>
      <c r="G137" s="122"/>
      <c r="I137" s="86" t="str">
        <f t="shared" si="23"/>
        <v/>
      </c>
      <c r="J137" s="3"/>
      <c r="K137" s="33" t="str">
        <f t="shared" si="24"/>
        <v>PC6</v>
      </c>
      <c r="L137" s="24" t="str">
        <f t="shared" si="25"/>
        <v/>
      </c>
      <c r="M137" s="28" t="str">
        <f t="shared" si="26"/>
        <v/>
      </c>
      <c r="O137" s="1" t="str">
        <f t="shared" si="27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28"/>
        <v>0</v>
      </c>
      <c r="R137" s="1">
        <f t="shared" si="29"/>
        <v>0</v>
      </c>
      <c r="S137" s="1" t="str">
        <f t="shared" si="30"/>
        <v>SD</v>
      </c>
      <c r="T137" s="1">
        <f t="shared" si="31"/>
        <v>1</v>
      </c>
      <c r="U137" s="1" t="str">
        <f t="shared" si="32"/>
        <v>SDカード</v>
      </c>
      <c r="V137" s="1" t="str">
        <f t="shared" si="33"/>
        <v>SD1_D6</v>
      </c>
    </row>
    <row r="138" spans="1:22" x14ac:dyDescent="0.15">
      <c r="A138" s="104"/>
      <c r="B138" s="107"/>
      <c r="C138" s="55" t="s">
        <v>143</v>
      </c>
      <c r="D138" s="23" t="s">
        <v>180</v>
      </c>
      <c r="G138" s="122"/>
      <c r="I138" s="86" t="str">
        <f t="shared" si="23"/>
        <v/>
      </c>
      <c r="J138" s="3"/>
      <c r="K138" s="33" t="str">
        <f t="shared" si="24"/>
        <v>PC7</v>
      </c>
      <c r="L138" s="24" t="str">
        <f t="shared" si="25"/>
        <v/>
      </c>
      <c r="M138" s="28" t="str">
        <f t="shared" si="26"/>
        <v/>
      </c>
      <c r="O138" s="1" t="str">
        <f t="shared" si="27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28"/>
        <v>0</v>
      </c>
      <c r="R138" s="1">
        <f t="shared" si="29"/>
        <v>0</v>
      </c>
      <c r="S138" s="1" t="str">
        <f t="shared" si="30"/>
        <v>SD</v>
      </c>
      <c r="T138" s="1">
        <f t="shared" si="31"/>
        <v>1</v>
      </c>
      <c r="U138" s="1" t="str">
        <f t="shared" si="32"/>
        <v>SDカード</v>
      </c>
      <c r="V138" s="1" t="str">
        <f t="shared" si="33"/>
        <v>SD1_D7</v>
      </c>
    </row>
    <row r="139" spans="1:22" x14ac:dyDescent="0.15">
      <c r="A139" s="104"/>
      <c r="B139" s="107"/>
      <c r="C139" s="55" t="s">
        <v>178</v>
      </c>
      <c r="D139" s="23" t="s">
        <v>177</v>
      </c>
      <c r="G139" s="122"/>
      <c r="I139" s="86" t="str">
        <f t="shared" si="23"/>
        <v/>
      </c>
      <c r="J139" s="3"/>
      <c r="K139" s="33" t="str">
        <f t="shared" si="24"/>
        <v>PC12</v>
      </c>
      <c r="L139" s="24" t="str">
        <f t="shared" si="25"/>
        <v/>
      </c>
      <c r="M139" s="28" t="str">
        <f t="shared" si="26"/>
        <v/>
      </c>
      <c r="O139" s="1" t="str">
        <f t="shared" si="27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28"/>
        <v>0</v>
      </c>
      <c r="R139" s="1">
        <f t="shared" si="29"/>
        <v>0</v>
      </c>
      <c r="S139" s="1" t="str">
        <f t="shared" si="30"/>
        <v>SD</v>
      </c>
      <c r="T139" s="1">
        <f t="shared" si="31"/>
        <v>1</v>
      </c>
      <c r="U139" s="1" t="str">
        <f t="shared" si="32"/>
        <v>SDカード</v>
      </c>
      <c r="V139" s="1" t="str">
        <f t="shared" si="33"/>
        <v>SD1_CK</v>
      </c>
    </row>
    <row r="140" spans="1:22" ht="14.25" thickBot="1" x14ac:dyDescent="0.2">
      <c r="A140" s="116"/>
      <c r="B140" s="109"/>
      <c r="C140" s="56" t="s">
        <v>144</v>
      </c>
      <c r="D140" s="23" t="s">
        <v>181</v>
      </c>
      <c r="G140" s="123"/>
      <c r="I140" s="86" t="str">
        <f t="shared" si="23"/>
        <v/>
      </c>
      <c r="J140" s="3"/>
      <c r="K140" s="33" t="str">
        <f t="shared" si="24"/>
        <v>PD2</v>
      </c>
      <c r="L140" s="24" t="str">
        <f t="shared" si="25"/>
        <v/>
      </c>
      <c r="M140" s="28" t="str">
        <f t="shared" si="26"/>
        <v/>
      </c>
      <c r="O140" s="1" t="str">
        <f t="shared" si="27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28"/>
        <v>0</v>
      </c>
      <c r="R140" s="1">
        <f t="shared" si="29"/>
        <v>0</v>
      </c>
      <c r="S140" s="1" t="str">
        <f t="shared" si="30"/>
        <v>SD</v>
      </c>
      <c r="T140" s="1">
        <f t="shared" si="31"/>
        <v>1</v>
      </c>
      <c r="U140" s="1" t="str">
        <f t="shared" si="32"/>
        <v>SDカード</v>
      </c>
      <c r="V140" s="1" t="str">
        <f t="shared" si="33"/>
        <v>SD1_CMD</v>
      </c>
    </row>
    <row r="141" spans="1:22" x14ac:dyDescent="0.15">
      <c r="A141" s="119" t="s">
        <v>145</v>
      </c>
      <c r="B141" s="120" t="s">
        <v>146</v>
      </c>
      <c r="C141" s="52" t="s">
        <v>147</v>
      </c>
      <c r="D141" s="44" t="s">
        <v>56</v>
      </c>
      <c r="E141" s="45"/>
      <c r="F141" s="46"/>
      <c r="G141" s="117" t="s">
        <v>148</v>
      </c>
      <c r="H141" s="85"/>
      <c r="I141" s="85" t="str">
        <f t="shared" si="23"/>
        <v/>
      </c>
      <c r="J141" s="53"/>
      <c r="K141" s="33" t="str">
        <f t="shared" si="24"/>
        <v>PA12</v>
      </c>
      <c r="L141" s="24" t="str">
        <f t="shared" si="25"/>
        <v/>
      </c>
      <c r="M141" s="28" t="str">
        <f t="shared" si="26"/>
        <v/>
      </c>
      <c r="O141" s="1" t="str">
        <f t="shared" si="27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28"/>
        <v>0</v>
      </c>
      <c r="R141" s="1">
        <f t="shared" si="29"/>
        <v>0</v>
      </c>
      <c r="S141" s="1" t="str">
        <f t="shared" si="30"/>
        <v>USB</v>
      </c>
      <c r="T141" s="1" t="str">
        <f t="shared" si="31"/>
        <v>FS</v>
      </c>
      <c r="U141" s="1" t="str">
        <f t="shared" si="32"/>
        <v>USB1</v>
      </c>
      <c r="V141" s="1" t="str">
        <f t="shared" si="33"/>
        <v>USBFS_DP</v>
      </c>
    </row>
    <row r="142" spans="1:22" x14ac:dyDescent="0.15">
      <c r="A142" s="104"/>
      <c r="B142" s="107"/>
      <c r="C142" s="55" t="s">
        <v>149</v>
      </c>
      <c r="D142" s="23" t="s">
        <v>59</v>
      </c>
      <c r="G142" s="122"/>
      <c r="I142" s="86" t="str">
        <f t="shared" si="23"/>
        <v/>
      </c>
      <c r="J142" s="3"/>
      <c r="K142" s="33" t="str">
        <f t="shared" si="24"/>
        <v>PA11</v>
      </c>
      <c r="L142" s="24" t="str">
        <f t="shared" si="25"/>
        <v/>
      </c>
      <c r="M142" s="28" t="str">
        <f t="shared" si="26"/>
        <v/>
      </c>
      <c r="O142" s="1" t="str">
        <f t="shared" si="27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28"/>
        <v>0</v>
      </c>
      <c r="R142" s="1">
        <f t="shared" si="29"/>
        <v>0</v>
      </c>
      <c r="S142" s="1" t="str">
        <f t="shared" si="30"/>
        <v>USB</v>
      </c>
      <c r="T142" s="1" t="str">
        <f t="shared" si="31"/>
        <v>FS</v>
      </c>
      <c r="U142" s="1" t="str">
        <f t="shared" si="32"/>
        <v>USB1</v>
      </c>
      <c r="V142" s="1" t="str">
        <f t="shared" si="33"/>
        <v>USBFS_DM</v>
      </c>
    </row>
    <row r="143" spans="1:22" x14ac:dyDescent="0.15">
      <c r="A143" s="104"/>
      <c r="B143" s="107"/>
      <c r="C143" s="55" t="s">
        <v>199</v>
      </c>
      <c r="D143" s="23" t="s">
        <v>200</v>
      </c>
      <c r="E143" s="26"/>
      <c r="G143" s="122"/>
      <c r="I143" s="86" t="str">
        <f t="shared" si="23"/>
        <v/>
      </c>
      <c r="J143" s="3"/>
      <c r="K143" s="33" t="str">
        <f t="shared" si="24"/>
        <v/>
      </c>
      <c r="L143" s="26" t="str">
        <f t="shared" si="25"/>
        <v/>
      </c>
      <c r="M143" s="28" t="str">
        <f t="shared" si="26"/>
        <v/>
      </c>
      <c r="O143" s="1" t="str">
        <f t="shared" si="27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28"/>
        <v>0</v>
      </c>
      <c r="R143" s="1">
        <f t="shared" si="29"/>
        <v>0</v>
      </c>
      <c r="S143" s="1" t="str">
        <f t="shared" si="30"/>
        <v>USB</v>
      </c>
      <c r="T143" s="1" t="str">
        <f t="shared" si="31"/>
        <v>FS</v>
      </c>
      <c r="U143" s="1" t="str">
        <f t="shared" si="32"/>
        <v>USB1</v>
      </c>
      <c r="V143" s="1" t="str">
        <f t="shared" si="33"/>
        <v>USBFS_ID</v>
      </c>
    </row>
    <row r="144" spans="1:22" x14ac:dyDescent="0.15">
      <c r="A144" s="104"/>
      <c r="B144" s="107"/>
      <c r="C144" s="55" t="s">
        <v>201</v>
      </c>
      <c r="D144" s="30" t="s">
        <v>33</v>
      </c>
      <c r="E144" s="31"/>
      <c r="F144" s="32"/>
      <c r="G144" s="118"/>
      <c r="H144" s="89"/>
      <c r="I144" s="89" t="str">
        <f t="shared" si="23"/>
        <v/>
      </c>
      <c r="J144" s="51"/>
      <c r="K144" s="33" t="str">
        <f t="shared" si="24"/>
        <v/>
      </c>
      <c r="L144" s="24" t="str">
        <f t="shared" si="25"/>
        <v/>
      </c>
      <c r="M144" s="28" t="str">
        <f t="shared" si="26"/>
        <v/>
      </c>
      <c r="O144" s="1" t="str">
        <f t="shared" si="27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28"/>
        <v>0</v>
      </c>
      <c r="R144" s="1">
        <f t="shared" si="29"/>
        <v>0</v>
      </c>
      <c r="S144" s="1" t="str">
        <f t="shared" si="30"/>
        <v>USB</v>
      </c>
      <c r="T144" s="1" t="str">
        <f t="shared" si="31"/>
        <v>FS</v>
      </c>
      <c r="U144" s="1" t="str">
        <f t="shared" si="32"/>
        <v>USB1</v>
      </c>
      <c r="V144" s="1" t="str">
        <f t="shared" si="33"/>
        <v>USBFS_VBUS</v>
      </c>
    </row>
    <row r="145" spans="1:22" x14ac:dyDescent="0.15">
      <c r="A145" s="104"/>
      <c r="B145" s="106" t="s">
        <v>150</v>
      </c>
      <c r="C145" s="54" t="s">
        <v>147</v>
      </c>
      <c r="D145" s="23" t="s">
        <v>102</v>
      </c>
      <c r="G145" s="121" t="s">
        <v>151</v>
      </c>
      <c r="I145" s="86" t="str">
        <f t="shared" si="23"/>
        <v/>
      </c>
      <c r="J145" s="3"/>
      <c r="K145" s="33" t="str">
        <f t="shared" si="24"/>
        <v>PB15</v>
      </c>
      <c r="L145" s="24" t="str">
        <f t="shared" si="25"/>
        <v/>
      </c>
      <c r="M145" s="28" t="str">
        <f t="shared" si="26"/>
        <v/>
      </c>
      <c r="O145" s="1" t="str">
        <f t="shared" si="27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28"/>
        <v>0</v>
      </c>
      <c r="R145" s="1">
        <f t="shared" si="29"/>
        <v>0</v>
      </c>
      <c r="S145" s="1" t="str">
        <f t="shared" si="30"/>
        <v>USB</v>
      </c>
      <c r="T145" s="1" t="str">
        <f t="shared" si="31"/>
        <v>HS</v>
      </c>
      <c r="U145" s="1" t="str">
        <f t="shared" si="32"/>
        <v>USB2</v>
      </c>
      <c r="V145" s="1" t="str">
        <f t="shared" si="33"/>
        <v>USBHS_DP</v>
      </c>
    </row>
    <row r="146" spans="1:22" x14ac:dyDescent="0.15">
      <c r="A146" s="104"/>
      <c r="B146" s="107"/>
      <c r="C146" s="55" t="s">
        <v>149</v>
      </c>
      <c r="D146" s="23" t="s">
        <v>97</v>
      </c>
      <c r="G146" s="122"/>
      <c r="I146" s="86" t="str">
        <f t="shared" si="23"/>
        <v/>
      </c>
      <c r="J146" s="3"/>
      <c r="K146" s="33" t="str">
        <f t="shared" si="24"/>
        <v>PB14</v>
      </c>
      <c r="L146" s="24" t="str">
        <f t="shared" si="25"/>
        <v/>
      </c>
      <c r="M146" s="28" t="str">
        <f t="shared" si="26"/>
        <v/>
      </c>
      <c r="O146" s="1" t="str">
        <f t="shared" si="27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28"/>
        <v>0</v>
      </c>
      <c r="R146" s="1">
        <f t="shared" si="29"/>
        <v>0</v>
      </c>
      <c r="S146" s="1" t="str">
        <f t="shared" si="30"/>
        <v>USB</v>
      </c>
      <c r="T146" s="1" t="str">
        <f t="shared" si="31"/>
        <v>HS</v>
      </c>
      <c r="U146" s="1" t="str">
        <f t="shared" si="32"/>
        <v>USB2</v>
      </c>
      <c r="V146" s="1" t="str">
        <f t="shared" si="33"/>
        <v>USBHS_DM</v>
      </c>
    </row>
    <row r="147" spans="1:22" x14ac:dyDescent="0.15">
      <c r="A147" s="116"/>
      <c r="B147" s="109"/>
      <c r="C147" s="56" t="s">
        <v>199</v>
      </c>
      <c r="D147" s="23" t="s">
        <v>202</v>
      </c>
      <c r="E147" s="26"/>
      <c r="G147" s="122"/>
      <c r="I147" s="86" t="str">
        <f t="shared" si="23"/>
        <v/>
      </c>
      <c r="J147" s="3"/>
      <c r="K147" s="33" t="str">
        <f t="shared" si="24"/>
        <v>PB12</v>
      </c>
      <c r="L147" s="26" t="str">
        <f t="shared" si="25"/>
        <v/>
      </c>
      <c r="M147" s="28" t="str">
        <f t="shared" si="26"/>
        <v/>
      </c>
      <c r="O147" s="1" t="str">
        <f t="shared" si="27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28"/>
        <v>0</v>
      </c>
      <c r="R147" s="1">
        <f t="shared" si="29"/>
        <v>0</v>
      </c>
      <c r="S147" s="1" t="str">
        <f t="shared" si="30"/>
        <v>USB</v>
      </c>
      <c r="T147" s="1" t="str">
        <f t="shared" si="31"/>
        <v>HS</v>
      </c>
      <c r="U147" s="1" t="str">
        <f t="shared" si="32"/>
        <v>USB2</v>
      </c>
      <c r="V147" s="1" t="str">
        <f t="shared" si="33"/>
        <v>USBHS_ID</v>
      </c>
    </row>
    <row r="148" spans="1:22" ht="14.25" thickBot="1" x14ac:dyDescent="0.2">
      <c r="A148" s="116"/>
      <c r="B148" s="109"/>
      <c r="C148" s="56" t="s">
        <v>201</v>
      </c>
      <c r="D148" s="23" t="s">
        <v>102</v>
      </c>
      <c r="G148" s="123"/>
      <c r="I148" s="86" t="str">
        <f t="shared" si="23"/>
        <v/>
      </c>
      <c r="J148" s="3"/>
      <c r="K148" s="33" t="str">
        <f t="shared" si="24"/>
        <v>PB15</v>
      </c>
      <c r="L148" s="24" t="str">
        <f t="shared" si="25"/>
        <v/>
      </c>
      <c r="M148" s="28" t="str">
        <f t="shared" si="26"/>
        <v/>
      </c>
      <c r="O148" s="1" t="str">
        <f t="shared" si="27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28"/>
        <v>0</v>
      </c>
      <c r="R148" s="1">
        <f t="shared" si="29"/>
        <v>0</v>
      </c>
      <c r="S148" s="1" t="str">
        <f t="shared" si="30"/>
        <v>USB</v>
      </c>
      <c r="T148" s="1" t="str">
        <f t="shared" si="31"/>
        <v>HS</v>
      </c>
      <c r="U148" s="1" t="str">
        <f t="shared" si="32"/>
        <v>USB2</v>
      </c>
      <c r="V148" s="1" t="str">
        <f t="shared" si="33"/>
        <v>USBHS_VBUS</v>
      </c>
    </row>
    <row r="149" spans="1:22" x14ac:dyDescent="0.15">
      <c r="A149" s="126" t="s">
        <v>152</v>
      </c>
      <c r="B149" s="129" t="s">
        <v>153</v>
      </c>
      <c r="C149" s="60" t="s">
        <v>154</v>
      </c>
      <c r="D149" s="44" t="s">
        <v>203</v>
      </c>
      <c r="E149" s="45"/>
      <c r="F149" s="46"/>
      <c r="G149" s="117" t="s">
        <v>155</v>
      </c>
      <c r="H149" s="85"/>
      <c r="I149" s="85" t="str">
        <f t="shared" si="23"/>
        <v/>
      </c>
      <c r="J149" s="53"/>
      <c r="K149" s="33" t="str">
        <f t="shared" si="24"/>
        <v/>
      </c>
      <c r="L149" s="24" t="str">
        <f t="shared" si="25"/>
        <v/>
      </c>
      <c r="M149" s="28" t="str">
        <f t="shared" si="26"/>
        <v/>
      </c>
      <c r="O149" s="1" t="str">
        <f t="shared" si="27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28"/>
        <v>0</v>
      </c>
      <c r="R149" s="1">
        <f t="shared" si="29"/>
        <v>0</v>
      </c>
      <c r="S149" s="1" t="str">
        <f t="shared" si="30"/>
        <v>WRITE</v>
      </c>
      <c r="T149" s="1" t="str">
        <f t="shared" si="31"/>
        <v>-</v>
      </c>
      <c r="U149" s="1" t="str">
        <f t="shared" si="32"/>
        <v>ST-Link</v>
      </c>
      <c r="V149" s="1" t="str">
        <f t="shared" si="33"/>
        <v>WRITE-_TDO</v>
      </c>
    </row>
    <row r="150" spans="1:22" x14ac:dyDescent="0.15">
      <c r="A150" s="127"/>
      <c r="B150" s="130"/>
      <c r="C150" s="61" t="s">
        <v>156</v>
      </c>
      <c r="D150" s="48" t="s">
        <v>204</v>
      </c>
      <c r="G150" s="122"/>
      <c r="I150" s="86" t="str">
        <f t="shared" si="23"/>
        <v/>
      </c>
      <c r="J150" s="3"/>
      <c r="K150" s="33" t="str">
        <f t="shared" si="24"/>
        <v/>
      </c>
      <c r="L150" s="24" t="str">
        <f t="shared" si="25"/>
        <v/>
      </c>
      <c r="M150" s="28" t="str">
        <f t="shared" si="26"/>
        <v/>
      </c>
      <c r="O150" s="1" t="str">
        <f t="shared" si="27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28"/>
        <v>0</v>
      </c>
      <c r="R150" s="1">
        <f t="shared" si="29"/>
        <v>0</v>
      </c>
      <c r="S150" s="1" t="str">
        <f t="shared" si="30"/>
        <v>WRITE</v>
      </c>
      <c r="T150" s="1" t="str">
        <f t="shared" si="31"/>
        <v>-</v>
      </c>
      <c r="U150" s="1" t="str">
        <f t="shared" si="32"/>
        <v>ST-Link</v>
      </c>
      <c r="V150" s="1" t="str">
        <f t="shared" si="33"/>
        <v>WRITE-_TDI</v>
      </c>
    </row>
    <row r="151" spans="1:22" x14ac:dyDescent="0.15">
      <c r="A151" s="127"/>
      <c r="B151" s="130"/>
      <c r="C151" s="61" t="s">
        <v>157</v>
      </c>
      <c r="D151" s="48" t="s">
        <v>205</v>
      </c>
      <c r="G151" s="122"/>
      <c r="I151" s="86" t="str">
        <f t="shared" si="23"/>
        <v/>
      </c>
      <c r="J151" s="3"/>
      <c r="K151" s="33" t="str">
        <f t="shared" si="24"/>
        <v>PA13</v>
      </c>
      <c r="L151" s="24" t="str">
        <f t="shared" si="25"/>
        <v/>
      </c>
      <c r="M151" s="28" t="str">
        <f t="shared" si="26"/>
        <v/>
      </c>
      <c r="O151" s="1" t="str">
        <f t="shared" si="27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28"/>
        <v>0</v>
      </c>
      <c r="R151" s="1">
        <f t="shared" si="29"/>
        <v>0</v>
      </c>
      <c r="S151" s="1" t="str">
        <f t="shared" si="30"/>
        <v>WRITE</v>
      </c>
      <c r="T151" s="1" t="str">
        <f t="shared" si="31"/>
        <v>-</v>
      </c>
      <c r="U151" s="1" t="str">
        <f t="shared" si="32"/>
        <v>ST-Link</v>
      </c>
      <c r="V151" s="1" t="str">
        <f t="shared" si="33"/>
        <v>WRITE-_SWIO</v>
      </c>
    </row>
    <row r="152" spans="1:22" x14ac:dyDescent="0.15">
      <c r="A152" s="127"/>
      <c r="B152" s="130"/>
      <c r="C152" s="61" t="s">
        <v>158</v>
      </c>
      <c r="D152" s="48" t="s">
        <v>206</v>
      </c>
      <c r="G152" s="122"/>
      <c r="I152" s="86" t="str">
        <f t="shared" si="23"/>
        <v/>
      </c>
      <c r="J152" s="3"/>
      <c r="K152" s="33" t="str">
        <f t="shared" si="24"/>
        <v>PA14</v>
      </c>
      <c r="L152" s="24" t="str">
        <f t="shared" si="25"/>
        <v/>
      </c>
      <c r="M152" s="28" t="str">
        <f t="shared" si="26"/>
        <v/>
      </c>
      <c r="O152" s="1" t="str">
        <f t="shared" si="27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28"/>
        <v>0</v>
      </c>
      <c r="R152" s="1">
        <f t="shared" si="29"/>
        <v>0</v>
      </c>
      <c r="S152" s="1" t="str">
        <f t="shared" si="30"/>
        <v>WRITE</v>
      </c>
      <c r="T152" s="1" t="str">
        <f t="shared" si="31"/>
        <v>-</v>
      </c>
      <c r="U152" s="1" t="str">
        <f t="shared" si="32"/>
        <v>ST-Link</v>
      </c>
      <c r="V152" s="1" t="str">
        <f t="shared" si="33"/>
        <v>WRITE-_SWCLK</v>
      </c>
    </row>
    <row r="153" spans="1:22" ht="14.25" thickBot="1" x14ac:dyDescent="0.2">
      <c r="A153" s="128"/>
      <c r="B153" s="131"/>
      <c r="C153" s="62" t="s">
        <v>159</v>
      </c>
      <c r="D153" s="63" t="s">
        <v>207</v>
      </c>
      <c r="E153" s="64"/>
      <c r="F153" s="65"/>
      <c r="G153" s="132"/>
      <c r="H153" s="87"/>
      <c r="I153" s="87" t="str">
        <f t="shared" si="23"/>
        <v/>
      </c>
      <c r="J153" s="66"/>
      <c r="K153" s="33" t="str">
        <f t="shared" si="24"/>
        <v>PB4</v>
      </c>
      <c r="L153" s="24" t="str">
        <f t="shared" si="25"/>
        <v/>
      </c>
      <c r="M153" s="28" t="str">
        <f t="shared" si="26"/>
        <v/>
      </c>
      <c r="O153" s="1" t="str">
        <f t="shared" si="27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28"/>
        <v>0</v>
      </c>
      <c r="R153" s="1">
        <f t="shared" si="29"/>
        <v>0</v>
      </c>
      <c r="S153" s="1" t="str">
        <f t="shared" si="30"/>
        <v>WRITE</v>
      </c>
      <c r="T153" s="1" t="str">
        <f t="shared" si="31"/>
        <v>-</v>
      </c>
      <c r="U153" s="1" t="str">
        <f t="shared" si="32"/>
        <v>ST-Link</v>
      </c>
      <c r="V153" s="1" t="str">
        <f t="shared" si="33"/>
        <v>WRITE-_nRESET</v>
      </c>
    </row>
    <row r="154" spans="1:22" ht="14.25" thickTop="1" x14ac:dyDescent="0.15"/>
  </sheetData>
  <mergeCells count="73">
    <mergeCell ref="G75:G76"/>
    <mergeCell ref="G41:G47"/>
    <mergeCell ref="G52:G55"/>
    <mergeCell ref="G60:G63"/>
    <mergeCell ref="G56:G59"/>
    <mergeCell ref="G68:G74"/>
    <mergeCell ref="G48:G51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30:A40"/>
    <mergeCell ref="B31:B35"/>
    <mergeCell ref="G31:G35"/>
    <mergeCell ref="B36:B40"/>
    <mergeCell ref="G36:G40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18:A21"/>
    <mergeCell ref="B18:B19"/>
    <mergeCell ref="G18:G19"/>
    <mergeCell ref="B20:B21"/>
    <mergeCell ref="G20:G21"/>
    <mergeCell ref="G10:G11"/>
    <mergeCell ref="B14:B15"/>
    <mergeCell ref="G14:G15"/>
    <mergeCell ref="B16:B17"/>
    <mergeCell ref="G16:G17"/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UART4_TX</v>
      </c>
      <c r="D3" s="35" t="str">
        <f ca="1">IFERROR(INDIRECT("使用ポート!V"&amp;MATCH("P"&amp;D$2&amp;$B3,使用ポート!$H:$H,0)),"")</f>
        <v/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UART4_RX</v>
      </c>
      <c r="D4" s="74" t="str">
        <f ca="1">IFERROR(INDIRECT("使用ポート!V"&amp;MATCH("P"&amp;D$2&amp;$B4,使用ポート!$H:$H,0)),"")</f>
        <v/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/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/>
      </c>
      <c r="D6" s="74" t="str">
        <f ca="1">IFERROR(INDIRECT("使用ポート!V"&amp;MATCH("P"&amp;D$2&amp;$B6,使用ポート!$H:$H,0)),"")</f>
        <v>TIM2_CN2</v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/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>TIM4_CN2</v>
      </c>
      <c r="G16" s="74" t="str">
        <f ca="1">IFERROR(INDIRECT("使用ポート!V"&amp;MATCH("P"&amp;G$2&amp;$B16,使用ポート!$H:$H,0)),"")</f>
        <v/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/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>TIM2_CN1</v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2019-04-14T06:29:47Z</dcterms:modified>
</cp:coreProperties>
</file>