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umi\Documents\02_RP\circuit\io\"/>
    </mc:Choice>
  </mc:AlternateContent>
  <bookViews>
    <workbookView xWindow="0" yWindow="0" windowWidth="13584" windowHeight="6792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K7" i="2"/>
  <c r="L7" i="2"/>
  <c r="M7" i="2"/>
  <c r="Q7" i="2"/>
  <c r="R7" i="2"/>
  <c r="U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K11" i="2"/>
  <c r="L11" i="2"/>
  <c r="M11" i="2"/>
  <c r="Q11" i="2"/>
  <c r="R11" i="2"/>
  <c r="U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K15" i="2"/>
  <c r="L15" i="2"/>
  <c r="M15" i="2"/>
  <c r="Q15" i="2"/>
  <c r="R15" i="2"/>
  <c r="U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K19" i="2"/>
  <c r="L19" i="2"/>
  <c r="M19" i="2"/>
  <c r="Q19" i="2"/>
  <c r="R19" i="2"/>
  <c r="S19" i="2"/>
  <c r="U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K23" i="2"/>
  <c r="L23" i="2"/>
  <c r="M23" i="2"/>
  <c r="Q23" i="2"/>
  <c r="R23" i="2"/>
  <c r="S23" i="2"/>
  <c r="U23" i="2"/>
  <c r="K24" i="2"/>
  <c r="L24" i="2"/>
  <c r="M24" i="2"/>
  <c r="Q24" i="2"/>
  <c r="R24" i="2"/>
  <c r="S24" i="2"/>
  <c r="T24" i="2"/>
  <c r="U24" i="2"/>
  <c r="U25" i="2" s="1"/>
  <c r="K25" i="2"/>
  <c r="L25" i="2"/>
  <c r="M25" i="2"/>
  <c r="Q25" i="2"/>
  <c r="R25" i="2"/>
  <c r="S25" i="2"/>
  <c r="S26" i="2" s="1"/>
  <c r="S27" i="2" s="1"/>
  <c r="S28" i="2" s="1"/>
  <c r="S29" i="2" s="1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V30" i="2" s="1"/>
  <c r="U30" i="2"/>
  <c r="K31" i="2"/>
  <c r="L31" i="2"/>
  <c r="M31" i="2"/>
  <c r="Q31" i="2"/>
  <c r="R31" i="2"/>
  <c r="S31" i="2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S32" i="2"/>
  <c r="S33" i="2" s="1"/>
  <c r="S34" i="2" s="1"/>
  <c r="S35" i="2" s="1"/>
  <c r="S36" i="2" s="1"/>
  <c r="S37" i="2" s="1"/>
  <c r="S38" i="2" s="1"/>
  <c r="S39" i="2" s="1"/>
  <c r="S40" i="2" s="1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O40" i="2" s="1"/>
  <c r="R40" i="2"/>
  <c r="K41" i="2"/>
  <c r="L41" i="2"/>
  <c r="M41" i="2"/>
  <c r="Q41" i="2"/>
  <c r="R41" i="2"/>
  <c r="S41" i="2"/>
  <c r="V41" i="2" s="1"/>
  <c r="T41" i="2"/>
  <c r="U41" i="2"/>
  <c r="U42" i="2" s="1"/>
  <c r="U43" i="2" s="1"/>
  <c r="U44" i="2" s="1"/>
  <c r="U45" i="2" s="1"/>
  <c r="U46" i="2" s="1"/>
  <c r="U47" i="2" s="1"/>
  <c r="K42" i="2"/>
  <c r="L42" i="2"/>
  <c r="M42" i="2"/>
  <c r="Q42" i="2"/>
  <c r="O42" i="2" s="1"/>
  <c r="R42" i="2"/>
  <c r="S42" i="2"/>
  <c r="T42" i="2"/>
  <c r="K43" i="2"/>
  <c r="L43" i="2"/>
  <c r="M43" i="2"/>
  <c r="Q43" i="2"/>
  <c r="R43" i="2"/>
  <c r="S43" i="2"/>
  <c r="K44" i="2"/>
  <c r="L44" i="2"/>
  <c r="M44" i="2"/>
  <c r="Q44" i="2"/>
  <c r="O44" i="2" s="1"/>
  <c r="R44" i="2"/>
  <c r="S44" i="2"/>
  <c r="S45" i="2" s="1"/>
  <c r="S46" i="2" s="1"/>
  <c r="S47" i="2" s="1"/>
  <c r="K45" i="2"/>
  <c r="L45" i="2"/>
  <c r="M45" i="2"/>
  <c r="Q45" i="2"/>
  <c r="R45" i="2"/>
  <c r="K46" i="2"/>
  <c r="L46" i="2"/>
  <c r="M46" i="2"/>
  <c r="Q46" i="2"/>
  <c r="O46" i="2" s="1"/>
  <c r="R46" i="2"/>
  <c r="K47" i="2"/>
  <c r="L47" i="2"/>
  <c r="M47" i="2"/>
  <c r="Q47" i="2"/>
  <c r="O47" i="2" s="1"/>
  <c r="R47" i="2"/>
  <c r="K48" i="2"/>
  <c r="L48" i="2"/>
  <c r="M48" i="2"/>
  <c r="Q48" i="2"/>
  <c r="R48" i="2"/>
  <c r="T48" i="2"/>
  <c r="U48" i="2"/>
  <c r="U49" i="2" s="1"/>
  <c r="U50" i="2" s="1"/>
  <c r="U51" i="2" s="1"/>
  <c r="K49" i="2"/>
  <c r="L49" i="2"/>
  <c r="M49" i="2"/>
  <c r="Q49" i="2"/>
  <c r="R49" i="2"/>
  <c r="T49" i="2"/>
  <c r="K50" i="2"/>
  <c r="L50" i="2"/>
  <c r="M50" i="2"/>
  <c r="Q50" i="2"/>
  <c r="R50" i="2"/>
  <c r="T50" i="2"/>
  <c r="K51" i="2"/>
  <c r="L51" i="2"/>
  <c r="M51" i="2"/>
  <c r="Q51" i="2"/>
  <c r="R51" i="2"/>
  <c r="T51" i="2"/>
  <c r="K52" i="2"/>
  <c r="L52" i="2"/>
  <c r="M52" i="2"/>
  <c r="Q52" i="2"/>
  <c r="R52" i="2"/>
  <c r="T52" i="2"/>
  <c r="U52" i="2"/>
  <c r="U53" i="2" s="1"/>
  <c r="U54" i="2" s="1"/>
  <c r="U55" i="2" s="1"/>
  <c r="K53" i="2"/>
  <c r="L53" i="2"/>
  <c r="M53" i="2"/>
  <c r="Q53" i="2"/>
  <c r="R53" i="2"/>
  <c r="T53" i="2"/>
  <c r="K54" i="2"/>
  <c r="L54" i="2"/>
  <c r="M54" i="2"/>
  <c r="Q54" i="2"/>
  <c r="R54" i="2"/>
  <c r="T54" i="2"/>
  <c r="K55" i="2"/>
  <c r="L55" i="2"/>
  <c r="M55" i="2"/>
  <c r="Q55" i="2"/>
  <c r="R55" i="2"/>
  <c r="T55" i="2"/>
  <c r="K56" i="2"/>
  <c r="L56" i="2"/>
  <c r="M56" i="2"/>
  <c r="Q56" i="2"/>
  <c r="R56" i="2"/>
  <c r="T56" i="2"/>
  <c r="U56" i="2"/>
  <c r="U57" i="2" s="1"/>
  <c r="U58" i="2" s="1"/>
  <c r="U59" i="2" s="1"/>
  <c r="K57" i="2"/>
  <c r="L57" i="2"/>
  <c r="M57" i="2"/>
  <c r="Q57" i="2"/>
  <c r="R57" i="2"/>
  <c r="T57" i="2"/>
  <c r="T58" i="2" s="1"/>
  <c r="T59" i="2" s="1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R60" i="2"/>
  <c r="T60" i="2"/>
  <c r="T61" i="2" s="1"/>
  <c r="T62" i="2" s="1"/>
  <c r="T63" i="2" s="1"/>
  <c r="U60" i="2"/>
  <c r="K61" i="2"/>
  <c r="L61" i="2"/>
  <c r="M61" i="2"/>
  <c r="Q61" i="2"/>
  <c r="R61" i="2"/>
  <c r="U61" i="2"/>
  <c r="U62" i="2" s="1"/>
  <c r="U63" i="2" s="1"/>
  <c r="K62" i="2"/>
  <c r="L62" i="2"/>
  <c r="M62" i="2"/>
  <c r="Q62" i="2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O66" i="2" s="1"/>
  <c r="R66" i="2"/>
  <c r="K67" i="2"/>
  <c r="L67" i="2"/>
  <c r="M67" i="2"/>
  <c r="Q67" i="2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K76" i="2"/>
  <c r="L76" i="2"/>
  <c r="M76" i="2"/>
  <c r="Q76" i="2"/>
  <c r="R76" i="2"/>
  <c r="T76" i="2"/>
  <c r="U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R79" i="2"/>
  <c r="T79" i="2"/>
  <c r="U79" i="2"/>
  <c r="K80" i="2"/>
  <c r="L80" i="2"/>
  <c r="M80" i="2"/>
  <c r="Q80" i="2"/>
  <c r="R80" i="2"/>
  <c r="T80" i="2"/>
  <c r="U80" i="2"/>
  <c r="K81" i="2"/>
  <c r="L81" i="2"/>
  <c r="M81" i="2"/>
  <c r="Q81" i="2"/>
  <c r="R81" i="2"/>
  <c r="T81" i="2"/>
  <c r="U81" i="2"/>
  <c r="K82" i="2"/>
  <c r="L82" i="2"/>
  <c r="M82" i="2"/>
  <c r="Q82" i="2"/>
  <c r="R82" i="2"/>
  <c r="T82" i="2"/>
  <c r="U82" i="2"/>
  <c r="K83" i="2"/>
  <c r="L83" i="2"/>
  <c r="M83" i="2"/>
  <c r="Q83" i="2"/>
  <c r="R83" i="2"/>
  <c r="S83" i="2"/>
  <c r="T83" i="2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R84" i="2"/>
  <c r="T84" i="2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K100" i="2"/>
  <c r="L100" i="2"/>
  <c r="M100" i="2"/>
  <c r="Q100" i="2"/>
  <c r="R100" i="2"/>
  <c r="U100" i="2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U131" i="2"/>
  <c r="V131" i="2"/>
  <c r="K132" i="2"/>
  <c r="L132" i="2"/>
  <c r="M132" i="2"/>
  <c r="Q132" i="2"/>
  <c r="O132" i="2" s="1"/>
  <c r="R132" i="2"/>
  <c r="S132" i="2"/>
  <c r="V132" i="2" s="1"/>
  <c r="T132" i="2"/>
  <c r="U132" i="2"/>
  <c r="U133" i="2" s="1"/>
  <c r="U134" i="2" s="1"/>
  <c r="U135" i="2" s="1"/>
  <c r="U136" i="2" s="1"/>
  <c r="U137" i="2" s="1"/>
  <c r="U138" i="2" s="1"/>
  <c r="U139" i="2" s="1"/>
  <c r="U140" i="2" s="1"/>
  <c r="K133" i="2"/>
  <c r="L133" i="2"/>
  <c r="M133" i="2"/>
  <c r="Q133" i="2"/>
  <c r="R133" i="2"/>
  <c r="S133" i="2"/>
  <c r="V133" i="2" s="1"/>
  <c r="T133" i="2"/>
  <c r="T134" i="2" s="1"/>
  <c r="T135" i="2" s="1"/>
  <c r="T136" i="2" s="1"/>
  <c r="T137" i="2" s="1"/>
  <c r="T138" i="2" s="1"/>
  <c r="T139" i="2" s="1"/>
  <c r="T140" i="2" s="1"/>
  <c r="K134" i="2"/>
  <c r="L134" i="2"/>
  <c r="M134" i="2"/>
  <c r="Q134" i="2"/>
  <c r="R134" i="2"/>
  <c r="S134" i="2"/>
  <c r="V134" i="2" s="1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V141" i="2" s="1"/>
  <c r="T141" i="2"/>
  <c r="T142" i="2" s="1"/>
  <c r="T143" i="2" s="1"/>
  <c r="T144" i="2" s="1"/>
  <c r="U141" i="2"/>
  <c r="K142" i="2"/>
  <c r="L142" i="2"/>
  <c r="M142" i="2"/>
  <c r="Q142" i="2"/>
  <c r="R142" i="2"/>
  <c r="S142" i="2"/>
  <c r="U142" i="2"/>
  <c r="K143" i="2"/>
  <c r="L143" i="2"/>
  <c r="M143" i="2"/>
  <c r="Q143" i="2"/>
  <c r="R143" i="2"/>
  <c r="U143" i="2"/>
  <c r="K144" i="2"/>
  <c r="L144" i="2"/>
  <c r="M144" i="2"/>
  <c r="Q144" i="2"/>
  <c r="O144" i="2" s="1"/>
  <c r="R144" i="2"/>
  <c r="U144" i="2"/>
  <c r="K145" i="2"/>
  <c r="L145" i="2"/>
  <c r="M145" i="2"/>
  <c r="Q145" i="2"/>
  <c r="R145" i="2"/>
  <c r="T145" i="2"/>
  <c r="T146" i="2" s="1"/>
  <c r="T147" i="2" s="1"/>
  <c r="T148" i="2" s="1"/>
  <c r="U145" i="2"/>
  <c r="K146" i="2"/>
  <c r="L146" i="2"/>
  <c r="M146" i="2"/>
  <c r="Q146" i="2"/>
  <c r="R146" i="2"/>
  <c r="U146" i="2"/>
  <c r="K147" i="2"/>
  <c r="L147" i="2"/>
  <c r="M147" i="2"/>
  <c r="Q147" i="2"/>
  <c r="R147" i="2"/>
  <c r="U147" i="2"/>
  <c r="K148" i="2"/>
  <c r="L148" i="2"/>
  <c r="M148" i="2"/>
  <c r="Q148" i="2"/>
  <c r="R148" i="2"/>
  <c r="U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K150" i="2"/>
  <c r="L150" i="2"/>
  <c r="M150" i="2"/>
  <c r="Q150" i="2"/>
  <c r="R150" i="2"/>
  <c r="S150" i="2"/>
  <c r="S151" i="2" s="1"/>
  <c r="U150" i="2"/>
  <c r="K151" i="2"/>
  <c r="L151" i="2"/>
  <c r="M151" i="2"/>
  <c r="Q151" i="2"/>
  <c r="R151" i="2"/>
  <c r="U151" i="2"/>
  <c r="K152" i="2"/>
  <c r="L152" i="2"/>
  <c r="M152" i="2"/>
  <c r="Q152" i="2"/>
  <c r="O152" i="2" s="1"/>
  <c r="R152" i="2"/>
  <c r="U152" i="2"/>
  <c r="U153" i="2" s="1"/>
  <c r="K153" i="2"/>
  <c r="L153" i="2"/>
  <c r="M153" i="2"/>
  <c r="Q153" i="2"/>
  <c r="R153" i="2"/>
  <c r="E14" i="3"/>
  <c r="D18" i="3"/>
  <c r="C8" i="3"/>
  <c r="C9" i="3"/>
  <c r="C3" i="3"/>
  <c r="D15" i="3"/>
  <c r="E16" i="3"/>
  <c r="F15" i="3"/>
  <c r="E8" i="3"/>
  <c r="D14" i="3"/>
  <c r="F17" i="3"/>
  <c r="E6" i="3"/>
  <c r="E4" i="3"/>
  <c r="E18" i="3"/>
  <c r="G15" i="3"/>
  <c r="D5" i="3"/>
  <c r="G11" i="3"/>
  <c r="G16" i="3"/>
  <c r="G3" i="3"/>
  <c r="E17" i="3"/>
  <c r="G14" i="3"/>
  <c r="D9" i="3"/>
  <c r="C12" i="3"/>
  <c r="F14" i="3"/>
  <c r="D11" i="3"/>
  <c r="D17" i="3"/>
  <c r="E5" i="3"/>
  <c r="D3" i="3"/>
  <c r="F13" i="3"/>
  <c r="C10" i="3"/>
  <c r="G6" i="3"/>
  <c r="C18" i="3"/>
  <c r="C6" i="3"/>
  <c r="G17" i="3"/>
  <c r="D10" i="3"/>
  <c r="G8" i="3"/>
  <c r="C11" i="3"/>
  <c r="D6" i="3"/>
  <c r="E13" i="3"/>
  <c r="F7" i="3"/>
  <c r="C7" i="3"/>
  <c r="F11" i="3"/>
  <c r="C15" i="3"/>
  <c r="G4" i="3"/>
  <c r="G5" i="3"/>
  <c r="C14" i="3"/>
  <c r="C4" i="3"/>
  <c r="G7" i="3"/>
  <c r="F8" i="3"/>
  <c r="F9" i="3"/>
  <c r="E7" i="3"/>
  <c r="D12" i="3"/>
  <c r="E9" i="3"/>
  <c r="C17" i="3"/>
  <c r="F6" i="3"/>
  <c r="G9" i="3"/>
  <c r="G12" i="3"/>
  <c r="C13" i="3"/>
  <c r="F10" i="3"/>
  <c r="E15" i="3"/>
  <c r="G18" i="3"/>
  <c r="G10" i="3"/>
  <c r="F18" i="3"/>
  <c r="F16" i="3"/>
  <c r="D16" i="3"/>
  <c r="F12" i="3"/>
  <c r="E3" i="3"/>
  <c r="F5" i="3"/>
  <c r="D4" i="3"/>
  <c r="C16" i="3"/>
  <c r="D13" i="3"/>
  <c r="E11" i="3"/>
  <c r="E10" i="3"/>
  <c r="D8" i="3"/>
  <c r="D7" i="3"/>
  <c r="C5" i="3"/>
  <c r="G13" i="3"/>
  <c r="E12" i="3"/>
  <c r="O87" i="2" l="1"/>
  <c r="I87" i="2" s="1"/>
  <c r="O92" i="2"/>
  <c r="I92" i="2" s="1"/>
  <c r="O96" i="2"/>
  <c r="I96" i="2" s="1"/>
  <c r="O78" i="2"/>
  <c r="I78" i="2" s="1"/>
  <c r="O73" i="2"/>
  <c r="I73" i="2" s="1"/>
  <c r="O82" i="2"/>
  <c r="I82" i="2" s="1"/>
  <c r="O81" i="2"/>
  <c r="I81" i="2" s="1"/>
  <c r="O77" i="2"/>
  <c r="I77" i="2" s="1"/>
  <c r="O12" i="2"/>
  <c r="O62" i="2"/>
  <c r="I62" i="2" s="1"/>
  <c r="O24" i="2"/>
  <c r="I24" i="2" s="1"/>
  <c r="O8" i="2"/>
  <c r="I8" i="2" s="1"/>
  <c r="V142" i="2"/>
  <c r="V151" i="2"/>
  <c r="S152" i="2"/>
  <c r="V150" i="2"/>
  <c r="O146" i="2"/>
  <c r="I146" i="2" s="1"/>
  <c r="O142" i="2"/>
  <c r="I142" i="2" s="1"/>
  <c r="O138" i="2"/>
  <c r="I138" i="2" s="1"/>
  <c r="O134" i="2"/>
  <c r="I134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38" i="2"/>
  <c r="I38" i="2" s="1"/>
  <c r="V31" i="2"/>
  <c r="O28" i="2"/>
  <c r="I28" i="2" s="1"/>
  <c r="O20" i="2"/>
  <c r="I20" i="2" s="1"/>
  <c r="S143" i="2"/>
  <c r="S135" i="2"/>
  <c r="O30" i="2"/>
  <c r="I30" i="2" s="1"/>
  <c r="O22" i="2"/>
  <c r="I22" i="2" s="1"/>
  <c r="O14" i="2"/>
  <c r="I14" i="2" s="1"/>
  <c r="O6" i="2"/>
  <c r="I6" i="2" s="1"/>
  <c r="O84" i="2"/>
  <c r="I84" i="2" s="1"/>
  <c r="O83" i="2"/>
  <c r="I83" i="2" s="1"/>
  <c r="O79" i="2"/>
  <c r="I79" i="2" s="1"/>
  <c r="O75" i="2"/>
  <c r="I75" i="2" s="1"/>
  <c r="O71" i="2"/>
  <c r="I71" i="2" s="1"/>
  <c r="O67" i="2"/>
  <c r="I67" i="2" s="1"/>
  <c r="O60" i="2"/>
  <c r="I60" i="2" s="1"/>
  <c r="O36" i="2"/>
  <c r="I36" i="2" s="1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I46" i="2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6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44" i="2"/>
  <c r="I42" i="2"/>
  <c r="I40" i="2"/>
  <c r="I32" i="2"/>
  <c r="I16" i="2"/>
  <c r="I12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3" i="3"/>
  <c r="F4" i="3"/>
  <c r="V7" i="2" l="1"/>
  <c r="V15" i="2"/>
  <c r="V5" i="2"/>
  <c r="V13" i="2"/>
  <c r="V6" i="2"/>
  <c r="V14" i="2"/>
  <c r="V4" i="2"/>
  <c r="V12" i="2"/>
  <c r="V152" i="2"/>
  <c r="S153" i="2"/>
  <c r="V153" i="2" s="1"/>
  <c r="V11" i="2"/>
  <c r="V9" i="2"/>
  <c r="V17" i="2"/>
  <c r="V135" i="2"/>
  <c r="S136" i="2"/>
  <c r="V10" i="2"/>
  <c r="V8" i="2"/>
  <c r="V16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46" i="2" l="1"/>
  <c r="V145" i="2"/>
  <c r="S138" i="2"/>
  <c r="V137" i="2"/>
  <c r="T46" i="2"/>
  <c r="V45" i="2"/>
  <c r="V50" i="2"/>
  <c r="S51" i="2"/>
  <c r="V39" i="2"/>
  <c r="T40" i="2"/>
  <c r="V40" i="2" s="1"/>
  <c r="V86" i="2"/>
  <c r="S87" i="2"/>
  <c r="V146" i="2" l="1"/>
  <c r="S147" i="2"/>
  <c r="V138" i="2"/>
  <c r="S139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<sst xmlns="http://schemas.openxmlformats.org/spreadsheetml/2006/main" count="415" uniqueCount="250">
  <si>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</si>
  <si>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</si>
  <si>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</si>
  <si>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</si>
  <si>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</si>
  <si>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</si>
  <si>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</si>
  <si>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</si>
  <si>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</si>
  <si>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</si>
  <si>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</si>
  <si>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</si>
  <si>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</si>
  <si>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</si>
  <si>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</si>
  <si>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</si>
  <si>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</si>
  <si>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</si>
  <si>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</si>
  <si>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</si>
  <si>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</si>
  <si>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</si>
  <si>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</si>
  <si>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</si>
  <si>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</si>
  <si>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</si>
  <si>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</si>
  <si>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</si>
  <si>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</si>
  <si>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</si>
  <si>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</si>
  <si>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</si>
  <si>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</si>
  <si>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</si>
  <si>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</si>
  <si>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UART1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</si>
  <si>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</si>
  <si>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</si>
  <si>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</si>
  <si>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</si>
  <si>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</si>
  <si>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</si>
  <si>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</si>
  <si>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</si>
  <si>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</si>
  <si>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</si>
  <si>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</si>
  <si>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</si>
  <si>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</si>
  <si>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</si>
  <si>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</si>
  <si>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</si>
  <si>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</si>
  <si>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</si>
  <si>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</si>
  <si>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</si>
  <si>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</si>
  <si>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</si>
  <si>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</si>
  <si>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</si>
  <si>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CAN1</t>
    <phoneticPr fontId="1"/>
  </si>
  <si>
    <t>PA11</t>
    <phoneticPr fontId="1"/>
  </si>
  <si>
    <t>PD0</t>
    <phoneticPr fontId="1"/>
  </si>
  <si>
    <t>PB13</t>
    <phoneticPr fontId="1"/>
  </si>
  <si>
    <t>CAN2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</si>
  <si>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</si>
  <si>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</si>
  <si>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</si>
  <si>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</si>
  <si>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</si>
  <si>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</si>
  <si>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</si>
  <si>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</si>
  <si>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</si>
  <si>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</si>
  <si>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</si>
  <si>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</si>
  <si>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</si>
  <si>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</si>
  <si>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</si>
  <si>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</si>
  <si>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</si>
  <si>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</si>
  <si>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</si>
  <si>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</si>
  <si>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</si>
  <si>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</si>
  <si>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</si>
  <si>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</si>
  <si>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</si>
  <si>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</si>
  <si>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</si>
  <si>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</si>
  <si>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</si>
  <si>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</si>
  <si>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</si>
  <si>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</si>
  <si>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</si>
  <si>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</si>
  <si>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</si>
  <si>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</si>
  <si>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</si>
  <si>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</si>
  <si>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</si>
  <si>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</si>
  <si>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</si>
  <si>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</si>
  <si>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</si>
  <si>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</si>
  <si>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</si>
  <si>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</si>
  <si>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</si>
  <si>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</si>
  <si>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</si>
  <si>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</si>
  <si>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</si>
  <si>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</si>
  <si>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</si>
  <si>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</si>
  <si>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</si>
  <si>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</si>
  <si>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</si>
  <si>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</si>
  <si>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</si>
  <si>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</si>
  <si>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</si>
  <si>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</si>
  <si>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</si>
  <si>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</si>
  <si>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</si>
  <si>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</si>
  <si>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</si>
  <si>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</si>
  <si>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</si>
  <si>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</si>
  <si>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</si>
  <si>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</si>
  <si>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</si>
  <si>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</si>
  <si>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</si>
  <si>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</si>
  <si>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</si>
  <si>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</si>
  <si>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</si>
  <si>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</si>
  <si>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</si>
  <si>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</si>
  <si>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</si>
  <si>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</si>
  <si>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</si>
  <si>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</si>
  <si>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</si>
  <si>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</si>
  <si>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</si>
  <si>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</si>
  <si>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</si>
  <si>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</si>
  <si>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</si>
  <si>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</si>
  <si>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</si>
  <si>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</si>
  <si>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</si>
  <si>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</si>
  <si>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</si>
  <si>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</si>
  <si>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</si>
  <si>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</si>
  <si>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</si>
  <si>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</si>
  <si>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</si>
  <si>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</si>
  <si>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</si>
  <si>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</si>
  <si>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</si>
  <si>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</si>
  <si>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</si>
  <si>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</si>
  <si>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</si>
  <si>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</si>
  <si>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</si>
  <si>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</si>
  <si>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</si>
  <si>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</si>
  <si>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</si>
  <si>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</si>
  <si>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</si>
  <si>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</si>
  <si>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</si>
  <si>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</si>
  <si>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</si>
  <si>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</si>
  <si>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</si>
  <si>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</si>
  <si>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</si>
  <si>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</si>
  <si>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</si>
  <si>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</si>
  <si>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</si>
  <si>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</si>
  <si>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</si>
  <si>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</si>
  <si>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</si>
  <si>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</si>
  <si>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</si>
  <si>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</si>
  <si>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</si>
  <si>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</si>
  <si>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</si>
  <si>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</si>
  <si>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</si>
  <si>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</si>
  <si>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PC12</t>
    <phoneticPr fontId="1"/>
  </si>
  <si>
    <t>PA0</t>
    <phoneticPr fontId="1"/>
  </si>
  <si>
    <t>PD1</t>
    <phoneticPr fontId="1"/>
  </si>
  <si>
    <t>PD0</t>
    <phoneticPr fontId="1"/>
  </si>
  <si>
    <t>PA13</t>
    <phoneticPr fontId="1"/>
  </si>
  <si>
    <t>PA14</t>
    <phoneticPr fontId="1"/>
  </si>
  <si>
    <t>PB4</t>
    <phoneticPr fontId="1"/>
  </si>
  <si>
    <t>PA1</t>
    <phoneticPr fontId="1"/>
  </si>
  <si>
    <t>PA6</t>
    <phoneticPr fontId="1"/>
  </si>
  <si>
    <t>PA7</t>
    <phoneticPr fontId="1"/>
  </si>
  <si>
    <t>PC9</t>
    <phoneticPr fontId="1"/>
  </si>
  <si>
    <t>PD2</t>
    <phoneticPr fontId="1"/>
  </si>
  <si>
    <t>PA6</t>
  </si>
  <si>
    <t>PC6</t>
    <phoneticPr fontId="1"/>
  </si>
  <si>
    <t>PC7</t>
    <phoneticPr fontId="1"/>
  </si>
  <si>
    <t>PA7</t>
  </si>
  <si>
    <t>PA0</t>
    <phoneticPr fontId="1"/>
  </si>
  <si>
    <t>PA1</t>
    <phoneticPr fontId="1"/>
  </si>
  <si>
    <t>PA2</t>
    <phoneticPr fontId="1"/>
  </si>
  <si>
    <t>PA3</t>
    <phoneticPr fontId="1"/>
  </si>
  <si>
    <t>PA4</t>
    <phoneticPr fontId="1"/>
  </si>
  <si>
    <t>PA5</t>
    <phoneticPr fontId="1"/>
  </si>
  <si>
    <t>PC10</t>
    <phoneticPr fontId="1"/>
  </si>
  <si>
    <t>PC11</t>
    <phoneticPr fontId="1"/>
  </si>
  <si>
    <t>PB7</t>
    <phoneticPr fontId="1"/>
  </si>
  <si>
    <t>PA8</t>
    <phoneticPr fontId="1"/>
  </si>
  <si>
    <t>PA9</t>
    <phoneticPr fontId="1"/>
  </si>
  <si>
    <t>PA10</t>
    <phoneticPr fontId="1"/>
  </si>
  <si>
    <t>PB8</t>
    <phoneticPr fontId="1"/>
  </si>
  <si>
    <t>PB9</t>
    <phoneticPr fontId="1"/>
  </si>
  <si>
    <t>PE5</t>
    <phoneticPr fontId="1"/>
  </si>
  <si>
    <t>PE6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</si>
  <si>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</si>
  <si>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</si>
  <si>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</si>
  <si>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</si>
  <si>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PC4</t>
    <phoneticPr fontId="1"/>
  </si>
  <si>
    <t>PC5</t>
    <phoneticPr fontId="1"/>
  </si>
  <si>
    <t>PB14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</si>
</sst>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Border="1">
      <alignment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2" xfId="0" applyBorder="1">
      <alignment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7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3" zoomScale="115" zoomScaleNormal="115" workbookViewId="0">
      <selection activeCell="G6" sqref="G6"/>
    </sheetView>
  </sheetViews>
  <sheetFormatPr defaultRowHeight="13.2" x14ac:dyDescent="0.2"/>
  <cols>
    <col min="2" max="2" width="9" style="1"/>
  </cols>
  <sheetData>
    <row r="1" spans="2:10" ht="13.5" thickBot="1" x14ac:dyDescent="0.25"/>
    <row r="2" spans="2:10" s="1" customFormat="1" ht="13.05" x14ac:dyDescent="0.2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2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4"/>
      <c r="I3" s="95"/>
      <c r="J3" s="14">
        <v>12</v>
      </c>
    </row>
    <row r="4" spans="2:10" x14ac:dyDescent="0.2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96"/>
      <c r="I4" s="97"/>
      <c r="J4" s="13">
        <v>13</v>
      </c>
    </row>
    <row r="5" spans="2:10" x14ac:dyDescent="0.2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96"/>
      <c r="I5" s="97"/>
      <c r="J5" s="91"/>
    </row>
    <row r="6" spans="2:10" x14ac:dyDescent="0.2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96"/>
      <c r="I6" s="97"/>
      <c r="J6" s="92"/>
    </row>
    <row r="7" spans="2:10" x14ac:dyDescent="0.2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96"/>
      <c r="I7" s="97"/>
      <c r="J7" s="92"/>
    </row>
    <row r="8" spans="2:10" x14ac:dyDescent="0.2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96"/>
      <c r="I8" s="97"/>
      <c r="J8" s="92"/>
    </row>
    <row r="9" spans="2:10" x14ac:dyDescent="0.2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96"/>
      <c r="I9" s="97"/>
      <c r="J9" s="92"/>
    </row>
    <row r="10" spans="2:10" x14ac:dyDescent="0.2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96"/>
      <c r="I10" s="97"/>
      <c r="J10" s="92"/>
    </row>
    <row r="11" spans="2:10" x14ac:dyDescent="0.2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96"/>
      <c r="I11" s="97"/>
      <c r="J11" s="92"/>
    </row>
    <row r="12" spans="2:10" x14ac:dyDescent="0.2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96"/>
      <c r="I12" s="97"/>
      <c r="J12" s="92"/>
    </row>
    <row r="13" spans="2:10" x14ac:dyDescent="0.2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96"/>
      <c r="I13" s="97"/>
      <c r="J13" s="92"/>
    </row>
    <row r="14" spans="2:10" x14ac:dyDescent="0.2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96"/>
      <c r="I14" s="97"/>
      <c r="J14" s="92"/>
    </row>
    <row r="15" spans="2:10" x14ac:dyDescent="0.2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96"/>
      <c r="I15" s="97"/>
      <c r="J15" s="92"/>
    </row>
    <row r="16" spans="2:10" x14ac:dyDescent="0.2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96"/>
      <c r="I16" s="97"/>
      <c r="J16" s="92"/>
    </row>
    <row r="17" spans="2:10" x14ac:dyDescent="0.2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96"/>
      <c r="I17" s="97"/>
      <c r="J17" s="92"/>
    </row>
    <row r="18" spans="2:10" ht="13.8" thickBot="1" x14ac:dyDescent="0.25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98"/>
      <c r="I18" s="99"/>
      <c r="J18" s="93"/>
    </row>
    <row r="19" spans="2:10" ht="13.5" thickBot="1" x14ac:dyDescent="0.25"/>
    <row r="20" spans="2:10" ht="13.05" x14ac:dyDescent="0.2">
      <c r="B20" s="8" t="s">
        <v>9</v>
      </c>
      <c r="C20" s="7">
        <v>6</v>
      </c>
    </row>
    <row r="21" spans="2:10" ht="13.05" x14ac:dyDescent="0.2">
      <c r="B21" s="6" t="s">
        <v>8</v>
      </c>
      <c r="C21" s="5">
        <v>14</v>
      </c>
    </row>
    <row r="22" spans="2:10" ht="13.05" x14ac:dyDescent="0.2">
      <c r="B22" s="6" t="s">
        <v>7</v>
      </c>
      <c r="C22" s="5">
        <v>21</v>
      </c>
    </row>
    <row r="23" spans="2:10" ht="13.05" x14ac:dyDescent="0.2">
      <c r="B23" s="6" t="s">
        <v>6</v>
      </c>
      <c r="C23" s="5">
        <v>49</v>
      </c>
    </row>
    <row r="24" spans="2:10" ht="13.05" x14ac:dyDescent="0.2">
      <c r="B24" s="6" t="s">
        <v>5</v>
      </c>
      <c r="C24" s="5">
        <v>73</v>
      </c>
    </row>
    <row r="25" spans="2:10" ht="13.05" x14ac:dyDescent="0.2">
      <c r="B25" s="6" t="s">
        <v>4</v>
      </c>
      <c r="C25" s="5">
        <v>94</v>
      </c>
    </row>
    <row r="27" spans="2:10" ht="13.05" x14ac:dyDescent="0.2">
      <c r="B27" s="83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ht="13.05" x14ac:dyDescent="0.2">
      <c r="B28" s="83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ht="13.05" x14ac:dyDescent="0.2">
      <c r="B29" s="2" t="s">
        <v>1</v>
      </c>
      <c r="C29" s="84">
        <v>22</v>
      </c>
    </row>
    <row r="30" spans="2:10" ht="13.05" x14ac:dyDescent="0.2">
      <c r="B30" s="2" t="s">
        <v>0</v>
      </c>
      <c r="C30" s="85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70" zoomScaleNormal="70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H49" sqref="H49"/>
    </sheetView>
  </sheetViews>
  <sheetFormatPr defaultRowHeight="13.2" x14ac:dyDescent="0.2"/>
  <cols>
    <col min="1" max="1" width="6.21875" style="72" bestFit="1" customWidth="1"/>
    <col min="2" max="2" width="3.88671875" bestFit="1" customWidth="1"/>
    <col min="3" max="3" width="6.6640625" style="63" customWidth="1"/>
    <col min="4" max="4" width="6.6640625" style="23" customWidth="1"/>
    <col min="5" max="5" width="6.6640625" style="24" customWidth="1"/>
    <col min="6" max="6" width="6.6640625" style="25" customWidth="1"/>
    <col min="7" max="7" width="19" style="1" customWidth="1"/>
    <col min="8" max="8" width="9" style="11"/>
    <col min="9" max="9" width="13" style="11" bestFit="1" customWidth="1"/>
    <col min="10" max="10" width="33.88671875" customWidth="1"/>
    <col min="11" max="11" width="15.109375" style="33" bestFit="1" customWidth="1"/>
    <col min="12" max="12" width="15.109375" style="24" customWidth="1"/>
    <col min="13" max="13" width="15.10937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4.4" thickTop="1" thickBot="1" x14ac:dyDescent="0.25">
      <c r="A1" s="129" t="s">
        <v>18</v>
      </c>
      <c r="B1" s="128"/>
      <c r="C1" s="18" t="s">
        <v>19</v>
      </c>
      <c r="D1" s="130" t="s">
        <v>20</v>
      </c>
      <c r="E1" s="130"/>
      <c r="F1" s="130"/>
      <c r="G1" s="19" t="s">
        <v>21</v>
      </c>
      <c r="H1" s="20" t="s">
        <v>22</v>
      </c>
      <c r="I1" s="20" t="s">
        <v>23</v>
      </c>
      <c r="J1" s="19" t="s">
        <v>24</v>
      </c>
      <c r="K1" s="131" t="s">
        <v>25</v>
      </c>
      <c r="L1" s="128"/>
      <c r="M1" s="132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28" t="s">
        <v>29</v>
      </c>
      <c r="T1" s="128"/>
      <c r="U1" s="19" t="s">
        <v>21</v>
      </c>
      <c r="V1" s="19" t="s">
        <v>30</v>
      </c>
    </row>
    <row r="2" spans="1:22" ht="13.8" thickTop="1" x14ac:dyDescent="0.2">
      <c r="A2" s="123" t="s">
        <v>31</v>
      </c>
      <c r="B2" s="119">
        <v>1</v>
      </c>
      <c r="C2" s="22" t="s">
        <v>32</v>
      </c>
      <c r="D2" s="23" t="s">
        <v>33</v>
      </c>
      <c r="E2" s="24" t="s">
        <v>185</v>
      </c>
      <c r="G2" s="127" t="s">
        <v>35</v>
      </c>
      <c r="I2" s="11" t="str">
        <f>IF(O2="",P2,O2)</f>
        <v/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 t="str">
        <f>IFERROR(INDEX(ピン配置!$C$3:$I$18,MATCH(VALUE(MID(H2,3,2)),ピン配置!$B$3:$B$18,0),MATCH(MID(H2,2,1),ピン配置!$C$2:$I$2,0)),"")</f>
        <v/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UART1</v>
      </c>
      <c r="V2" s="1" t="str">
        <f>S2&amp;T2&amp;"_"&amp;C2</f>
        <v>UART1_TX</v>
      </c>
    </row>
    <row r="3" spans="1:22" x14ac:dyDescent="0.2">
      <c r="A3" s="112"/>
      <c r="B3" s="115"/>
      <c r="C3" s="29" t="s">
        <v>36</v>
      </c>
      <c r="D3" s="30" t="s">
        <v>37</v>
      </c>
      <c r="E3" s="31" t="s">
        <v>171</v>
      </c>
      <c r="F3" s="32"/>
      <c r="G3" s="127"/>
      <c r="I3" s="11" t="str">
        <f t="shared" ref="I3" si="2">IF(O3="",P3,O3)</f>
        <v/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 t="str">
        <f>IFERROR(INDEX(ピン配置!$C$3:$I$18,MATCH(VALUE(MID(H3,3,2)),ピン配置!$B$3:$B$18,0),MATCH(MID(H3,2,1),ピン配置!$C$2:$I$2,0)),"")</f>
        <v/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UART1</v>
      </c>
      <c r="V3" s="1" t="str">
        <f t="shared" ref="V3" si="5">S3&amp;T3&amp;"_"&amp;C3</f>
        <v>UART1_RX</v>
      </c>
    </row>
    <row r="4" spans="1:22" x14ac:dyDescent="0.2">
      <c r="A4" s="112"/>
      <c r="B4" s="119">
        <v>2</v>
      </c>
      <c r="C4" s="34" t="s">
        <v>32</v>
      </c>
      <c r="D4" s="23" t="s">
        <v>40</v>
      </c>
      <c r="E4" s="24" t="s">
        <v>39</v>
      </c>
      <c r="G4" s="116"/>
      <c r="H4" s="35"/>
      <c r="I4" s="35" t="str">
        <f t="shared" ref="I4:I67" si="6">IF(O4="",P4,O4)</f>
        <v/>
      </c>
      <c r="J4" s="4"/>
      <c r="K4" s="33" t="str">
        <f t="shared" ref="K4:K67" si="7">IF(D4="","",IF(COUNTIF($H:$H,D4)=0,D4,""))</f>
        <v>PD5</v>
      </c>
      <c r="L4" s="24" t="str">
        <f t="shared" ref="L4:L67" si="8">IF(E4="","",IF(COUNTIF($H:$H,E4)=0,E4,""))</f>
        <v>PA2</v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 t="str">
        <f>IFERROR(INDEX(ピン配置!$C$3:$I$18,MATCH(VALUE(MID(H4,3,2)),ピン配置!$B$3:$B$18,0),MATCH(MID(H4,2,1),ピン配置!$C$2:$I$2,0)),"")</f>
        <v/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/>
      </c>
      <c r="V4" s="1" t="str">
        <f t="shared" ref="V4:V67" si="16">S4&amp;T4&amp;"_"&amp;C4</f>
        <v>UART2_TX</v>
      </c>
    </row>
    <row r="5" spans="1:22" x14ac:dyDescent="0.2">
      <c r="A5" s="112"/>
      <c r="B5" s="116"/>
      <c r="C5" s="34" t="s">
        <v>36</v>
      </c>
      <c r="D5" s="23" t="s">
        <v>42</v>
      </c>
      <c r="E5" s="24" t="s">
        <v>41</v>
      </c>
      <c r="G5" s="119"/>
      <c r="H5" s="36"/>
      <c r="I5" s="36" t="str">
        <f t="shared" si="6"/>
        <v/>
      </c>
      <c r="J5" s="3"/>
      <c r="K5" s="33" t="str">
        <f t="shared" si="7"/>
        <v>PD6</v>
      </c>
      <c r="L5" s="24" t="str">
        <f t="shared" si="8"/>
        <v>PA3</v>
      </c>
      <c r="M5" s="28" t="str">
        <f t="shared" si="9"/>
        <v/>
      </c>
      <c r="O5" s="1" t="str">
        <f t="shared" si="10"/>
        <v/>
      </c>
      <c r="P5" s="1" t="str">
        <f>IFERROR(INDEX(ピン配置!$C$3:$I$18,MATCH(VALUE(MID(H5,3,2)),ピン配置!$B$3:$B$18,0),MATCH(MID(H5,2,1),ピン配置!$C$2:$I$2,0)),"")</f>
        <v/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/>
      </c>
      <c r="V5" s="1" t="str">
        <f t="shared" si="16"/>
        <v>UART2_RX</v>
      </c>
    </row>
    <row r="6" spans="1:22" x14ac:dyDescent="0.2">
      <c r="A6" s="112"/>
      <c r="B6" s="115">
        <v>3</v>
      </c>
      <c r="C6" s="22" t="s">
        <v>32</v>
      </c>
      <c r="D6" s="37" t="s">
        <v>45</v>
      </c>
      <c r="E6" s="38" t="s">
        <v>44</v>
      </c>
      <c r="F6" s="39" t="s">
        <v>172</v>
      </c>
      <c r="G6" s="127"/>
      <c r="I6" s="11" t="str">
        <f t="shared" si="6"/>
        <v/>
      </c>
      <c r="J6" s="4"/>
      <c r="K6" s="33" t="str">
        <f t="shared" si="7"/>
        <v>PD8</v>
      </c>
      <c r="L6" s="24" t="str">
        <f t="shared" si="8"/>
        <v/>
      </c>
      <c r="M6" s="28" t="str">
        <f t="shared" si="9"/>
        <v>PB10</v>
      </c>
      <c r="O6" s="1" t="str">
        <f t="shared" si="10"/>
        <v/>
      </c>
      <c r="P6" s="1" t="str">
        <f>IFERROR(INDEX(ピン配置!$C$3:$I$18,MATCH(VALUE(MID(H6,3,2)),ピン配置!$B$3:$B$18,0),MATCH(MID(H6,2,1),ピン配置!$C$2:$I$2,0)),"")</f>
        <v/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/>
      </c>
      <c r="V6" s="1" t="str">
        <f t="shared" si="16"/>
        <v>UART3_TX</v>
      </c>
    </row>
    <row r="7" spans="1:22" x14ac:dyDescent="0.2">
      <c r="A7" s="112"/>
      <c r="B7" s="115"/>
      <c r="C7" s="29" t="s">
        <v>36</v>
      </c>
      <c r="D7" s="30" t="s">
        <v>48</v>
      </c>
      <c r="E7" s="31" t="s">
        <v>47</v>
      </c>
      <c r="F7" s="32" t="s">
        <v>173</v>
      </c>
      <c r="G7" s="127"/>
      <c r="I7" s="11" t="str">
        <f t="shared" si="6"/>
        <v/>
      </c>
      <c r="J7" s="3"/>
      <c r="K7" s="33" t="str">
        <f t="shared" si="7"/>
        <v>PD9</v>
      </c>
      <c r="L7" s="24" t="str">
        <f t="shared" si="8"/>
        <v/>
      </c>
      <c r="M7" s="28" t="str">
        <f t="shared" si="9"/>
        <v>PB11</v>
      </c>
      <c r="O7" s="1" t="str">
        <f t="shared" si="10"/>
        <v/>
      </c>
      <c r="P7" s="1" t="str">
        <f>IFERROR(INDEX(ピン配置!$C$3:$I$18,MATCH(VALUE(MID(H7,3,2)),ピン配置!$B$3:$B$18,0),MATCH(MID(H7,2,1),ピン配置!$C$2:$I$2,0)),"")</f>
        <v/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/>
      </c>
      <c r="V7" s="1" t="str">
        <f t="shared" si="16"/>
        <v>UART3_RX</v>
      </c>
    </row>
    <row r="8" spans="1:22" x14ac:dyDescent="0.2">
      <c r="A8" s="112"/>
      <c r="B8" s="119">
        <v>4</v>
      </c>
      <c r="C8" s="34" t="s">
        <v>32</v>
      </c>
      <c r="D8" s="23" t="s">
        <v>44</v>
      </c>
      <c r="E8" s="24" t="s">
        <v>49</v>
      </c>
      <c r="G8" s="116"/>
      <c r="H8" s="35" t="s">
        <v>233</v>
      </c>
      <c r="I8" s="35">
        <f t="shared" si="6"/>
        <v>78</v>
      </c>
      <c r="J8" s="4"/>
      <c r="K8" s="33" t="str">
        <f t="shared" si="7"/>
        <v/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>
        <f>IFERROR(INDEX(ピン配置!$C$3:$I$18,MATCH(VALUE(MID(H8,3,2)),ピン配置!$B$3:$B$18,0),MATCH(MID(H8,2,1),ピン配置!$C$2:$I$2,0)),"")</f>
        <v>78</v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2">
      <c r="A9" s="112"/>
      <c r="B9" s="116"/>
      <c r="C9" s="34" t="s">
        <v>36</v>
      </c>
      <c r="D9" s="23" t="s">
        <v>47</v>
      </c>
      <c r="E9" s="24" t="s">
        <v>50</v>
      </c>
      <c r="G9" s="119"/>
      <c r="H9" s="36" t="s">
        <v>234</v>
      </c>
      <c r="I9" s="36">
        <f t="shared" si="6"/>
        <v>79</v>
      </c>
      <c r="J9" s="3"/>
      <c r="K9" s="33" t="str">
        <f t="shared" si="7"/>
        <v/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>
        <f>IFERROR(INDEX(ピン配置!$C$3:$I$18,MATCH(VALUE(MID(H9,3,2)),ピン配置!$B$3:$B$18,0),MATCH(MID(H9,2,1),ピン配置!$C$2:$I$2,0)),"")</f>
        <v>79</v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2">
      <c r="A10" s="112"/>
      <c r="B10" s="115">
        <v>5</v>
      </c>
      <c r="C10" s="22" t="s">
        <v>32</v>
      </c>
      <c r="D10" s="37" t="s">
        <v>51</v>
      </c>
      <c r="E10" s="38"/>
      <c r="F10" s="39"/>
      <c r="G10" s="127"/>
      <c r="H10" s="11" t="s">
        <v>211</v>
      </c>
      <c r="I10" s="11">
        <f t="shared" si="6"/>
        <v>80</v>
      </c>
      <c r="J10" s="4"/>
      <c r="K10" s="33" t="str">
        <f t="shared" si="7"/>
        <v/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>
        <f>IFERROR(INDEX(ピン配置!$C$3:$I$18,MATCH(VALUE(MID(H10,3,2)),ピン配置!$B$3:$B$18,0),MATCH(MID(H10,2,1),ピン配置!$C$2:$I$2,0)),"")</f>
        <v>80</v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2">
      <c r="A11" s="112"/>
      <c r="B11" s="115"/>
      <c r="C11" s="29" t="s">
        <v>36</v>
      </c>
      <c r="D11" s="30" t="s">
        <v>52</v>
      </c>
      <c r="E11" s="31"/>
      <c r="F11" s="32"/>
      <c r="G11" s="127"/>
      <c r="H11" s="11" t="s">
        <v>222</v>
      </c>
      <c r="I11" s="11">
        <f t="shared" si="6"/>
        <v>83</v>
      </c>
      <c r="J11" s="3"/>
      <c r="K11" s="33" t="str">
        <f t="shared" si="7"/>
        <v/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>
        <f>IFERROR(INDEX(ピン配置!$C$3:$I$18,MATCH(VALUE(MID(H11,3,2)),ピン配置!$B$3:$B$18,0),MATCH(MID(H11,2,1),ピン配置!$C$2:$I$2,0)),"")</f>
        <v>83</v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2">
      <c r="A12" s="112"/>
      <c r="B12" s="119">
        <v>6</v>
      </c>
      <c r="C12" s="34" t="s">
        <v>32</v>
      </c>
      <c r="D12" s="23" t="s">
        <v>53</v>
      </c>
      <c r="G12" s="116"/>
      <c r="H12" s="35"/>
      <c r="I12" s="35" t="str">
        <f t="shared" si="6"/>
        <v/>
      </c>
      <c r="J12" s="4"/>
      <c r="K12" s="33" t="str">
        <f t="shared" si="7"/>
        <v/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2">
      <c r="A13" s="112"/>
      <c r="B13" s="116"/>
      <c r="C13" s="34" t="s">
        <v>36</v>
      </c>
      <c r="D13" s="23" t="s">
        <v>54</v>
      </c>
      <c r="G13" s="119"/>
      <c r="H13" s="36"/>
      <c r="I13" s="36" t="str">
        <f t="shared" si="6"/>
        <v/>
      </c>
      <c r="J13" s="3"/>
      <c r="K13" s="33" t="str">
        <f t="shared" si="7"/>
        <v/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2">
      <c r="A14" s="112"/>
      <c r="B14" s="115">
        <v>7</v>
      </c>
      <c r="C14" s="34" t="s">
        <v>55</v>
      </c>
      <c r="D14" s="37"/>
      <c r="E14" s="38"/>
      <c r="F14" s="39"/>
      <c r="G14" s="127"/>
      <c r="I14" s="11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2">
      <c r="A15" s="112"/>
      <c r="B15" s="115"/>
      <c r="C15" s="34" t="s">
        <v>36</v>
      </c>
      <c r="D15" s="30"/>
      <c r="E15" s="31"/>
      <c r="F15" s="32"/>
      <c r="G15" s="127"/>
      <c r="I15" s="11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2">
      <c r="A16" s="112"/>
      <c r="B16" s="119">
        <v>8</v>
      </c>
      <c r="C16" s="22" t="s">
        <v>32</v>
      </c>
      <c r="G16" s="116"/>
      <c r="H16" s="40"/>
      <c r="I16" s="40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3.8" thickBot="1" x14ac:dyDescent="0.25">
      <c r="A17" s="124"/>
      <c r="B17" s="125"/>
      <c r="C17" s="41" t="s">
        <v>36</v>
      </c>
      <c r="D17" s="42"/>
      <c r="E17" s="43"/>
      <c r="F17" s="44"/>
      <c r="G17" s="126"/>
      <c r="H17" s="9"/>
      <c r="I17" s="9" t="str">
        <f t="shared" si="6"/>
        <v/>
      </c>
      <c r="J17" s="45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2">
      <c r="A18" s="123" t="s">
        <v>56</v>
      </c>
      <c r="B18" s="119">
        <v>1</v>
      </c>
      <c r="C18" s="22" t="s">
        <v>32</v>
      </c>
      <c r="D18" s="23" t="s">
        <v>59</v>
      </c>
      <c r="E18" s="24" t="s">
        <v>57</v>
      </c>
      <c r="G18" s="106" t="s">
        <v>60</v>
      </c>
      <c r="H18" s="11" t="s">
        <v>213</v>
      </c>
      <c r="I18" s="11">
        <f t="shared" si="6"/>
        <v>82</v>
      </c>
      <c r="J18" s="3"/>
      <c r="K18" s="33" t="str">
        <f t="shared" si="7"/>
        <v/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>
        <f>IFERROR(INDEX(ピン配置!$C$3:$I$18,MATCH(VALUE(MID(H18,3,2)),ピン配置!$B$3:$B$18,0),MATCH(MID(H18,2,1),ピン配置!$C$2:$I$2,0)),"")</f>
        <v>82</v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>CAN1</v>
      </c>
      <c r="V18" s="1" t="str">
        <f t="shared" si="16"/>
        <v>CAN1_TX</v>
      </c>
    </row>
    <row r="19" spans="1:22" x14ac:dyDescent="0.2">
      <c r="A19" s="112"/>
      <c r="B19" s="116"/>
      <c r="C19" s="29" t="s">
        <v>36</v>
      </c>
      <c r="D19" s="23" t="s">
        <v>62</v>
      </c>
      <c r="E19" s="24" t="s">
        <v>61</v>
      </c>
      <c r="G19" s="118"/>
      <c r="H19" s="11" t="s">
        <v>214</v>
      </c>
      <c r="I19" s="11">
        <f t="shared" si="6"/>
        <v>81</v>
      </c>
      <c r="J19" s="3"/>
      <c r="K19" s="33" t="str">
        <f t="shared" si="7"/>
        <v/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>
        <f>IFERROR(INDEX(ピン配置!$C$3:$I$18,MATCH(VALUE(MID(H19,3,2)),ピン配置!$B$3:$B$18,0),MATCH(MID(H19,2,1),ピン配置!$C$2:$I$2,0)),"")</f>
        <v>81</v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>CAN1</v>
      </c>
      <c r="V19" s="1" t="str">
        <f t="shared" si="16"/>
        <v>CAN1_RX</v>
      </c>
    </row>
    <row r="20" spans="1:22" x14ac:dyDescent="0.2">
      <c r="A20" s="112"/>
      <c r="B20" s="115">
        <v>2</v>
      </c>
      <c r="C20" s="34" t="s">
        <v>32</v>
      </c>
      <c r="D20" s="37" t="s">
        <v>34</v>
      </c>
      <c r="E20" s="38" t="s">
        <v>63</v>
      </c>
      <c r="F20" s="39"/>
      <c r="G20" s="116" t="s">
        <v>64</v>
      </c>
      <c r="H20" s="40"/>
      <c r="I20" s="40" t="str">
        <f t="shared" si="6"/>
        <v/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 t="str">
        <f>IFERROR(INDEX(ピン配置!$C$3:$I$18,MATCH(VALUE(MID(H20,3,2)),ピン配置!$B$3:$B$18,0),MATCH(MID(H20,2,1),ピン配置!$C$2:$I$2,0)),"")</f>
        <v/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CAN2</v>
      </c>
      <c r="V20" s="1" t="str">
        <f t="shared" si="16"/>
        <v>CAN2_TX</v>
      </c>
    </row>
    <row r="21" spans="1:22" ht="13.8" thickBot="1" x14ac:dyDescent="0.25">
      <c r="A21" s="113"/>
      <c r="B21" s="125"/>
      <c r="C21" s="41" t="s">
        <v>65</v>
      </c>
      <c r="D21" s="42" t="s">
        <v>169</v>
      </c>
      <c r="E21" s="43" t="s">
        <v>67</v>
      </c>
      <c r="F21" s="44"/>
      <c r="G21" s="126"/>
      <c r="H21" s="9"/>
      <c r="I21" s="9" t="str">
        <f t="shared" si="6"/>
        <v/>
      </c>
      <c r="J21" s="45"/>
      <c r="K21" s="33" t="str">
        <f t="shared" si="7"/>
        <v>PB5</v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 t="str">
        <f>IFERROR(INDEX(ピン配置!$C$3:$I$18,MATCH(VALUE(MID(H21,3,2)),ピン配置!$B$3:$B$18,0),MATCH(MID(H21,2,1),ピン配置!$C$2:$I$2,0)),"")</f>
        <v/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CAN2</v>
      </c>
      <c r="V21" s="1" t="str">
        <f t="shared" si="16"/>
        <v>CAN2_RX</v>
      </c>
    </row>
    <row r="22" spans="1:22" x14ac:dyDescent="0.2">
      <c r="A22" s="111" t="s">
        <v>68</v>
      </c>
      <c r="B22" s="114">
        <v>1</v>
      </c>
      <c r="C22" s="34" t="s">
        <v>69</v>
      </c>
      <c r="D22" s="46" t="s">
        <v>34</v>
      </c>
      <c r="E22" s="47" t="s">
        <v>70</v>
      </c>
      <c r="F22" s="48"/>
      <c r="G22" s="106"/>
      <c r="I22" s="11" t="str">
        <f t="shared" si="6"/>
        <v/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 t="str">
        <f>IFERROR(INDEX(ピン配置!$C$3:$I$18,MATCH(VALUE(MID(H22,3,2)),ピン配置!$B$3:$B$18,0),MATCH(MID(H22,2,1),ピン配置!$C$2:$I$2,0)),"")</f>
        <v/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2">
      <c r="A23" s="112"/>
      <c r="B23" s="116"/>
      <c r="C23" s="34" t="s">
        <v>71</v>
      </c>
      <c r="D23" s="23" t="s">
        <v>38</v>
      </c>
      <c r="E23" s="24" t="s">
        <v>58</v>
      </c>
      <c r="G23" s="118"/>
      <c r="I23" s="11" t="str">
        <f t="shared" si="6"/>
        <v/>
      </c>
      <c r="J23" s="3"/>
      <c r="K23" s="33" t="str">
        <f t="shared" si="7"/>
        <v/>
      </c>
      <c r="L23" s="24" t="str">
        <f t="shared" si="8"/>
        <v/>
      </c>
      <c r="M23" s="28" t="str">
        <f t="shared" si="9"/>
        <v/>
      </c>
      <c r="O23" s="1" t="str">
        <f t="shared" si="10"/>
        <v/>
      </c>
      <c r="P23" s="1" t="str">
        <f>IFERROR(INDEX(ピン配置!$C$3:$I$18,MATCH(VALUE(MID(H23,3,2)),ピン配置!$B$3:$B$18,0),MATCH(MID(H23,2,1),ピン配置!$C$2:$I$2,0)),"")</f>
        <v/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2">
      <c r="A24" s="112"/>
      <c r="B24" s="115">
        <v>2</v>
      </c>
      <c r="C24" s="22" t="s">
        <v>72</v>
      </c>
      <c r="D24" s="37" t="s">
        <v>43</v>
      </c>
      <c r="E24" s="38"/>
      <c r="F24" s="39"/>
      <c r="G24" s="116"/>
      <c r="H24" s="35"/>
      <c r="I24" s="35" t="str">
        <f t="shared" si="6"/>
        <v/>
      </c>
      <c r="J24" s="4"/>
      <c r="K24" s="33" t="str">
        <f t="shared" si="7"/>
        <v>PB10</v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2">
      <c r="A25" s="112"/>
      <c r="B25" s="115"/>
      <c r="C25" s="34" t="s">
        <v>73</v>
      </c>
      <c r="D25" s="30" t="s">
        <v>46</v>
      </c>
      <c r="E25" s="31"/>
      <c r="F25" s="32"/>
      <c r="G25" s="119"/>
      <c r="H25" s="36"/>
      <c r="I25" s="36" t="str">
        <f t="shared" si="6"/>
        <v/>
      </c>
      <c r="J25" s="3"/>
      <c r="K25" s="33" t="str">
        <f t="shared" si="7"/>
        <v>PB11</v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2">
      <c r="A26" s="112"/>
      <c r="B26" s="119">
        <v>3</v>
      </c>
      <c r="C26" s="22" t="s">
        <v>72</v>
      </c>
      <c r="D26" s="37" t="s">
        <v>74</v>
      </c>
      <c r="E26" s="38"/>
      <c r="F26" s="39"/>
      <c r="G26" s="120"/>
      <c r="I26" s="11" t="str">
        <f t="shared" si="6"/>
        <v/>
      </c>
      <c r="J26" s="4"/>
      <c r="K26" s="33" t="str">
        <f t="shared" si="7"/>
        <v/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2">
      <c r="A27" s="112"/>
      <c r="B27" s="115"/>
      <c r="C27" s="34" t="s">
        <v>73</v>
      </c>
      <c r="D27" s="30" t="s">
        <v>33</v>
      </c>
      <c r="E27" s="31" t="s">
        <v>221</v>
      </c>
      <c r="F27" s="32"/>
      <c r="G27" s="118"/>
      <c r="I27" s="11" t="str">
        <f t="shared" si="6"/>
        <v/>
      </c>
      <c r="J27" s="3"/>
      <c r="K27" s="33" t="str">
        <f t="shared" si="7"/>
        <v/>
      </c>
      <c r="L27" s="24" t="str">
        <f t="shared" si="8"/>
        <v>PC9</v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2">
      <c r="A28" s="112"/>
      <c r="B28" s="115">
        <v>4</v>
      </c>
      <c r="C28" s="34" t="s">
        <v>72</v>
      </c>
      <c r="G28" s="116"/>
      <c r="H28" s="40"/>
      <c r="I28" s="40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3.8" thickBot="1" x14ac:dyDescent="0.25">
      <c r="A29" s="124"/>
      <c r="B29" s="125"/>
      <c r="C29" s="41" t="s">
        <v>73</v>
      </c>
      <c r="D29" s="42"/>
      <c r="E29" s="43"/>
      <c r="F29" s="44"/>
      <c r="G29" s="126"/>
      <c r="H29" s="9"/>
      <c r="I29" s="9" t="str">
        <f t="shared" si="6"/>
        <v/>
      </c>
      <c r="J29" s="45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2">
      <c r="A30" s="123" t="s">
        <v>77</v>
      </c>
      <c r="B30" s="49" t="s">
        <v>78</v>
      </c>
      <c r="C30" s="49" t="s">
        <v>78</v>
      </c>
      <c r="D30" s="50"/>
      <c r="G30" s="51"/>
      <c r="I30" s="11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2">
      <c r="A31" s="112"/>
      <c r="B31" s="115" t="s">
        <v>79</v>
      </c>
      <c r="C31" s="34" t="s">
        <v>80</v>
      </c>
      <c r="D31" s="37"/>
      <c r="E31" s="38"/>
      <c r="F31" s="39"/>
      <c r="G31" s="120"/>
      <c r="H31" s="40"/>
      <c r="I31" s="40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2">
      <c r="A32" s="112"/>
      <c r="B32" s="115"/>
      <c r="C32" s="34" t="s">
        <v>82</v>
      </c>
      <c r="D32" s="50"/>
      <c r="E32" s="52"/>
      <c r="G32" s="107"/>
      <c r="I32" s="11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2">
      <c r="A33" s="112"/>
      <c r="B33" s="115"/>
      <c r="C33" s="34" t="s">
        <v>83</v>
      </c>
      <c r="D33" s="50"/>
      <c r="E33" s="52"/>
      <c r="G33" s="107"/>
      <c r="I33" s="11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2">
      <c r="A34" s="112"/>
      <c r="B34" s="115"/>
      <c r="C34" s="34" t="s">
        <v>84</v>
      </c>
      <c r="D34" s="50"/>
      <c r="E34" s="52"/>
      <c r="G34" s="107"/>
      <c r="I34" s="11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2">
      <c r="A35" s="112"/>
      <c r="B35" s="115"/>
      <c r="C35" s="34" t="s">
        <v>85</v>
      </c>
      <c r="D35" s="30"/>
      <c r="E35" s="31"/>
      <c r="F35" s="32"/>
      <c r="G35" s="118"/>
      <c r="H35" s="53"/>
      <c r="I35" s="53" t="str">
        <f t="shared" si="6"/>
        <v/>
      </c>
      <c r="J35" s="54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2">
      <c r="A36" s="112"/>
      <c r="B36" s="119" t="s">
        <v>86</v>
      </c>
      <c r="C36" s="22" t="s">
        <v>80</v>
      </c>
      <c r="D36" s="50"/>
      <c r="G36" s="120"/>
      <c r="I36" s="11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2">
      <c r="A37" s="112"/>
      <c r="B37" s="115"/>
      <c r="C37" s="34" t="s">
        <v>87</v>
      </c>
      <c r="D37" s="50"/>
      <c r="E37" s="52"/>
      <c r="G37" s="107"/>
      <c r="I37" s="11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2">
      <c r="A38" s="112"/>
      <c r="B38" s="115"/>
      <c r="C38" s="34" t="s">
        <v>89</v>
      </c>
      <c r="D38" s="50"/>
      <c r="E38" s="52"/>
      <c r="G38" s="107"/>
      <c r="I38" s="11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2">
      <c r="A39" s="112"/>
      <c r="B39" s="115"/>
      <c r="C39" s="34" t="s">
        <v>84</v>
      </c>
      <c r="D39" s="50"/>
      <c r="E39" s="52"/>
      <c r="G39" s="107"/>
      <c r="I39" s="11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3.8" thickBot="1" x14ac:dyDescent="0.25">
      <c r="A40" s="113"/>
      <c r="B40" s="116"/>
      <c r="C40" s="29" t="s">
        <v>85</v>
      </c>
      <c r="G40" s="117"/>
      <c r="I40" s="11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2">
      <c r="A41" s="121" t="s">
        <v>92</v>
      </c>
      <c r="B41" s="114">
        <v>1</v>
      </c>
      <c r="C41" s="55" t="s">
        <v>93</v>
      </c>
      <c r="D41" s="46" t="s">
        <v>74</v>
      </c>
      <c r="E41" s="47"/>
      <c r="F41" s="48" t="s">
        <v>90</v>
      </c>
      <c r="G41" s="47"/>
      <c r="H41" s="56" t="s">
        <v>236</v>
      </c>
      <c r="I41" s="56">
        <f t="shared" si="6"/>
        <v>67</v>
      </c>
      <c r="J41" s="57"/>
      <c r="K41" s="33" t="str">
        <f t="shared" si="7"/>
        <v/>
      </c>
      <c r="L41" s="24" t="str">
        <f t="shared" si="8"/>
        <v/>
      </c>
      <c r="M41" s="28" t="str">
        <f t="shared" si="9"/>
        <v>PE9</v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67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/>
      </c>
      <c r="V41" s="1" t="str">
        <f t="shared" si="16"/>
        <v>TIM1_CN1</v>
      </c>
    </row>
    <row r="42" spans="1:22" x14ac:dyDescent="0.2">
      <c r="A42" s="122"/>
      <c r="B42" s="119"/>
      <c r="C42" s="58" t="s">
        <v>94</v>
      </c>
      <c r="D42" s="23" t="s">
        <v>95</v>
      </c>
      <c r="E42" s="52" t="s">
        <v>63</v>
      </c>
      <c r="F42" s="25" t="s">
        <v>88</v>
      </c>
      <c r="G42" s="24"/>
      <c r="I42" s="11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/>
      </c>
      <c r="V42" s="1" t="str">
        <f t="shared" si="16"/>
        <v>TIM1_CN1N</v>
      </c>
    </row>
    <row r="43" spans="1:22" x14ac:dyDescent="0.2">
      <c r="A43" s="122"/>
      <c r="B43" s="115"/>
      <c r="C43" s="59" t="s">
        <v>96</v>
      </c>
      <c r="D43" s="23" t="s">
        <v>33</v>
      </c>
      <c r="E43" s="52"/>
      <c r="F43" s="25" t="s">
        <v>97</v>
      </c>
      <c r="G43" s="24"/>
      <c r="H43" s="11" t="s">
        <v>237</v>
      </c>
      <c r="I43" s="11">
        <f t="shared" si="6"/>
        <v>68</v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>PE11</v>
      </c>
      <c r="O43" s="1" t="str">
        <f t="shared" si="10"/>
        <v/>
      </c>
      <c r="P43" s="1">
        <f>IFERROR(INDEX(ピン配置!$C$3:$I$18,MATCH(VALUE(MID(H43,3,2)),ピン配置!$B$3:$B$18,0),MATCH(MID(H43,2,1),ピン配置!$C$2:$I$2,0)),"")</f>
        <v>68</v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/>
      </c>
      <c r="V43" s="1" t="str">
        <f t="shared" si="16"/>
        <v>TIM1_CN2</v>
      </c>
    </row>
    <row r="44" spans="1:22" x14ac:dyDescent="0.2">
      <c r="A44" s="122"/>
      <c r="B44" s="115"/>
      <c r="C44" s="59" t="s">
        <v>98</v>
      </c>
      <c r="D44" s="23" t="s">
        <v>99</v>
      </c>
      <c r="E44" s="24" t="s">
        <v>100</v>
      </c>
      <c r="F44" s="25" t="s">
        <v>91</v>
      </c>
      <c r="G44" s="24"/>
      <c r="I44" s="11" t="str">
        <f t="shared" si="6"/>
        <v/>
      </c>
      <c r="J44" s="3"/>
      <c r="K44" s="33" t="str">
        <f t="shared" si="7"/>
        <v>PB0</v>
      </c>
      <c r="L44" s="24" t="str">
        <f t="shared" si="8"/>
        <v/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/>
      </c>
      <c r="V44" s="1" t="str">
        <f t="shared" si="16"/>
        <v>TIM1_CN2N</v>
      </c>
    </row>
    <row r="45" spans="1:22" x14ac:dyDescent="0.2">
      <c r="A45" s="122"/>
      <c r="B45" s="115"/>
      <c r="C45" s="59" t="s">
        <v>101</v>
      </c>
      <c r="D45" s="23" t="s">
        <v>37</v>
      </c>
      <c r="E45" s="52"/>
      <c r="F45" s="25" t="s">
        <v>102</v>
      </c>
      <c r="G45" s="24"/>
      <c r="H45" s="11" t="s">
        <v>238</v>
      </c>
      <c r="I45" s="11">
        <f t="shared" si="6"/>
        <v>69</v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>PE13</v>
      </c>
      <c r="O45" s="1" t="str">
        <f t="shared" si="10"/>
        <v/>
      </c>
      <c r="P45" s="1">
        <f>IFERROR(INDEX(ピン配置!$C$3:$I$18,MATCH(VALUE(MID(H45,3,2)),ピン配置!$B$3:$B$18,0),MATCH(MID(H45,2,1),ピン配置!$C$2:$I$2,0)),"")</f>
        <v>69</v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/>
      </c>
      <c r="V45" s="1" t="str">
        <f t="shared" si="16"/>
        <v>TIM1_CN3</v>
      </c>
    </row>
    <row r="46" spans="1:22" x14ac:dyDescent="0.2">
      <c r="A46" s="122"/>
      <c r="B46" s="115"/>
      <c r="C46" s="59" t="s">
        <v>103</v>
      </c>
      <c r="D46" s="23" t="s">
        <v>104</v>
      </c>
      <c r="E46" s="24" t="s">
        <v>167</v>
      </c>
      <c r="F46" s="25" t="s">
        <v>106</v>
      </c>
      <c r="G46" s="24"/>
      <c r="I46" s="11" t="str">
        <f t="shared" si="6"/>
        <v/>
      </c>
      <c r="J46" s="3"/>
      <c r="K46" s="33" t="str">
        <f t="shared" si="7"/>
        <v>PB1</v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/>
      </c>
      <c r="V46" s="1" t="str">
        <f t="shared" si="16"/>
        <v>TIM1_CN3N</v>
      </c>
    </row>
    <row r="47" spans="1:22" x14ac:dyDescent="0.2">
      <c r="A47" s="122"/>
      <c r="B47" s="115"/>
      <c r="C47" s="59" t="s">
        <v>107</v>
      </c>
      <c r="D47" s="30" t="s">
        <v>61</v>
      </c>
      <c r="E47" s="31"/>
      <c r="F47" s="32" t="s">
        <v>168</v>
      </c>
      <c r="G47" s="31"/>
      <c r="H47" s="53"/>
      <c r="I47" s="53" t="str">
        <f t="shared" si="6"/>
        <v/>
      </c>
      <c r="J47" s="54"/>
      <c r="K47" s="33" t="str">
        <f t="shared" si="7"/>
        <v>PA11</v>
      </c>
      <c r="L47" s="24" t="str">
        <f t="shared" si="8"/>
        <v/>
      </c>
      <c r="M47" s="28" t="str">
        <f t="shared" si="9"/>
        <v>PE14</v>
      </c>
      <c r="O47" s="1" t="str">
        <f t="shared" si="10"/>
        <v/>
      </c>
      <c r="P47" s="1" t="str">
        <f>IFERROR(INDEX(ピン配置!$C$3:$I$18,MATCH(VALUE(MID(H47,3,2)),ピン配置!$B$3:$B$18,0),MATCH(MID(H47,2,1),ピン配置!$C$2:$I$2,0)),"")</f>
        <v/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/>
      </c>
      <c r="V47" s="1" t="str">
        <f t="shared" si="16"/>
        <v>TIM1_CN4</v>
      </c>
    </row>
    <row r="48" spans="1:22" x14ac:dyDescent="0.2">
      <c r="A48" s="122"/>
      <c r="B48" s="119">
        <v>2</v>
      </c>
      <c r="C48" s="58" t="s">
        <v>93</v>
      </c>
      <c r="D48" s="23" t="s">
        <v>49</v>
      </c>
      <c r="E48" s="24" t="s">
        <v>108</v>
      </c>
      <c r="F48" s="25" t="s">
        <v>109</v>
      </c>
      <c r="G48" s="24"/>
      <c r="I48" s="11" t="str">
        <f t="shared" si="6"/>
        <v/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>PA15</v>
      </c>
      <c r="O48" s="1" t="str">
        <f t="shared" si="10"/>
        <v/>
      </c>
      <c r="P48" s="1" t="str">
        <f>IFERROR(INDEX(ピン配置!$C$3:$I$18,MATCH(VALUE(MID(H48,3,2)),ピン配置!$B$3:$B$18,0),MATCH(MID(H48,2,1),ピン配置!$C$2:$I$2,0)),"")</f>
        <v/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/>
      </c>
      <c r="V48" s="1" t="str">
        <f t="shared" si="16"/>
        <v>TIM2_CN1</v>
      </c>
    </row>
    <row r="49" spans="1:22" x14ac:dyDescent="0.2">
      <c r="A49" s="122"/>
      <c r="B49" s="115"/>
      <c r="C49" s="59" t="s">
        <v>96</v>
      </c>
      <c r="D49" s="23" t="s">
        <v>163</v>
      </c>
      <c r="E49" s="24" t="s">
        <v>110</v>
      </c>
      <c r="G49" s="24"/>
      <c r="I49" s="11" t="str">
        <f t="shared" si="6"/>
        <v/>
      </c>
      <c r="J49" s="3"/>
      <c r="K49" s="33" t="str">
        <f t="shared" si="7"/>
        <v/>
      </c>
      <c r="L49" s="24" t="str">
        <f t="shared" si="8"/>
        <v>PB3</v>
      </c>
      <c r="M49" s="28" t="str">
        <f t="shared" si="9"/>
        <v/>
      </c>
      <c r="O49" s="1" t="str">
        <f t="shared" si="10"/>
        <v/>
      </c>
      <c r="P49" s="1" t="str">
        <f>IFERROR(INDEX(ピン配置!$C$3:$I$18,MATCH(VALUE(MID(H49,3,2)),ピン配置!$B$3:$B$18,0),MATCH(MID(H49,2,1),ピン配置!$C$2:$I$2,0)),"")</f>
        <v/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/>
      </c>
      <c r="V49" s="1" t="str">
        <f t="shared" si="16"/>
        <v>TIM2_CN2</v>
      </c>
    </row>
    <row r="50" spans="1:22" x14ac:dyDescent="0.2">
      <c r="A50" s="122"/>
      <c r="B50" s="115"/>
      <c r="C50" s="59" t="s">
        <v>101</v>
      </c>
      <c r="D50" s="23" t="s">
        <v>39</v>
      </c>
      <c r="E50" s="24" t="s">
        <v>43</v>
      </c>
      <c r="G50" s="24"/>
      <c r="I50" s="11" t="str">
        <f t="shared" si="6"/>
        <v/>
      </c>
      <c r="J50" s="3"/>
      <c r="K50" s="33" t="str">
        <f t="shared" si="7"/>
        <v>PA2</v>
      </c>
      <c r="L50" s="24" t="str">
        <f t="shared" si="8"/>
        <v>PB10</v>
      </c>
      <c r="M50" s="28" t="str">
        <f t="shared" si="9"/>
        <v/>
      </c>
      <c r="O50" s="1" t="str">
        <f t="shared" si="10"/>
        <v/>
      </c>
      <c r="P50" s="1" t="str">
        <f>IFERROR(INDEX(ピン配置!$C$3:$I$18,MATCH(VALUE(MID(H50,3,2)),ピン配置!$B$3:$B$18,0),MATCH(MID(H50,2,1),ピン配置!$C$2:$I$2,0)),"")</f>
        <v/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/>
      </c>
      <c r="V50" s="1" t="str">
        <f t="shared" si="16"/>
        <v>TIM2_CN3</v>
      </c>
    </row>
    <row r="51" spans="1:22" x14ac:dyDescent="0.2">
      <c r="A51" s="122"/>
      <c r="B51" s="116"/>
      <c r="C51" s="60" t="s">
        <v>107</v>
      </c>
      <c r="D51" s="23" t="s">
        <v>41</v>
      </c>
      <c r="E51" s="24" t="s">
        <v>46</v>
      </c>
      <c r="G51" s="31"/>
      <c r="H51" s="53"/>
      <c r="I51" s="53" t="str">
        <f t="shared" si="6"/>
        <v/>
      </c>
      <c r="J51" s="54"/>
      <c r="K51" s="33" t="str">
        <f t="shared" si="7"/>
        <v>PA3</v>
      </c>
      <c r="L51" s="24" t="str">
        <f t="shared" si="8"/>
        <v>PB11</v>
      </c>
      <c r="M51" s="28" t="str">
        <f t="shared" si="9"/>
        <v/>
      </c>
      <c r="O51" s="1" t="str">
        <f t="shared" si="10"/>
        <v/>
      </c>
      <c r="P51" s="1" t="str">
        <f>IFERROR(INDEX(ピン配置!$C$3:$I$18,MATCH(VALUE(MID(H51,3,2)),ピン配置!$B$3:$B$18,0),MATCH(MID(H51,2,1),ピン配置!$C$2:$I$2,0)),"")</f>
        <v/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/>
      </c>
      <c r="V51" s="1" t="str">
        <f t="shared" si="16"/>
        <v>TIM2_CN4</v>
      </c>
    </row>
    <row r="52" spans="1:22" x14ac:dyDescent="0.2">
      <c r="A52" s="122"/>
      <c r="B52" s="115">
        <v>3</v>
      </c>
      <c r="C52" s="59" t="s">
        <v>93</v>
      </c>
      <c r="D52" s="37" t="s">
        <v>111</v>
      </c>
      <c r="E52" s="38" t="s">
        <v>112</v>
      </c>
      <c r="F52" s="39" t="s">
        <v>53</v>
      </c>
      <c r="G52" s="24"/>
      <c r="H52" s="11" t="s">
        <v>219</v>
      </c>
      <c r="I52" s="11">
        <f t="shared" si="6"/>
        <v>31</v>
      </c>
      <c r="J52" s="3"/>
      <c r="K52" s="33" t="str">
        <f t="shared" si="7"/>
        <v/>
      </c>
      <c r="L52" s="24" t="str">
        <f t="shared" si="8"/>
        <v/>
      </c>
      <c r="M52" s="28" t="str">
        <f t="shared" si="9"/>
        <v/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/>
      </c>
      <c r="V52" s="1" t="str">
        <f t="shared" si="16"/>
        <v>TIM3_CN1</v>
      </c>
    </row>
    <row r="53" spans="1:22" x14ac:dyDescent="0.2">
      <c r="A53" s="122"/>
      <c r="B53" s="115"/>
      <c r="C53" s="59" t="s">
        <v>96</v>
      </c>
      <c r="D53" s="23" t="s">
        <v>95</v>
      </c>
      <c r="E53" s="52" t="s">
        <v>66</v>
      </c>
      <c r="F53" s="25" t="s">
        <v>54</v>
      </c>
      <c r="G53" s="24"/>
      <c r="H53" s="11" t="s">
        <v>220</v>
      </c>
      <c r="I53" s="11">
        <f t="shared" si="6"/>
        <v>32</v>
      </c>
      <c r="J53" s="3"/>
      <c r="K53" s="33" t="str">
        <f t="shared" si="7"/>
        <v/>
      </c>
      <c r="L53" s="24" t="str">
        <f t="shared" si="8"/>
        <v>PB5</v>
      </c>
      <c r="M53" s="28" t="str">
        <f t="shared" si="9"/>
        <v/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/>
      </c>
      <c r="V53" s="1" t="str">
        <f t="shared" si="16"/>
        <v>TIM3_CN2</v>
      </c>
    </row>
    <row r="54" spans="1:22" x14ac:dyDescent="0.2">
      <c r="A54" s="122"/>
      <c r="B54" s="115"/>
      <c r="C54" s="59" t="s">
        <v>101</v>
      </c>
      <c r="D54" s="23" t="s">
        <v>166</v>
      </c>
      <c r="E54" s="52"/>
      <c r="F54" s="25" t="s">
        <v>115</v>
      </c>
      <c r="G54" s="24"/>
      <c r="I54" s="11" t="str">
        <f t="shared" si="6"/>
        <v/>
      </c>
      <c r="J54" s="3"/>
      <c r="K54" s="33" t="str">
        <f t="shared" si="7"/>
        <v>PB0</v>
      </c>
      <c r="L54" s="24" t="str">
        <f t="shared" si="8"/>
        <v/>
      </c>
      <c r="M54" s="28" t="str">
        <f t="shared" si="9"/>
        <v>PC8</v>
      </c>
      <c r="O54" s="1" t="str">
        <f t="shared" si="10"/>
        <v/>
      </c>
      <c r="P54" s="1" t="str">
        <f>IFERROR(INDEX(ピン配置!$C$3:$I$18,MATCH(VALUE(MID(H54,3,2)),ピン配置!$B$3:$B$18,0),MATCH(MID(H54,2,1),ピン配置!$C$2:$I$2,0)),"")</f>
        <v/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/>
      </c>
      <c r="V54" s="1" t="str">
        <f t="shared" si="16"/>
        <v>TIM3_CN3</v>
      </c>
    </row>
    <row r="55" spans="1:22" x14ac:dyDescent="0.2">
      <c r="A55" s="122"/>
      <c r="B55" s="115"/>
      <c r="C55" s="59" t="s">
        <v>107</v>
      </c>
      <c r="D55" s="30" t="s">
        <v>104</v>
      </c>
      <c r="E55" s="31"/>
      <c r="F55" s="32" t="s">
        <v>81</v>
      </c>
      <c r="G55" s="31"/>
      <c r="H55" s="53"/>
      <c r="I55" s="53" t="str">
        <f t="shared" si="6"/>
        <v/>
      </c>
      <c r="J55" s="54"/>
      <c r="K55" s="33" t="str">
        <f t="shared" si="7"/>
        <v>PB1</v>
      </c>
      <c r="L55" s="24" t="str">
        <f t="shared" si="8"/>
        <v/>
      </c>
      <c r="M55" s="28" t="str">
        <f t="shared" si="9"/>
        <v>PC9</v>
      </c>
      <c r="O55" s="1" t="str">
        <f t="shared" si="10"/>
        <v/>
      </c>
      <c r="P55" s="1" t="str">
        <f>IFERROR(INDEX(ピン配置!$C$3:$I$18,MATCH(VALUE(MID(H55,3,2)),ピン配置!$B$3:$B$18,0),MATCH(MID(H55,2,1),ピン配置!$C$2:$I$2,0)),"")</f>
        <v/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/>
      </c>
      <c r="V55" s="1" t="str">
        <f t="shared" si="16"/>
        <v>TIM3_CN4</v>
      </c>
    </row>
    <row r="56" spans="1:22" x14ac:dyDescent="0.2">
      <c r="A56" s="122"/>
      <c r="B56" s="119">
        <v>4</v>
      </c>
      <c r="C56" s="58" t="s">
        <v>93</v>
      </c>
      <c r="D56" s="23" t="s">
        <v>34</v>
      </c>
      <c r="E56" s="52" t="s">
        <v>75</v>
      </c>
      <c r="G56" s="24"/>
      <c r="H56" s="11" t="s">
        <v>34</v>
      </c>
      <c r="I56" s="11">
        <f t="shared" si="6"/>
        <v>92</v>
      </c>
      <c r="J56" s="3"/>
      <c r="K56" s="33" t="str">
        <f t="shared" si="7"/>
        <v/>
      </c>
      <c r="L56" s="24" t="str">
        <f t="shared" si="8"/>
        <v>PD12</v>
      </c>
      <c r="M56" s="28" t="str">
        <f t="shared" si="9"/>
        <v/>
      </c>
      <c r="O56" s="1" t="str">
        <f t="shared" si="10"/>
        <v/>
      </c>
      <c r="P56" s="1">
        <f>IFERROR(INDEX(ピン配置!$C$3:$I$18,MATCH(VALUE(MID(H56,3,2)),ピン配置!$B$3:$B$18,0),MATCH(MID(H56,2,1),ピン配置!$C$2:$I$2,0)),"")</f>
        <v>92</v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/>
      </c>
      <c r="V56" s="1" t="str">
        <f t="shared" si="16"/>
        <v>TIM4_CN1</v>
      </c>
    </row>
    <row r="57" spans="1:22" x14ac:dyDescent="0.2">
      <c r="A57" s="122"/>
      <c r="B57" s="115"/>
      <c r="C57" s="59" t="s">
        <v>96</v>
      </c>
      <c r="D57" s="23" t="s">
        <v>38</v>
      </c>
      <c r="E57" s="52" t="s">
        <v>76</v>
      </c>
      <c r="G57" s="24"/>
      <c r="H57" s="11" t="s">
        <v>235</v>
      </c>
      <c r="I57" s="11">
        <f t="shared" si="6"/>
        <v>93</v>
      </c>
      <c r="J57" s="3"/>
      <c r="K57" s="33" t="str">
        <f t="shared" si="7"/>
        <v/>
      </c>
      <c r="L57" s="24" t="str">
        <f t="shared" si="8"/>
        <v>PD13</v>
      </c>
      <c r="M57" s="28" t="str">
        <f t="shared" si="9"/>
        <v/>
      </c>
      <c r="O57" s="1" t="str">
        <f t="shared" si="10"/>
        <v/>
      </c>
      <c r="P57" s="1">
        <f>IFERROR(INDEX(ピン配置!$C$3:$I$18,MATCH(VALUE(MID(H57,3,2)),ピン配置!$B$3:$B$18,0),MATCH(MID(H57,2,1),ピン配置!$C$2:$I$2,0)),"")</f>
        <v>93</v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/>
      </c>
      <c r="V57" s="1" t="str">
        <f t="shared" si="16"/>
        <v>TIM4_CN2</v>
      </c>
    </row>
    <row r="58" spans="1:22" x14ac:dyDescent="0.2">
      <c r="A58" s="122"/>
      <c r="B58" s="115"/>
      <c r="C58" s="59" t="s">
        <v>101</v>
      </c>
      <c r="D58" s="23" t="s">
        <v>165</v>
      </c>
      <c r="E58" s="52" t="s">
        <v>113</v>
      </c>
      <c r="G58" s="24"/>
      <c r="I58" s="11" t="str">
        <f t="shared" si="6"/>
        <v/>
      </c>
      <c r="J58" s="3"/>
      <c r="K58" s="33" t="str">
        <f t="shared" si="7"/>
        <v/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/>
      </c>
      <c r="V58" s="1" t="str">
        <f t="shared" si="16"/>
        <v>TIM4_CN3</v>
      </c>
    </row>
    <row r="59" spans="1:22" x14ac:dyDescent="0.2">
      <c r="A59" s="122"/>
      <c r="B59" s="116"/>
      <c r="C59" s="60" t="s">
        <v>107</v>
      </c>
      <c r="D59" s="23" t="s">
        <v>58</v>
      </c>
      <c r="E59" s="52" t="s">
        <v>114</v>
      </c>
      <c r="G59" s="31"/>
      <c r="H59" s="53"/>
      <c r="I59" s="53" t="str">
        <f t="shared" si="6"/>
        <v/>
      </c>
      <c r="J59" s="54"/>
      <c r="K59" s="33" t="str">
        <f t="shared" si="7"/>
        <v/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 t="str">
        <f>IFERROR(INDEX(ピン配置!$C$3:$I$18,MATCH(VALUE(MID(H59,3,2)),ピン配置!$B$3:$B$18,0),MATCH(MID(H59,2,1),ピン配置!$C$2:$I$2,0)),"")</f>
        <v/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/>
      </c>
      <c r="V59" s="1" t="str">
        <f t="shared" si="16"/>
        <v>TIM4_CN4</v>
      </c>
    </row>
    <row r="60" spans="1:22" x14ac:dyDescent="0.2">
      <c r="A60" s="122"/>
      <c r="B60" s="115">
        <v>5</v>
      </c>
      <c r="C60" s="59" t="s">
        <v>93</v>
      </c>
      <c r="D60" s="37" t="s">
        <v>49</v>
      </c>
      <c r="E60" s="38"/>
      <c r="F60" s="39"/>
      <c r="G60" s="24"/>
      <c r="H60" s="11" t="s">
        <v>212</v>
      </c>
      <c r="I60" s="11">
        <f t="shared" si="6"/>
        <v>23</v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>
        <f>IFERROR(INDEX(ピン配置!$C$3:$I$18,MATCH(VALUE(MID(H60,3,2)),ピン配置!$B$3:$B$18,0),MATCH(MID(H60,2,1),ピン配置!$C$2:$I$2,0)),"")</f>
        <v>23</v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/>
      </c>
      <c r="V60" s="1" t="str">
        <f t="shared" si="16"/>
        <v>TIM5_CN1</v>
      </c>
    </row>
    <row r="61" spans="1:22" x14ac:dyDescent="0.2">
      <c r="A61" s="122"/>
      <c r="B61" s="115"/>
      <c r="C61" s="59" t="s">
        <v>96</v>
      </c>
      <c r="D61" s="23" t="s">
        <v>50</v>
      </c>
      <c r="G61" s="24"/>
      <c r="H61" s="11" t="s">
        <v>218</v>
      </c>
      <c r="I61" s="11">
        <f t="shared" si="6"/>
        <v>24</v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>
        <f>IFERROR(INDEX(ピン配置!$C$3:$I$18,MATCH(VALUE(MID(H61,3,2)),ピン配置!$B$3:$B$18,0),MATCH(MID(H61,2,1),ピン配置!$C$2:$I$2,0)),"")</f>
        <v>24</v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/>
      </c>
      <c r="V61" s="1" t="str">
        <f t="shared" si="16"/>
        <v>TIM5_CN2</v>
      </c>
    </row>
    <row r="62" spans="1:22" x14ac:dyDescent="0.2">
      <c r="A62" s="122"/>
      <c r="B62" s="115"/>
      <c r="C62" s="59" t="s">
        <v>101</v>
      </c>
      <c r="D62" s="23" t="s">
        <v>39</v>
      </c>
      <c r="G62" s="24"/>
      <c r="I62" s="11" t="str">
        <f t="shared" si="6"/>
        <v/>
      </c>
      <c r="J62" s="3"/>
      <c r="K62" s="33" t="str">
        <f t="shared" si="7"/>
        <v>PA2</v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/>
      </c>
      <c r="V62" s="1" t="str">
        <f t="shared" si="16"/>
        <v>TIM5_CN3</v>
      </c>
    </row>
    <row r="63" spans="1:22" x14ac:dyDescent="0.2">
      <c r="A63" s="122"/>
      <c r="B63" s="115"/>
      <c r="C63" s="59" t="s">
        <v>107</v>
      </c>
      <c r="D63" s="30" t="s">
        <v>164</v>
      </c>
      <c r="E63" s="31"/>
      <c r="F63" s="32"/>
      <c r="G63" s="31"/>
      <c r="H63" s="53"/>
      <c r="I63" s="53" t="str">
        <f t="shared" si="6"/>
        <v/>
      </c>
      <c r="J63" s="54"/>
      <c r="K63" s="33" t="str">
        <f t="shared" si="7"/>
        <v>PA3</v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/>
      </c>
      <c r="V63" s="1" t="str">
        <f t="shared" si="16"/>
        <v>TIM5_CN4</v>
      </c>
    </row>
    <row r="64" spans="1:22" x14ac:dyDescent="0.2">
      <c r="A64" s="122"/>
      <c r="B64" s="119">
        <v>6</v>
      </c>
      <c r="C64" s="58" t="s">
        <v>93</v>
      </c>
      <c r="G64" s="24"/>
      <c r="I64" s="11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2">
      <c r="A65" s="122"/>
      <c r="B65" s="115"/>
      <c r="C65" s="59" t="s">
        <v>96</v>
      </c>
      <c r="G65" s="24"/>
      <c r="I65" s="11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2">
      <c r="A66" s="122"/>
      <c r="B66" s="115"/>
      <c r="C66" s="59" t="s">
        <v>101</v>
      </c>
      <c r="G66" s="24"/>
      <c r="I66" s="11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2">
      <c r="A67" s="122"/>
      <c r="B67" s="116"/>
      <c r="C67" s="60" t="s">
        <v>107</v>
      </c>
      <c r="G67" s="31"/>
      <c r="H67" s="53"/>
      <c r="I67" s="53" t="str">
        <f t="shared" si="6"/>
        <v/>
      </c>
      <c r="J67" s="54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2">
      <c r="A68" s="122"/>
      <c r="B68" s="115">
        <v>8</v>
      </c>
      <c r="C68" s="59" t="s">
        <v>93</v>
      </c>
      <c r="D68" s="37" t="s">
        <v>53</v>
      </c>
      <c r="E68" s="38"/>
      <c r="F68" s="39"/>
      <c r="G68" s="24"/>
      <c r="H68" s="11" t="s">
        <v>224</v>
      </c>
      <c r="I68" s="11">
        <f t="shared" ref="I68:I131" si="17">IF(O68="",P68,O68)</f>
        <v>63</v>
      </c>
      <c r="J68" s="3"/>
      <c r="K68" s="33" t="str">
        <f t="shared" ref="K68:K131" si="18">IF(D68="","",IF(COUNTIF($H:$H,D68)=0,D68,""))</f>
        <v/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>
        <f>IFERROR(INDEX(ピン配置!$C$3:$I$18,MATCH(VALUE(MID(H68,3,2)),ピン配置!$B$3:$B$18,0),MATCH(MID(H68,2,1),ピン配置!$C$2:$I$2,0)),"")</f>
        <v>63</v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/>
      </c>
      <c r="V68" s="1" t="str">
        <f t="shared" ref="V68:V131" si="27">S68&amp;T68&amp;"_"&amp;C68</f>
        <v>TIM8_CN1</v>
      </c>
    </row>
    <row r="69" spans="1:22" x14ac:dyDescent="0.2">
      <c r="A69" s="122"/>
      <c r="B69" s="119"/>
      <c r="C69" s="58" t="s">
        <v>94</v>
      </c>
      <c r="D69" s="23" t="s">
        <v>108</v>
      </c>
      <c r="E69" s="24" t="s">
        <v>95</v>
      </c>
      <c r="G69" s="24"/>
      <c r="I69" s="11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/>
      </c>
      <c r="V69" s="1" t="str">
        <f t="shared" si="27"/>
        <v>TIM8_CN1N</v>
      </c>
    </row>
    <row r="70" spans="1:22" x14ac:dyDescent="0.2">
      <c r="A70" s="122"/>
      <c r="B70" s="115"/>
      <c r="C70" s="59" t="s">
        <v>96</v>
      </c>
      <c r="D70" s="23" t="s">
        <v>54</v>
      </c>
      <c r="G70" s="24"/>
      <c r="H70" s="11" t="s">
        <v>225</v>
      </c>
      <c r="I70" s="11">
        <f t="shared" si="17"/>
        <v>64</v>
      </c>
      <c r="J70" s="3"/>
      <c r="K70" s="33" t="str">
        <f t="shared" si="18"/>
        <v/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>
        <f>IFERROR(INDEX(ピン配置!$C$3:$I$18,MATCH(VALUE(MID(H70,3,2)),ピン配置!$B$3:$B$18,0),MATCH(MID(H70,2,1),ピン配置!$C$2:$I$2,0)),"")</f>
        <v>64</v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/>
      </c>
      <c r="V70" s="1" t="str">
        <f t="shared" si="27"/>
        <v>TIM8_CN2</v>
      </c>
    </row>
    <row r="71" spans="1:22" x14ac:dyDescent="0.2">
      <c r="A71" s="122"/>
      <c r="B71" s="115"/>
      <c r="C71" s="59" t="s">
        <v>98</v>
      </c>
      <c r="D71" s="23" t="s">
        <v>99</v>
      </c>
      <c r="E71" s="24" t="s">
        <v>100</v>
      </c>
      <c r="G71" s="24"/>
      <c r="I71" s="11" t="str">
        <f t="shared" si="17"/>
        <v/>
      </c>
      <c r="J71" s="3"/>
      <c r="K71" s="33" t="str">
        <f t="shared" si="18"/>
        <v>PB0</v>
      </c>
      <c r="L71" s="24" t="str">
        <f t="shared" si="19"/>
        <v/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/>
      </c>
      <c r="V71" s="1" t="str">
        <f t="shared" si="27"/>
        <v>TIM8_CN2N</v>
      </c>
    </row>
    <row r="72" spans="1:22" x14ac:dyDescent="0.2">
      <c r="A72" s="122"/>
      <c r="B72" s="115"/>
      <c r="C72" s="59" t="s">
        <v>101</v>
      </c>
      <c r="D72" s="23" t="s">
        <v>115</v>
      </c>
      <c r="G72" s="24"/>
      <c r="I72" s="11" t="str">
        <f t="shared" si="17"/>
        <v/>
      </c>
      <c r="J72" s="3"/>
      <c r="K72" s="33" t="str">
        <f t="shared" si="18"/>
        <v>PC8</v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/>
      </c>
      <c r="V72" s="1" t="str">
        <f t="shared" si="27"/>
        <v>TIM8_CN3</v>
      </c>
    </row>
    <row r="73" spans="1:22" x14ac:dyDescent="0.2">
      <c r="A73" s="122"/>
      <c r="B73" s="115"/>
      <c r="C73" s="59" t="s">
        <v>103</v>
      </c>
      <c r="D73" s="23" t="s">
        <v>104</v>
      </c>
      <c r="E73" s="24" t="s">
        <v>105</v>
      </c>
      <c r="G73" s="24"/>
      <c r="I73" s="11" t="str">
        <f t="shared" si="17"/>
        <v/>
      </c>
      <c r="J73" s="3"/>
      <c r="K73" s="33" t="str">
        <f t="shared" si="18"/>
        <v>PB1</v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/>
      </c>
      <c r="V73" s="1" t="str">
        <f t="shared" si="27"/>
        <v>TIM8_CN3N</v>
      </c>
    </row>
    <row r="74" spans="1:22" x14ac:dyDescent="0.2">
      <c r="A74" s="122"/>
      <c r="B74" s="115"/>
      <c r="C74" s="59" t="s">
        <v>107</v>
      </c>
      <c r="D74" s="30" t="s">
        <v>81</v>
      </c>
      <c r="E74" s="31"/>
      <c r="F74" s="32"/>
      <c r="G74" s="31"/>
      <c r="H74" s="53"/>
      <c r="I74" s="53" t="str">
        <f t="shared" si="17"/>
        <v/>
      </c>
      <c r="J74" s="54"/>
      <c r="K74" s="33" t="str">
        <f t="shared" si="18"/>
        <v>PC9</v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/>
      </c>
      <c r="V74" s="1" t="str">
        <f t="shared" si="27"/>
        <v>TIM8_CN4</v>
      </c>
    </row>
    <row r="75" spans="1:22" x14ac:dyDescent="0.2">
      <c r="A75" s="122"/>
      <c r="B75" s="116">
        <v>9</v>
      </c>
      <c r="C75" s="59" t="s">
        <v>93</v>
      </c>
      <c r="D75" s="37" t="s">
        <v>39</v>
      </c>
      <c r="E75" s="38" t="s">
        <v>116</v>
      </c>
      <c r="F75" s="39"/>
      <c r="G75" s="24"/>
      <c r="H75" s="11" t="s">
        <v>241</v>
      </c>
      <c r="I75" s="11">
        <f t="shared" si="17"/>
        <v>4</v>
      </c>
      <c r="J75" s="3"/>
      <c r="K75" s="33" t="str">
        <f t="shared" si="18"/>
        <v>PA2</v>
      </c>
      <c r="L75" s="24" t="str">
        <f t="shared" si="19"/>
        <v/>
      </c>
      <c r="M75" s="28" t="str">
        <f t="shared" si="20"/>
        <v/>
      </c>
      <c r="O75" s="1" t="str">
        <f t="shared" si="21"/>
        <v/>
      </c>
      <c r="P75" s="1">
        <f>IFERROR(INDEX(ピン配置!$C$3:$I$18,MATCH(VALUE(MID(H75,3,2)),ピン配置!$B$3:$B$18,0),MATCH(MID(H75,2,1),ピン配置!$C$2:$I$2,0)),"")</f>
        <v>4</v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/>
      </c>
      <c r="V75" s="1" t="str">
        <f t="shared" si="27"/>
        <v>TIM9_CN1</v>
      </c>
    </row>
    <row r="76" spans="1:22" x14ac:dyDescent="0.2">
      <c r="A76" s="122"/>
      <c r="B76" s="119"/>
      <c r="C76" s="59" t="s">
        <v>96</v>
      </c>
      <c r="D76" s="30" t="s">
        <v>41</v>
      </c>
      <c r="E76" s="31" t="s">
        <v>117</v>
      </c>
      <c r="F76" s="32"/>
      <c r="G76" s="31"/>
      <c r="H76" s="53" t="s">
        <v>242</v>
      </c>
      <c r="I76" s="53">
        <f t="shared" si="17"/>
        <v>5</v>
      </c>
      <c r="J76" s="54"/>
      <c r="K76" s="33" t="str">
        <f t="shared" si="18"/>
        <v>PA3</v>
      </c>
      <c r="L76" s="24" t="str">
        <f t="shared" si="19"/>
        <v/>
      </c>
      <c r="M76" s="28" t="str">
        <f t="shared" si="20"/>
        <v/>
      </c>
      <c r="O76" s="1" t="str">
        <f t="shared" si="21"/>
        <v/>
      </c>
      <c r="P76" s="1">
        <f>IFERROR(INDEX(ピン配置!$C$3:$I$18,MATCH(VALUE(MID(H76,3,2)),ピン配置!$B$3:$B$18,0),MATCH(MID(H76,2,1),ピン配置!$C$2:$I$2,0)),"")</f>
        <v>5</v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/>
      </c>
      <c r="V76" s="1" t="str">
        <f t="shared" si="27"/>
        <v>TIM9_CN2</v>
      </c>
    </row>
    <row r="77" spans="1:22" x14ac:dyDescent="0.2">
      <c r="A77" s="122"/>
      <c r="B77" s="61">
        <v>10</v>
      </c>
      <c r="C77" s="59" t="s">
        <v>93</v>
      </c>
      <c r="D77" s="30" t="s">
        <v>70</v>
      </c>
      <c r="E77" s="31"/>
      <c r="F77" s="32"/>
      <c r="G77" s="31"/>
      <c r="H77" s="53" t="s">
        <v>239</v>
      </c>
      <c r="I77" s="53">
        <f t="shared" si="17"/>
        <v>95</v>
      </c>
      <c r="J77" s="54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>
        <f>IFERROR(INDEX(ピン配置!$C$3:$I$18,MATCH(VALUE(MID(H77,3,2)),ピン配置!$B$3:$B$18,0),MATCH(MID(H77,2,1),ピン配置!$C$2:$I$2,0)),"")</f>
        <v>95</v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2">
      <c r="A78" s="122"/>
      <c r="B78" s="38">
        <v>11</v>
      </c>
      <c r="C78" s="60" t="s">
        <v>170</v>
      </c>
      <c r="D78" s="30" t="s">
        <v>58</v>
      </c>
      <c r="E78" s="31"/>
      <c r="G78" s="24"/>
      <c r="H78" s="11" t="s">
        <v>240</v>
      </c>
      <c r="I78" s="11">
        <f t="shared" si="17"/>
        <v>96</v>
      </c>
      <c r="J78" s="3"/>
      <c r="K78" s="33" t="str">
        <f t="shared" si="18"/>
        <v/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>
        <f>IFERROR(INDEX(ピン配置!$C$3:$I$18,MATCH(VALUE(MID(H78,3,2)),ピン配置!$B$3:$B$18,0),MATCH(MID(H78,2,1),ピン配置!$C$2:$I$2,0)),"")</f>
        <v>96</v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2">
      <c r="A79" s="122"/>
      <c r="B79" s="109">
        <v>12</v>
      </c>
      <c r="C79" s="60" t="s">
        <v>93</v>
      </c>
      <c r="D79" s="23" t="s">
        <v>100</v>
      </c>
      <c r="F79" s="39"/>
      <c r="G79" s="38"/>
      <c r="H79" s="40" t="s">
        <v>249</v>
      </c>
      <c r="I79" s="40">
        <f t="shared" si="17"/>
        <v>53</v>
      </c>
      <c r="J79" s="86"/>
      <c r="K79" s="33" t="str">
        <f t="shared" si="18"/>
        <v/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>
        <f>IFERROR(INDEX(ピン配置!$C$3:$I$18,MATCH(VALUE(MID(H79,3,2)),ピン配置!$B$3:$B$18,0),MATCH(MID(H79,2,1),ピン配置!$C$2:$I$2,0)),"")</f>
        <v>53</v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2">
      <c r="A80" s="122"/>
      <c r="B80" s="110"/>
      <c r="C80" s="60" t="s">
        <v>96</v>
      </c>
      <c r="D80" s="30" t="s">
        <v>105</v>
      </c>
      <c r="E80" s="31"/>
      <c r="F80" s="32"/>
      <c r="G80" s="31"/>
      <c r="H80" s="53"/>
      <c r="I80" s="53" t="str">
        <f t="shared" si="17"/>
        <v/>
      </c>
      <c r="J80" s="87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2">
      <c r="A81" s="122"/>
      <c r="B81" s="38">
        <v>13</v>
      </c>
      <c r="C81" s="60" t="s">
        <v>93</v>
      </c>
      <c r="D81" s="23" t="s">
        <v>111</v>
      </c>
      <c r="G81" s="88"/>
      <c r="H81" s="89"/>
      <c r="I81" s="89" t="str">
        <f t="shared" si="17"/>
        <v/>
      </c>
      <c r="J81" s="90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3.8" thickBot="1" x14ac:dyDescent="0.25">
      <c r="A82" s="122"/>
      <c r="B82" s="38">
        <v>14</v>
      </c>
      <c r="C82" s="60" t="s">
        <v>93</v>
      </c>
      <c r="D82" s="37" t="s">
        <v>95</v>
      </c>
      <c r="E82" s="38"/>
      <c r="F82" s="39"/>
      <c r="G82" s="24"/>
      <c r="I82" s="11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2">
      <c r="A83" s="111" t="s">
        <v>118</v>
      </c>
      <c r="B83" s="114">
        <v>1</v>
      </c>
      <c r="C83" s="62" t="s">
        <v>119</v>
      </c>
      <c r="D83" s="46" t="s">
        <v>227</v>
      </c>
      <c r="E83" s="47"/>
      <c r="F83" s="48"/>
      <c r="G83" s="47"/>
      <c r="H83" s="56"/>
      <c r="I83" s="56" t="str">
        <f t="shared" si="17"/>
        <v/>
      </c>
      <c r="J83" s="57"/>
      <c r="K83" s="33" t="str">
        <f t="shared" si="18"/>
        <v/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2">
      <c r="A84" s="112"/>
      <c r="B84" s="115"/>
      <c r="C84" s="59" t="s">
        <v>120</v>
      </c>
      <c r="D84" s="23" t="s">
        <v>228</v>
      </c>
      <c r="G84" s="24"/>
      <c r="I84" s="11" t="str">
        <f t="shared" si="17"/>
        <v/>
      </c>
      <c r="J84" s="3"/>
      <c r="K84" s="33" t="str">
        <f t="shared" si="18"/>
        <v/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2">
      <c r="A85" s="112"/>
      <c r="B85" s="115"/>
      <c r="C85" s="59" t="s">
        <v>121</v>
      </c>
      <c r="D85" s="23" t="s">
        <v>229</v>
      </c>
      <c r="G85" s="24"/>
      <c r="I85" s="11" t="str">
        <f t="shared" si="17"/>
        <v/>
      </c>
      <c r="J85" s="3"/>
      <c r="K85" s="33" t="str">
        <f t="shared" si="18"/>
        <v>PA2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2">
      <c r="A86" s="112"/>
      <c r="B86" s="115"/>
      <c r="C86" s="59" t="s">
        <v>122</v>
      </c>
      <c r="D86" s="23" t="s">
        <v>230</v>
      </c>
      <c r="G86" s="24"/>
      <c r="I86" s="11" t="str">
        <f t="shared" si="17"/>
        <v/>
      </c>
      <c r="J86" s="3"/>
      <c r="K86" s="33" t="str">
        <f t="shared" si="18"/>
        <v>PA3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2">
      <c r="A87" s="112"/>
      <c r="B87" s="115"/>
      <c r="C87" s="59" t="s">
        <v>123</v>
      </c>
      <c r="D87" s="23" t="s">
        <v>231</v>
      </c>
      <c r="G87" s="24"/>
      <c r="I87" s="11" t="str">
        <f t="shared" si="17"/>
        <v/>
      </c>
      <c r="J87" s="3"/>
      <c r="K87" s="33" t="str">
        <f t="shared" si="18"/>
        <v>PA4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ht="13.8" thickBot="1" x14ac:dyDescent="0.25">
      <c r="A88" s="112"/>
      <c r="B88" s="115"/>
      <c r="C88" s="59" t="s">
        <v>124</v>
      </c>
      <c r="D88" s="23" t="s">
        <v>232</v>
      </c>
      <c r="G88" s="24"/>
      <c r="I88" s="11" t="str">
        <f t="shared" si="17"/>
        <v/>
      </c>
      <c r="J88" s="3"/>
      <c r="K88" s="33" t="str">
        <f t="shared" si="18"/>
        <v>PA5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2">
      <c r="A89" s="112"/>
      <c r="B89" s="115"/>
      <c r="C89" s="59" t="s">
        <v>125</v>
      </c>
      <c r="D89" s="46" t="s">
        <v>223</v>
      </c>
      <c r="G89" s="24"/>
      <c r="I89" s="11" t="str">
        <f t="shared" si="17"/>
        <v/>
      </c>
      <c r="J89" s="3"/>
      <c r="K89" s="33" t="str">
        <f t="shared" si="18"/>
        <v/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2">
      <c r="A90" s="112"/>
      <c r="B90" s="115"/>
      <c r="C90" s="59" t="s">
        <v>126</v>
      </c>
      <c r="D90" s="23" t="s">
        <v>226</v>
      </c>
      <c r="G90" s="24"/>
      <c r="I90" s="11" t="str">
        <f t="shared" si="17"/>
        <v/>
      </c>
      <c r="J90" s="3"/>
      <c r="K90" s="33" t="str">
        <f t="shared" si="18"/>
        <v/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2">
      <c r="A91" s="112"/>
      <c r="B91" s="115"/>
      <c r="C91" s="59" t="s">
        <v>127</v>
      </c>
      <c r="D91" s="23" t="s">
        <v>200</v>
      </c>
      <c r="G91" s="24"/>
      <c r="I91" s="11" t="str">
        <f t="shared" si="17"/>
        <v/>
      </c>
      <c r="J91" s="3"/>
      <c r="K91" s="33" t="str">
        <f t="shared" si="18"/>
        <v>PB0</v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2">
      <c r="A92" s="112"/>
      <c r="B92" s="115"/>
      <c r="C92" s="59" t="s">
        <v>128</v>
      </c>
      <c r="D92" s="23" t="s">
        <v>201</v>
      </c>
      <c r="G92" s="24"/>
      <c r="I92" s="11" t="str">
        <f t="shared" si="17"/>
        <v/>
      </c>
      <c r="J92" s="3"/>
      <c r="K92" s="33" t="str">
        <f t="shared" si="18"/>
        <v>PB1</v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2">
      <c r="A93" s="112"/>
      <c r="B93" s="115"/>
      <c r="C93" s="59" t="s">
        <v>129</v>
      </c>
      <c r="D93" s="23" t="s">
        <v>186</v>
      </c>
      <c r="G93" s="24"/>
      <c r="H93" s="11" t="s">
        <v>243</v>
      </c>
      <c r="I93" s="11">
        <f t="shared" si="17"/>
        <v>15</v>
      </c>
      <c r="J93" s="3"/>
      <c r="K93" s="33" t="str">
        <f t="shared" si="18"/>
        <v/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2">
      <c r="A94" s="112"/>
      <c r="B94" s="115"/>
      <c r="C94" s="59" t="s">
        <v>130</v>
      </c>
      <c r="D94" s="23" t="s">
        <v>187</v>
      </c>
      <c r="G94" s="24"/>
      <c r="H94" s="11" t="s">
        <v>244</v>
      </c>
      <c r="I94" s="11">
        <f t="shared" si="17"/>
        <v>16</v>
      </c>
      <c r="J94" s="3"/>
      <c r="K94" s="33" t="str">
        <f t="shared" si="18"/>
        <v/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2">
      <c r="A95" s="112"/>
      <c r="B95" s="115"/>
      <c r="C95" s="59" t="s">
        <v>131</v>
      </c>
      <c r="D95" s="23" t="s">
        <v>188</v>
      </c>
      <c r="G95" s="24"/>
      <c r="H95" s="11" t="s">
        <v>245</v>
      </c>
      <c r="I95" s="11">
        <f t="shared" si="17"/>
        <v>17</v>
      </c>
      <c r="J95" s="3"/>
      <c r="K95" s="33" t="str">
        <f t="shared" si="18"/>
        <v/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2">
      <c r="A96" s="112"/>
      <c r="B96" s="115"/>
      <c r="C96" s="59" t="s">
        <v>132</v>
      </c>
      <c r="D96" s="23" t="s">
        <v>189</v>
      </c>
      <c r="G96" s="24"/>
      <c r="H96" s="11" t="s">
        <v>246</v>
      </c>
      <c r="I96" s="11">
        <f t="shared" si="17"/>
        <v>18</v>
      </c>
      <c r="J96" s="3"/>
      <c r="K96" s="33" t="str">
        <f t="shared" si="18"/>
        <v/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2">
      <c r="A97" s="112"/>
      <c r="B97" s="115"/>
      <c r="C97" s="59" t="s">
        <v>133</v>
      </c>
      <c r="D97" s="23" t="s">
        <v>198</v>
      </c>
      <c r="G97" s="24"/>
      <c r="H97" s="11" t="s">
        <v>247</v>
      </c>
      <c r="I97" s="11">
        <f t="shared" si="17"/>
        <v>33</v>
      </c>
      <c r="J97" s="3"/>
      <c r="K97" s="33" t="str">
        <f t="shared" si="18"/>
        <v/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>
        <f>IFERROR(INDEX(ピン配置!$C$3:$I$18,MATCH(VALUE(MID(H97,3,2)),ピン配置!$B$3:$B$18,0),MATCH(MID(H97,2,1),ピン配置!$C$2:$I$2,0)),"")</f>
        <v>33</v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2">
      <c r="A98" s="112"/>
      <c r="B98" s="116"/>
      <c r="C98" s="59" t="s">
        <v>134</v>
      </c>
      <c r="D98" s="23" t="s">
        <v>199</v>
      </c>
      <c r="G98" s="31"/>
      <c r="H98" s="53" t="s">
        <v>248</v>
      </c>
      <c r="I98" s="53">
        <f t="shared" si="17"/>
        <v>34</v>
      </c>
      <c r="J98" s="54"/>
      <c r="K98" s="33" t="str">
        <f t="shared" si="18"/>
        <v/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>
        <f>IFERROR(INDEX(ピン配置!$C$3:$I$18,MATCH(VALUE(MID(H98,3,2)),ピン配置!$B$3:$B$18,0),MATCH(MID(H98,2,1),ピン配置!$C$2:$I$2,0)),"")</f>
        <v>34</v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2">
      <c r="A99" s="112"/>
      <c r="B99" s="115">
        <v>2</v>
      </c>
      <c r="C99" s="34" t="s">
        <v>119</v>
      </c>
      <c r="D99" s="37" t="s">
        <v>190</v>
      </c>
      <c r="E99" s="38"/>
      <c r="F99" s="39"/>
      <c r="G99" s="24"/>
      <c r="I99" s="11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2">
      <c r="A100" s="112"/>
      <c r="B100" s="115"/>
      <c r="C100" s="34" t="s">
        <v>135</v>
      </c>
      <c r="D100" s="23" t="s">
        <v>191</v>
      </c>
      <c r="G100" s="24"/>
      <c r="I100" s="11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2">
      <c r="A101" s="112"/>
      <c r="B101" s="115"/>
      <c r="C101" s="34" t="s">
        <v>121</v>
      </c>
      <c r="D101" s="23" t="s">
        <v>192</v>
      </c>
      <c r="G101" s="24"/>
      <c r="I101" s="11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2">
      <c r="A102" s="112"/>
      <c r="B102" s="115"/>
      <c r="C102" s="34" t="s">
        <v>122</v>
      </c>
      <c r="D102" s="23" t="s">
        <v>193</v>
      </c>
      <c r="G102" s="24"/>
      <c r="I102" s="11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2">
      <c r="A103" s="112"/>
      <c r="B103" s="115"/>
      <c r="C103" s="34" t="s">
        <v>123</v>
      </c>
      <c r="D103" s="23" t="s">
        <v>194</v>
      </c>
      <c r="G103" s="24"/>
      <c r="I103" s="11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2">
      <c r="A104" s="112"/>
      <c r="B104" s="115"/>
      <c r="C104" s="34" t="s">
        <v>124</v>
      </c>
      <c r="D104" s="23" t="s">
        <v>195</v>
      </c>
      <c r="G104" s="24"/>
      <c r="I104" s="11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2">
      <c r="A105" s="112"/>
      <c r="B105" s="115"/>
      <c r="C105" s="34" t="s">
        <v>125</v>
      </c>
      <c r="D105" s="23" t="s">
        <v>196</v>
      </c>
      <c r="G105" s="24"/>
      <c r="I105" s="11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2">
      <c r="A106" s="112"/>
      <c r="B106" s="115"/>
      <c r="C106" s="34" t="s">
        <v>126</v>
      </c>
      <c r="D106" s="23" t="s">
        <v>197</v>
      </c>
      <c r="G106" s="24"/>
      <c r="I106" s="11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2">
      <c r="A107" s="112"/>
      <c r="B107" s="115"/>
      <c r="C107" s="34" t="s">
        <v>127</v>
      </c>
      <c r="D107" s="23" t="s">
        <v>200</v>
      </c>
      <c r="G107" s="24"/>
      <c r="I107" s="11" t="str">
        <f t="shared" si="17"/>
        <v/>
      </c>
      <c r="J107" s="3"/>
      <c r="K107" s="33" t="str">
        <f t="shared" si="18"/>
        <v>PB0</v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2">
      <c r="A108" s="112"/>
      <c r="B108" s="115"/>
      <c r="C108" s="34" t="s">
        <v>128</v>
      </c>
      <c r="D108" s="23" t="s">
        <v>201</v>
      </c>
      <c r="G108" s="24"/>
      <c r="I108" s="11" t="str">
        <f t="shared" si="17"/>
        <v/>
      </c>
      <c r="J108" s="3"/>
      <c r="K108" s="33" t="str">
        <f t="shared" si="18"/>
        <v>PB1</v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2">
      <c r="A109" s="112"/>
      <c r="B109" s="115"/>
      <c r="C109" s="34" t="s">
        <v>129</v>
      </c>
      <c r="D109" s="23" t="s">
        <v>186</v>
      </c>
      <c r="G109" s="24"/>
      <c r="I109" s="11" t="str">
        <f t="shared" si="17"/>
        <v/>
      </c>
      <c r="J109" s="3"/>
      <c r="K109" s="33" t="str">
        <f t="shared" si="18"/>
        <v/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2">
      <c r="A110" s="112"/>
      <c r="B110" s="115"/>
      <c r="C110" s="34" t="s">
        <v>130</v>
      </c>
      <c r="D110" s="23" t="s">
        <v>187</v>
      </c>
      <c r="G110" s="24"/>
      <c r="I110" s="11" t="str">
        <f t="shared" si="17"/>
        <v/>
      </c>
      <c r="J110" s="3"/>
      <c r="K110" s="33" t="str">
        <f t="shared" si="18"/>
        <v/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2">
      <c r="A111" s="112"/>
      <c r="B111" s="115"/>
      <c r="C111" s="34" t="s">
        <v>131</v>
      </c>
      <c r="D111" s="23" t="s">
        <v>188</v>
      </c>
      <c r="G111" s="24"/>
      <c r="I111" s="11" t="str">
        <f t="shared" si="17"/>
        <v/>
      </c>
      <c r="J111" s="3"/>
      <c r="K111" s="33" t="str">
        <f t="shared" si="18"/>
        <v/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2">
      <c r="A112" s="112"/>
      <c r="B112" s="115"/>
      <c r="C112" s="34" t="s">
        <v>132</v>
      </c>
      <c r="D112" s="23" t="s">
        <v>189</v>
      </c>
      <c r="G112" s="24"/>
      <c r="I112" s="11" t="str">
        <f t="shared" si="17"/>
        <v/>
      </c>
      <c r="J112" s="3"/>
      <c r="K112" s="33" t="str">
        <f t="shared" si="18"/>
        <v/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2">
      <c r="A113" s="112"/>
      <c r="B113" s="115"/>
      <c r="C113" s="34" t="s">
        <v>133</v>
      </c>
      <c r="D113" s="23" t="s">
        <v>198</v>
      </c>
      <c r="G113" s="24"/>
      <c r="I113" s="11" t="str">
        <f t="shared" si="17"/>
        <v/>
      </c>
      <c r="J113" s="3"/>
      <c r="K113" s="33" t="str">
        <f t="shared" si="18"/>
        <v/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2">
      <c r="A114" s="112"/>
      <c r="B114" s="115"/>
      <c r="C114" s="34" t="s">
        <v>134</v>
      </c>
      <c r="D114" s="30" t="s">
        <v>199</v>
      </c>
      <c r="E114" s="31"/>
      <c r="F114" s="32"/>
      <c r="G114" s="31"/>
      <c r="H114" s="53"/>
      <c r="I114" s="53" t="str">
        <f t="shared" si="17"/>
        <v/>
      </c>
      <c r="J114" s="54"/>
      <c r="K114" s="33" t="str">
        <f t="shared" si="18"/>
        <v/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2">
      <c r="A115" s="112"/>
      <c r="B115" s="119">
        <v>3</v>
      </c>
      <c r="C115" s="22" t="s">
        <v>119</v>
      </c>
      <c r="D115" s="23" t="s">
        <v>190</v>
      </c>
      <c r="G115" s="24"/>
      <c r="I115" s="11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2">
      <c r="A116" s="112"/>
      <c r="B116" s="115"/>
      <c r="C116" s="22" t="s">
        <v>135</v>
      </c>
      <c r="D116" s="23" t="s">
        <v>191</v>
      </c>
      <c r="G116" s="24"/>
      <c r="I116" s="11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2">
      <c r="A117" s="112"/>
      <c r="B117" s="115"/>
      <c r="C117" s="22" t="s">
        <v>121</v>
      </c>
      <c r="D117" s="23" t="s">
        <v>192</v>
      </c>
      <c r="G117" s="24"/>
      <c r="I117" s="11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2">
      <c r="A118" s="112"/>
      <c r="B118" s="115"/>
      <c r="C118" s="22" t="s">
        <v>122</v>
      </c>
      <c r="D118" s="23" t="s">
        <v>193</v>
      </c>
      <c r="G118" s="24"/>
      <c r="I118" s="11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2">
      <c r="A119" s="112"/>
      <c r="B119" s="115"/>
      <c r="C119" s="22" t="s">
        <v>123</v>
      </c>
      <c r="G119" s="24"/>
      <c r="I119" s="11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2">
      <c r="A120" s="112"/>
      <c r="B120" s="115"/>
      <c r="C120" s="22" t="s">
        <v>124</v>
      </c>
      <c r="G120" s="24"/>
      <c r="I120" s="11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2">
      <c r="A121" s="112"/>
      <c r="B121" s="115"/>
      <c r="C121" s="22" t="s">
        <v>125</v>
      </c>
      <c r="G121" s="24"/>
      <c r="I121" s="11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2">
      <c r="A122" s="112"/>
      <c r="B122" s="115"/>
      <c r="C122" s="22" t="s">
        <v>126</v>
      </c>
      <c r="G122" s="24"/>
      <c r="I122" s="11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2">
      <c r="A123" s="112"/>
      <c r="B123" s="115"/>
      <c r="C123" s="22" t="s">
        <v>127</v>
      </c>
      <c r="G123" s="24"/>
      <c r="I123" s="11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2">
      <c r="A124" s="112"/>
      <c r="B124" s="115"/>
      <c r="C124" s="22" t="s">
        <v>128</v>
      </c>
      <c r="G124" s="24"/>
      <c r="I124" s="11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2">
      <c r="A125" s="112"/>
      <c r="B125" s="115"/>
      <c r="C125" s="22" t="s">
        <v>129</v>
      </c>
      <c r="D125" s="23" t="s">
        <v>186</v>
      </c>
      <c r="G125" s="24"/>
      <c r="I125" s="11" t="str">
        <f t="shared" si="17"/>
        <v/>
      </c>
      <c r="J125" s="3"/>
      <c r="K125" s="33" t="str">
        <f t="shared" si="18"/>
        <v/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2">
      <c r="A126" s="112"/>
      <c r="B126" s="115"/>
      <c r="C126" s="22" t="s">
        <v>130</v>
      </c>
      <c r="D126" s="23" t="s">
        <v>187</v>
      </c>
      <c r="G126" s="24"/>
      <c r="I126" s="11" t="str">
        <f t="shared" si="17"/>
        <v/>
      </c>
      <c r="J126" s="3"/>
      <c r="K126" s="33" t="str">
        <f t="shared" si="18"/>
        <v/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2">
      <c r="A127" s="112"/>
      <c r="B127" s="115"/>
      <c r="C127" s="22" t="s">
        <v>131</v>
      </c>
      <c r="D127" s="23" t="s">
        <v>188</v>
      </c>
      <c r="G127" s="24"/>
      <c r="I127" s="11" t="str">
        <f t="shared" si="17"/>
        <v/>
      </c>
      <c r="J127" s="3"/>
      <c r="K127" s="33" t="str">
        <f t="shared" si="18"/>
        <v/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2">
      <c r="A128" s="112"/>
      <c r="B128" s="115"/>
      <c r="C128" s="22" t="s">
        <v>132</v>
      </c>
      <c r="D128" s="23" t="s">
        <v>189</v>
      </c>
      <c r="G128" s="24"/>
      <c r="I128" s="11" t="str">
        <f t="shared" si="17"/>
        <v/>
      </c>
      <c r="J128" s="3"/>
      <c r="K128" s="33" t="str">
        <f t="shared" si="18"/>
        <v/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2">
      <c r="A129" s="112"/>
      <c r="B129" s="115"/>
      <c r="C129" s="22" t="s">
        <v>133</v>
      </c>
      <c r="G129" s="24"/>
      <c r="I129" s="11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3.8" thickBot="1" x14ac:dyDescent="0.25">
      <c r="A130" s="113"/>
      <c r="B130" s="116"/>
      <c r="C130" s="63" t="s">
        <v>136</v>
      </c>
      <c r="G130" s="24"/>
      <c r="I130" s="11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2">
      <c r="A131" s="111" t="s">
        <v>137</v>
      </c>
      <c r="B131" s="114">
        <v>1</v>
      </c>
      <c r="C131" s="55" t="s">
        <v>138</v>
      </c>
      <c r="D131" s="46" t="s">
        <v>176</v>
      </c>
      <c r="E131" s="47"/>
      <c r="F131" s="48"/>
      <c r="G131" s="106" t="s">
        <v>139</v>
      </c>
      <c r="H131" s="56"/>
      <c r="I131" s="56" t="str">
        <f t="shared" si="17"/>
        <v/>
      </c>
      <c r="J131" s="57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2">
      <c r="A132" s="112"/>
      <c r="B132" s="115"/>
      <c r="C132" s="59" t="s">
        <v>140</v>
      </c>
      <c r="D132" s="23" t="s">
        <v>177</v>
      </c>
      <c r="G132" s="107"/>
      <c r="I132" s="11" t="str">
        <f t="shared" ref="I132:I153" si="28">IF(O132="",P132,O132)</f>
        <v/>
      </c>
      <c r="J132" s="3"/>
      <c r="K132" s="33" t="str">
        <f t="shared" ref="K132:K153" si="29">IF(D132="","",IF(COUNTIF($H:$H,D132)=0,D132,""))</f>
        <v>PC9</v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2">
      <c r="A133" s="112"/>
      <c r="B133" s="115"/>
      <c r="C133" s="59" t="s">
        <v>141</v>
      </c>
      <c r="D133" s="23" t="s">
        <v>178</v>
      </c>
      <c r="G133" s="107"/>
      <c r="I133" s="11" t="str">
        <f t="shared" si="28"/>
        <v/>
      </c>
      <c r="J133" s="3"/>
      <c r="K133" s="33" t="str">
        <f t="shared" si="29"/>
        <v/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2">
      <c r="A134" s="112"/>
      <c r="B134" s="115"/>
      <c r="C134" s="59" t="s">
        <v>142</v>
      </c>
      <c r="D134" s="23" t="s">
        <v>179</v>
      </c>
      <c r="G134" s="107"/>
      <c r="I134" s="11" t="str">
        <f t="shared" si="28"/>
        <v/>
      </c>
      <c r="J134" s="3"/>
      <c r="K134" s="33" t="str">
        <f t="shared" si="29"/>
        <v/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2">
      <c r="A135" s="112"/>
      <c r="B135" s="115"/>
      <c r="C135" s="59" t="s">
        <v>143</v>
      </c>
      <c r="D135" s="23" t="s">
        <v>174</v>
      </c>
      <c r="G135" s="107"/>
      <c r="I135" s="11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2">
      <c r="A136" s="112"/>
      <c r="B136" s="115"/>
      <c r="C136" s="59" t="s">
        <v>144</v>
      </c>
      <c r="D136" s="23" t="s">
        <v>175</v>
      </c>
      <c r="G136" s="107"/>
      <c r="I136" s="11" t="str">
        <f t="shared" si="28"/>
        <v/>
      </c>
      <c r="J136" s="3"/>
      <c r="K136" s="33" t="str">
        <f t="shared" si="29"/>
        <v/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2">
      <c r="A137" s="112"/>
      <c r="B137" s="115"/>
      <c r="C137" s="59" t="s">
        <v>145</v>
      </c>
      <c r="D137" s="23" t="s">
        <v>182</v>
      </c>
      <c r="G137" s="107"/>
      <c r="I137" s="11" t="str">
        <f t="shared" si="28"/>
        <v/>
      </c>
      <c r="J137" s="3"/>
      <c r="K137" s="33" t="str">
        <f t="shared" si="29"/>
        <v/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2">
      <c r="A138" s="112"/>
      <c r="B138" s="115"/>
      <c r="C138" s="59" t="s">
        <v>146</v>
      </c>
      <c r="D138" s="23" t="s">
        <v>183</v>
      </c>
      <c r="G138" s="107"/>
      <c r="I138" s="11" t="str">
        <f t="shared" si="28"/>
        <v/>
      </c>
      <c r="J138" s="3"/>
      <c r="K138" s="33" t="str">
        <f t="shared" si="29"/>
        <v/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2">
      <c r="A139" s="112"/>
      <c r="B139" s="115"/>
      <c r="C139" s="59" t="s">
        <v>181</v>
      </c>
      <c r="D139" s="23" t="s">
        <v>180</v>
      </c>
      <c r="G139" s="107"/>
      <c r="I139" s="11" t="str">
        <f t="shared" si="28"/>
        <v/>
      </c>
      <c r="J139" s="3"/>
      <c r="K139" s="33" t="str">
        <f t="shared" si="29"/>
        <v/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3.8" thickBot="1" x14ac:dyDescent="0.25">
      <c r="A140" s="113"/>
      <c r="B140" s="116"/>
      <c r="C140" s="60" t="s">
        <v>147</v>
      </c>
      <c r="D140" s="23" t="s">
        <v>184</v>
      </c>
      <c r="G140" s="117"/>
      <c r="I140" s="11" t="str">
        <f t="shared" si="28"/>
        <v/>
      </c>
      <c r="J140" s="3"/>
      <c r="K140" s="33" t="str">
        <f t="shared" si="29"/>
        <v/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2">
      <c r="A141" s="111" t="s">
        <v>148</v>
      </c>
      <c r="B141" s="114" t="s">
        <v>149</v>
      </c>
      <c r="C141" s="55" t="s">
        <v>150</v>
      </c>
      <c r="D141" s="46" t="s">
        <v>57</v>
      </c>
      <c r="E141" s="47"/>
      <c r="F141" s="48"/>
      <c r="G141" s="106" t="s">
        <v>151</v>
      </c>
      <c r="H141" s="56"/>
      <c r="I141" s="56" t="str">
        <f t="shared" si="28"/>
        <v/>
      </c>
      <c r="J141" s="57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2">
      <c r="A142" s="112"/>
      <c r="B142" s="115"/>
      <c r="C142" s="59" t="s">
        <v>152</v>
      </c>
      <c r="D142" s="23" t="s">
        <v>61</v>
      </c>
      <c r="G142" s="107"/>
      <c r="I142" s="11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2">
      <c r="A143" s="112"/>
      <c r="B143" s="115"/>
      <c r="C143" s="59" t="s">
        <v>202</v>
      </c>
      <c r="D143" s="23" t="s">
        <v>203</v>
      </c>
      <c r="E143" s="26"/>
      <c r="G143" s="107"/>
      <c r="I143" s="11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2">
      <c r="A144" s="112"/>
      <c r="B144" s="115"/>
      <c r="C144" s="59" t="s">
        <v>204</v>
      </c>
      <c r="D144" s="30" t="s">
        <v>33</v>
      </c>
      <c r="E144" s="31"/>
      <c r="F144" s="32"/>
      <c r="G144" s="118"/>
      <c r="H144" s="53"/>
      <c r="I144" s="53" t="str">
        <f t="shared" si="28"/>
        <v/>
      </c>
      <c r="J144" s="54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2">
      <c r="A145" s="112"/>
      <c r="B145" s="119" t="s">
        <v>153</v>
      </c>
      <c r="C145" s="58" t="s">
        <v>150</v>
      </c>
      <c r="D145" s="23" t="s">
        <v>105</v>
      </c>
      <c r="G145" s="120" t="s">
        <v>154</v>
      </c>
      <c r="I145" s="11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2">
      <c r="A146" s="112"/>
      <c r="B146" s="115"/>
      <c r="C146" s="59" t="s">
        <v>152</v>
      </c>
      <c r="D146" s="23" t="s">
        <v>100</v>
      </c>
      <c r="G146" s="107"/>
      <c r="I146" s="11" t="str">
        <f t="shared" si="28"/>
        <v/>
      </c>
      <c r="J146" s="3"/>
      <c r="K146" s="33" t="str">
        <f t="shared" si="29"/>
        <v/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2">
      <c r="A147" s="113"/>
      <c r="B147" s="116"/>
      <c r="C147" s="60" t="s">
        <v>202</v>
      </c>
      <c r="D147" s="23" t="s">
        <v>205</v>
      </c>
      <c r="E147" s="26"/>
      <c r="G147" s="107"/>
      <c r="I147" s="11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3.8" thickBot="1" x14ac:dyDescent="0.25">
      <c r="A148" s="113"/>
      <c r="B148" s="116"/>
      <c r="C148" s="60" t="s">
        <v>204</v>
      </c>
      <c r="D148" s="23" t="s">
        <v>105</v>
      </c>
      <c r="G148" s="117"/>
      <c r="I148" s="11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2">
      <c r="A149" s="100" t="s">
        <v>155</v>
      </c>
      <c r="B149" s="103" t="s">
        <v>156</v>
      </c>
      <c r="C149" s="64" t="s">
        <v>157</v>
      </c>
      <c r="D149" s="46" t="s">
        <v>206</v>
      </c>
      <c r="E149" s="47"/>
      <c r="F149" s="48"/>
      <c r="G149" s="106" t="s">
        <v>158</v>
      </c>
      <c r="H149" s="56"/>
      <c r="I149" s="56" t="str">
        <f t="shared" si="28"/>
        <v/>
      </c>
      <c r="J149" s="57"/>
      <c r="K149" s="33" t="str">
        <f t="shared" si="29"/>
        <v>PB3</v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2">
      <c r="A150" s="101"/>
      <c r="B150" s="104"/>
      <c r="C150" s="65" t="s">
        <v>159</v>
      </c>
      <c r="D150" s="50" t="s">
        <v>207</v>
      </c>
      <c r="G150" s="107"/>
      <c r="I150" s="11" t="str">
        <f t="shared" si="28"/>
        <v/>
      </c>
      <c r="J150" s="3"/>
      <c r="K150" s="33" t="str">
        <f t="shared" si="29"/>
        <v>PA15</v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2">
      <c r="A151" s="101"/>
      <c r="B151" s="104"/>
      <c r="C151" s="65" t="s">
        <v>160</v>
      </c>
      <c r="D151" s="50" t="s">
        <v>208</v>
      </c>
      <c r="G151" s="107"/>
      <c r="H151" s="11" t="s">
        <v>215</v>
      </c>
      <c r="I151" s="11">
        <f t="shared" si="28"/>
        <v>72</v>
      </c>
      <c r="J151" s="3"/>
      <c r="K151" s="33" t="str">
        <f t="shared" si="29"/>
        <v/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>
        <f>IFERROR(INDEX(ピン配置!$C$3:$I$18,MATCH(VALUE(MID(H151,3,2)),ピン配置!$B$3:$B$18,0),MATCH(MID(H151,2,1),ピン配置!$C$2:$I$2,0)),"")</f>
        <v>72</v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2">
      <c r="A152" s="101"/>
      <c r="B152" s="104"/>
      <c r="C152" s="65" t="s">
        <v>161</v>
      </c>
      <c r="D152" s="50" t="s">
        <v>209</v>
      </c>
      <c r="G152" s="107"/>
      <c r="H152" s="11" t="s">
        <v>216</v>
      </c>
      <c r="I152" s="11">
        <f t="shared" si="28"/>
        <v>76</v>
      </c>
      <c r="J152" s="3"/>
      <c r="K152" s="33" t="str">
        <f t="shared" si="29"/>
        <v/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>
        <f>IFERROR(INDEX(ピン配置!$C$3:$I$18,MATCH(VALUE(MID(H152,3,2)),ピン配置!$B$3:$B$18,0),MATCH(MID(H152,2,1),ピン配置!$C$2:$I$2,0)),"")</f>
        <v>76</v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3.8" thickBot="1" x14ac:dyDescent="0.25">
      <c r="A153" s="102"/>
      <c r="B153" s="105"/>
      <c r="C153" s="66" t="s">
        <v>162</v>
      </c>
      <c r="D153" s="67" t="s">
        <v>210</v>
      </c>
      <c r="E153" s="68"/>
      <c r="F153" s="69"/>
      <c r="G153" s="108"/>
      <c r="H153" s="70" t="s">
        <v>217</v>
      </c>
      <c r="I153" s="70">
        <f t="shared" si="28"/>
        <v>90</v>
      </c>
      <c r="J153" s="71"/>
      <c r="K153" s="33" t="str">
        <f t="shared" si="29"/>
        <v/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>
        <f>IFERROR(INDEX(ピン配置!$C$3:$I$18,MATCH(VALUE(MID(H153,3,2)),ピン配置!$B$3:$B$18,0),MATCH(MID(H153,2,1),ピン配置!$C$2:$I$2,0)),"")</f>
        <v>90</v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3.8" thickTop="1" x14ac:dyDescent="0.2"/>
  </sheetData>
  <mergeCells count="65"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  <mergeCell ref="G10:G11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E14" sqref="E14"/>
    </sheetView>
  </sheetViews>
  <sheetFormatPr defaultRowHeight="13.2" x14ac:dyDescent="0.2"/>
  <cols>
    <col min="3" max="9" width="15.6640625" style="1" customWidth="1"/>
  </cols>
  <sheetData>
    <row r="1" spans="2:9" ht="13.5" thickBot="1" x14ac:dyDescent="0.25"/>
    <row r="2" spans="2:9" ht="13.95" thickTop="1" thickBot="1" x14ac:dyDescent="0.25">
      <c r="B2" s="73"/>
      <c r="C2" s="74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5" t="s">
        <v>11</v>
      </c>
    </row>
    <row r="3" spans="2:9" ht="13.8" thickTop="1" x14ac:dyDescent="0.2">
      <c r="B3" s="76">
        <v>0</v>
      </c>
      <c r="C3" s="77" t="str">
        <f ca="1">IFERROR(INDIRECT("使用ポート!V"&amp;MATCH("P"&amp;C$2&amp;$B3,使用ポート!$H:$H,0)),"")</f>
        <v>TIM5_CN1</v>
      </c>
      <c r="D3" s="36" t="str">
        <f ca="1">IFERROR(INDIRECT("使用ポート!V"&amp;MATCH("P"&amp;D$2&amp;$B3,使用ポート!$H:$H,0)),"")</f>
        <v/>
      </c>
      <c r="E3" s="36" t="str">
        <f ca="1">IFERROR(INDIRECT("使用ポート!V"&amp;MATCH("P"&amp;E$2&amp;$B3,使用ポート!$H:$H,0)),"")</f>
        <v>AD1_IN10</v>
      </c>
      <c r="F3" s="36" t="str">
        <f ca="1">IFERROR(INDIRECT("使用ポート!V"&amp;MATCH("P"&amp;F$2&amp;$B3,使用ポート!$H:$H,0)),"")</f>
        <v>CAN1_RX</v>
      </c>
      <c r="G3" s="36" t="str">
        <f ca="1">IFERROR(INDIRECT("使用ポート!V"&amp;MATCH("P"&amp;G$2&amp;$B3,使用ポート!$H:$H,0)),"")</f>
        <v/>
      </c>
      <c r="H3" s="133"/>
      <c r="I3" s="134"/>
    </row>
    <row r="4" spans="2:9" x14ac:dyDescent="0.2">
      <c r="B4" s="78">
        <v>1</v>
      </c>
      <c r="C4" s="2" t="str">
        <f ca="1">IFERROR(INDIRECT("使用ポート!V"&amp;MATCH("P"&amp;C$2&amp;$B4,使用ポート!$H:$H,0)),"")</f>
        <v>TIM5_CN2</v>
      </c>
      <c r="D4" s="79" t="str">
        <f ca="1">IFERROR(INDIRECT("使用ポート!V"&amp;MATCH("P"&amp;D$2&amp;$B4,使用ポート!$H:$H,0)),"")</f>
        <v/>
      </c>
      <c r="E4" s="79" t="str">
        <f ca="1">IFERROR(INDIRECT("使用ポート!V"&amp;MATCH("P"&amp;E$2&amp;$B4,使用ポート!$H:$H,0)),"")</f>
        <v>AD1_IN11</v>
      </c>
      <c r="F4" s="79" t="str">
        <f ca="1">IFERROR(INDIRECT("使用ポート!V"&amp;MATCH("P"&amp;F$2&amp;$B4,使用ポート!$H:$H,0)),"")</f>
        <v>CAN1_TX</v>
      </c>
      <c r="G4" s="79" t="str">
        <f ca="1">IFERROR(INDIRECT("使用ポート!V"&amp;MATCH("P"&amp;G$2&amp;$B4,使用ポート!$H:$H,0)),"")</f>
        <v/>
      </c>
      <c r="H4" s="96"/>
      <c r="I4" s="135"/>
    </row>
    <row r="5" spans="2:9" x14ac:dyDescent="0.2">
      <c r="B5" s="78">
        <v>2</v>
      </c>
      <c r="C5" s="2" t="str">
        <f ca="1">IFERROR(INDIRECT("使用ポート!V"&amp;MATCH("P"&amp;C$2&amp;$B5,使用ポート!$H:$H,0)),"")</f>
        <v/>
      </c>
      <c r="D5" s="79" t="str">
        <f ca="1">IFERROR(INDIRECT("使用ポート!V"&amp;MATCH("P"&amp;D$2&amp;$B5,使用ポート!$H:$H,0)),"")</f>
        <v/>
      </c>
      <c r="E5" s="79" t="str">
        <f ca="1">IFERROR(INDIRECT("使用ポート!V"&amp;MATCH("P"&amp;E$2&amp;$B5,使用ポート!$H:$H,0)),"")</f>
        <v>AD1_IN12</v>
      </c>
      <c r="F5" s="79" t="str">
        <f ca="1">IFERROR(INDIRECT("使用ポート!V"&amp;MATCH("P"&amp;F$2&amp;$B5,使用ポート!$H:$H,0)),"")</f>
        <v>UART5_RX</v>
      </c>
      <c r="G5" s="79" t="str">
        <f ca="1">IFERROR(INDIRECT("使用ポート!V"&amp;MATCH("P"&amp;G$2&amp;$B5,使用ポート!$H:$H,0)),"")</f>
        <v/>
      </c>
      <c r="H5" s="96"/>
      <c r="I5" s="135"/>
    </row>
    <row r="6" spans="2:9" x14ac:dyDescent="0.2">
      <c r="B6" s="78">
        <v>3</v>
      </c>
      <c r="C6" s="2" t="str">
        <f ca="1">IFERROR(INDIRECT("使用ポート!V"&amp;MATCH("P"&amp;C$2&amp;$B6,使用ポート!$H:$H,0)),"")</f>
        <v/>
      </c>
      <c r="D6" s="79" t="str">
        <f ca="1">IFERROR(INDIRECT("使用ポート!V"&amp;MATCH("P"&amp;D$2&amp;$B6,使用ポート!$H:$H,0)),"")</f>
        <v/>
      </c>
      <c r="E6" s="79" t="str">
        <f ca="1">IFERROR(INDIRECT("使用ポート!V"&amp;MATCH("P"&amp;E$2&amp;$B6,使用ポート!$H:$H,0)),"")</f>
        <v>AD1_IN13</v>
      </c>
      <c r="F6" s="79" t="str">
        <f ca="1">IFERROR(INDIRECT("使用ポート!V"&amp;MATCH("P"&amp;F$2&amp;$B6,使用ポート!$H:$H,0)),"")</f>
        <v/>
      </c>
      <c r="G6" s="79" t="str">
        <f ca="1">IFERROR(INDIRECT("使用ポート!V"&amp;MATCH("P"&amp;G$2&amp;$B6,使用ポート!$H:$H,0)),"")</f>
        <v/>
      </c>
      <c r="H6" s="96"/>
      <c r="I6" s="135"/>
    </row>
    <row r="7" spans="2:9" x14ac:dyDescent="0.2">
      <c r="B7" s="78">
        <v>4</v>
      </c>
      <c r="C7" s="2" t="str">
        <f ca="1">IFERROR(INDIRECT("使用ポート!V"&amp;MATCH("P"&amp;C$2&amp;$B7,使用ポート!$H:$H,0)),"")</f>
        <v/>
      </c>
      <c r="D7" s="79" t="str">
        <f ca="1">IFERROR(INDIRECT("使用ポート!V"&amp;MATCH("P"&amp;D$2&amp;$B7,使用ポート!$H:$H,0)),"")</f>
        <v>WRITE-_nRESET</v>
      </c>
      <c r="E7" s="79" t="str">
        <f ca="1">IFERROR(INDIRECT("使用ポート!V"&amp;MATCH("P"&amp;E$2&amp;$B7,使用ポート!$H:$H,0)),"")</f>
        <v>AD1_IN14</v>
      </c>
      <c r="F7" s="79" t="str">
        <f ca="1">IFERROR(INDIRECT("使用ポート!V"&amp;MATCH("P"&amp;F$2&amp;$B7,使用ポート!$H:$H,0)),"")</f>
        <v/>
      </c>
      <c r="G7" s="79" t="str">
        <f ca="1">IFERROR(INDIRECT("使用ポート!V"&amp;MATCH("P"&amp;G$2&amp;$B7,使用ポート!$H:$H,0)),"")</f>
        <v/>
      </c>
      <c r="H7" s="96"/>
      <c r="I7" s="135"/>
    </row>
    <row r="8" spans="2:9" x14ac:dyDescent="0.2">
      <c r="B8" s="78">
        <v>5</v>
      </c>
      <c r="C8" s="2" t="str">
        <f ca="1">IFERROR(INDIRECT("使用ポート!V"&amp;MATCH("P"&amp;C$2&amp;$B8,使用ポート!$H:$H,0)),"")</f>
        <v/>
      </c>
      <c r="D8" s="79" t="str">
        <f ca="1">IFERROR(INDIRECT("使用ポート!V"&amp;MATCH("P"&amp;D$2&amp;$B8,使用ポート!$H:$H,0)),"")</f>
        <v/>
      </c>
      <c r="E8" s="79" t="str">
        <f ca="1">IFERROR(INDIRECT("使用ポート!V"&amp;MATCH("P"&amp;E$2&amp;$B8,使用ポート!$H:$H,0)),"")</f>
        <v>AD1_IN15</v>
      </c>
      <c r="F8" s="79" t="str">
        <f ca="1">IFERROR(INDIRECT("使用ポート!V"&amp;MATCH("P"&amp;F$2&amp;$B8,使用ポート!$H:$H,0)),"")</f>
        <v/>
      </c>
      <c r="G8" s="79" t="str">
        <f ca="1">IFERROR(INDIRECT("使用ポート!V"&amp;MATCH("P"&amp;G$2&amp;$B8,使用ポート!$H:$H,0)),"")</f>
        <v>TIM9_CN1</v>
      </c>
      <c r="H8" s="96"/>
      <c r="I8" s="135"/>
    </row>
    <row r="9" spans="2:9" x14ac:dyDescent="0.2">
      <c r="B9" s="78">
        <v>6</v>
      </c>
      <c r="C9" s="2" t="str">
        <f ca="1">IFERROR(INDIRECT("使用ポート!V"&amp;MATCH("P"&amp;C$2&amp;$B9,使用ポート!$H:$H,0)),"")</f>
        <v>TIM3_CN1</v>
      </c>
      <c r="D9" s="79" t="str">
        <f ca="1">IFERROR(INDIRECT("使用ポート!V"&amp;MATCH("P"&amp;D$2&amp;$B9,使用ポート!$H:$H,0)),"")</f>
        <v>TIM4_CN1</v>
      </c>
      <c r="E9" s="79" t="str">
        <f ca="1">IFERROR(INDIRECT("使用ポート!V"&amp;MATCH("P"&amp;E$2&amp;$B9,使用ポート!$H:$H,0)),"")</f>
        <v>TIM8_CN1</v>
      </c>
      <c r="F9" s="79" t="str">
        <f ca="1">IFERROR(INDIRECT("使用ポート!V"&amp;MATCH("P"&amp;F$2&amp;$B9,使用ポート!$H:$H,0)),"")</f>
        <v/>
      </c>
      <c r="G9" s="79" t="str">
        <f ca="1">IFERROR(INDIRECT("使用ポート!V"&amp;MATCH("P"&amp;G$2&amp;$B9,使用ポート!$H:$H,0)),"")</f>
        <v>TIM9_CN2</v>
      </c>
      <c r="H9" s="96"/>
      <c r="I9" s="135"/>
    </row>
    <row r="10" spans="2:9" x14ac:dyDescent="0.2">
      <c r="B10" s="78">
        <v>7</v>
      </c>
      <c r="C10" s="2" t="str">
        <f ca="1">IFERROR(INDIRECT("使用ポート!V"&amp;MATCH("P"&amp;C$2&amp;$B10,使用ポート!$H:$H,0)),"")</f>
        <v>TIM3_CN2</v>
      </c>
      <c r="D10" s="79" t="str">
        <f ca="1">IFERROR(INDIRECT("使用ポート!V"&amp;MATCH("P"&amp;D$2&amp;$B10,使用ポート!$H:$H,0)),"")</f>
        <v>TIM4_CN2</v>
      </c>
      <c r="E10" s="79" t="str">
        <f ca="1">IFERROR(INDIRECT("使用ポート!V"&amp;MATCH("P"&amp;E$2&amp;$B10,使用ポート!$H:$H,0)),"")</f>
        <v>TIM8_CN2</v>
      </c>
      <c r="F10" s="79" t="str">
        <f ca="1">IFERROR(INDIRECT("使用ポート!V"&amp;MATCH("P"&amp;F$2&amp;$B10,使用ポート!$H:$H,0)),"")</f>
        <v/>
      </c>
      <c r="G10" s="79" t="str">
        <f ca="1">IFERROR(INDIRECT("使用ポート!V"&amp;MATCH("P"&amp;G$2&amp;$B10,使用ポート!$H:$H,0)),"")</f>
        <v/>
      </c>
      <c r="H10" s="96"/>
      <c r="I10" s="135"/>
    </row>
    <row r="11" spans="2:9" x14ac:dyDescent="0.2">
      <c r="B11" s="78">
        <v>8</v>
      </c>
      <c r="C11" s="2" t="str">
        <f ca="1">IFERROR(INDIRECT("使用ポート!V"&amp;MATCH("P"&amp;C$2&amp;$B11,使用ポート!$H:$H,0)),"")</f>
        <v>TIM1_CN1</v>
      </c>
      <c r="D11" s="79" t="str">
        <f ca="1">IFERROR(INDIRECT("使用ポート!V"&amp;MATCH("P"&amp;D$2&amp;$B11,使用ポート!$H:$H,0)),"")</f>
        <v>TIM10_CN1</v>
      </c>
      <c r="E11" s="79" t="str">
        <f ca="1">IFERROR(INDIRECT("使用ポート!V"&amp;MATCH("P"&amp;E$2&amp;$B11,使用ポート!$H:$H,0)),"")</f>
        <v/>
      </c>
      <c r="F11" s="79" t="str">
        <f ca="1">IFERROR(INDIRECT("使用ポート!V"&amp;MATCH("P"&amp;F$2&amp;$B11,使用ポート!$H:$H,0)),"")</f>
        <v/>
      </c>
      <c r="G11" s="79" t="str">
        <f ca="1">IFERROR(INDIRECT("使用ポート!V"&amp;MATCH("P"&amp;G$2&amp;$B11,使用ポート!$H:$H,0)),"")</f>
        <v/>
      </c>
      <c r="H11" s="96"/>
      <c r="I11" s="135"/>
    </row>
    <row r="12" spans="2:9" x14ac:dyDescent="0.2">
      <c r="B12" s="78">
        <v>9</v>
      </c>
      <c r="C12" s="2" t="str">
        <f ca="1">IFERROR(INDIRECT("使用ポート!V"&amp;MATCH("P"&amp;C$2&amp;$B12,使用ポート!$H:$H,0)),"")</f>
        <v>TIM1_CN2</v>
      </c>
      <c r="D12" s="79" t="str">
        <f ca="1">IFERROR(INDIRECT("使用ポート!V"&amp;MATCH("P"&amp;D$2&amp;$B12,使用ポート!$H:$H,0)),"")</f>
        <v>TIM11_CN1</v>
      </c>
      <c r="E12" s="79" t="str">
        <f ca="1">IFERROR(INDIRECT("使用ポート!V"&amp;MATCH("P"&amp;E$2&amp;$B12,使用ポート!$H:$H,0)),"")</f>
        <v/>
      </c>
      <c r="F12" s="79" t="str">
        <f ca="1">IFERROR(INDIRECT("使用ポート!V"&amp;MATCH("P"&amp;F$2&amp;$B12,使用ポート!$H:$H,0)),"")</f>
        <v/>
      </c>
      <c r="G12" s="79" t="str">
        <f ca="1">IFERROR(INDIRECT("使用ポート!V"&amp;MATCH("P"&amp;G$2&amp;$B12,使用ポート!$H:$H,0)),"")</f>
        <v/>
      </c>
      <c r="H12" s="96"/>
      <c r="I12" s="135"/>
    </row>
    <row r="13" spans="2:9" x14ac:dyDescent="0.2">
      <c r="B13" s="78">
        <v>10</v>
      </c>
      <c r="C13" s="2" t="str">
        <f ca="1">IFERROR(INDIRECT("使用ポート!V"&amp;MATCH("P"&amp;C$2&amp;$B13,使用ポート!$H:$H,0)),"")</f>
        <v>TIM1_CN3</v>
      </c>
      <c r="D13" s="79" t="str">
        <f ca="1">IFERROR(INDIRECT("使用ポート!V"&amp;MATCH("P"&amp;D$2&amp;$B13,使用ポート!$H:$H,0)),"")</f>
        <v/>
      </c>
      <c r="E13" s="79" t="str">
        <f ca="1">IFERROR(INDIRECT("使用ポート!V"&amp;MATCH("P"&amp;E$2&amp;$B13,使用ポート!$H:$H,0)),"")</f>
        <v>UART4_TX</v>
      </c>
      <c r="F13" s="79" t="str">
        <f ca="1">IFERROR(INDIRECT("使用ポート!V"&amp;MATCH("P"&amp;F$2&amp;$B13,使用ポート!$H:$H,0)),"")</f>
        <v/>
      </c>
      <c r="G13" s="79" t="str">
        <f ca="1">IFERROR(INDIRECT("使用ポート!V"&amp;MATCH("P"&amp;G$2&amp;$B13,使用ポート!$H:$H,0)),"")</f>
        <v/>
      </c>
      <c r="H13" s="96"/>
      <c r="I13" s="135"/>
    </row>
    <row r="14" spans="2:9" x14ac:dyDescent="0.2">
      <c r="B14" s="78">
        <v>11</v>
      </c>
      <c r="C14" s="2" t="str">
        <f ca="1">IFERROR(INDIRECT("使用ポート!V"&amp;MATCH("P"&amp;C$2&amp;$B14,使用ポート!$H:$H,0)),"")</f>
        <v/>
      </c>
      <c r="D14" s="79" t="str">
        <f ca="1">IFERROR(INDIRECT("使用ポート!V"&amp;MATCH("P"&amp;D$2&amp;$B14,使用ポート!$H:$H,0)),"")</f>
        <v/>
      </c>
      <c r="E14" s="79" t="str">
        <f ca="1">IFERROR(INDIRECT("使用ポート!V"&amp;MATCH("P"&amp;E$2&amp;$B14,使用ポート!$H:$H,0)),"")</f>
        <v>UART4_RX</v>
      </c>
      <c r="F14" s="79" t="str">
        <f ca="1">IFERROR(INDIRECT("使用ポート!V"&amp;MATCH("P"&amp;F$2&amp;$B14,使用ポート!$H:$H,0)),"")</f>
        <v/>
      </c>
      <c r="G14" s="79" t="str">
        <f ca="1">IFERROR(INDIRECT("使用ポート!V"&amp;MATCH("P"&amp;G$2&amp;$B14,使用ポート!$H:$H,0)),"")</f>
        <v/>
      </c>
      <c r="H14" s="96"/>
      <c r="I14" s="135"/>
    </row>
    <row r="15" spans="2:9" x14ac:dyDescent="0.2">
      <c r="B15" s="78">
        <v>12</v>
      </c>
      <c r="C15" s="2" t="str">
        <f ca="1">IFERROR(INDIRECT("使用ポート!V"&amp;MATCH("P"&amp;C$2&amp;$B15,使用ポート!$H:$H,0)),"")</f>
        <v/>
      </c>
      <c r="D15" s="79" t="str">
        <f ca="1">IFERROR(INDIRECT("使用ポート!V"&amp;MATCH("P"&amp;D$2&amp;$B15,使用ポート!$H:$H,0)),"")</f>
        <v/>
      </c>
      <c r="E15" s="79" t="str">
        <f ca="1">IFERROR(INDIRECT("使用ポート!V"&amp;MATCH("P"&amp;E$2&amp;$B15,使用ポート!$H:$H,0)),"")</f>
        <v>UART5_TX</v>
      </c>
      <c r="F15" s="79" t="str">
        <f ca="1">IFERROR(INDIRECT("使用ポート!V"&amp;MATCH("P"&amp;F$2&amp;$B15,使用ポート!$H:$H,0)),"")</f>
        <v/>
      </c>
      <c r="G15" s="79" t="str">
        <f ca="1">IFERROR(INDIRECT("使用ポート!V"&amp;MATCH("P"&amp;G$2&amp;$B15,使用ポート!$H:$H,0)),"")</f>
        <v/>
      </c>
      <c r="H15" s="96"/>
      <c r="I15" s="135"/>
    </row>
    <row r="16" spans="2:9" x14ac:dyDescent="0.2">
      <c r="B16" s="78">
        <v>13</v>
      </c>
      <c r="C16" s="2" t="str">
        <f ca="1">IFERROR(INDIRECT("使用ポート!V"&amp;MATCH("P"&amp;C$2&amp;$B16,使用ポート!$H:$H,0)),"")</f>
        <v>WRITE-_SWIO</v>
      </c>
      <c r="D16" s="79" t="str">
        <f ca="1">IFERROR(INDIRECT("使用ポート!V"&amp;MATCH("P"&amp;D$2&amp;$B16,使用ポート!$H:$H,0)),"")</f>
        <v/>
      </c>
      <c r="E16" s="79" t="str">
        <f ca="1">IFERROR(INDIRECT("使用ポート!V"&amp;MATCH("P"&amp;E$2&amp;$B16,使用ポート!$H:$H,0)),"")</f>
        <v/>
      </c>
      <c r="F16" s="79" t="str">
        <f ca="1">IFERROR(INDIRECT("使用ポート!V"&amp;MATCH("P"&amp;F$2&amp;$B16,使用ポート!$H:$H,0)),"")</f>
        <v/>
      </c>
      <c r="G16" s="79" t="str">
        <f ca="1">IFERROR(INDIRECT("使用ポート!V"&amp;MATCH("P"&amp;G$2&amp;$B16,使用ポート!$H:$H,0)),"")</f>
        <v/>
      </c>
      <c r="H16" s="96"/>
      <c r="I16" s="135"/>
    </row>
    <row r="17" spans="2:9" x14ac:dyDescent="0.2">
      <c r="B17" s="78">
        <v>14</v>
      </c>
      <c r="C17" s="2" t="str">
        <f ca="1">IFERROR(INDIRECT("使用ポート!V"&amp;MATCH("P"&amp;C$2&amp;$B17,使用ポート!$H:$H,0)),"")</f>
        <v>WRITE-_SWCLK</v>
      </c>
      <c r="D17" s="79" t="str">
        <f ca="1">IFERROR(INDIRECT("使用ポート!V"&amp;MATCH("P"&amp;D$2&amp;$B17,使用ポート!$H:$H,0)),"")</f>
        <v>TIM12_CN1</v>
      </c>
      <c r="E17" s="79" t="str">
        <f ca="1">IFERROR(INDIRECT("使用ポート!V"&amp;MATCH("P"&amp;E$2&amp;$B17,使用ポート!$H:$H,0)),"")</f>
        <v/>
      </c>
      <c r="F17" s="79" t="str">
        <f ca="1">IFERROR(INDIRECT("使用ポート!V"&amp;MATCH("P"&amp;F$2&amp;$B17,使用ポート!$H:$H,0)),"")</f>
        <v/>
      </c>
      <c r="G17" s="79" t="str">
        <f ca="1">IFERROR(INDIRECT("使用ポート!V"&amp;MATCH("P"&amp;G$2&amp;$B17,使用ポート!$H:$H,0)),"")</f>
        <v/>
      </c>
      <c r="H17" s="96"/>
      <c r="I17" s="135"/>
    </row>
    <row r="18" spans="2:9" ht="13.8" thickBot="1" x14ac:dyDescent="0.25">
      <c r="B18" s="80">
        <v>15</v>
      </c>
      <c r="C18" s="81" t="str">
        <f ca="1">IFERROR(INDIRECT("使用ポート!V"&amp;MATCH("P"&amp;C$2&amp;$B18,使用ポート!$H:$H,0)),"")</f>
        <v/>
      </c>
      <c r="D18" s="82" t="str">
        <f ca="1">IFERROR(INDIRECT("使用ポート!V"&amp;MATCH("P"&amp;D$2&amp;$B18,使用ポート!$H:$H,0)),"")</f>
        <v/>
      </c>
      <c r="E18" s="82" t="str">
        <f ca="1">IFERROR(INDIRECT("使用ポート!V"&amp;MATCH("P"&amp;E$2&amp;$B18,使用ポート!$H:$H,0)),"")</f>
        <v/>
      </c>
      <c r="F18" s="82" t="str">
        <f ca="1">IFERROR(INDIRECT("使用ポート!V"&amp;MATCH("P"&amp;F$2&amp;$B18,使用ポート!$H:$H,0)),"")</f>
        <v/>
      </c>
      <c r="G18" s="82" t="str">
        <f ca="1">IFERROR(INDIRECT("使用ポート!V"&amp;MATCH("P"&amp;G$2&amp;$B18,使用ポート!$H:$H,0)),"")</f>
        <v/>
      </c>
      <c r="H18" s="136"/>
      <c r="I18" s="137"/>
    </row>
    <row r="19" spans="2:9" ht="13.5" thickTop="1" x14ac:dyDescent="0.2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Windows User</cp:lastModifiedBy>
  <dcterms:created xsi:type="dcterms:W3CDTF">2016-02-24T07:33:16Z</dcterms:created>
  <dcterms:modified xsi:type="dcterms:W3CDTF">2017-10-14T10:16:48Z</dcterms:modified>
</cp:coreProperties>
</file>