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1720" windowWidth="29120" windowHeight="15820" tabRatio="500"/>
  </bookViews>
  <sheets>
    <sheet name="Supply" sheetId="1" r:id="rId1"/>
    <sheet name="Comparis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Y46" i="1"/>
  <c r="Z47" i="1"/>
  <c r="Y47" i="1"/>
  <c r="B48" i="1"/>
  <c r="Z48" i="1"/>
  <c r="Y48" i="1"/>
  <c r="B49" i="1"/>
  <c r="Z49" i="1"/>
  <c r="Y49" i="1"/>
  <c r="B50" i="1"/>
  <c r="Z50" i="1"/>
  <c r="Y50" i="1"/>
  <c r="B51" i="1"/>
  <c r="Z51" i="1"/>
  <c r="Y51" i="1"/>
  <c r="B52" i="1"/>
  <c r="Z52" i="1"/>
  <c r="Y52" i="1"/>
  <c r="B53" i="1"/>
  <c r="Z53" i="1"/>
  <c r="Y53" i="1"/>
  <c r="B54" i="1"/>
  <c r="Z54" i="1"/>
  <c r="Y54" i="1"/>
  <c r="B55" i="1"/>
  <c r="Z55" i="1"/>
  <c r="Y55" i="1"/>
  <c r="B56" i="1"/>
  <c r="Z56" i="1"/>
  <c r="Y56" i="1"/>
  <c r="B57" i="1"/>
  <c r="Z57" i="1"/>
  <c r="Y57" i="1"/>
  <c r="B58" i="1"/>
  <c r="Z58" i="1"/>
  <c r="Y58" i="1"/>
  <c r="B59" i="1"/>
  <c r="Z59" i="1"/>
  <c r="Y59" i="1"/>
  <c r="B60" i="1"/>
  <c r="Z60" i="1"/>
  <c r="Y60" i="1"/>
  <c r="B61" i="1"/>
  <c r="Z61" i="1"/>
  <c r="Y61" i="1"/>
  <c r="B62" i="1"/>
  <c r="Z62" i="1"/>
  <c r="Y62" i="1"/>
  <c r="B63" i="1"/>
  <c r="Z63" i="1"/>
  <c r="Y63" i="1"/>
  <c r="B64" i="1"/>
  <c r="Z64" i="1"/>
  <c r="Y64" i="1"/>
  <c r="B65" i="1"/>
  <c r="Z65" i="1"/>
  <c r="Y65" i="1"/>
  <c r="B66" i="1"/>
  <c r="Z66" i="1"/>
  <c r="Y66" i="1"/>
  <c r="B67" i="1"/>
  <c r="Z67" i="1"/>
  <c r="Y67" i="1"/>
  <c r="B68" i="1"/>
  <c r="Z68" i="1"/>
  <c r="Y68" i="1"/>
  <c r="B69" i="1"/>
  <c r="Z69" i="1"/>
  <c r="Y69" i="1"/>
  <c r="B70" i="1"/>
  <c r="Z70" i="1"/>
  <c r="Y70" i="1"/>
  <c r="B71" i="1"/>
  <c r="Z71" i="1"/>
  <c r="Y71" i="1"/>
  <c r="B72" i="1"/>
  <c r="Z72" i="1"/>
  <c r="Y72" i="1"/>
  <c r="B73" i="1"/>
  <c r="Z73" i="1"/>
  <c r="Y73" i="1"/>
  <c r="B74" i="1"/>
  <c r="Z74" i="1"/>
  <c r="Y74" i="1"/>
  <c r="B75" i="1"/>
  <c r="Z75" i="1"/>
  <c r="Y75" i="1"/>
  <c r="B76" i="1"/>
  <c r="Z76" i="1"/>
  <c r="Y76" i="1"/>
  <c r="B77" i="1"/>
  <c r="Z77" i="1"/>
  <c r="Y77" i="1"/>
  <c r="B78" i="1"/>
  <c r="Z78" i="1"/>
  <c r="Y78" i="1"/>
  <c r="B79" i="1"/>
  <c r="Z79" i="1"/>
  <c r="Y79" i="1"/>
  <c r="B80" i="1"/>
  <c r="Z80" i="1"/>
  <c r="Y80" i="1"/>
  <c r="B81" i="1"/>
  <c r="Z81" i="1"/>
  <c r="Y81" i="1"/>
  <c r="B82" i="1"/>
  <c r="Z82" i="1"/>
  <c r="Y82" i="1"/>
  <c r="B83" i="1"/>
  <c r="Z83" i="1"/>
  <c r="Y83" i="1"/>
  <c r="B84" i="1"/>
  <c r="Z84" i="1"/>
  <c r="Y84" i="1"/>
  <c r="B85" i="1"/>
  <c r="Z85" i="1"/>
  <c r="Y85" i="1"/>
  <c r="B86" i="1"/>
  <c r="Z86" i="1"/>
  <c r="Y86" i="1"/>
  <c r="B87" i="1"/>
  <c r="Z87" i="1"/>
  <c r="Y87" i="1"/>
  <c r="B88" i="1"/>
  <c r="Z88" i="1"/>
  <c r="Y88" i="1"/>
  <c r="B89" i="1"/>
  <c r="Z89" i="1"/>
  <c r="Y89" i="1"/>
  <c r="B90" i="1"/>
  <c r="Z90" i="1"/>
  <c r="Y90" i="1"/>
  <c r="B91" i="1"/>
  <c r="Z91" i="1"/>
  <c r="Y91" i="1"/>
  <c r="B92" i="1"/>
  <c r="Z92" i="1"/>
  <c r="Y92" i="1"/>
  <c r="B93" i="1"/>
  <c r="Z93" i="1"/>
  <c r="Y93" i="1"/>
  <c r="B94" i="1"/>
  <c r="Z94" i="1"/>
  <c r="Y94" i="1"/>
  <c r="B95" i="1"/>
  <c r="Z95" i="1"/>
  <c r="Y95" i="1"/>
  <c r="B96" i="1"/>
  <c r="Z96" i="1"/>
  <c r="Y96" i="1"/>
  <c r="AB96" i="1"/>
  <c r="G34" i="2"/>
  <c r="T46" i="1"/>
  <c r="U47" i="1"/>
  <c r="T47" i="1"/>
  <c r="U48" i="1"/>
  <c r="T48" i="1"/>
  <c r="U49" i="1"/>
  <c r="T49" i="1"/>
  <c r="U50" i="1"/>
  <c r="T50" i="1"/>
  <c r="U51" i="1"/>
  <c r="T51" i="1"/>
  <c r="U52" i="1"/>
  <c r="T52" i="1"/>
  <c r="U53" i="1"/>
  <c r="T53" i="1"/>
  <c r="U54" i="1"/>
  <c r="T54" i="1"/>
  <c r="U55" i="1"/>
  <c r="T55" i="1"/>
  <c r="U56" i="1"/>
  <c r="T56" i="1"/>
  <c r="U57" i="1"/>
  <c r="T57" i="1"/>
  <c r="U58" i="1"/>
  <c r="T58" i="1"/>
  <c r="U59" i="1"/>
  <c r="T59" i="1"/>
  <c r="U60" i="1"/>
  <c r="T60" i="1"/>
  <c r="U61" i="1"/>
  <c r="T61" i="1"/>
  <c r="U62" i="1"/>
  <c r="T62" i="1"/>
  <c r="U63" i="1"/>
  <c r="T63" i="1"/>
  <c r="U64" i="1"/>
  <c r="T64" i="1"/>
  <c r="U65" i="1"/>
  <c r="T65" i="1"/>
  <c r="U66" i="1"/>
  <c r="T66" i="1"/>
  <c r="U67" i="1"/>
  <c r="T67" i="1"/>
  <c r="U68" i="1"/>
  <c r="T68" i="1"/>
  <c r="U69" i="1"/>
  <c r="T69" i="1"/>
  <c r="U70" i="1"/>
  <c r="T70" i="1"/>
  <c r="U71" i="1"/>
  <c r="T71" i="1"/>
  <c r="U72" i="1"/>
  <c r="T72" i="1"/>
  <c r="U73" i="1"/>
  <c r="T73" i="1"/>
  <c r="U74" i="1"/>
  <c r="T74" i="1"/>
  <c r="U75" i="1"/>
  <c r="T75" i="1"/>
  <c r="U76" i="1"/>
  <c r="T76" i="1"/>
  <c r="U77" i="1"/>
  <c r="T77" i="1"/>
  <c r="U78" i="1"/>
  <c r="T78" i="1"/>
  <c r="U79" i="1"/>
  <c r="T79" i="1"/>
  <c r="U80" i="1"/>
  <c r="T80" i="1"/>
  <c r="U81" i="1"/>
  <c r="T81" i="1"/>
  <c r="U82" i="1"/>
  <c r="T82" i="1"/>
  <c r="U83" i="1"/>
  <c r="T83" i="1"/>
  <c r="U84" i="1"/>
  <c r="T84" i="1"/>
  <c r="U85" i="1"/>
  <c r="T85" i="1"/>
  <c r="U86" i="1"/>
  <c r="T86" i="1"/>
  <c r="U87" i="1"/>
  <c r="T87" i="1"/>
  <c r="U88" i="1"/>
  <c r="T88" i="1"/>
  <c r="U89" i="1"/>
  <c r="T89" i="1"/>
  <c r="U90" i="1"/>
  <c r="T90" i="1"/>
  <c r="U91" i="1"/>
  <c r="T91" i="1"/>
  <c r="U92" i="1"/>
  <c r="T92" i="1"/>
  <c r="U93" i="1"/>
  <c r="T93" i="1"/>
  <c r="U94" i="1"/>
  <c r="T94" i="1"/>
  <c r="U95" i="1"/>
  <c r="T95" i="1"/>
  <c r="U96" i="1"/>
  <c r="T96" i="1"/>
  <c r="W96" i="1"/>
  <c r="F34" i="2"/>
  <c r="O46" i="1"/>
  <c r="P47" i="1"/>
  <c r="O47" i="1"/>
  <c r="P48" i="1"/>
  <c r="O48" i="1"/>
  <c r="P49" i="1"/>
  <c r="O49" i="1"/>
  <c r="P50" i="1"/>
  <c r="O50" i="1"/>
  <c r="P51" i="1"/>
  <c r="O51" i="1"/>
  <c r="P52" i="1"/>
  <c r="O52" i="1"/>
  <c r="P53" i="1"/>
  <c r="O53" i="1"/>
  <c r="P54" i="1"/>
  <c r="O54" i="1"/>
  <c r="P55" i="1"/>
  <c r="O55" i="1"/>
  <c r="P56" i="1"/>
  <c r="O56" i="1"/>
  <c r="P57" i="1"/>
  <c r="O57" i="1"/>
  <c r="P58" i="1"/>
  <c r="O58" i="1"/>
  <c r="P59" i="1"/>
  <c r="O59" i="1"/>
  <c r="P60" i="1"/>
  <c r="O60" i="1"/>
  <c r="P61" i="1"/>
  <c r="O61" i="1"/>
  <c r="P62" i="1"/>
  <c r="O62" i="1"/>
  <c r="P63" i="1"/>
  <c r="O63" i="1"/>
  <c r="P64" i="1"/>
  <c r="O64" i="1"/>
  <c r="P65" i="1"/>
  <c r="O65" i="1"/>
  <c r="P66" i="1"/>
  <c r="O66" i="1"/>
  <c r="P67" i="1"/>
  <c r="O67" i="1"/>
  <c r="P68" i="1"/>
  <c r="O68" i="1"/>
  <c r="P69" i="1"/>
  <c r="O69" i="1"/>
  <c r="P70" i="1"/>
  <c r="O70" i="1"/>
  <c r="P71" i="1"/>
  <c r="O71" i="1"/>
  <c r="P72" i="1"/>
  <c r="O72" i="1"/>
  <c r="P73" i="1"/>
  <c r="O73" i="1"/>
  <c r="P74" i="1"/>
  <c r="O74" i="1"/>
  <c r="P75" i="1"/>
  <c r="O75" i="1"/>
  <c r="P76" i="1"/>
  <c r="O76" i="1"/>
  <c r="P77" i="1"/>
  <c r="O77" i="1"/>
  <c r="P78" i="1"/>
  <c r="O78" i="1"/>
  <c r="P79" i="1"/>
  <c r="O79" i="1"/>
  <c r="P80" i="1"/>
  <c r="O80" i="1"/>
  <c r="P81" i="1"/>
  <c r="O81" i="1"/>
  <c r="P82" i="1"/>
  <c r="O82" i="1"/>
  <c r="P83" i="1"/>
  <c r="O83" i="1"/>
  <c r="P84" i="1"/>
  <c r="O84" i="1"/>
  <c r="P85" i="1"/>
  <c r="O85" i="1"/>
  <c r="P86" i="1"/>
  <c r="O86" i="1"/>
  <c r="P87" i="1"/>
  <c r="O87" i="1"/>
  <c r="P88" i="1"/>
  <c r="O88" i="1"/>
  <c r="P89" i="1"/>
  <c r="O89" i="1"/>
  <c r="P90" i="1"/>
  <c r="O90" i="1"/>
  <c r="P91" i="1"/>
  <c r="O91" i="1"/>
  <c r="P92" i="1"/>
  <c r="O92" i="1"/>
  <c r="P93" i="1"/>
  <c r="O93" i="1"/>
  <c r="P94" i="1"/>
  <c r="O94" i="1"/>
  <c r="P95" i="1"/>
  <c r="O95" i="1"/>
  <c r="P96" i="1"/>
  <c r="O96" i="1"/>
  <c r="R96" i="1"/>
  <c r="E34" i="2"/>
  <c r="C47" i="1"/>
  <c r="E47" i="1"/>
  <c r="D47" i="1"/>
  <c r="C48" i="1"/>
  <c r="E48" i="1"/>
  <c r="D48" i="1"/>
  <c r="C49" i="1"/>
  <c r="E49" i="1"/>
  <c r="D49" i="1"/>
  <c r="C50" i="1"/>
  <c r="E50" i="1"/>
  <c r="D50" i="1"/>
  <c r="C51" i="1"/>
  <c r="E51" i="1"/>
  <c r="D51" i="1"/>
  <c r="C52" i="1"/>
  <c r="E52" i="1"/>
  <c r="D52" i="1"/>
  <c r="C53" i="1"/>
  <c r="E53" i="1"/>
  <c r="D53" i="1"/>
  <c r="C54" i="1"/>
  <c r="E54" i="1"/>
  <c r="D54" i="1"/>
  <c r="C55" i="1"/>
  <c r="E55" i="1"/>
  <c r="D55" i="1"/>
  <c r="C56" i="1"/>
  <c r="E56" i="1"/>
  <c r="D56" i="1"/>
  <c r="C57" i="1"/>
  <c r="E57" i="1"/>
  <c r="D57" i="1"/>
  <c r="C58" i="1"/>
  <c r="E58" i="1"/>
  <c r="D58" i="1"/>
  <c r="C59" i="1"/>
  <c r="E59" i="1"/>
  <c r="D59" i="1"/>
  <c r="C60" i="1"/>
  <c r="E60" i="1"/>
  <c r="D60" i="1"/>
  <c r="C61" i="1"/>
  <c r="E61" i="1"/>
  <c r="D61" i="1"/>
  <c r="C62" i="1"/>
  <c r="E62" i="1"/>
  <c r="D62" i="1"/>
  <c r="C63" i="1"/>
  <c r="E63" i="1"/>
  <c r="D63" i="1"/>
  <c r="C64" i="1"/>
  <c r="E64" i="1"/>
  <c r="D64" i="1"/>
  <c r="C65" i="1"/>
  <c r="E65" i="1"/>
  <c r="D65" i="1"/>
  <c r="C66" i="1"/>
  <c r="E66" i="1"/>
  <c r="D66" i="1"/>
  <c r="C67" i="1"/>
  <c r="E67" i="1"/>
  <c r="D67" i="1"/>
  <c r="C68" i="1"/>
  <c r="E68" i="1"/>
  <c r="D68" i="1"/>
  <c r="C69" i="1"/>
  <c r="E69" i="1"/>
  <c r="D69" i="1"/>
  <c r="C70" i="1"/>
  <c r="E70" i="1"/>
  <c r="D70" i="1"/>
  <c r="C71" i="1"/>
  <c r="E71" i="1"/>
  <c r="D71" i="1"/>
  <c r="C72" i="1"/>
  <c r="E72" i="1"/>
  <c r="D72" i="1"/>
  <c r="C73" i="1"/>
  <c r="E73" i="1"/>
  <c r="D73" i="1"/>
  <c r="C74" i="1"/>
  <c r="E74" i="1"/>
  <c r="D74" i="1"/>
  <c r="C75" i="1"/>
  <c r="E75" i="1"/>
  <c r="D75" i="1"/>
  <c r="C76" i="1"/>
  <c r="E76" i="1"/>
  <c r="D76" i="1"/>
  <c r="C77" i="1"/>
  <c r="E77" i="1"/>
  <c r="D77" i="1"/>
  <c r="C78" i="1"/>
  <c r="E78" i="1"/>
  <c r="D78" i="1"/>
  <c r="C79" i="1"/>
  <c r="E79" i="1"/>
  <c r="D79" i="1"/>
  <c r="C80" i="1"/>
  <c r="E80" i="1"/>
  <c r="D80" i="1"/>
  <c r="C81" i="1"/>
  <c r="E81" i="1"/>
  <c r="D81" i="1"/>
  <c r="C82" i="1"/>
  <c r="E82" i="1"/>
  <c r="D82" i="1"/>
  <c r="C83" i="1"/>
  <c r="E83" i="1"/>
  <c r="D83" i="1"/>
  <c r="C84" i="1"/>
  <c r="E84" i="1"/>
  <c r="D84" i="1"/>
  <c r="C85" i="1"/>
  <c r="E85" i="1"/>
  <c r="D85" i="1"/>
  <c r="C86" i="1"/>
  <c r="E86" i="1"/>
  <c r="D86" i="1"/>
  <c r="C87" i="1"/>
  <c r="E87" i="1"/>
  <c r="D87" i="1"/>
  <c r="C88" i="1"/>
  <c r="E88" i="1"/>
  <c r="D88" i="1"/>
  <c r="C89" i="1"/>
  <c r="E89" i="1"/>
  <c r="D89" i="1"/>
  <c r="C90" i="1"/>
  <c r="E90" i="1"/>
  <c r="D90" i="1"/>
  <c r="C91" i="1"/>
  <c r="E91" i="1"/>
  <c r="D91" i="1"/>
  <c r="C92" i="1"/>
  <c r="E92" i="1"/>
  <c r="D92" i="1"/>
  <c r="C93" i="1"/>
  <c r="E93" i="1"/>
  <c r="D93" i="1"/>
  <c r="C94" i="1"/>
  <c r="E94" i="1"/>
  <c r="D94" i="1"/>
  <c r="C95" i="1"/>
  <c r="E95" i="1"/>
  <c r="D95" i="1"/>
  <c r="C96" i="1"/>
  <c r="E96" i="1"/>
  <c r="D96" i="1"/>
  <c r="G96" i="1"/>
  <c r="D34" i="2"/>
  <c r="AA96" i="1"/>
  <c r="G33" i="2"/>
  <c r="V96" i="1"/>
  <c r="F33" i="2"/>
  <c r="Q96" i="1"/>
  <c r="E33" i="2"/>
  <c r="F96" i="1"/>
  <c r="D33" i="2"/>
  <c r="G32" i="2"/>
  <c r="F32" i="2"/>
  <c r="E32" i="2"/>
  <c r="D32" i="2"/>
  <c r="G31" i="2"/>
  <c r="F31" i="2"/>
  <c r="E31" i="2"/>
  <c r="D31" i="2"/>
  <c r="AB71" i="1"/>
  <c r="G29" i="2"/>
  <c r="W71" i="1"/>
  <c r="F29" i="2"/>
  <c r="R71" i="1"/>
  <c r="E29" i="2"/>
  <c r="G71" i="1"/>
  <c r="D29" i="2"/>
  <c r="AA71" i="1"/>
  <c r="G28" i="2"/>
  <c r="V71" i="1"/>
  <c r="F28" i="2"/>
  <c r="Q71" i="1"/>
  <c r="E28" i="2"/>
  <c r="F71" i="1"/>
  <c r="D28" i="2"/>
  <c r="G27" i="2"/>
  <c r="F27" i="2"/>
  <c r="E27" i="2"/>
  <c r="D27" i="2"/>
  <c r="G26" i="2"/>
  <c r="F26" i="2"/>
  <c r="E26" i="2"/>
  <c r="D26" i="2"/>
  <c r="AB56" i="1"/>
  <c r="G24" i="2"/>
  <c r="W56" i="1"/>
  <c r="F24" i="2"/>
  <c r="R56" i="1"/>
  <c r="E24" i="2"/>
  <c r="G56" i="1"/>
  <c r="D24" i="2"/>
  <c r="AA56" i="1"/>
  <c r="G23" i="2"/>
  <c r="V56" i="1"/>
  <c r="F23" i="2"/>
  <c r="Q56" i="1"/>
  <c r="E23" i="2"/>
  <c r="F56" i="1"/>
  <c r="D23" i="2"/>
  <c r="G22" i="2"/>
  <c r="F22" i="2"/>
  <c r="E22" i="2"/>
  <c r="D22" i="2"/>
  <c r="G21" i="2"/>
  <c r="F21" i="2"/>
  <c r="E21" i="2"/>
  <c r="D21" i="2"/>
  <c r="AB51" i="1"/>
  <c r="G19" i="2"/>
  <c r="W51" i="1"/>
  <c r="F19" i="2"/>
  <c r="R51" i="1"/>
  <c r="E19" i="2"/>
  <c r="G51" i="1"/>
  <c r="D19" i="2"/>
  <c r="AA51" i="1"/>
  <c r="G18" i="2"/>
  <c r="V51" i="1"/>
  <c r="F18" i="2"/>
  <c r="Q51" i="1"/>
  <c r="E18" i="2"/>
  <c r="F51" i="1"/>
  <c r="D18" i="2"/>
  <c r="G17" i="2"/>
  <c r="F17" i="2"/>
  <c r="E17" i="2"/>
  <c r="D17" i="2"/>
  <c r="G16" i="2"/>
  <c r="F16" i="2"/>
  <c r="E16" i="2"/>
  <c r="D16" i="2"/>
  <c r="AB47" i="1"/>
  <c r="G14" i="2"/>
  <c r="W47" i="1"/>
  <c r="F14" i="2"/>
  <c r="R47" i="1"/>
  <c r="E14" i="2"/>
  <c r="G47" i="1"/>
  <c r="D14" i="2"/>
  <c r="AA47" i="1"/>
  <c r="G13" i="2"/>
  <c r="V47" i="1"/>
  <c r="F13" i="2"/>
  <c r="Q47" i="1"/>
  <c r="E13" i="2"/>
  <c r="F47" i="1"/>
  <c r="D13" i="2"/>
  <c r="G5" i="2"/>
  <c r="G6" i="2"/>
  <c r="G12" i="2"/>
  <c r="F5" i="2"/>
  <c r="F6" i="2"/>
  <c r="F12" i="2"/>
  <c r="E5" i="2"/>
  <c r="E6" i="2"/>
  <c r="E12" i="2"/>
  <c r="D38" i="1"/>
  <c r="D5" i="2"/>
  <c r="D12" i="2"/>
  <c r="G11" i="2"/>
  <c r="F11" i="2"/>
  <c r="E11" i="2"/>
  <c r="D11" i="2"/>
  <c r="G9" i="2"/>
  <c r="F9" i="2"/>
  <c r="E9" i="2"/>
  <c r="D9" i="2"/>
  <c r="G7" i="2"/>
  <c r="F7" i="2"/>
  <c r="E7" i="2"/>
  <c r="B97" i="1"/>
  <c r="Z97" i="1"/>
  <c r="Y97" i="1"/>
  <c r="B98" i="1"/>
  <c r="Z98" i="1"/>
  <c r="Y98" i="1"/>
  <c r="B99" i="1"/>
  <c r="Z99" i="1"/>
  <c r="Y99" i="1"/>
  <c r="B100" i="1"/>
  <c r="Z100" i="1"/>
  <c r="Y100" i="1"/>
  <c r="B101" i="1"/>
  <c r="Z101" i="1"/>
  <c r="Y101" i="1"/>
  <c r="B102" i="1"/>
  <c r="Z102" i="1"/>
  <c r="Y102" i="1"/>
  <c r="B103" i="1"/>
  <c r="Z103" i="1"/>
  <c r="Y103" i="1"/>
  <c r="B104" i="1"/>
  <c r="Z104" i="1"/>
  <c r="Y104" i="1"/>
  <c r="B105" i="1"/>
  <c r="Z105" i="1"/>
  <c r="Y105" i="1"/>
  <c r="B106" i="1"/>
  <c r="Z106" i="1"/>
  <c r="Y106" i="1"/>
  <c r="B107" i="1"/>
  <c r="Z107" i="1"/>
  <c r="Y107" i="1"/>
  <c r="B108" i="1"/>
  <c r="Z108" i="1"/>
  <c r="Y108" i="1"/>
  <c r="B109" i="1"/>
  <c r="Z109" i="1"/>
  <c r="Y109" i="1"/>
  <c r="B110" i="1"/>
  <c r="Z110" i="1"/>
  <c r="Y110" i="1"/>
  <c r="B111" i="1"/>
  <c r="Z111" i="1"/>
  <c r="Y111" i="1"/>
  <c r="B112" i="1"/>
  <c r="Z112" i="1"/>
  <c r="Y112" i="1"/>
  <c r="B113" i="1"/>
  <c r="Z113" i="1"/>
  <c r="Y113" i="1"/>
  <c r="B114" i="1"/>
  <c r="Z114" i="1"/>
  <c r="Y114" i="1"/>
  <c r="B115" i="1"/>
  <c r="Z115" i="1"/>
  <c r="Y115" i="1"/>
  <c r="B116" i="1"/>
  <c r="Z116" i="1"/>
  <c r="Y116" i="1"/>
  <c r="B117" i="1"/>
  <c r="Z117" i="1"/>
  <c r="Y117" i="1"/>
  <c r="B118" i="1"/>
  <c r="Z118" i="1"/>
  <c r="Y118" i="1"/>
  <c r="B119" i="1"/>
  <c r="Z119" i="1"/>
  <c r="Y119" i="1"/>
  <c r="B120" i="1"/>
  <c r="Z120" i="1"/>
  <c r="Y120" i="1"/>
  <c r="B121" i="1"/>
  <c r="Z121" i="1"/>
  <c r="Y121" i="1"/>
  <c r="B122" i="1"/>
  <c r="Z122" i="1"/>
  <c r="Y122" i="1"/>
  <c r="B123" i="1"/>
  <c r="Z123" i="1"/>
  <c r="Y123" i="1"/>
  <c r="B124" i="1"/>
  <c r="Z124" i="1"/>
  <c r="Y124" i="1"/>
  <c r="B125" i="1"/>
  <c r="Z125" i="1"/>
  <c r="Y125" i="1"/>
  <c r="B126" i="1"/>
  <c r="Z126" i="1"/>
  <c r="Y126" i="1"/>
  <c r="B127" i="1"/>
  <c r="Z127" i="1"/>
  <c r="Y127" i="1"/>
  <c r="B128" i="1"/>
  <c r="Z128" i="1"/>
  <c r="Y128" i="1"/>
  <c r="B129" i="1"/>
  <c r="Z129" i="1"/>
  <c r="Y129" i="1"/>
  <c r="B130" i="1"/>
  <c r="Z130" i="1"/>
  <c r="Y130" i="1"/>
  <c r="B131" i="1"/>
  <c r="Z131" i="1"/>
  <c r="Y131" i="1"/>
  <c r="B132" i="1"/>
  <c r="Z132" i="1"/>
  <c r="Y132" i="1"/>
  <c r="B133" i="1"/>
  <c r="Z133" i="1"/>
  <c r="Y133" i="1"/>
  <c r="B134" i="1"/>
  <c r="Z134" i="1"/>
  <c r="Y134" i="1"/>
  <c r="B135" i="1"/>
  <c r="Z135" i="1"/>
  <c r="Y135" i="1"/>
  <c r="B136" i="1"/>
  <c r="Z136" i="1"/>
  <c r="Y136" i="1"/>
  <c r="B137" i="1"/>
  <c r="Z137" i="1"/>
  <c r="Y137" i="1"/>
  <c r="B138" i="1"/>
  <c r="Z138" i="1"/>
  <c r="Y138" i="1"/>
  <c r="B139" i="1"/>
  <c r="Z139" i="1"/>
  <c r="Y139" i="1"/>
  <c r="B140" i="1"/>
  <c r="Z140" i="1"/>
  <c r="Y140" i="1"/>
  <c r="B141" i="1"/>
  <c r="Z141" i="1"/>
  <c r="Y141" i="1"/>
  <c r="B142" i="1"/>
  <c r="Z142" i="1"/>
  <c r="Y142" i="1"/>
  <c r="B143" i="1"/>
  <c r="Z143" i="1"/>
  <c r="Y143" i="1"/>
  <c r="B144" i="1"/>
  <c r="Z144" i="1"/>
  <c r="Y144" i="1"/>
  <c r="AB144" i="1"/>
  <c r="AA144" i="1"/>
  <c r="AC144" i="1"/>
  <c r="U97" i="1"/>
  <c r="T97" i="1"/>
  <c r="U98" i="1"/>
  <c r="T98" i="1"/>
  <c r="U99" i="1"/>
  <c r="T99" i="1"/>
  <c r="U100" i="1"/>
  <c r="T100" i="1"/>
  <c r="U101" i="1"/>
  <c r="T101" i="1"/>
  <c r="U102" i="1"/>
  <c r="T102" i="1"/>
  <c r="U103" i="1"/>
  <c r="T103" i="1"/>
  <c r="U104" i="1"/>
  <c r="T104" i="1"/>
  <c r="U105" i="1"/>
  <c r="T105" i="1"/>
  <c r="U106" i="1"/>
  <c r="T106" i="1"/>
  <c r="U107" i="1"/>
  <c r="T107" i="1"/>
  <c r="U108" i="1"/>
  <c r="T108" i="1"/>
  <c r="U109" i="1"/>
  <c r="T109" i="1"/>
  <c r="U110" i="1"/>
  <c r="T110" i="1"/>
  <c r="U111" i="1"/>
  <c r="T111" i="1"/>
  <c r="U112" i="1"/>
  <c r="T112" i="1"/>
  <c r="U113" i="1"/>
  <c r="T113" i="1"/>
  <c r="U114" i="1"/>
  <c r="T114" i="1"/>
  <c r="U115" i="1"/>
  <c r="T115" i="1"/>
  <c r="U116" i="1"/>
  <c r="T116" i="1"/>
  <c r="U117" i="1"/>
  <c r="T117" i="1"/>
  <c r="U118" i="1"/>
  <c r="T118" i="1"/>
  <c r="U119" i="1"/>
  <c r="T119" i="1"/>
  <c r="U120" i="1"/>
  <c r="T120" i="1"/>
  <c r="U121" i="1"/>
  <c r="T121" i="1"/>
  <c r="U122" i="1"/>
  <c r="T122" i="1"/>
  <c r="U123" i="1"/>
  <c r="T123" i="1"/>
  <c r="U124" i="1"/>
  <c r="T124" i="1"/>
  <c r="U125" i="1"/>
  <c r="T125" i="1"/>
  <c r="U126" i="1"/>
  <c r="T126" i="1"/>
  <c r="U127" i="1"/>
  <c r="T127" i="1"/>
  <c r="U128" i="1"/>
  <c r="T128" i="1"/>
  <c r="U129" i="1"/>
  <c r="T129" i="1"/>
  <c r="U130" i="1"/>
  <c r="T130" i="1"/>
  <c r="U131" i="1"/>
  <c r="T131" i="1"/>
  <c r="U132" i="1"/>
  <c r="T132" i="1"/>
  <c r="U133" i="1"/>
  <c r="T133" i="1"/>
  <c r="U134" i="1"/>
  <c r="T134" i="1"/>
  <c r="U135" i="1"/>
  <c r="T135" i="1"/>
  <c r="U136" i="1"/>
  <c r="T136" i="1"/>
  <c r="U137" i="1"/>
  <c r="T137" i="1"/>
  <c r="U138" i="1"/>
  <c r="T138" i="1"/>
  <c r="U139" i="1"/>
  <c r="T139" i="1"/>
  <c r="U140" i="1"/>
  <c r="T140" i="1"/>
  <c r="U141" i="1"/>
  <c r="T141" i="1"/>
  <c r="U142" i="1"/>
  <c r="T142" i="1"/>
  <c r="U143" i="1"/>
  <c r="T143" i="1"/>
  <c r="U144" i="1"/>
  <c r="T144" i="1"/>
  <c r="W144" i="1"/>
  <c r="V144" i="1"/>
  <c r="X144" i="1"/>
  <c r="P97" i="1"/>
  <c r="O97" i="1"/>
  <c r="P98" i="1"/>
  <c r="O98" i="1"/>
  <c r="P99" i="1"/>
  <c r="O99" i="1"/>
  <c r="P100" i="1"/>
  <c r="O100" i="1"/>
  <c r="P101" i="1"/>
  <c r="O101" i="1"/>
  <c r="P102" i="1"/>
  <c r="O102" i="1"/>
  <c r="P103" i="1"/>
  <c r="O103" i="1"/>
  <c r="P104" i="1"/>
  <c r="O104" i="1"/>
  <c r="P105" i="1"/>
  <c r="O105" i="1"/>
  <c r="P106" i="1"/>
  <c r="O106" i="1"/>
  <c r="P107" i="1"/>
  <c r="O107" i="1"/>
  <c r="P108" i="1"/>
  <c r="O108" i="1"/>
  <c r="P109" i="1"/>
  <c r="O109" i="1"/>
  <c r="P110" i="1"/>
  <c r="O110" i="1"/>
  <c r="P111" i="1"/>
  <c r="O111" i="1"/>
  <c r="P112" i="1"/>
  <c r="O112" i="1"/>
  <c r="P113" i="1"/>
  <c r="O113" i="1"/>
  <c r="P114" i="1"/>
  <c r="O114" i="1"/>
  <c r="P115" i="1"/>
  <c r="O115" i="1"/>
  <c r="P116" i="1"/>
  <c r="O116" i="1"/>
  <c r="P117" i="1"/>
  <c r="O117" i="1"/>
  <c r="P118" i="1"/>
  <c r="O118" i="1"/>
  <c r="P119" i="1"/>
  <c r="O119" i="1"/>
  <c r="P120" i="1"/>
  <c r="O120" i="1"/>
  <c r="P121" i="1"/>
  <c r="O121" i="1"/>
  <c r="P122" i="1"/>
  <c r="O122" i="1"/>
  <c r="P123" i="1"/>
  <c r="O123" i="1"/>
  <c r="P124" i="1"/>
  <c r="O124" i="1"/>
  <c r="P125" i="1"/>
  <c r="O125" i="1"/>
  <c r="P126" i="1"/>
  <c r="O126" i="1"/>
  <c r="P127" i="1"/>
  <c r="O127" i="1"/>
  <c r="P128" i="1"/>
  <c r="O128" i="1"/>
  <c r="P129" i="1"/>
  <c r="O129" i="1"/>
  <c r="P130" i="1"/>
  <c r="O130" i="1"/>
  <c r="P131" i="1"/>
  <c r="O131" i="1"/>
  <c r="P132" i="1"/>
  <c r="O132" i="1"/>
  <c r="P133" i="1"/>
  <c r="O133" i="1"/>
  <c r="P134" i="1"/>
  <c r="O134" i="1"/>
  <c r="P135" i="1"/>
  <c r="O135" i="1"/>
  <c r="P136" i="1"/>
  <c r="O136" i="1"/>
  <c r="P137" i="1"/>
  <c r="O137" i="1"/>
  <c r="P138" i="1"/>
  <c r="O138" i="1"/>
  <c r="P139" i="1"/>
  <c r="O139" i="1"/>
  <c r="P140" i="1"/>
  <c r="O140" i="1"/>
  <c r="P141" i="1"/>
  <c r="O141" i="1"/>
  <c r="P142" i="1"/>
  <c r="O142" i="1"/>
  <c r="P143" i="1"/>
  <c r="O143" i="1"/>
  <c r="P144" i="1"/>
  <c r="O144" i="1"/>
  <c r="R144" i="1"/>
  <c r="Q144" i="1"/>
  <c r="S144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J47" i="1"/>
  <c r="I47" i="1"/>
  <c r="J48" i="1"/>
  <c r="I48" i="1"/>
  <c r="J49" i="1"/>
  <c r="I49" i="1"/>
  <c r="J50" i="1"/>
  <c r="I50" i="1"/>
  <c r="J51" i="1"/>
  <c r="I51" i="1"/>
  <c r="J52" i="1"/>
  <c r="I52" i="1"/>
  <c r="J53" i="1"/>
  <c r="I53" i="1"/>
  <c r="J54" i="1"/>
  <c r="I54" i="1"/>
  <c r="J55" i="1"/>
  <c r="I55" i="1"/>
  <c r="J56" i="1"/>
  <c r="I56" i="1"/>
  <c r="J57" i="1"/>
  <c r="I57" i="1"/>
  <c r="J58" i="1"/>
  <c r="I58" i="1"/>
  <c r="J59" i="1"/>
  <c r="I59" i="1"/>
  <c r="J60" i="1"/>
  <c r="I60" i="1"/>
  <c r="J61" i="1"/>
  <c r="I61" i="1"/>
  <c r="J62" i="1"/>
  <c r="I62" i="1"/>
  <c r="J63" i="1"/>
  <c r="I63" i="1"/>
  <c r="J64" i="1"/>
  <c r="I64" i="1"/>
  <c r="J65" i="1"/>
  <c r="I65" i="1"/>
  <c r="J66" i="1"/>
  <c r="I66" i="1"/>
  <c r="J67" i="1"/>
  <c r="I67" i="1"/>
  <c r="J68" i="1"/>
  <c r="I68" i="1"/>
  <c r="J69" i="1"/>
  <c r="I69" i="1"/>
  <c r="J70" i="1"/>
  <c r="I70" i="1"/>
  <c r="J71" i="1"/>
  <c r="I71" i="1"/>
  <c r="J72" i="1"/>
  <c r="I72" i="1"/>
  <c r="J73" i="1"/>
  <c r="I73" i="1"/>
  <c r="J74" i="1"/>
  <c r="I74" i="1"/>
  <c r="J75" i="1"/>
  <c r="I75" i="1"/>
  <c r="J76" i="1"/>
  <c r="I76" i="1"/>
  <c r="J77" i="1"/>
  <c r="I77" i="1"/>
  <c r="J78" i="1"/>
  <c r="I78" i="1"/>
  <c r="J79" i="1"/>
  <c r="I79" i="1"/>
  <c r="J80" i="1"/>
  <c r="I80" i="1"/>
  <c r="J81" i="1"/>
  <c r="I81" i="1"/>
  <c r="J82" i="1"/>
  <c r="I82" i="1"/>
  <c r="J83" i="1"/>
  <c r="I83" i="1"/>
  <c r="J84" i="1"/>
  <c r="I84" i="1"/>
  <c r="J85" i="1"/>
  <c r="I85" i="1"/>
  <c r="J86" i="1"/>
  <c r="I86" i="1"/>
  <c r="J87" i="1"/>
  <c r="I87" i="1"/>
  <c r="J88" i="1"/>
  <c r="I88" i="1"/>
  <c r="J89" i="1"/>
  <c r="I89" i="1"/>
  <c r="J90" i="1"/>
  <c r="I90" i="1"/>
  <c r="J91" i="1"/>
  <c r="I91" i="1"/>
  <c r="J92" i="1"/>
  <c r="I92" i="1"/>
  <c r="J93" i="1"/>
  <c r="I93" i="1"/>
  <c r="J94" i="1"/>
  <c r="I94" i="1"/>
  <c r="J95" i="1"/>
  <c r="I95" i="1"/>
  <c r="J96" i="1"/>
  <c r="I96" i="1"/>
  <c r="J97" i="1"/>
  <c r="I97" i="1"/>
  <c r="J98" i="1"/>
  <c r="I98" i="1"/>
  <c r="J99" i="1"/>
  <c r="I99" i="1"/>
  <c r="J100" i="1"/>
  <c r="I100" i="1"/>
  <c r="J101" i="1"/>
  <c r="I101" i="1"/>
  <c r="J102" i="1"/>
  <c r="I102" i="1"/>
  <c r="J103" i="1"/>
  <c r="I103" i="1"/>
  <c r="J104" i="1"/>
  <c r="I104" i="1"/>
  <c r="J105" i="1"/>
  <c r="I105" i="1"/>
  <c r="J106" i="1"/>
  <c r="I106" i="1"/>
  <c r="J107" i="1"/>
  <c r="I107" i="1"/>
  <c r="J108" i="1"/>
  <c r="I108" i="1"/>
  <c r="J109" i="1"/>
  <c r="I109" i="1"/>
  <c r="J110" i="1"/>
  <c r="I110" i="1"/>
  <c r="J111" i="1"/>
  <c r="I111" i="1"/>
  <c r="J112" i="1"/>
  <c r="I112" i="1"/>
  <c r="J113" i="1"/>
  <c r="I113" i="1"/>
  <c r="J114" i="1"/>
  <c r="I114" i="1"/>
  <c r="J115" i="1"/>
  <c r="I115" i="1"/>
  <c r="J116" i="1"/>
  <c r="I116" i="1"/>
  <c r="J117" i="1"/>
  <c r="I117" i="1"/>
  <c r="J118" i="1"/>
  <c r="I118" i="1"/>
  <c r="J119" i="1"/>
  <c r="I119" i="1"/>
  <c r="J120" i="1"/>
  <c r="I120" i="1"/>
  <c r="J121" i="1"/>
  <c r="I121" i="1"/>
  <c r="J122" i="1"/>
  <c r="I122" i="1"/>
  <c r="J123" i="1"/>
  <c r="I123" i="1"/>
  <c r="J124" i="1"/>
  <c r="I124" i="1"/>
  <c r="J125" i="1"/>
  <c r="I125" i="1"/>
  <c r="J126" i="1"/>
  <c r="I126" i="1"/>
  <c r="J127" i="1"/>
  <c r="I127" i="1"/>
  <c r="J128" i="1"/>
  <c r="I128" i="1"/>
  <c r="J129" i="1"/>
  <c r="I129" i="1"/>
  <c r="J130" i="1"/>
  <c r="I130" i="1"/>
  <c r="J131" i="1"/>
  <c r="I131" i="1"/>
  <c r="J132" i="1"/>
  <c r="I132" i="1"/>
  <c r="J133" i="1"/>
  <c r="I133" i="1"/>
  <c r="J134" i="1"/>
  <c r="I134" i="1"/>
  <c r="J135" i="1"/>
  <c r="I135" i="1"/>
  <c r="J136" i="1"/>
  <c r="I136" i="1"/>
  <c r="J137" i="1"/>
  <c r="I137" i="1"/>
  <c r="J138" i="1"/>
  <c r="I138" i="1"/>
  <c r="J139" i="1"/>
  <c r="I139" i="1"/>
  <c r="J140" i="1"/>
  <c r="I140" i="1"/>
  <c r="J141" i="1"/>
  <c r="I141" i="1"/>
  <c r="J142" i="1"/>
  <c r="I142" i="1"/>
  <c r="J143" i="1"/>
  <c r="I143" i="1"/>
  <c r="J144" i="1"/>
  <c r="I144" i="1"/>
  <c r="L144" i="1"/>
  <c r="K144" i="1"/>
  <c r="M144" i="1"/>
  <c r="C97" i="1"/>
  <c r="E97" i="1"/>
  <c r="D97" i="1"/>
  <c r="C98" i="1"/>
  <c r="E98" i="1"/>
  <c r="D98" i="1"/>
  <c r="C99" i="1"/>
  <c r="E99" i="1"/>
  <c r="D99" i="1"/>
  <c r="C100" i="1"/>
  <c r="E100" i="1"/>
  <c r="D100" i="1"/>
  <c r="C101" i="1"/>
  <c r="E101" i="1"/>
  <c r="D101" i="1"/>
  <c r="C102" i="1"/>
  <c r="E102" i="1"/>
  <c r="D102" i="1"/>
  <c r="C103" i="1"/>
  <c r="E103" i="1"/>
  <c r="D103" i="1"/>
  <c r="C104" i="1"/>
  <c r="E104" i="1"/>
  <c r="D104" i="1"/>
  <c r="C105" i="1"/>
  <c r="E105" i="1"/>
  <c r="D105" i="1"/>
  <c r="C106" i="1"/>
  <c r="E106" i="1"/>
  <c r="D106" i="1"/>
  <c r="C107" i="1"/>
  <c r="E107" i="1"/>
  <c r="D107" i="1"/>
  <c r="C108" i="1"/>
  <c r="E108" i="1"/>
  <c r="D108" i="1"/>
  <c r="C109" i="1"/>
  <c r="E109" i="1"/>
  <c r="D109" i="1"/>
  <c r="C110" i="1"/>
  <c r="E110" i="1"/>
  <c r="D110" i="1"/>
  <c r="C111" i="1"/>
  <c r="E111" i="1"/>
  <c r="D111" i="1"/>
  <c r="C112" i="1"/>
  <c r="E112" i="1"/>
  <c r="D112" i="1"/>
  <c r="C113" i="1"/>
  <c r="E113" i="1"/>
  <c r="D113" i="1"/>
  <c r="C114" i="1"/>
  <c r="E114" i="1"/>
  <c r="D114" i="1"/>
  <c r="C115" i="1"/>
  <c r="E115" i="1"/>
  <c r="D115" i="1"/>
  <c r="C116" i="1"/>
  <c r="E116" i="1"/>
  <c r="D116" i="1"/>
  <c r="C117" i="1"/>
  <c r="E117" i="1"/>
  <c r="D117" i="1"/>
  <c r="C118" i="1"/>
  <c r="E118" i="1"/>
  <c r="D118" i="1"/>
  <c r="C119" i="1"/>
  <c r="E119" i="1"/>
  <c r="D119" i="1"/>
  <c r="C120" i="1"/>
  <c r="E120" i="1"/>
  <c r="D120" i="1"/>
  <c r="C121" i="1"/>
  <c r="E121" i="1"/>
  <c r="D121" i="1"/>
  <c r="C122" i="1"/>
  <c r="E122" i="1"/>
  <c r="D122" i="1"/>
  <c r="C123" i="1"/>
  <c r="E123" i="1"/>
  <c r="D123" i="1"/>
  <c r="C124" i="1"/>
  <c r="E124" i="1"/>
  <c r="D124" i="1"/>
  <c r="C125" i="1"/>
  <c r="E125" i="1"/>
  <c r="D125" i="1"/>
  <c r="C126" i="1"/>
  <c r="E126" i="1"/>
  <c r="D126" i="1"/>
  <c r="C127" i="1"/>
  <c r="E127" i="1"/>
  <c r="D127" i="1"/>
  <c r="C128" i="1"/>
  <c r="E128" i="1"/>
  <c r="D128" i="1"/>
  <c r="C129" i="1"/>
  <c r="E129" i="1"/>
  <c r="D129" i="1"/>
  <c r="C130" i="1"/>
  <c r="E130" i="1"/>
  <c r="D130" i="1"/>
  <c r="C131" i="1"/>
  <c r="E131" i="1"/>
  <c r="D131" i="1"/>
  <c r="C132" i="1"/>
  <c r="E132" i="1"/>
  <c r="D132" i="1"/>
  <c r="C133" i="1"/>
  <c r="E133" i="1"/>
  <c r="D133" i="1"/>
  <c r="C134" i="1"/>
  <c r="E134" i="1"/>
  <c r="D134" i="1"/>
  <c r="C135" i="1"/>
  <c r="E135" i="1"/>
  <c r="D135" i="1"/>
  <c r="C136" i="1"/>
  <c r="E136" i="1"/>
  <c r="D136" i="1"/>
  <c r="C137" i="1"/>
  <c r="E137" i="1"/>
  <c r="D137" i="1"/>
  <c r="C138" i="1"/>
  <c r="E138" i="1"/>
  <c r="D138" i="1"/>
  <c r="C139" i="1"/>
  <c r="E139" i="1"/>
  <c r="D139" i="1"/>
  <c r="C140" i="1"/>
  <c r="E140" i="1"/>
  <c r="D140" i="1"/>
  <c r="C141" i="1"/>
  <c r="E141" i="1"/>
  <c r="D141" i="1"/>
  <c r="C142" i="1"/>
  <c r="E142" i="1"/>
  <c r="D142" i="1"/>
  <c r="C143" i="1"/>
  <c r="E143" i="1"/>
  <c r="D143" i="1"/>
  <c r="C144" i="1"/>
  <c r="E144" i="1"/>
  <c r="D144" i="1"/>
  <c r="G144" i="1"/>
  <c r="F144" i="1"/>
  <c r="H144" i="1"/>
  <c r="AB143" i="1"/>
  <c r="AA143" i="1"/>
  <c r="AC143" i="1"/>
  <c r="W143" i="1"/>
  <c r="V143" i="1"/>
  <c r="X143" i="1"/>
  <c r="R143" i="1"/>
  <c r="Q143" i="1"/>
  <c r="S143" i="1"/>
  <c r="L143" i="1"/>
  <c r="K143" i="1"/>
  <c r="M143" i="1"/>
  <c r="G143" i="1"/>
  <c r="F143" i="1"/>
  <c r="H143" i="1"/>
  <c r="AB142" i="1"/>
  <c r="AA142" i="1"/>
  <c r="AC142" i="1"/>
  <c r="W142" i="1"/>
  <c r="V142" i="1"/>
  <c r="X142" i="1"/>
  <c r="R142" i="1"/>
  <c r="Q142" i="1"/>
  <c r="S142" i="1"/>
  <c r="L142" i="1"/>
  <c r="K142" i="1"/>
  <c r="M142" i="1"/>
  <c r="G142" i="1"/>
  <c r="F142" i="1"/>
  <c r="H142" i="1"/>
  <c r="AB141" i="1"/>
  <c r="AA141" i="1"/>
  <c r="AC141" i="1"/>
  <c r="W141" i="1"/>
  <c r="V141" i="1"/>
  <c r="X141" i="1"/>
  <c r="R141" i="1"/>
  <c r="Q141" i="1"/>
  <c r="S141" i="1"/>
  <c r="L141" i="1"/>
  <c r="K141" i="1"/>
  <c r="M141" i="1"/>
  <c r="G141" i="1"/>
  <c r="F141" i="1"/>
  <c r="H141" i="1"/>
  <c r="AB140" i="1"/>
  <c r="AA140" i="1"/>
  <c r="AC140" i="1"/>
  <c r="W140" i="1"/>
  <c r="V140" i="1"/>
  <c r="X140" i="1"/>
  <c r="R140" i="1"/>
  <c r="Q140" i="1"/>
  <c r="S140" i="1"/>
  <c r="L140" i="1"/>
  <c r="K140" i="1"/>
  <c r="M140" i="1"/>
  <c r="G140" i="1"/>
  <c r="F140" i="1"/>
  <c r="H140" i="1"/>
  <c r="AB139" i="1"/>
  <c r="AA139" i="1"/>
  <c r="AC139" i="1"/>
  <c r="W139" i="1"/>
  <c r="V139" i="1"/>
  <c r="X139" i="1"/>
  <c r="R139" i="1"/>
  <c r="Q139" i="1"/>
  <c r="S139" i="1"/>
  <c r="L139" i="1"/>
  <c r="K139" i="1"/>
  <c r="M139" i="1"/>
  <c r="G139" i="1"/>
  <c r="F139" i="1"/>
  <c r="H139" i="1"/>
  <c r="AB138" i="1"/>
  <c r="AA138" i="1"/>
  <c r="AC138" i="1"/>
  <c r="W138" i="1"/>
  <c r="V138" i="1"/>
  <c r="X138" i="1"/>
  <c r="R138" i="1"/>
  <c r="Q138" i="1"/>
  <c r="S138" i="1"/>
  <c r="L138" i="1"/>
  <c r="K138" i="1"/>
  <c r="M138" i="1"/>
  <c r="G138" i="1"/>
  <c r="F138" i="1"/>
  <c r="H138" i="1"/>
  <c r="AB137" i="1"/>
  <c r="AA137" i="1"/>
  <c r="AC137" i="1"/>
  <c r="W137" i="1"/>
  <c r="V137" i="1"/>
  <c r="X137" i="1"/>
  <c r="R137" i="1"/>
  <c r="Q137" i="1"/>
  <c r="S137" i="1"/>
  <c r="L137" i="1"/>
  <c r="K137" i="1"/>
  <c r="M137" i="1"/>
  <c r="G137" i="1"/>
  <c r="F137" i="1"/>
  <c r="H137" i="1"/>
  <c r="AB136" i="1"/>
  <c r="AA136" i="1"/>
  <c r="AC136" i="1"/>
  <c r="W136" i="1"/>
  <c r="V136" i="1"/>
  <c r="X136" i="1"/>
  <c r="R136" i="1"/>
  <c r="Q136" i="1"/>
  <c r="S136" i="1"/>
  <c r="L136" i="1"/>
  <c r="K136" i="1"/>
  <c r="M136" i="1"/>
  <c r="G136" i="1"/>
  <c r="F136" i="1"/>
  <c r="H136" i="1"/>
  <c r="AB135" i="1"/>
  <c r="AA135" i="1"/>
  <c r="AC135" i="1"/>
  <c r="W135" i="1"/>
  <c r="V135" i="1"/>
  <c r="X135" i="1"/>
  <c r="R135" i="1"/>
  <c r="Q135" i="1"/>
  <c r="S135" i="1"/>
  <c r="L135" i="1"/>
  <c r="K135" i="1"/>
  <c r="M135" i="1"/>
  <c r="G135" i="1"/>
  <c r="F135" i="1"/>
  <c r="H135" i="1"/>
  <c r="AB134" i="1"/>
  <c r="AA134" i="1"/>
  <c r="AC134" i="1"/>
  <c r="W134" i="1"/>
  <c r="V134" i="1"/>
  <c r="X134" i="1"/>
  <c r="R134" i="1"/>
  <c r="Q134" i="1"/>
  <c r="S134" i="1"/>
  <c r="L134" i="1"/>
  <c r="K134" i="1"/>
  <c r="M134" i="1"/>
  <c r="G134" i="1"/>
  <c r="F134" i="1"/>
  <c r="H134" i="1"/>
  <c r="AB133" i="1"/>
  <c r="AA133" i="1"/>
  <c r="AC133" i="1"/>
  <c r="W133" i="1"/>
  <c r="V133" i="1"/>
  <c r="X133" i="1"/>
  <c r="R133" i="1"/>
  <c r="Q133" i="1"/>
  <c r="S133" i="1"/>
  <c r="L133" i="1"/>
  <c r="K133" i="1"/>
  <c r="M133" i="1"/>
  <c r="G133" i="1"/>
  <c r="F133" i="1"/>
  <c r="H133" i="1"/>
  <c r="AB132" i="1"/>
  <c r="AA132" i="1"/>
  <c r="AC132" i="1"/>
  <c r="W132" i="1"/>
  <c r="V132" i="1"/>
  <c r="X132" i="1"/>
  <c r="R132" i="1"/>
  <c r="Q132" i="1"/>
  <c r="S132" i="1"/>
  <c r="L132" i="1"/>
  <c r="K132" i="1"/>
  <c r="M132" i="1"/>
  <c r="G132" i="1"/>
  <c r="F132" i="1"/>
  <c r="H132" i="1"/>
  <c r="AB131" i="1"/>
  <c r="AA131" i="1"/>
  <c r="AC131" i="1"/>
  <c r="W131" i="1"/>
  <c r="V131" i="1"/>
  <c r="X131" i="1"/>
  <c r="R131" i="1"/>
  <c r="Q131" i="1"/>
  <c r="S131" i="1"/>
  <c r="L131" i="1"/>
  <c r="K131" i="1"/>
  <c r="M131" i="1"/>
  <c r="G131" i="1"/>
  <c r="F131" i="1"/>
  <c r="H131" i="1"/>
  <c r="AB130" i="1"/>
  <c r="AA130" i="1"/>
  <c r="AC130" i="1"/>
  <c r="W130" i="1"/>
  <c r="V130" i="1"/>
  <c r="X130" i="1"/>
  <c r="R130" i="1"/>
  <c r="Q130" i="1"/>
  <c r="S130" i="1"/>
  <c r="L130" i="1"/>
  <c r="K130" i="1"/>
  <c r="M130" i="1"/>
  <c r="G130" i="1"/>
  <c r="F130" i="1"/>
  <c r="H130" i="1"/>
  <c r="AB129" i="1"/>
  <c r="AA129" i="1"/>
  <c r="AC129" i="1"/>
  <c r="W129" i="1"/>
  <c r="V129" i="1"/>
  <c r="X129" i="1"/>
  <c r="R129" i="1"/>
  <c r="Q129" i="1"/>
  <c r="S129" i="1"/>
  <c r="L129" i="1"/>
  <c r="K129" i="1"/>
  <c r="M129" i="1"/>
  <c r="G129" i="1"/>
  <c r="F129" i="1"/>
  <c r="H129" i="1"/>
  <c r="AB128" i="1"/>
  <c r="AA128" i="1"/>
  <c r="AC128" i="1"/>
  <c r="W128" i="1"/>
  <c r="V128" i="1"/>
  <c r="X128" i="1"/>
  <c r="R128" i="1"/>
  <c r="Q128" i="1"/>
  <c r="S128" i="1"/>
  <c r="L128" i="1"/>
  <c r="K128" i="1"/>
  <c r="M128" i="1"/>
  <c r="G128" i="1"/>
  <c r="F128" i="1"/>
  <c r="H128" i="1"/>
  <c r="AB127" i="1"/>
  <c r="AA127" i="1"/>
  <c r="AC127" i="1"/>
  <c r="W127" i="1"/>
  <c r="V127" i="1"/>
  <c r="X127" i="1"/>
  <c r="R127" i="1"/>
  <c r="Q127" i="1"/>
  <c r="S127" i="1"/>
  <c r="L127" i="1"/>
  <c r="K127" i="1"/>
  <c r="M127" i="1"/>
  <c r="G127" i="1"/>
  <c r="F127" i="1"/>
  <c r="H127" i="1"/>
  <c r="AB126" i="1"/>
  <c r="AA126" i="1"/>
  <c r="AC126" i="1"/>
  <c r="W126" i="1"/>
  <c r="V126" i="1"/>
  <c r="X126" i="1"/>
  <c r="R126" i="1"/>
  <c r="Q126" i="1"/>
  <c r="S126" i="1"/>
  <c r="L126" i="1"/>
  <c r="K126" i="1"/>
  <c r="M126" i="1"/>
  <c r="G126" i="1"/>
  <c r="F126" i="1"/>
  <c r="H126" i="1"/>
  <c r="AB125" i="1"/>
  <c r="AA125" i="1"/>
  <c r="AC125" i="1"/>
  <c r="W125" i="1"/>
  <c r="V125" i="1"/>
  <c r="X125" i="1"/>
  <c r="R125" i="1"/>
  <c r="Q125" i="1"/>
  <c r="S125" i="1"/>
  <c r="L125" i="1"/>
  <c r="K125" i="1"/>
  <c r="M125" i="1"/>
  <c r="G125" i="1"/>
  <c r="F125" i="1"/>
  <c r="H125" i="1"/>
  <c r="AB124" i="1"/>
  <c r="AA124" i="1"/>
  <c r="AC124" i="1"/>
  <c r="W124" i="1"/>
  <c r="V124" i="1"/>
  <c r="X124" i="1"/>
  <c r="R124" i="1"/>
  <c r="Q124" i="1"/>
  <c r="S124" i="1"/>
  <c r="L124" i="1"/>
  <c r="K124" i="1"/>
  <c r="M124" i="1"/>
  <c r="G124" i="1"/>
  <c r="F124" i="1"/>
  <c r="H124" i="1"/>
  <c r="AB123" i="1"/>
  <c r="AA123" i="1"/>
  <c r="AC123" i="1"/>
  <c r="W123" i="1"/>
  <c r="V123" i="1"/>
  <c r="X123" i="1"/>
  <c r="R123" i="1"/>
  <c r="Q123" i="1"/>
  <c r="S123" i="1"/>
  <c r="L123" i="1"/>
  <c r="K123" i="1"/>
  <c r="M123" i="1"/>
  <c r="G123" i="1"/>
  <c r="F123" i="1"/>
  <c r="H123" i="1"/>
  <c r="AB122" i="1"/>
  <c r="AA122" i="1"/>
  <c r="AC122" i="1"/>
  <c r="W122" i="1"/>
  <c r="V122" i="1"/>
  <c r="X122" i="1"/>
  <c r="R122" i="1"/>
  <c r="Q122" i="1"/>
  <c r="S122" i="1"/>
  <c r="L122" i="1"/>
  <c r="K122" i="1"/>
  <c r="M122" i="1"/>
  <c r="G122" i="1"/>
  <c r="F122" i="1"/>
  <c r="H122" i="1"/>
  <c r="AB121" i="1"/>
  <c r="AA121" i="1"/>
  <c r="AC121" i="1"/>
  <c r="W121" i="1"/>
  <c r="V121" i="1"/>
  <c r="X121" i="1"/>
  <c r="R121" i="1"/>
  <c r="Q121" i="1"/>
  <c r="S121" i="1"/>
  <c r="L121" i="1"/>
  <c r="K121" i="1"/>
  <c r="M121" i="1"/>
  <c r="G121" i="1"/>
  <c r="F121" i="1"/>
  <c r="H121" i="1"/>
  <c r="AB120" i="1"/>
  <c r="AA120" i="1"/>
  <c r="AC120" i="1"/>
  <c r="W120" i="1"/>
  <c r="V120" i="1"/>
  <c r="X120" i="1"/>
  <c r="R120" i="1"/>
  <c r="Q120" i="1"/>
  <c r="S120" i="1"/>
  <c r="L120" i="1"/>
  <c r="K120" i="1"/>
  <c r="M120" i="1"/>
  <c r="G120" i="1"/>
  <c r="F120" i="1"/>
  <c r="H120" i="1"/>
  <c r="AB119" i="1"/>
  <c r="AA119" i="1"/>
  <c r="AC119" i="1"/>
  <c r="W119" i="1"/>
  <c r="V119" i="1"/>
  <c r="X119" i="1"/>
  <c r="R119" i="1"/>
  <c r="Q119" i="1"/>
  <c r="S119" i="1"/>
  <c r="L119" i="1"/>
  <c r="K119" i="1"/>
  <c r="M119" i="1"/>
  <c r="G119" i="1"/>
  <c r="F119" i="1"/>
  <c r="H119" i="1"/>
  <c r="AB118" i="1"/>
  <c r="AA118" i="1"/>
  <c r="AC118" i="1"/>
  <c r="W118" i="1"/>
  <c r="V118" i="1"/>
  <c r="X118" i="1"/>
  <c r="R118" i="1"/>
  <c r="Q118" i="1"/>
  <c r="S118" i="1"/>
  <c r="L118" i="1"/>
  <c r="K118" i="1"/>
  <c r="M118" i="1"/>
  <c r="G118" i="1"/>
  <c r="F118" i="1"/>
  <c r="H118" i="1"/>
  <c r="AB117" i="1"/>
  <c r="AA117" i="1"/>
  <c r="AC117" i="1"/>
  <c r="W117" i="1"/>
  <c r="V117" i="1"/>
  <c r="X117" i="1"/>
  <c r="R117" i="1"/>
  <c r="Q117" i="1"/>
  <c r="S117" i="1"/>
  <c r="L117" i="1"/>
  <c r="K117" i="1"/>
  <c r="M117" i="1"/>
  <c r="G117" i="1"/>
  <c r="F117" i="1"/>
  <c r="H117" i="1"/>
  <c r="AB116" i="1"/>
  <c r="AA116" i="1"/>
  <c r="AC116" i="1"/>
  <c r="W116" i="1"/>
  <c r="V116" i="1"/>
  <c r="X116" i="1"/>
  <c r="R116" i="1"/>
  <c r="Q116" i="1"/>
  <c r="S116" i="1"/>
  <c r="L116" i="1"/>
  <c r="K116" i="1"/>
  <c r="M116" i="1"/>
  <c r="G116" i="1"/>
  <c r="F116" i="1"/>
  <c r="H116" i="1"/>
  <c r="AB115" i="1"/>
  <c r="AA115" i="1"/>
  <c r="AC115" i="1"/>
  <c r="W115" i="1"/>
  <c r="V115" i="1"/>
  <c r="X115" i="1"/>
  <c r="R115" i="1"/>
  <c r="Q115" i="1"/>
  <c r="S115" i="1"/>
  <c r="L115" i="1"/>
  <c r="K115" i="1"/>
  <c r="M115" i="1"/>
  <c r="G115" i="1"/>
  <c r="F115" i="1"/>
  <c r="H115" i="1"/>
  <c r="AB114" i="1"/>
  <c r="AA114" i="1"/>
  <c r="AC114" i="1"/>
  <c r="W114" i="1"/>
  <c r="V114" i="1"/>
  <c r="X114" i="1"/>
  <c r="R114" i="1"/>
  <c r="Q114" i="1"/>
  <c r="S114" i="1"/>
  <c r="L114" i="1"/>
  <c r="K114" i="1"/>
  <c r="M114" i="1"/>
  <c r="G114" i="1"/>
  <c r="F114" i="1"/>
  <c r="H114" i="1"/>
  <c r="AB113" i="1"/>
  <c r="AA113" i="1"/>
  <c r="AC113" i="1"/>
  <c r="W113" i="1"/>
  <c r="V113" i="1"/>
  <c r="X113" i="1"/>
  <c r="R113" i="1"/>
  <c r="Q113" i="1"/>
  <c r="S113" i="1"/>
  <c r="L113" i="1"/>
  <c r="K113" i="1"/>
  <c r="M113" i="1"/>
  <c r="G113" i="1"/>
  <c r="F113" i="1"/>
  <c r="H113" i="1"/>
  <c r="AB112" i="1"/>
  <c r="AA112" i="1"/>
  <c r="AC112" i="1"/>
  <c r="W112" i="1"/>
  <c r="V112" i="1"/>
  <c r="X112" i="1"/>
  <c r="R112" i="1"/>
  <c r="Q112" i="1"/>
  <c r="S112" i="1"/>
  <c r="L112" i="1"/>
  <c r="K112" i="1"/>
  <c r="M112" i="1"/>
  <c r="G112" i="1"/>
  <c r="F112" i="1"/>
  <c r="H112" i="1"/>
  <c r="AB111" i="1"/>
  <c r="AA111" i="1"/>
  <c r="AC111" i="1"/>
  <c r="W111" i="1"/>
  <c r="V111" i="1"/>
  <c r="X111" i="1"/>
  <c r="R111" i="1"/>
  <c r="Q111" i="1"/>
  <c r="S111" i="1"/>
  <c r="L111" i="1"/>
  <c r="K111" i="1"/>
  <c r="M111" i="1"/>
  <c r="G111" i="1"/>
  <c r="F111" i="1"/>
  <c r="H111" i="1"/>
  <c r="AB110" i="1"/>
  <c r="AA110" i="1"/>
  <c r="AC110" i="1"/>
  <c r="W110" i="1"/>
  <c r="V110" i="1"/>
  <c r="X110" i="1"/>
  <c r="R110" i="1"/>
  <c r="Q110" i="1"/>
  <c r="S110" i="1"/>
  <c r="L110" i="1"/>
  <c r="K110" i="1"/>
  <c r="M110" i="1"/>
  <c r="G110" i="1"/>
  <c r="F110" i="1"/>
  <c r="H110" i="1"/>
  <c r="AB109" i="1"/>
  <c r="AA109" i="1"/>
  <c r="AC109" i="1"/>
  <c r="W109" i="1"/>
  <c r="V109" i="1"/>
  <c r="X109" i="1"/>
  <c r="R109" i="1"/>
  <c r="Q109" i="1"/>
  <c r="S109" i="1"/>
  <c r="L109" i="1"/>
  <c r="K109" i="1"/>
  <c r="M109" i="1"/>
  <c r="G109" i="1"/>
  <c r="F109" i="1"/>
  <c r="H109" i="1"/>
  <c r="AB108" i="1"/>
  <c r="AA108" i="1"/>
  <c r="AC108" i="1"/>
  <c r="W108" i="1"/>
  <c r="V108" i="1"/>
  <c r="X108" i="1"/>
  <c r="R108" i="1"/>
  <c r="Q108" i="1"/>
  <c r="S108" i="1"/>
  <c r="L108" i="1"/>
  <c r="K108" i="1"/>
  <c r="M108" i="1"/>
  <c r="G108" i="1"/>
  <c r="F108" i="1"/>
  <c r="H108" i="1"/>
  <c r="AB107" i="1"/>
  <c r="AA107" i="1"/>
  <c r="AC107" i="1"/>
  <c r="W107" i="1"/>
  <c r="V107" i="1"/>
  <c r="X107" i="1"/>
  <c r="R107" i="1"/>
  <c r="Q107" i="1"/>
  <c r="S107" i="1"/>
  <c r="L107" i="1"/>
  <c r="K107" i="1"/>
  <c r="M107" i="1"/>
  <c r="G107" i="1"/>
  <c r="F107" i="1"/>
  <c r="H107" i="1"/>
  <c r="AB106" i="1"/>
  <c r="AA106" i="1"/>
  <c r="AC106" i="1"/>
  <c r="W106" i="1"/>
  <c r="V106" i="1"/>
  <c r="X106" i="1"/>
  <c r="R106" i="1"/>
  <c r="Q106" i="1"/>
  <c r="S106" i="1"/>
  <c r="L106" i="1"/>
  <c r="K106" i="1"/>
  <c r="M106" i="1"/>
  <c r="G106" i="1"/>
  <c r="F106" i="1"/>
  <c r="H106" i="1"/>
  <c r="AB105" i="1"/>
  <c r="AA105" i="1"/>
  <c r="AC105" i="1"/>
  <c r="W105" i="1"/>
  <c r="V105" i="1"/>
  <c r="X105" i="1"/>
  <c r="R105" i="1"/>
  <c r="Q105" i="1"/>
  <c r="S105" i="1"/>
  <c r="L105" i="1"/>
  <c r="K105" i="1"/>
  <c r="M105" i="1"/>
  <c r="G105" i="1"/>
  <c r="F105" i="1"/>
  <c r="H105" i="1"/>
  <c r="AB104" i="1"/>
  <c r="AA104" i="1"/>
  <c r="AC104" i="1"/>
  <c r="W104" i="1"/>
  <c r="V104" i="1"/>
  <c r="X104" i="1"/>
  <c r="R104" i="1"/>
  <c r="Q104" i="1"/>
  <c r="S104" i="1"/>
  <c r="L104" i="1"/>
  <c r="K104" i="1"/>
  <c r="M104" i="1"/>
  <c r="G104" i="1"/>
  <c r="F104" i="1"/>
  <c r="H104" i="1"/>
  <c r="AB103" i="1"/>
  <c r="AA103" i="1"/>
  <c r="AC103" i="1"/>
  <c r="W103" i="1"/>
  <c r="V103" i="1"/>
  <c r="X103" i="1"/>
  <c r="R103" i="1"/>
  <c r="Q103" i="1"/>
  <c r="S103" i="1"/>
  <c r="L103" i="1"/>
  <c r="K103" i="1"/>
  <c r="M103" i="1"/>
  <c r="G103" i="1"/>
  <c r="F103" i="1"/>
  <c r="H103" i="1"/>
  <c r="AB102" i="1"/>
  <c r="AA102" i="1"/>
  <c r="AC102" i="1"/>
  <c r="W102" i="1"/>
  <c r="V102" i="1"/>
  <c r="X102" i="1"/>
  <c r="R102" i="1"/>
  <c r="Q102" i="1"/>
  <c r="S102" i="1"/>
  <c r="L102" i="1"/>
  <c r="K102" i="1"/>
  <c r="M102" i="1"/>
  <c r="G102" i="1"/>
  <c r="F102" i="1"/>
  <c r="H102" i="1"/>
  <c r="AB101" i="1"/>
  <c r="AA101" i="1"/>
  <c r="AC101" i="1"/>
  <c r="W101" i="1"/>
  <c r="V101" i="1"/>
  <c r="X101" i="1"/>
  <c r="R101" i="1"/>
  <c r="Q101" i="1"/>
  <c r="S101" i="1"/>
  <c r="L101" i="1"/>
  <c r="K101" i="1"/>
  <c r="M101" i="1"/>
  <c r="G101" i="1"/>
  <c r="F101" i="1"/>
  <c r="H101" i="1"/>
  <c r="AB100" i="1"/>
  <c r="AA100" i="1"/>
  <c r="AC100" i="1"/>
  <c r="W100" i="1"/>
  <c r="V100" i="1"/>
  <c r="X100" i="1"/>
  <c r="R100" i="1"/>
  <c r="Q100" i="1"/>
  <c r="S100" i="1"/>
  <c r="L100" i="1"/>
  <c r="K100" i="1"/>
  <c r="M100" i="1"/>
  <c r="G100" i="1"/>
  <c r="F100" i="1"/>
  <c r="H100" i="1"/>
  <c r="AB99" i="1"/>
  <c r="AA99" i="1"/>
  <c r="AC99" i="1"/>
  <c r="W99" i="1"/>
  <c r="V99" i="1"/>
  <c r="X99" i="1"/>
  <c r="R99" i="1"/>
  <c r="Q99" i="1"/>
  <c r="S99" i="1"/>
  <c r="L99" i="1"/>
  <c r="K99" i="1"/>
  <c r="M99" i="1"/>
  <c r="G99" i="1"/>
  <c r="F99" i="1"/>
  <c r="H99" i="1"/>
  <c r="AB98" i="1"/>
  <c r="AA98" i="1"/>
  <c r="AC98" i="1"/>
  <c r="W98" i="1"/>
  <c r="V98" i="1"/>
  <c r="X98" i="1"/>
  <c r="R98" i="1"/>
  <c r="Q98" i="1"/>
  <c r="S98" i="1"/>
  <c r="L98" i="1"/>
  <c r="K98" i="1"/>
  <c r="M98" i="1"/>
  <c r="G98" i="1"/>
  <c r="F98" i="1"/>
  <c r="H98" i="1"/>
  <c r="AB97" i="1"/>
  <c r="AA97" i="1"/>
  <c r="AC97" i="1"/>
  <c r="W97" i="1"/>
  <c r="V97" i="1"/>
  <c r="X97" i="1"/>
  <c r="R97" i="1"/>
  <c r="Q97" i="1"/>
  <c r="S97" i="1"/>
  <c r="L97" i="1"/>
  <c r="K97" i="1"/>
  <c r="M97" i="1"/>
  <c r="G97" i="1"/>
  <c r="F97" i="1"/>
  <c r="H97" i="1"/>
  <c r="AC96" i="1"/>
  <c r="X96" i="1"/>
  <c r="S96" i="1"/>
  <c r="L96" i="1"/>
  <c r="K96" i="1"/>
  <c r="M96" i="1"/>
  <c r="H96" i="1"/>
  <c r="AB95" i="1"/>
  <c r="AA95" i="1"/>
  <c r="AC95" i="1"/>
  <c r="W95" i="1"/>
  <c r="V95" i="1"/>
  <c r="X95" i="1"/>
  <c r="R95" i="1"/>
  <c r="Q95" i="1"/>
  <c r="S95" i="1"/>
  <c r="L95" i="1"/>
  <c r="K95" i="1"/>
  <c r="M95" i="1"/>
  <c r="G95" i="1"/>
  <c r="F95" i="1"/>
  <c r="H95" i="1"/>
  <c r="AB94" i="1"/>
  <c r="AA94" i="1"/>
  <c r="AC94" i="1"/>
  <c r="W94" i="1"/>
  <c r="V94" i="1"/>
  <c r="X94" i="1"/>
  <c r="R94" i="1"/>
  <c r="Q94" i="1"/>
  <c r="S94" i="1"/>
  <c r="L94" i="1"/>
  <c r="K94" i="1"/>
  <c r="M94" i="1"/>
  <c r="G94" i="1"/>
  <c r="F94" i="1"/>
  <c r="H94" i="1"/>
  <c r="AB93" i="1"/>
  <c r="AA93" i="1"/>
  <c r="AC93" i="1"/>
  <c r="W93" i="1"/>
  <c r="V93" i="1"/>
  <c r="X93" i="1"/>
  <c r="R93" i="1"/>
  <c r="Q93" i="1"/>
  <c r="S93" i="1"/>
  <c r="L93" i="1"/>
  <c r="K93" i="1"/>
  <c r="M93" i="1"/>
  <c r="G93" i="1"/>
  <c r="F93" i="1"/>
  <c r="H93" i="1"/>
  <c r="AB92" i="1"/>
  <c r="AA92" i="1"/>
  <c r="AC92" i="1"/>
  <c r="W92" i="1"/>
  <c r="V92" i="1"/>
  <c r="X92" i="1"/>
  <c r="R92" i="1"/>
  <c r="Q92" i="1"/>
  <c r="S92" i="1"/>
  <c r="L92" i="1"/>
  <c r="K92" i="1"/>
  <c r="M92" i="1"/>
  <c r="G92" i="1"/>
  <c r="F92" i="1"/>
  <c r="H92" i="1"/>
  <c r="AB91" i="1"/>
  <c r="AA91" i="1"/>
  <c r="AC91" i="1"/>
  <c r="W91" i="1"/>
  <c r="V91" i="1"/>
  <c r="X91" i="1"/>
  <c r="R91" i="1"/>
  <c r="Q91" i="1"/>
  <c r="S91" i="1"/>
  <c r="L91" i="1"/>
  <c r="K91" i="1"/>
  <c r="M91" i="1"/>
  <c r="G91" i="1"/>
  <c r="F91" i="1"/>
  <c r="H91" i="1"/>
  <c r="AB90" i="1"/>
  <c r="AA90" i="1"/>
  <c r="AC90" i="1"/>
  <c r="W90" i="1"/>
  <c r="V90" i="1"/>
  <c r="X90" i="1"/>
  <c r="R90" i="1"/>
  <c r="Q90" i="1"/>
  <c r="S90" i="1"/>
  <c r="L90" i="1"/>
  <c r="K90" i="1"/>
  <c r="M90" i="1"/>
  <c r="G90" i="1"/>
  <c r="F90" i="1"/>
  <c r="H90" i="1"/>
  <c r="AB89" i="1"/>
  <c r="AA89" i="1"/>
  <c r="AC89" i="1"/>
  <c r="W89" i="1"/>
  <c r="V89" i="1"/>
  <c r="X89" i="1"/>
  <c r="R89" i="1"/>
  <c r="Q89" i="1"/>
  <c r="S89" i="1"/>
  <c r="L89" i="1"/>
  <c r="K89" i="1"/>
  <c r="M89" i="1"/>
  <c r="G89" i="1"/>
  <c r="F89" i="1"/>
  <c r="H89" i="1"/>
  <c r="AB88" i="1"/>
  <c r="AA88" i="1"/>
  <c r="AC88" i="1"/>
  <c r="W88" i="1"/>
  <c r="V88" i="1"/>
  <c r="X88" i="1"/>
  <c r="R88" i="1"/>
  <c r="Q88" i="1"/>
  <c r="S88" i="1"/>
  <c r="L88" i="1"/>
  <c r="K88" i="1"/>
  <c r="M88" i="1"/>
  <c r="G88" i="1"/>
  <c r="F88" i="1"/>
  <c r="H88" i="1"/>
  <c r="AB87" i="1"/>
  <c r="AA87" i="1"/>
  <c r="AC87" i="1"/>
  <c r="W87" i="1"/>
  <c r="V87" i="1"/>
  <c r="X87" i="1"/>
  <c r="R87" i="1"/>
  <c r="Q87" i="1"/>
  <c r="S87" i="1"/>
  <c r="L87" i="1"/>
  <c r="K87" i="1"/>
  <c r="M87" i="1"/>
  <c r="G87" i="1"/>
  <c r="F87" i="1"/>
  <c r="H87" i="1"/>
  <c r="AB86" i="1"/>
  <c r="AA86" i="1"/>
  <c r="AC86" i="1"/>
  <c r="W86" i="1"/>
  <c r="V86" i="1"/>
  <c r="X86" i="1"/>
  <c r="R86" i="1"/>
  <c r="Q86" i="1"/>
  <c r="S86" i="1"/>
  <c r="L86" i="1"/>
  <c r="K86" i="1"/>
  <c r="M86" i="1"/>
  <c r="G86" i="1"/>
  <c r="F86" i="1"/>
  <c r="H86" i="1"/>
  <c r="AB85" i="1"/>
  <c r="AA85" i="1"/>
  <c r="AC85" i="1"/>
  <c r="W85" i="1"/>
  <c r="V85" i="1"/>
  <c r="X85" i="1"/>
  <c r="R85" i="1"/>
  <c r="Q85" i="1"/>
  <c r="S85" i="1"/>
  <c r="L85" i="1"/>
  <c r="K85" i="1"/>
  <c r="M85" i="1"/>
  <c r="G85" i="1"/>
  <c r="F85" i="1"/>
  <c r="H85" i="1"/>
  <c r="AB84" i="1"/>
  <c r="AA84" i="1"/>
  <c r="AC84" i="1"/>
  <c r="W84" i="1"/>
  <c r="V84" i="1"/>
  <c r="X84" i="1"/>
  <c r="R84" i="1"/>
  <c r="Q84" i="1"/>
  <c r="S84" i="1"/>
  <c r="L84" i="1"/>
  <c r="K84" i="1"/>
  <c r="M84" i="1"/>
  <c r="G84" i="1"/>
  <c r="F84" i="1"/>
  <c r="H84" i="1"/>
  <c r="AB83" i="1"/>
  <c r="AA83" i="1"/>
  <c r="AC83" i="1"/>
  <c r="W83" i="1"/>
  <c r="V83" i="1"/>
  <c r="X83" i="1"/>
  <c r="R83" i="1"/>
  <c r="Q83" i="1"/>
  <c r="S83" i="1"/>
  <c r="L83" i="1"/>
  <c r="K83" i="1"/>
  <c r="M83" i="1"/>
  <c r="G83" i="1"/>
  <c r="F83" i="1"/>
  <c r="H83" i="1"/>
  <c r="AB82" i="1"/>
  <c r="AA82" i="1"/>
  <c r="AC82" i="1"/>
  <c r="W82" i="1"/>
  <c r="V82" i="1"/>
  <c r="X82" i="1"/>
  <c r="R82" i="1"/>
  <c r="Q82" i="1"/>
  <c r="S82" i="1"/>
  <c r="L82" i="1"/>
  <c r="K82" i="1"/>
  <c r="M82" i="1"/>
  <c r="G82" i="1"/>
  <c r="F82" i="1"/>
  <c r="H82" i="1"/>
  <c r="AB81" i="1"/>
  <c r="AA81" i="1"/>
  <c r="AC81" i="1"/>
  <c r="W81" i="1"/>
  <c r="V81" i="1"/>
  <c r="X81" i="1"/>
  <c r="R81" i="1"/>
  <c r="Q81" i="1"/>
  <c r="S81" i="1"/>
  <c r="L81" i="1"/>
  <c r="K81" i="1"/>
  <c r="M81" i="1"/>
  <c r="G81" i="1"/>
  <c r="F81" i="1"/>
  <c r="H81" i="1"/>
  <c r="AB80" i="1"/>
  <c r="AA80" i="1"/>
  <c r="AC80" i="1"/>
  <c r="W80" i="1"/>
  <c r="V80" i="1"/>
  <c r="X80" i="1"/>
  <c r="R80" i="1"/>
  <c r="Q80" i="1"/>
  <c r="S80" i="1"/>
  <c r="L80" i="1"/>
  <c r="K80" i="1"/>
  <c r="M80" i="1"/>
  <c r="G80" i="1"/>
  <c r="F80" i="1"/>
  <c r="H80" i="1"/>
  <c r="AB79" i="1"/>
  <c r="AA79" i="1"/>
  <c r="AC79" i="1"/>
  <c r="W79" i="1"/>
  <c r="V79" i="1"/>
  <c r="X79" i="1"/>
  <c r="R79" i="1"/>
  <c r="Q79" i="1"/>
  <c r="S79" i="1"/>
  <c r="L79" i="1"/>
  <c r="K79" i="1"/>
  <c r="M79" i="1"/>
  <c r="G79" i="1"/>
  <c r="F79" i="1"/>
  <c r="H79" i="1"/>
  <c r="AB78" i="1"/>
  <c r="AA78" i="1"/>
  <c r="AC78" i="1"/>
  <c r="W78" i="1"/>
  <c r="V78" i="1"/>
  <c r="X78" i="1"/>
  <c r="R78" i="1"/>
  <c r="Q78" i="1"/>
  <c r="S78" i="1"/>
  <c r="L78" i="1"/>
  <c r="K78" i="1"/>
  <c r="M78" i="1"/>
  <c r="G78" i="1"/>
  <c r="F78" i="1"/>
  <c r="H78" i="1"/>
  <c r="AB77" i="1"/>
  <c r="AA77" i="1"/>
  <c r="AC77" i="1"/>
  <c r="W77" i="1"/>
  <c r="V77" i="1"/>
  <c r="X77" i="1"/>
  <c r="R77" i="1"/>
  <c r="Q77" i="1"/>
  <c r="S77" i="1"/>
  <c r="L77" i="1"/>
  <c r="K77" i="1"/>
  <c r="M77" i="1"/>
  <c r="G77" i="1"/>
  <c r="F77" i="1"/>
  <c r="H77" i="1"/>
  <c r="AB76" i="1"/>
  <c r="AA76" i="1"/>
  <c r="AC76" i="1"/>
  <c r="W76" i="1"/>
  <c r="V76" i="1"/>
  <c r="X76" i="1"/>
  <c r="R76" i="1"/>
  <c r="Q76" i="1"/>
  <c r="S76" i="1"/>
  <c r="L76" i="1"/>
  <c r="K76" i="1"/>
  <c r="M76" i="1"/>
  <c r="G76" i="1"/>
  <c r="F76" i="1"/>
  <c r="H76" i="1"/>
  <c r="AB75" i="1"/>
  <c r="AA75" i="1"/>
  <c r="AC75" i="1"/>
  <c r="W75" i="1"/>
  <c r="V75" i="1"/>
  <c r="X75" i="1"/>
  <c r="R75" i="1"/>
  <c r="Q75" i="1"/>
  <c r="S75" i="1"/>
  <c r="L75" i="1"/>
  <c r="K75" i="1"/>
  <c r="M75" i="1"/>
  <c r="G75" i="1"/>
  <c r="F75" i="1"/>
  <c r="H75" i="1"/>
  <c r="AB74" i="1"/>
  <c r="AA74" i="1"/>
  <c r="AC74" i="1"/>
  <c r="W74" i="1"/>
  <c r="V74" i="1"/>
  <c r="X74" i="1"/>
  <c r="R74" i="1"/>
  <c r="Q74" i="1"/>
  <c r="S74" i="1"/>
  <c r="L74" i="1"/>
  <c r="K74" i="1"/>
  <c r="M74" i="1"/>
  <c r="G74" i="1"/>
  <c r="F74" i="1"/>
  <c r="H74" i="1"/>
  <c r="AB73" i="1"/>
  <c r="AA73" i="1"/>
  <c r="AC73" i="1"/>
  <c r="W73" i="1"/>
  <c r="V73" i="1"/>
  <c r="X73" i="1"/>
  <c r="R73" i="1"/>
  <c r="Q73" i="1"/>
  <c r="S73" i="1"/>
  <c r="L73" i="1"/>
  <c r="K73" i="1"/>
  <c r="M73" i="1"/>
  <c r="G73" i="1"/>
  <c r="F73" i="1"/>
  <c r="H73" i="1"/>
  <c r="AB72" i="1"/>
  <c r="AA72" i="1"/>
  <c r="AC72" i="1"/>
  <c r="W72" i="1"/>
  <c r="V72" i="1"/>
  <c r="X72" i="1"/>
  <c r="R72" i="1"/>
  <c r="Q72" i="1"/>
  <c r="S72" i="1"/>
  <c r="L72" i="1"/>
  <c r="K72" i="1"/>
  <c r="M72" i="1"/>
  <c r="G72" i="1"/>
  <c r="F72" i="1"/>
  <c r="H72" i="1"/>
  <c r="AC71" i="1"/>
  <c r="X71" i="1"/>
  <c r="S71" i="1"/>
  <c r="L71" i="1"/>
  <c r="K71" i="1"/>
  <c r="M71" i="1"/>
  <c r="H71" i="1"/>
  <c r="AB70" i="1"/>
  <c r="AA70" i="1"/>
  <c r="AC70" i="1"/>
  <c r="W70" i="1"/>
  <c r="V70" i="1"/>
  <c r="X70" i="1"/>
  <c r="R70" i="1"/>
  <c r="Q70" i="1"/>
  <c r="S70" i="1"/>
  <c r="L70" i="1"/>
  <c r="K70" i="1"/>
  <c r="M70" i="1"/>
  <c r="G70" i="1"/>
  <c r="F70" i="1"/>
  <c r="H70" i="1"/>
  <c r="AB69" i="1"/>
  <c r="AA69" i="1"/>
  <c r="AC69" i="1"/>
  <c r="W69" i="1"/>
  <c r="V69" i="1"/>
  <c r="X69" i="1"/>
  <c r="R69" i="1"/>
  <c r="Q69" i="1"/>
  <c r="S69" i="1"/>
  <c r="L69" i="1"/>
  <c r="K69" i="1"/>
  <c r="M69" i="1"/>
  <c r="G69" i="1"/>
  <c r="F69" i="1"/>
  <c r="H69" i="1"/>
  <c r="AB68" i="1"/>
  <c r="AA68" i="1"/>
  <c r="AC68" i="1"/>
  <c r="W68" i="1"/>
  <c r="V68" i="1"/>
  <c r="X68" i="1"/>
  <c r="R68" i="1"/>
  <c r="Q68" i="1"/>
  <c r="S68" i="1"/>
  <c r="L68" i="1"/>
  <c r="K68" i="1"/>
  <c r="M68" i="1"/>
  <c r="G68" i="1"/>
  <c r="F68" i="1"/>
  <c r="H68" i="1"/>
  <c r="AB67" i="1"/>
  <c r="AA67" i="1"/>
  <c r="AC67" i="1"/>
  <c r="W67" i="1"/>
  <c r="V67" i="1"/>
  <c r="X67" i="1"/>
  <c r="R67" i="1"/>
  <c r="Q67" i="1"/>
  <c r="S67" i="1"/>
  <c r="L67" i="1"/>
  <c r="K67" i="1"/>
  <c r="M67" i="1"/>
  <c r="G67" i="1"/>
  <c r="F67" i="1"/>
  <c r="H67" i="1"/>
  <c r="AB66" i="1"/>
  <c r="AA66" i="1"/>
  <c r="AC66" i="1"/>
  <c r="W66" i="1"/>
  <c r="V66" i="1"/>
  <c r="X66" i="1"/>
  <c r="R66" i="1"/>
  <c r="Q66" i="1"/>
  <c r="S66" i="1"/>
  <c r="L66" i="1"/>
  <c r="K66" i="1"/>
  <c r="M66" i="1"/>
  <c r="G66" i="1"/>
  <c r="F66" i="1"/>
  <c r="H66" i="1"/>
  <c r="AB65" i="1"/>
  <c r="AA65" i="1"/>
  <c r="AC65" i="1"/>
  <c r="W65" i="1"/>
  <c r="V65" i="1"/>
  <c r="X65" i="1"/>
  <c r="R65" i="1"/>
  <c r="Q65" i="1"/>
  <c r="S65" i="1"/>
  <c r="L65" i="1"/>
  <c r="K65" i="1"/>
  <c r="M65" i="1"/>
  <c r="G65" i="1"/>
  <c r="F65" i="1"/>
  <c r="H65" i="1"/>
  <c r="AB64" i="1"/>
  <c r="AA64" i="1"/>
  <c r="AC64" i="1"/>
  <c r="W64" i="1"/>
  <c r="V64" i="1"/>
  <c r="X64" i="1"/>
  <c r="R64" i="1"/>
  <c r="Q64" i="1"/>
  <c r="S64" i="1"/>
  <c r="L64" i="1"/>
  <c r="K64" i="1"/>
  <c r="M64" i="1"/>
  <c r="G64" i="1"/>
  <c r="F64" i="1"/>
  <c r="H64" i="1"/>
  <c r="AB63" i="1"/>
  <c r="AA63" i="1"/>
  <c r="AC63" i="1"/>
  <c r="W63" i="1"/>
  <c r="V63" i="1"/>
  <c r="X63" i="1"/>
  <c r="R63" i="1"/>
  <c r="Q63" i="1"/>
  <c r="S63" i="1"/>
  <c r="L63" i="1"/>
  <c r="K63" i="1"/>
  <c r="M63" i="1"/>
  <c r="G63" i="1"/>
  <c r="F63" i="1"/>
  <c r="H63" i="1"/>
  <c r="AB62" i="1"/>
  <c r="AA62" i="1"/>
  <c r="AC62" i="1"/>
  <c r="W62" i="1"/>
  <c r="V62" i="1"/>
  <c r="X62" i="1"/>
  <c r="R62" i="1"/>
  <c r="Q62" i="1"/>
  <c r="S62" i="1"/>
  <c r="L62" i="1"/>
  <c r="K62" i="1"/>
  <c r="M62" i="1"/>
  <c r="G62" i="1"/>
  <c r="F62" i="1"/>
  <c r="H62" i="1"/>
  <c r="AB61" i="1"/>
  <c r="AA61" i="1"/>
  <c r="AC61" i="1"/>
  <c r="W61" i="1"/>
  <c r="V61" i="1"/>
  <c r="X61" i="1"/>
  <c r="R61" i="1"/>
  <c r="Q61" i="1"/>
  <c r="S61" i="1"/>
  <c r="L61" i="1"/>
  <c r="K61" i="1"/>
  <c r="M61" i="1"/>
  <c r="G61" i="1"/>
  <c r="F61" i="1"/>
  <c r="H61" i="1"/>
  <c r="AB60" i="1"/>
  <c r="AA60" i="1"/>
  <c r="AC60" i="1"/>
  <c r="W60" i="1"/>
  <c r="V60" i="1"/>
  <c r="X60" i="1"/>
  <c r="R60" i="1"/>
  <c r="Q60" i="1"/>
  <c r="S60" i="1"/>
  <c r="L60" i="1"/>
  <c r="K60" i="1"/>
  <c r="M60" i="1"/>
  <c r="G60" i="1"/>
  <c r="F60" i="1"/>
  <c r="H60" i="1"/>
  <c r="AB59" i="1"/>
  <c r="AA59" i="1"/>
  <c r="AC59" i="1"/>
  <c r="W59" i="1"/>
  <c r="V59" i="1"/>
  <c r="X59" i="1"/>
  <c r="R59" i="1"/>
  <c r="Q59" i="1"/>
  <c r="S59" i="1"/>
  <c r="L59" i="1"/>
  <c r="K59" i="1"/>
  <c r="M59" i="1"/>
  <c r="G59" i="1"/>
  <c r="F59" i="1"/>
  <c r="H59" i="1"/>
  <c r="AB58" i="1"/>
  <c r="AA58" i="1"/>
  <c r="AC58" i="1"/>
  <c r="W58" i="1"/>
  <c r="V58" i="1"/>
  <c r="X58" i="1"/>
  <c r="R58" i="1"/>
  <c r="Q58" i="1"/>
  <c r="S58" i="1"/>
  <c r="L58" i="1"/>
  <c r="K58" i="1"/>
  <c r="M58" i="1"/>
  <c r="G58" i="1"/>
  <c r="F58" i="1"/>
  <c r="H58" i="1"/>
  <c r="AB57" i="1"/>
  <c r="AA57" i="1"/>
  <c r="AC57" i="1"/>
  <c r="W57" i="1"/>
  <c r="V57" i="1"/>
  <c r="X57" i="1"/>
  <c r="R57" i="1"/>
  <c r="Q57" i="1"/>
  <c r="S57" i="1"/>
  <c r="L57" i="1"/>
  <c r="K57" i="1"/>
  <c r="M57" i="1"/>
  <c r="G57" i="1"/>
  <c r="F57" i="1"/>
  <c r="H57" i="1"/>
  <c r="AC56" i="1"/>
  <c r="X56" i="1"/>
  <c r="S56" i="1"/>
  <c r="L56" i="1"/>
  <c r="K56" i="1"/>
  <c r="M56" i="1"/>
  <c r="H56" i="1"/>
  <c r="AB55" i="1"/>
  <c r="AA55" i="1"/>
  <c r="AC55" i="1"/>
  <c r="W55" i="1"/>
  <c r="V55" i="1"/>
  <c r="X55" i="1"/>
  <c r="R55" i="1"/>
  <c r="Q55" i="1"/>
  <c r="S55" i="1"/>
  <c r="L55" i="1"/>
  <c r="K55" i="1"/>
  <c r="M55" i="1"/>
  <c r="G55" i="1"/>
  <c r="F55" i="1"/>
  <c r="H55" i="1"/>
  <c r="AB54" i="1"/>
  <c r="AA54" i="1"/>
  <c r="AC54" i="1"/>
  <c r="W54" i="1"/>
  <c r="V54" i="1"/>
  <c r="X54" i="1"/>
  <c r="R54" i="1"/>
  <c r="Q54" i="1"/>
  <c r="S54" i="1"/>
  <c r="L54" i="1"/>
  <c r="K54" i="1"/>
  <c r="M54" i="1"/>
  <c r="G54" i="1"/>
  <c r="F54" i="1"/>
  <c r="H54" i="1"/>
  <c r="AB53" i="1"/>
  <c r="AA53" i="1"/>
  <c r="AC53" i="1"/>
  <c r="W53" i="1"/>
  <c r="V53" i="1"/>
  <c r="X53" i="1"/>
  <c r="R53" i="1"/>
  <c r="Q53" i="1"/>
  <c r="S53" i="1"/>
  <c r="L53" i="1"/>
  <c r="K53" i="1"/>
  <c r="M53" i="1"/>
  <c r="G53" i="1"/>
  <c r="F53" i="1"/>
  <c r="H53" i="1"/>
  <c r="AB52" i="1"/>
  <c r="AA52" i="1"/>
  <c r="AC52" i="1"/>
  <c r="W52" i="1"/>
  <c r="V52" i="1"/>
  <c r="X52" i="1"/>
  <c r="R52" i="1"/>
  <c r="Q52" i="1"/>
  <c r="S52" i="1"/>
  <c r="L52" i="1"/>
  <c r="K52" i="1"/>
  <c r="M52" i="1"/>
  <c r="G52" i="1"/>
  <c r="F52" i="1"/>
  <c r="H52" i="1"/>
  <c r="AC51" i="1"/>
  <c r="X51" i="1"/>
  <c r="S51" i="1"/>
  <c r="L51" i="1"/>
  <c r="K51" i="1"/>
  <c r="M51" i="1"/>
  <c r="H51" i="1"/>
  <c r="AB50" i="1"/>
  <c r="AA50" i="1"/>
  <c r="AC50" i="1"/>
  <c r="W50" i="1"/>
  <c r="V50" i="1"/>
  <c r="X50" i="1"/>
  <c r="R50" i="1"/>
  <c r="Q50" i="1"/>
  <c r="S50" i="1"/>
  <c r="L50" i="1"/>
  <c r="K50" i="1"/>
  <c r="M50" i="1"/>
  <c r="G50" i="1"/>
  <c r="F50" i="1"/>
  <c r="H50" i="1"/>
  <c r="AB49" i="1"/>
  <c r="AA49" i="1"/>
  <c r="AC49" i="1"/>
  <c r="W49" i="1"/>
  <c r="V49" i="1"/>
  <c r="X49" i="1"/>
  <c r="R49" i="1"/>
  <c r="Q49" i="1"/>
  <c r="S49" i="1"/>
  <c r="L49" i="1"/>
  <c r="K49" i="1"/>
  <c r="M49" i="1"/>
  <c r="G49" i="1"/>
  <c r="F49" i="1"/>
  <c r="H49" i="1"/>
  <c r="AB48" i="1"/>
  <c r="AA48" i="1"/>
  <c r="AC48" i="1"/>
  <c r="W48" i="1"/>
  <c r="V48" i="1"/>
  <c r="X48" i="1"/>
  <c r="R48" i="1"/>
  <c r="Q48" i="1"/>
  <c r="S48" i="1"/>
  <c r="L48" i="1"/>
  <c r="K48" i="1"/>
  <c r="M48" i="1"/>
  <c r="G48" i="1"/>
  <c r="F48" i="1"/>
  <c r="H48" i="1"/>
  <c r="AC47" i="1"/>
  <c r="X47" i="1"/>
  <c r="S47" i="1"/>
  <c r="L47" i="1"/>
  <c r="K47" i="1"/>
  <c r="M47" i="1"/>
  <c r="H47" i="1"/>
  <c r="Y41" i="1"/>
  <c r="Y42" i="1"/>
  <c r="Y43" i="1"/>
  <c r="T41" i="1"/>
  <c r="T42" i="1"/>
  <c r="T43" i="1"/>
  <c r="O41" i="1"/>
  <c r="O42" i="1"/>
  <c r="O43" i="1"/>
  <c r="I41" i="1"/>
  <c r="I42" i="1"/>
  <c r="I43" i="1"/>
  <c r="D43" i="1"/>
  <c r="H42" i="1"/>
  <c r="D42" i="1"/>
  <c r="D41" i="1"/>
</calcChain>
</file>

<file path=xl/sharedStrings.xml><?xml version="1.0" encoding="utf-8"?>
<sst xmlns="http://schemas.openxmlformats.org/spreadsheetml/2006/main" count="160" uniqueCount="93">
  <si>
    <t>COMPARISON TABLE</t>
  </si>
  <si>
    <t>"Initial" = Apr 14 2020 (for demonstration purposes only)</t>
  </si>
  <si>
    <t>CURRENT</t>
  </si>
  <si>
    <t>RED</t>
  </si>
  <si>
    <t>GREEN</t>
  </si>
  <si>
    <t>BLUE</t>
  </si>
  <si>
    <t>ALL NUMBERS ARE APPROXIMATIONS &amp; subject to adjustments</t>
  </si>
  <si>
    <t>Intitial Emission/Reward NIM/minute</t>
  </si>
  <si>
    <t>Decrease reward per year</t>
  </si>
  <si>
    <t>Initial Stock-to-Flow Ratio (Gold 62, BTC 27.5)</t>
  </si>
  <si>
    <t>Coin Supply at Time of PoS Switch (est.)</t>
  </si>
  <si>
    <t>Time from PoS Switch</t>
  </si>
  <si>
    <t>1 Year</t>
  </si>
  <si>
    <t>Coin Supply</t>
  </si>
  <si>
    <t>Emission/Reward per Minute</t>
  </si>
  <si>
    <t>Annual Growth (“Inflation”)</t>
  </si>
  <si>
    <t>Annual Staking Reward (assumes 50% of coin supply staked)</t>
  </si>
  <si>
    <t>5 Years</t>
  </si>
  <si>
    <t>10 Years</t>
  </si>
  <si>
    <t>25 Years</t>
  </si>
  <si>
    <t>50 Years</t>
  </si>
  <si>
    <t>98+ Years</t>
  </si>
  <si>
    <t>Supply Cap</t>
  </si>
  <si>
    <t>Set zoom to 50% or 75%</t>
  </si>
  <si>
    <t>CURRENT:</t>
  </si>
  <si>
    <t>Parameter 1:</t>
  </si>
  <si>
    <t>Parameter 2:</t>
  </si>
  <si>
    <t>S/F Ratio initially is around 3.7, so much lower than all of RED, GREEN and BLUE (Gold ~ 62, BTC ~27.5), it naturally only increases from there (as reward rate decreases)</t>
  </si>
  <si>
    <t>Projected 1YR</t>
  </si>
  <si>
    <t>Coin Supply: 8'294'932'916, annual growth rate ("inflation"): 25.23%, annual staking reward (50% of coin supply staking assumed): 50.45%</t>
  </si>
  <si>
    <t>10YR</t>
  </si>
  <si>
    <t>Coin Supply: 16'820'305'122, annual growth rate ("inflation"): 3.38%, annual staking reward (50% of coin supply staking assumed): 6.75%</t>
  </si>
  <si>
    <t>25YR</t>
  </si>
  <si>
    <t>Coin Supply: 20'342'414'902, annual growth rate ("inflation"): 0.42%, annual staking reward (50% of coin supply staking assumed): 0.85%</t>
  </si>
  <si>
    <t>50YR</t>
  </si>
  <si>
    <t>Coin Supply: 20'966'771'774, annual growth rate ("inflation"): 0.02%, annual staking reward (50% of coin supply staking assumed): 0.04%</t>
  </si>
  <si>
    <t>CAP 98 YR</t>
  </si>
  <si>
    <t>Coin Supply: 21'000'000'000</t>
  </si>
  <si>
    <t>ISSUES:</t>
  </si>
  <si>
    <t>Immediately visible is the excessively high current rate of coin emission ("inlfation"). In addition there are the llarge changes in reward rate ni time (stability preferred).</t>
  </si>
  <si>
    <t>RED (S2):</t>
  </si>
  <si>
    <t>Initial emission/reward ("inflation" as some would call it): ~400 NIM/min. That is lower than both GREEN and BLUE (and significantly lower than CURRENT)</t>
  </si>
  <si>
    <t xml:space="preserve">Annual emission/reward change: ~0.79% less reward every year. Thus the reward decreases slower over time than any of GREEN, BLUE or CURRENT. That means the emission/reward starts exceeding CURRENT after 18 years, GREEN after 34 years and BLUE after 40 years. After 50 years it is ~44% higher than the emission/reward rate of GREEN and ~7% higher than the reward rate of BLUE (CURRENT reward rate by then is too small to even compare). After 75 years it is ~163% higher than the emission/reward rate of GREEN and ~27% higher than the reward rate of BLUE (CURRENT reward by then is effectively zero). </t>
  </si>
  <si>
    <t>S/F Ratio initially is around 31, so higher than both GREEN, BLUE and of course CURRENT (Gold ~ 62, BTC ~27.5), it naturally only increases from there (as reward rate decreases)</t>
  </si>
  <si>
    <t xml:space="preserve">Coin Supply: 6'832'835'827, annual growth rate ("inflation"): 3.15%, annual staking reward (50% of coin supply staking assumed): 6.31% </t>
  </si>
  <si>
    <t xml:space="preserve">Coin Supply: 8'646'100'191, annual growth rate ("inflation"): 2.31%, annual staking reward (50% of coin supply staking assumed): 4.62% </t>
  </si>
  <si>
    <t xml:space="preserve">Coin Supply: 11'396'146'489, annual growth rate ("inflation"): 1.54%, annual staking reward (50% of coin supply staking assumed): 3.09% </t>
  </si>
  <si>
    <t xml:space="preserve">Coin Supply: 15'311'339'150, annual growth rate ("inflation"): 0.94%, annual staking reward (50% of coin supply staking assumed): 1.87% </t>
  </si>
  <si>
    <t>GREEN (S1):</t>
  </si>
  <si>
    <t>Initial emission/reward ("inflation" as some would call it): ~900 NIM/min. That is higher than both RED and BLUE (but still significantly lower than CURRENT)</t>
  </si>
  <si>
    <t xml:space="preserve">Annual emission/reward change: ~3.15%  less reward every year. Thus the reward decreases faster over time than both RED and BLUE, but slower than CURRENT. That means the emission/reward starts exceeding CURRENT after 14 years, while falling below BLUE after 31 years and below RED after 34 years. After 50 years it is ~31% lower than the emission/reward rate of RED and ~26% lower than the reward rate of BLUE (CURRENT reward rate by then is too small to even compare). After 75 years it is ~62% lower than the emission/reward rate of RED and ~52% lower than the reward rate of BLUE (CURRENT reward by then is effectively zero). </t>
  </si>
  <si>
    <t>S/F Ratio initially around 14 so lower than both RED and BLUE, but higher than CURRENT (Gold ~ 62, BTC ~27.5), it naturally only increases from there (as reward rate decreases)</t>
  </si>
  <si>
    <t>Coin Supply: 7'088'314'032, annual growth rate ("inflation"): 7.01%, annual staking reward (50% of coin supply staking assumed): 14.02%</t>
  </si>
  <si>
    <t>Coin Supply: 10'714'431'294, annual growth rate ("inflation"): 3.42%, annual staking reward (50% of coin supply staking assumed): 6.83%</t>
  </si>
  <si>
    <t>DEFINITION</t>
  </si>
  <si>
    <t>Coin Supply: 14'864'867'919, annual growth rate ("inflation"): 1.50%, annual staking reward (50% of coin supply staking assumed): 2.99%</t>
  </si>
  <si>
    <t>* Purely for demonstrational purposes, the calculations use April 14 2020 as the time for PoS switch</t>
  </si>
  <si>
    <t>adj reward % p.a. = % change of share of network supply</t>
  </si>
  <si>
    <t>Coin Supply: 18'574'224'212, annual growth rate ("inflation"): 0.53%, annual staking reward (50% of coin supply staking assumed): 1.07%</t>
  </si>
  <si>
    <t xml:space="preserve">   ALL NUMBERS ARE APPROXIMATIONS &amp; subject to adjustments</t>
  </si>
  <si>
    <t>S/F = stock to flow ratio = how many years it would take to reach current supply from scratch at current emission rate (higher = more scarce, GOLD ~ 62, BTC ~27.5)</t>
  </si>
  <si>
    <t>BLUE :</t>
  </si>
  <si>
    <t>NIM issuance/reward</t>
  </si>
  <si>
    <t>Initial emission/reward ("inflation" as some would call it): ~525 NIM/min. That is higher than RED but lower than GREEN (and also significantly lower than CURRENT)</t>
  </si>
  <si>
    <t>Lower Bound</t>
  </si>
  <si>
    <t>RED:</t>
  </si>
  <si>
    <t>GREEN:</t>
  </si>
  <si>
    <t>BLUE:</t>
  </si>
  <si>
    <t xml:space="preserve">Annual emission/reward change: ~1.47% less reward every year. Thus the reward decreases faster over time than RED, but slower than BLUE and of course CURRENT. That means the emission/reward starts exceeding CURRENT after 17 years and GREEN after 31 years, while it falls below RED after 40 years. After 50 years it is ~31% lower than the emission/reward rate of RED and ~22% lower than the reward rate of GREEN (CURRENT reward rate by then is too small to even compare). After 75 years it is ~62% lower than the emission/reward rate of RED and ~44% lower than the reward rate of BLUE (CURRENT reward by then is effectively zero). </t>
  </si>
  <si>
    <t>Initial NIM per minute</t>
  </si>
  <si>
    <t>S/F Ratio initially around 24 so lower than RED but higher than GREEN and of course CURRENT (Gold ~ 62, BTC ~27.5), it naturally only increases from there (as reward rate decreases)</t>
  </si>
  <si>
    <t>Percent reduction in issuance/reward p.a.</t>
  </si>
  <si>
    <t>n/a</t>
  </si>
  <si>
    <t>Coin Supply: 6'897'161'398, annual growth rate ("inflation"): 4.12%, annual staking reward (50% of coin supply staking assumed): 8.25%</t>
  </si>
  <si>
    <t>Percent of NIM circulation staked</t>
  </si>
  <si>
    <t>Coin Supply: 9'197'171'169, annual growth rate ("inflation"): 2.69%, annual staking reward (50% of coin supply staking assumed): 5.38%</t>
  </si>
  <si>
    <t>Initial NIM per day (avg)</t>
  </si>
  <si>
    <t>Coin Supply: 12'413'521'612, annual growth rate ("inflation"): 1.58%, annual staking reward (50% of coin supply staking assumed): 3.16%</t>
  </si>
  <si>
    <t>Initial NIM per week (avg)</t>
  </si>
  <si>
    <t>Coin Supply: 16'414'509'851, annual growth rate ("inflation"): 0.82%, annual staking reward (50% of coin supply staking assumed): 1.64%</t>
  </si>
  <si>
    <t>Initial NIM per year (avg)</t>
  </si>
  <si>
    <t>total stake</t>
  </si>
  <si>
    <t>year</t>
  </si>
  <si>
    <t>blockheight</t>
  </si>
  <si>
    <t>NIM circulation</t>
  </si>
  <si>
    <t>growth/reward
per minute</t>
  </si>
  <si>
    <t>growth
% p.a.</t>
  </si>
  <si>
    <t>reward
% p.a.</t>
  </si>
  <si>
    <t>adj reward
% p.a.</t>
  </si>
  <si>
    <t>PoS fork 4/14/2020*</t>
  </si>
  <si>
    <t>100 years from mainnet</t>
  </si>
  <si>
    <t>Initial emission/reward ("inflation" as some would call it): ~3385 NIM/min. That is much higher than any of RED, GREEN and BLUE</t>
  </si>
  <si>
    <t xml:space="preserve">Annual emission/reward change: ~12% less reward every year. Thus the reward decreases faster than all of RED, GREEN and BLUE over time. That means the emission/reward starts falling below GREEN after 14 years, below BLUE after 17 years and below RED after 18 years. After 50 years it is ~97.2% lower than the emission/reward rate of RED, 96% lower than the reward rate of GREEN, and ~97% lower than the reward rate of BLUE. After 75 years it is over 99% lower than the emission/reward rates of RED, GREEN and BLUE.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</si>
</sst>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_(* #,##0.000_);_(* \(#,##0.000\);_(* &quot;-&quot;??_);_(@_)"/>
  </numFmts>
  <fonts count="34" x14ac:knownFonts="1">
    <font>
      <sz val="12"/>
      <color theme="1"/>
      <name val="Arial"/>
    </font>
    <font>
      <sz val="11"/>
      <name val="Arial"/>
    </font>
    <font>
      <sz val="11"/>
      <color rgb="FFFF0000"/>
      <name val="Arial"/>
    </font>
    <font>
      <sz val="11"/>
      <color rgb="FF38761D"/>
      <name val="Arial"/>
    </font>
    <font>
      <sz val="11"/>
      <color rgb="FF0000FF"/>
      <name val="Arial"/>
    </font>
    <font>
      <b/>
      <sz val="11"/>
      <name val="Arial"/>
    </font>
    <font>
      <b/>
      <sz val="11"/>
      <color rgb="FFFF0000"/>
      <name val="Arial"/>
    </font>
    <font>
      <b/>
      <sz val="11"/>
      <color rgb="FF38761D"/>
      <name val="Arial"/>
    </font>
    <font>
      <b/>
      <sz val="11"/>
      <color rgb="FF0000FF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  <font>
      <sz val="12"/>
      <color theme="1"/>
      <name val="Calibri"/>
    </font>
    <font>
      <sz val="12"/>
      <name val="Arial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2"/>
      <color rgb="FFFF0000"/>
      <name val="Calibri"/>
    </font>
    <font>
      <sz val="12"/>
      <color theme="1"/>
      <name val="Calibri"/>
    </font>
    <font>
      <b/>
      <sz val="12"/>
      <color rgb="FF38761D"/>
      <name val="Calibri"/>
    </font>
    <font>
      <sz val="12"/>
      <color rgb="FF38761D"/>
      <name val="Calibri"/>
    </font>
    <font>
      <b/>
      <sz val="12"/>
      <color rgb="FF0000FF"/>
      <name val="Calibri"/>
    </font>
    <font>
      <sz val="12"/>
      <color rgb="FF0000FF"/>
      <name val="Calibri"/>
    </font>
    <font>
      <b/>
      <sz val="12"/>
      <color rgb="FF000000"/>
      <name val="Arial"/>
    </font>
    <font>
      <b/>
      <sz val="12"/>
      <name val="Arial"/>
    </font>
    <font>
      <b/>
      <sz val="12"/>
      <color rgb="FF000000"/>
      <name val="Calibri"/>
    </font>
    <font>
      <sz val="12"/>
      <name val="Arial"/>
    </font>
    <font>
      <b/>
      <sz val="12"/>
      <color rgb="FF666666"/>
      <name val="Calibri"/>
    </font>
    <font>
      <b/>
      <sz val="12"/>
      <color rgb="FFCC0000"/>
      <name val="Calibri"/>
    </font>
    <font>
      <sz val="12"/>
      <color rgb="FF999999"/>
      <name val="Calibri"/>
    </font>
    <font>
      <sz val="12"/>
      <color rgb="FF7F7F7F"/>
      <name val="Calibri"/>
    </font>
    <font>
      <sz val="11"/>
      <color rgb="FF11A9CC"/>
      <name val="Inconsolata"/>
    </font>
    <font>
      <sz val="12"/>
      <color rgb="FF666666"/>
      <name val="Calibri"/>
    </font>
    <font>
      <sz val="12"/>
      <color rgb="FFA5A5A5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FFF2CC"/>
        <bgColor rgb="FFFFF2CC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FE2F3"/>
        <bgColor rgb="FFCFE2F3"/>
      </patternFill>
    </fill>
    <fill>
      <patternFill patternType="solid">
        <fgColor rgb="FFFDE9D9"/>
        <bgColor rgb="FFFDE9D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 style="thick">
        <color rgb="FFCCCCCC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00FF00"/>
      </left>
      <right style="thin">
        <color rgb="FFB7B7B7"/>
      </right>
      <top style="thin">
        <color rgb="FF00FF00"/>
      </top>
      <bottom style="thin">
        <color rgb="FF00FF00"/>
      </bottom>
      <diagonal/>
    </border>
    <border>
      <left/>
      <right style="thick">
        <color rgb="FFCCCCCC"/>
      </right>
      <top/>
      <bottom/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0" fillId="2" borderId="0" xfId="0" applyNumberFormat="1" applyFont="1" applyFill="1" applyAlignment="1">
      <alignment horizontal="right" wrapText="1"/>
    </xf>
    <xf numFmtId="164" fontId="2" fillId="2" borderId="0" xfId="0" applyNumberFormat="1" applyFont="1" applyFill="1" applyAlignment="1">
      <alignment horizontal="right" wrapText="1"/>
    </xf>
    <xf numFmtId="164" fontId="3" fillId="2" borderId="0" xfId="0" applyNumberFormat="1" applyFont="1" applyFill="1" applyAlignment="1">
      <alignment horizontal="right" wrapText="1"/>
    </xf>
    <xf numFmtId="164" fontId="4" fillId="2" borderId="0" xfId="0" applyNumberFormat="1" applyFont="1" applyFill="1" applyAlignment="1">
      <alignment horizontal="right" wrapText="1"/>
    </xf>
    <xf numFmtId="10" fontId="1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0" fillId="0" borderId="0" xfId="0" applyFont="1" applyAlignment="1">
      <alignment horizontal="right" wrapText="1"/>
    </xf>
    <xf numFmtId="0" fontId="1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right" wrapText="1"/>
    </xf>
    <xf numFmtId="165" fontId="2" fillId="2" borderId="0" xfId="0" applyNumberFormat="1" applyFont="1" applyFill="1" applyAlignment="1">
      <alignment horizontal="right" wrapText="1"/>
    </xf>
    <xf numFmtId="165" fontId="3" fillId="2" borderId="0" xfId="0" applyNumberFormat="1" applyFont="1" applyFill="1" applyAlignment="1">
      <alignment horizontal="right" wrapText="1"/>
    </xf>
    <xf numFmtId="165" fontId="4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right"/>
    </xf>
    <xf numFmtId="164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3" fontId="1" fillId="0" borderId="0" xfId="0" applyNumberFormat="1" applyFont="1" applyAlignment="1"/>
    <xf numFmtId="3" fontId="2" fillId="0" borderId="0" xfId="0" applyNumberFormat="1" applyFont="1" applyAlignment="1"/>
    <xf numFmtId="3" fontId="3" fillId="0" borderId="0" xfId="0" applyNumberFormat="1" applyFont="1" applyAlignment="1"/>
    <xf numFmtId="3" fontId="4" fillId="0" borderId="0" xfId="0" applyNumberFormat="1" applyFont="1" applyAlignment="1"/>
    <xf numFmtId="10" fontId="2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0" fontId="1" fillId="2" borderId="0" xfId="0" applyFont="1" applyFill="1"/>
    <xf numFmtId="3" fontId="1" fillId="2" borderId="0" xfId="0" applyNumberFormat="1" applyFont="1" applyFill="1" applyAlignment="1"/>
    <xf numFmtId="3" fontId="2" fillId="2" borderId="0" xfId="0" applyNumberFormat="1" applyFont="1" applyFill="1" applyAlignment="1"/>
    <xf numFmtId="3" fontId="3" fillId="2" borderId="0" xfId="0" applyNumberFormat="1" applyFont="1" applyFill="1" applyAlignment="1"/>
    <xf numFmtId="3" fontId="4" fillId="2" borderId="0" xfId="0" applyNumberFormat="1" applyFont="1" applyFill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/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5" fillId="3" borderId="1" xfId="0" applyFont="1" applyFill="1" applyBorder="1" applyAlignment="1"/>
    <xf numFmtId="0" fontId="15" fillId="3" borderId="1" xfId="0" applyFont="1" applyFill="1" applyBorder="1"/>
    <xf numFmtId="0" fontId="12" fillId="0" borderId="0" xfId="0" applyFont="1" applyAlignment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17" fillId="3" borderId="1" xfId="0" applyFont="1" applyFill="1" applyBorder="1"/>
    <xf numFmtId="0" fontId="17" fillId="3" borderId="1" xfId="0" applyFont="1" applyFill="1" applyBorder="1" applyAlignment="1"/>
    <xf numFmtId="0" fontId="19" fillId="0" borderId="0" xfId="0" applyFont="1"/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23" fillId="0" borderId="0" xfId="0" applyFont="1" applyAlignment="1"/>
    <xf numFmtId="0" fontId="18" fillId="0" borderId="0" xfId="0" applyFont="1"/>
    <xf numFmtId="0" fontId="24" fillId="0" borderId="0" xfId="0" applyFont="1" applyAlignment="1"/>
    <xf numFmtId="0" fontId="12" fillId="0" borderId="0" xfId="0" applyFont="1" applyAlignment="1">
      <alignment horizontal="center"/>
    </xf>
    <xf numFmtId="0" fontId="12" fillId="0" borderId="2" xfId="0" applyFont="1" applyBorder="1"/>
    <xf numFmtId="0" fontId="12" fillId="0" borderId="3" xfId="0" applyFont="1" applyBorder="1"/>
    <xf numFmtId="0" fontId="21" fillId="0" borderId="0" xfId="0" applyFont="1" applyAlignment="1"/>
    <xf numFmtId="0" fontId="22" fillId="0" borderId="0" xfId="0" applyFont="1"/>
    <xf numFmtId="49" fontId="12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horizontal="center" wrapText="1"/>
    </xf>
    <xf numFmtId="49" fontId="12" fillId="0" borderId="2" xfId="0" applyNumberFormat="1" applyFont="1" applyBorder="1" applyAlignment="1">
      <alignment wrapText="1"/>
    </xf>
    <xf numFmtId="49" fontId="25" fillId="0" borderId="0" xfId="0" applyNumberFormat="1" applyFont="1" applyAlignment="1">
      <alignment horizontal="center" wrapText="1"/>
    </xf>
    <xf numFmtId="49" fontId="14" fillId="0" borderId="0" xfId="0" applyNumberFormat="1" applyFont="1" applyAlignment="1">
      <alignment horizontal="center" wrapText="1"/>
    </xf>
    <xf numFmtId="49" fontId="21" fillId="0" borderId="0" xfId="0" applyNumberFormat="1" applyFont="1" applyAlignment="1">
      <alignment horizontal="center" wrapText="1"/>
    </xf>
    <xf numFmtId="49" fontId="21" fillId="0" borderId="3" xfId="0" applyNumberFormat="1" applyFont="1" applyBorder="1" applyAlignment="1">
      <alignment horizontal="center" wrapText="1"/>
    </xf>
    <xf numFmtId="49" fontId="27" fillId="0" borderId="0" xfId="0" applyNumberFormat="1" applyFont="1" applyAlignment="1">
      <alignment horizontal="center" wrapText="1"/>
    </xf>
    <xf numFmtId="49" fontId="16" fillId="0" borderId="0" xfId="0" applyNumberFormat="1" applyFont="1" applyAlignment="1">
      <alignment horizontal="center" wrapText="1"/>
    </xf>
    <xf numFmtId="49" fontId="16" fillId="0" borderId="3" xfId="0" applyNumberFormat="1" applyFont="1" applyBorder="1" applyAlignment="1">
      <alignment horizontal="center" wrapText="1"/>
    </xf>
    <xf numFmtId="49" fontId="28" fillId="0" borderId="0" xfId="0" applyNumberFormat="1" applyFont="1" applyAlignment="1">
      <alignment horizontal="center" wrapText="1"/>
    </xf>
    <xf numFmtId="49" fontId="19" fillId="0" borderId="0" xfId="0" applyNumberFormat="1" applyFont="1" applyAlignment="1">
      <alignment horizontal="center" wrapText="1"/>
    </xf>
    <xf numFmtId="49" fontId="19" fillId="0" borderId="3" xfId="0" applyNumberFormat="1" applyFont="1" applyBorder="1" applyAlignment="1">
      <alignment horizontal="center" wrapText="1"/>
    </xf>
    <xf numFmtId="49" fontId="12" fillId="0" borderId="0" xfId="0" applyNumberFormat="1" applyFont="1" applyAlignment="1">
      <alignment wrapText="1"/>
    </xf>
    <xf numFmtId="0" fontId="22" fillId="0" borderId="0" xfId="0" applyFont="1" applyAlignment="1"/>
    <xf numFmtId="1" fontId="15" fillId="0" borderId="0" xfId="0" applyNumberFormat="1" applyFont="1" applyAlignment="1">
      <alignment horizontal="center"/>
    </xf>
    <xf numFmtId="164" fontId="12" fillId="0" borderId="0" xfId="0" applyNumberFormat="1" applyFont="1"/>
    <xf numFmtId="164" fontId="12" fillId="0" borderId="3" xfId="0" applyNumberFormat="1" applyFont="1" applyBorder="1"/>
    <xf numFmtId="164" fontId="15" fillId="2" borderId="7" xfId="0" applyNumberFormat="1" applyFont="1" applyFill="1" applyBorder="1"/>
    <xf numFmtId="164" fontId="29" fillId="0" borderId="0" xfId="0" applyNumberFormat="1" applyFont="1"/>
    <xf numFmtId="0" fontId="29" fillId="0" borderId="0" xfId="0" applyFont="1"/>
    <xf numFmtId="0" fontId="15" fillId="0" borderId="0" xfId="0" applyFont="1" applyAlignment="1">
      <alignment horizontal="center"/>
    </xf>
    <xf numFmtId="10" fontId="12" fillId="0" borderId="0" xfId="0" applyNumberFormat="1" applyFont="1"/>
    <xf numFmtId="10" fontId="12" fillId="0" borderId="3" xfId="0" applyNumberFormat="1" applyFont="1" applyBorder="1"/>
    <xf numFmtId="10" fontId="29" fillId="0" borderId="0" xfId="0" applyNumberFormat="1" applyFont="1" applyAlignment="1">
      <alignment horizontal="right"/>
    </xf>
    <xf numFmtId="10" fontId="15" fillId="2" borderId="8" xfId="0" applyNumberFormat="1" applyFont="1" applyFill="1" applyBorder="1"/>
    <xf numFmtId="9" fontId="15" fillId="2" borderId="7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right"/>
    </xf>
    <xf numFmtId="164" fontId="30" fillId="0" borderId="3" xfId="0" applyNumberFormat="1" applyFont="1" applyBorder="1" applyAlignment="1">
      <alignment horizontal="right"/>
    </xf>
    <xf numFmtId="9" fontId="15" fillId="2" borderId="8" xfId="0" applyNumberFormat="1" applyFont="1" applyFill="1" applyBorder="1" applyAlignment="1">
      <alignment horizontal="right"/>
    </xf>
    <xf numFmtId="0" fontId="30" fillId="0" borderId="0" xfId="0" applyFont="1" applyAlignment="1">
      <alignment horizontal="right"/>
    </xf>
    <xf numFmtId="0" fontId="15" fillId="0" borderId="0" xfId="0" applyFont="1"/>
    <xf numFmtId="3" fontId="12" fillId="0" borderId="0" xfId="0" applyNumberFormat="1" applyFont="1" applyAlignment="1">
      <alignment horizontal="center"/>
    </xf>
    <xf numFmtId="164" fontId="30" fillId="0" borderId="0" xfId="0" applyNumberFormat="1" applyFont="1"/>
    <xf numFmtId="164" fontId="30" fillId="0" borderId="3" xfId="0" applyNumberFormat="1" applyFont="1" applyBorder="1"/>
    <xf numFmtId="0" fontId="30" fillId="0" borderId="0" xfId="0" applyFont="1"/>
    <xf numFmtId="4" fontId="12" fillId="0" borderId="0" xfId="0" applyNumberFormat="1" applyFont="1"/>
    <xf numFmtId="10" fontId="30" fillId="0" borderId="3" xfId="0" applyNumberFormat="1" applyFont="1" applyBorder="1"/>
    <xf numFmtId="0" fontId="31" fillId="3" borderId="1" xfId="0" applyFont="1" applyFill="1" applyBorder="1"/>
    <xf numFmtId="49" fontId="21" fillId="0" borderId="0" xfId="0" applyNumberFormat="1" applyFont="1" applyAlignment="1">
      <alignment horizontal="left" wrapText="1"/>
    </xf>
    <xf numFmtId="0" fontId="12" fillId="0" borderId="2" xfId="0" applyFont="1" applyBorder="1" applyAlignment="1">
      <alignment horizontal="center"/>
    </xf>
    <xf numFmtId="0" fontId="32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0" xfId="0" applyFont="1" applyAlignment="1"/>
    <xf numFmtId="0" fontId="12" fillId="5" borderId="1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center"/>
    </xf>
    <xf numFmtId="0" fontId="33" fillId="2" borderId="9" xfId="0" applyFont="1" applyFill="1" applyBorder="1"/>
    <xf numFmtId="0" fontId="33" fillId="0" borderId="0" xfId="0" applyFont="1"/>
    <xf numFmtId="164" fontId="15" fillId="2" borderId="1" xfId="0" applyNumberFormat="1" applyFont="1" applyFill="1" applyBorder="1"/>
    <xf numFmtId="164" fontId="15" fillId="6" borderId="1" xfId="0" applyNumberFormat="1" applyFont="1" applyFill="1" applyBorder="1"/>
    <xf numFmtId="0" fontId="33" fillId="6" borderId="1" xfId="0" applyFont="1" applyFill="1" applyBorder="1"/>
    <xf numFmtId="164" fontId="12" fillId="6" borderId="1" xfId="0" applyNumberFormat="1" applyFont="1" applyFill="1" applyBorder="1"/>
    <xf numFmtId="164" fontId="30" fillId="6" borderId="10" xfId="0" applyNumberFormat="1" applyFont="1" applyFill="1" applyBorder="1"/>
    <xf numFmtId="164" fontId="15" fillId="7" borderId="1" xfId="0" applyNumberFormat="1" applyFont="1" applyFill="1" applyBorder="1"/>
    <xf numFmtId="0" fontId="33" fillId="7" borderId="1" xfId="0" applyFont="1" applyFill="1" applyBorder="1" applyAlignment="1">
      <alignment horizontal="center"/>
    </xf>
    <xf numFmtId="0" fontId="33" fillId="7" borderId="1" xfId="0" applyFont="1" applyFill="1" applyBorder="1"/>
    <xf numFmtId="0" fontId="0" fillId="7" borderId="1" xfId="0" applyFont="1" applyFill="1" applyBorder="1"/>
    <xf numFmtId="164" fontId="12" fillId="7" borderId="10" xfId="0" applyNumberFormat="1" applyFont="1" applyFill="1" applyBorder="1"/>
    <xf numFmtId="164" fontId="15" fillId="8" borderId="1" xfId="0" applyNumberFormat="1" applyFont="1" applyFill="1" applyBorder="1"/>
    <xf numFmtId="0" fontId="33" fillId="8" borderId="1" xfId="0" applyFont="1" applyFill="1" applyBorder="1" applyAlignment="1">
      <alignment horizontal="center"/>
    </xf>
    <xf numFmtId="0" fontId="33" fillId="8" borderId="1" xfId="0" applyFont="1" applyFill="1" applyBorder="1"/>
    <xf numFmtId="0" fontId="0" fillId="8" borderId="1" xfId="0" applyFont="1" applyFill="1" applyBorder="1"/>
    <xf numFmtId="164" fontId="12" fillId="8" borderId="10" xfId="0" applyNumberFormat="1" applyFont="1" applyFill="1" applyBorder="1"/>
    <xf numFmtId="0" fontId="33" fillId="0" borderId="2" xfId="0" applyFont="1" applyBorder="1"/>
    <xf numFmtId="166" fontId="33" fillId="0" borderId="0" xfId="0" applyNumberFormat="1" applyFont="1" applyAlignment="1">
      <alignment horizontal="left"/>
    </xf>
    <xf numFmtId="10" fontId="33" fillId="0" borderId="0" xfId="0" applyNumberFormat="1" applyFont="1"/>
    <xf numFmtId="166" fontId="33" fillId="6" borderId="1" xfId="0" applyNumberFormat="1" applyFont="1" applyFill="1" applyBorder="1" applyAlignment="1">
      <alignment horizontal="center"/>
    </xf>
    <xf numFmtId="10" fontId="33" fillId="6" borderId="1" xfId="0" applyNumberFormat="1" applyFont="1" applyFill="1" applyBorder="1"/>
    <xf numFmtId="10" fontId="12" fillId="6" borderId="1" xfId="0" applyNumberFormat="1" applyFont="1" applyFill="1" applyBorder="1"/>
    <xf numFmtId="10" fontId="12" fillId="6" borderId="10" xfId="0" applyNumberFormat="1" applyFont="1" applyFill="1" applyBorder="1"/>
    <xf numFmtId="164" fontId="12" fillId="7" borderId="1" xfId="0" applyNumberFormat="1" applyFont="1" applyFill="1" applyBorder="1"/>
    <xf numFmtId="166" fontId="33" fillId="7" borderId="1" xfId="0" applyNumberFormat="1" applyFont="1" applyFill="1" applyBorder="1" applyAlignment="1">
      <alignment horizontal="center"/>
    </xf>
    <xf numFmtId="10" fontId="33" fillId="7" borderId="1" xfId="0" applyNumberFormat="1" applyFont="1" applyFill="1" applyBorder="1"/>
    <xf numFmtId="10" fontId="12" fillId="7" borderId="1" xfId="0" applyNumberFormat="1" applyFont="1" applyFill="1" applyBorder="1"/>
    <xf numFmtId="10" fontId="12" fillId="7" borderId="10" xfId="0" applyNumberFormat="1" applyFont="1" applyFill="1" applyBorder="1"/>
    <xf numFmtId="164" fontId="12" fillId="8" borderId="1" xfId="0" applyNumberFormat="1" applyFont="1" applyFill="1" applyBorder="1"/>
    <xf numFmtId="166" fontId="33" fillId="8" borderId="1" xfId="0" applyNumberFormat="1" applyFont="1" applyFill="1" applyBorder="1" applyAlignment="1">
      <alignment horizontal="center"/>
    </xf>
    <xf numFmtId="10" fontId="33" fillId="8" borderId="1" xfId="0" applyNumberFormat="1" applyFont="1" applyFill="1" applyBorder="1"/>
    <xf numFmtId="10" fontId="12" fillId="8" borderId="1" xfId="0" applyNumberFormat="1" applyFont="1" applyFill="1" applyBorder="1"/>
    <xf numFmtId="10" fontId="12" fillId="8" borderId="10" xfId="0" applyNumberFormat="1" applyFont="1" applyFill="1" applyBorder="1"/>
    <xf numFmtId="10" fontId="12" fillId="0" borderId="1" xfId="0" applyNumberFormat="1" applyFont="1" applyBorder="1"/>
    <xf numFmtId="166" fontId="12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33" fillId="0" borderId="11" xfId="0" applyFont="1" applyBorder="1"/>
    <xf numFmtId="164" fontId="12" fillId="0" borderId="1" xfId="0" applyNumberFormat="1" applyFont="1" applyBorder="1"/>
    <xf numFmtId="166" fontId="33" fillId="0" borderId="1" xfId="0" applyNumberFormat="1" applyFont="1" applyBorder="1" applyAlignment="1">
      <alignment horizontal="left"/>
    </xf>
    <xf numFmtId="10" fontId="33" fillId="0" borderId="1" xfId="0" applyNumberFormat="1" applyFont="1" applyBorder="1"/>
    <xf numFmtId="10" fontId="12" fillId="0" borderId="10" xfId="0" applyNumberFormat="1" applyFont="1" applyBorder="1"/>
    <xf numFmtId="166" fontId="12" fillId="0" borderId="1" xfId="0" applyNumberFormat="1" applyFont="1" applyBorder="1" applyAlignment="1">
      <alignment horizontal="left"/>
    </xf>
    <xf numFmtId="166" fontId="12" fillId="0" borderId="1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center"/>
    </xf>
    <xf numFmtId="0" fontId="33" fillId="9" borderId="11" xfId="0" applyFont="1" applyFill="1" applyBorder="1"/>
    <xf numFmtId="164" fontId="12" fillId="9" borderId="1" xfId="0" applyNumberFormat="1" applyFont="1" applyFill="1" applyBorder="1"/>
    <xf numFmtId="166" fontId="33" fillId="9" borderId="1" xfId="0" applyNumberFormat="1" applyFont="1" applyFill="1" applyBorder="1" applyAlignment="1">
      <alignment horizontal="left"/>
    </xf>
    <xf numFmtId="10" fontId="33" fillId="9" borderId="1" xfId="0" applyNumberFormat="1" applyFont="1" applyFill="1" applyBorder="1"/>
    <xf numFmtId="10" fontId="12" fillId="9" borderId="1" xfId="0" applyNumberFormat="1" applyFont="1" applyFill="1" applyBorder="1"/>
    <xf numFmtId="10" fontId="12" fillId="9" borderId="10" xfId="0" applyNumberFormat="1" applyFont="1" applyFill="1" applyBorder="1"/>
    <xf numFmtId="166" fontId="12" fillId="9" borderId="1" xfId="0" applyNumberFormat="1" applyFont="1" applyFill="1" applyBorder="1" applyAlignment="1">
      <alignment horizontal="left"/>
    </xf>
    <xf numFmtId="166" fontId="12" fillId="9" borderId="1" xfId="0" applyNumberFormat="1" applyFont="1" applyFill="1" applyBorder="1" applyAlignment="1">
      <alignment horizontal="center"/>
    </xf>
    <xf numFmtId="167" fontId="33" fillId="0" borderId="0" xfId="0" applyNumberFormat="1" applyFont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6" fillId="0" borderId="5" xfId="0" applyFont="1" applyBorder="1"/>
    <xf numFmtId="0" fontId="26" fillId="0" borderId="6" xfId="0" applyFont="1" applyBorder="1"/>
    <xf numFmtId="0" fontId="12" fillId="0" borderId="0" xfId="0" applyFont="1" applyAlignment="1">
      <alignment horizontal="center"/>
    </xf>
    <xf numFmtId="0" fontId="26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Supply!$I$46:$I$144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  <c:pt idx="26">
                  <c:v>1.04398848E10</c:v>
                </c:pt>
                <c:pt idx="27">
                  <c:v>1.05866496E10</c:v>
                </c:pt>
                <c:pt idx="28">
                  <c:v>1.07334144E10</c:v>
                </c:pt>
                <c:pt idx="29">
                  <c:v>1.08801792E10</c:v>
                </c:pt>
                <c:pt idx="30">
                  <c:v>1.1026944E10</c:v>
                </c:pt>
                <c:pt idx="31">
                  <c:v>1.11737088E10</c:v>
                </c:pt>
                <c:pt idx="32">
                  <c:v>1.13204736E10</c:v>
                </c:pt>
                <c:pt idx="33">
                  <c:v>1.14672384E10</c:v>
                </c:pt>
                <c:pt idx="34">
                  <c:v>1.16140032E10</c:v>
                </c:pt>
                <c:pt idx="35">
                  <c:v>1.1760768E10</c:v>
                </c:pt>
                <c:pt idx="36">
                  <c:v>1.19075328E10</c:v>
                </c:pt>
                <c:pt idx="37">
                  <c:v>1.20542976E10</c:v>
                </c:pt>
                <c:pt idx="38">
                  <c:v>1.22010624E10</c:v>
                </c:pt>
                <c:pt idx="39">
                  <c:v>1.23478272E10</c:v>
                </c:pt>
                <c:pt idx="40">
                  <c:v>1.2494592E10</c:v>
                </c:pt>
                <c:pt idx="41">
                  <c:v>1.26413568E10</c:v>
                </c:pt>
                <c:pt idx="42">
                  <c:v>1.27881216E10</c:v>
                </c:pt>
                <c:pt idx="43">
                  <c:v>1.29348864E10</c:v>
                </c:pt>
                <c:pt idx="44">
                  <c:v>1.30816512E10</c:v>
                </c:pt>
                <c:pt idx="45">
                  <c:v>1.3228416E10</c:v>
                </c:pt>
                <c:pt idx="46">
                  <c:v>1.33751808E10</c:v>
                </c:pt>
                <c:pt idx="47">
                  <c:v>1.35219456E10</c:v>
                </c:pt>
                <c:pt idx="48">
                  <c:v>1.36687104E10</c:v>
                </c:pt>
                <c:pt idx="49">
                  <c:v>1.38154752E10</c:v>
                </c:pt>
                <c:pt idx="50">
                  <c:v>1.396224E10</c:v>
                </c:pt>
                <c:pt idx="51">
                  <c:v>1.41090048E10</c:v>
                </c:pt>
                <c:pt idx="52">
                  <c:v>1.42557696E10</c:v>
                </c:pt>
                <c:pt idx="53">
                  <c:v>1.44025344E10</c:v>
                </c:pt>
                <c:pt idx="54">
                  <c:v>1.45492992E10</c:v>
                </c:pt>
                <c:pt idx="55">
                  <c:v>1.4696064E10</c:v>
                </c:pt>
                <c:pt idx="56">
                  <c:v>1.48428288E10</c:v>
                </c:pt>
                <c:pt idx="57">
                  <c:v>1.49895936E10</c:v>
                </c:pt>
                <c:pt idx="58">
                  <c:v>1.51363584E10</c:v>
                </c:pt>
                <c:pt idx="59">
                  <c:v>1.52831232E10</c:v>
                </c:pt>
                <c:pt idx="60">
                  <c:v>1.5429888E10</c:v>
                </c:pt>
                <c:pt idx="61">
                  <c:v>1.55766528E10</c:v>
                </c:pt>
                <c:pt idx="62">
                  <c:v>1.57234176E10</c:v>
                </c:pt>
                <c:pt idx="63">
                  <c:v>1.58701824E10</c:v>
                </c:pt>
                <c:pt idx="64">
                  <c:v>1.60169472E10</c:v>
                </c:pt>
                <c:pt idx="65">
                  <c:v>1.6163712E10</c:v>
                </c:pt>
                <c:pt idx="66">
                  <c:v>1.63104768E10</c:v>
                </c:pt>
                <c:pt idx="67">
                  <c:v>1.64572416E10</c:v>
                </c:pt>
                <c:pt idx="68">
                  <c:v>1.66040064E10</c:v>
                </c:pt>
                <c:pt idx="69">
                  <c:v>1.67507712E10</c:v>
                </c:pt>
                <c:pt idx="70">
                  <c:v>1.6897536E10</c:v>
                </c:pt>
                <c:pt idx="71">
                  <c:v>1.70443008E10</c:v>
                </c:pt>
                <c:pt idx="72">
                  <c:v>1.71910656E10</c:v>
                </c:pt>
                <c:pt idx="73">
                  <c:v>1.73378304E10</c:v>
                </c:pt>
                <c:pt idx="74">
                  <c:v>1.74845952E10</c:v>
                </c:pt>
                <c:pt idx="75">
                  <c:v>1.763136E10</c:v>
                </c:pt>
                <c:pt idx="76">
                  <c:v>1.77781248E10</c:v>
                </c:pt>
                <c:pt idx="77">
                  <c:v>1.79248896E10</c:v>
                </c:pt>
                <c:pt idx="78">
                  <c:v>1.80716544E10</c:v>
                </c:pt>
                <c:pt idx="79">
                  <c:v>1.82184192E10</c:v>
                </c:pt>
                <c:pt idx="80">
                  <c:v>1.8365184E10</c:v>
                </c:pt>
                <c:pt idx="81">
                  <c:v>1.85119488E10</c:v>
                </c:pt>
                <c:pt idx="82">
                  <c:v>1.86587136E10</c:v>
                </c:pt>
                <c:pt idx="83">
                  <c:v>1.88054784E10</c:v>
                </c:pt>
                <c:pt idx="84">
                  <c:v>1.89522432E10</c:v>
                </c:pt>
                <c:pt idx="85">
                  <c:v>1.9099008E10</c:v>
                </c:pt>
                <c:pt idx="86">
                  <c:v>1.92457728E10</c:v>
                </c:pt>
                <c:pt idx="87">
                  <c:v>1.93925376E10</c:v>
                </c:pt>
                <c:pt idx="88">
                  <c:v>1.95393024E10</c:v>
                </c:pt>
                <c:pt idx="89">
                  <c:v>1.96860672E10</c:v>
                </c:pt>
                <c:pt idx="90">
                  <c:v>1.9832832E10</c:v>
                </c:pt>
                <c:pt idx="91">
                  <c:v>1.99795968E10</c:v>
                </c:pt>
                <c:pt idx="92">
                  <c:v>2.01263616E10</c:v>
                </c:pt>
                <c:pt idx="93">
                  <c:v>2.02731264E10</c:v>
                </c:pt>
                <c:pt idx="94">
                  <c:v>2.04198912E10</c:v>
                </c:pt>
                <c:pt idx="95">
                  <c:v>2.0566656E10</c:v>
                </c:pt>
                <c:pt idx="96">
                  <c:v>2.07134208E10</c:v>
                </c:pt>
                <c:pt idx="97">
                  <c:v>2.08601856E10</c:v>
                </c:pt>
                <c:pt idx="98">
                  <c:v>2.10069504E10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Supply!$O$46:$O$144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  <c:pt idx="26">
                  <c:v>1.15681105320261E10</c:v>
                </c:pt>
                <c:pt idx="27">
                  <c:v>1.17387160588108E10</c:v>
                </c:pt>
                <c:pt idx="28">
                  <c:v>1.190797380194E10</c:v>
                </c:pt>
                <c:pt idx="29">
                  <c:v>1.20758944089016E10</c:v>
                </c:pt>
                <c:pt idx="30">
                  <c:v>1.22424884430697E10</c:v>
                </c:pt>
                <c:pt idx="31">
                  <c:v>1.24077663843687E10</c:v>
                </c:pt>
                <c:pt idx="32">
                  <c:v>1.25717386299318E10</c:v>
                </c:pt>
                <c:pt idx="33">
                  <c:v>1.27344154947551E10</c:v>
                </c:pt>
                <c:pt idx="34">
                  <c:v>1.28958072123465E10</c:v>
                </c:pt>
                <c:pt idx="35">
                  <c:v>1.30559239353689E10</c:v>
                </c:pt>
                <c:pt idx="36">
                  <c:v>1.32147757362794E10</c:v>
                </c:pt>
                <c:pt idx="37">
                  <c:v>1.33723726079628E10</c:v>
                </c:pt>
                <c:pt idx="38">
                  <c:v>1.35287244643599E10</c:v>
                </c:pt>
                <c:pt idx="39">
                  <c:v>1.36838411410915E10</c:v>
                </c:pt>
                <c:pt idx="40">
                  <c:v>1.38377323960768E10</c:v>
                </c:pt>
                <c:pt idx="41">
                  <c:v>1.39904079101478E10</c:v>
                </c:pt>
                <c:pt idx="42">
                  <c:v>1.41418772876577E10</c:v>
                </c:pt>
                <c:pt idx="43">
                  <c:v>1.42921500570852E10</c:v>
                </c:pt>
                <c:pt idx="44">
                  <c:v>1.44412356716342E10</c:v>
                </c:pt>
                <c:pt idx="45">
                  <c:v>1.45891435098283E10</c:v>
                </c:pt>
                <c:pt idx="46">
                  <c:v>1.47358828761006E10</c:v>
                </c:pt>
                <c:pt idx="47">
                  <c:v>1.48814630013794E10</c:v>
                </c:pt>
                <c:pt idx="48">
                  <c:v>1.50258930436685E10</c:v>
                </c:pt>
                <c:pt idx="49">
                  <c:v>1.51691820886236E10</c:v>
                </c:pt>
                <c:pt idx="50">
                  <c:v>1.53113391501234E10</c:v>
                </c:pt>
                <c:pt idx="51">
                  <c:v>1.54523731708375E10</c:v>
                </c:pt>
                <c:pt idx="52">
                  <c:v>1.55922930227878E10</c:v>
                </c:pt>
                <c:pt idx="53">
                  <c:v>1.57311075079078E10</c:v>
                </c:pt>
                <c:pt idx="54">
                  <c:v>1.58688253585953E10</c:v>
                </c:pt>
                <c:pt idx="55">
                  <c:v>1.60054552382624E10</c:v>
                </c:pt>
                <c:pt idx="56">
                  <c:v>1.61410057418802E10</c:v>
                </c:pt>
                <c:pt idx="57">
                  <c:v>1.62754853965193E10</c:v>
                </c:pt>
                <c:pt idx="58">
                  <c:v>1.64089026618868E10</c:v>
                </c:pt>
                <c:pt idx="59">
                  <c:v>1.65412659308579E10</c:v>
                </c:pt>
                <c:pt idx="60">
                  <c:v>1.66725835300041E10</c:v>
                </c:pt>
                <c:pt idx="61">
                  <c:v>1.68028637201171E10</c:v>
                </c:pt>
                <c:pt idx="62">
                  <c:v>1.69321146967282E10</c:v>
                </c:pt>
                <c:pt idx="63">
                  <c:v>1.7060344590624E10</c:v>
                </c:pt>
                <c:pt idx="64">
                  <c:v>1.71875614683581E10</c:v>
                </c:pt>
                <c:pt idx="65">
                  <c:v>1.73137733327581E10</c:v>
                </c:pt>
                <c:pt idx="66">
                  <c:v>1.74389881234293E10</c:v>
                </c:pt>
                <c:pt idx="67">
                  <c:v>1.75632137172542E10</c:v>
                </c:pt>
                <c:pt idx="68">
                  <c:v>1.76864579288879E10</c:v>
                </c:pt>
                <c:pt idx="69">
                  <c:v>1.78087285112496E10</c:v>
                </c:pt>
                <c:pt idx="70">
                  <c:v>1.79300331560108E10</c:v>
                </c:pt>
                <c:pt idx="71">
                  <c:v>1.80503794940783E10</c:v>
                </c:pt>
                <c:pt idx="72">
                  <c:v>1.81697750960751E10</c:v>
                </c:pt>
                <c:pt idx="73">
                  <c:v>1.82882274728161E10</c:v>
                </c:pt>
                <c:pt idx="74">
                  <c:v>1.84057440757808E10</c:v>
                </c:pt>
                <c:pt idx="75">
                  <c:v>1.85223322975822E10</c:v>
                </c:pt>
                <c:pt idx="76">
                  <c:v>1.86379994724313E10</c:v>
                </c:pt>
                <c:pt idx="77">
                  <c:v>1.87527528765991E10</c:v>
                </c:pt>
                <c:pt idx="78">
                  <c:v>1.88665997288739E10</c:v>
                </c:pt>
                <c:pt idx="79">
                  <c:v>1.89795471910158E10</c:v>
                </c:pt>
                <c:pt idx="80">
                  <c:v>1.90916023682068E10</c:v>
                </c:pt>
                <c:pt idx="81">
                  <c:v>1.9202772309498E10</c:v>
                </c:pt>
                <c:pt idx="82">
                  <c:v>1.93130640082529E10</c:v>
                </c:pt>
                <c:pt idx="83">
                  <c:v>1.94224844025877E10</c:v>
                </c:pt>
                <c:pt idx="84">
                  <c:v>1.95310403758073E10</c:v>
                </c:pt>
                <c:pt idx="85">
                  <c:v>1.96387387568384E10</c:v>
                </c:pt>
                <c:pt idx="86">
                  <c:v>1.97455863206594E10</c:v>
                </c:pt>
                <c:pt idx="87">
                  <c:v>1.98515897887262E10</c:v>
                </c:pt>
                <c:pt idx="88">
                  <c:v>1.99567558293952E10</c:v>
                </c:pt>
                <c:pt idx="89">
                  <c:v>2.0061091058343E10</c:v>
                </c:pt>
                <c:pt idx="90">
                  <c:v>2.01646020389821E10</c:v>
                </c:pt>
                <c:pt idx="91">
                  <c:v>2.02672952828741E10</c:v>
                </c:pt>
                <c:pt idx="92">
                  <c:v>2.03691772501394E10</c:v>
                </c:pt>
                <c:pt idx="93">
                  <c:v>2.04702543498633E10</c:v>
                </c:pt>
                <c:pt idx="94">
                  <c:v>2.05705329404994E10</c:v>
                </c:pt>
                <c:pt idx="95">
                  <c:v>2.06700193302695E10</c:v>
                </c:pt>
                <c:pt idx="96">
                  <c:v>2.07687197775603E10</c:v>
                </c:pt>
                <c:pt idx="97">
                  <c:v>2.08666404913176E10</c:v>
                </c:pt>
                <c:pt idx="98">
                  <c:v>2.09637876314362E10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Supply!$T$46:$T$144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  <c:pt idx="26">
                  <c:v>1.507702457962E10</c:v>
                </c:pt>
                <c:pt idx="27">
                  <c:v>1.52824983052513E10</c:v>
                </c:pt>
                <c:pt idx="28">
                  <c:v>1.54814996085805E10</c:v>
                </c:pt>
                <c:pt idx="29">
                  <c:v>1.56742323708825E10</c:v>
                </c:pt>
                <c:pt idx="30">
                  <c:v>1.58608940511859E10</c:v>
                </c:pt>
                <c:pt idx="31">
                  <c:v>1.60416758885666E10</c:v>
                </c:pt>
                <c:pt idx="32">
                  <c:v>1.62167630980733E10</c:v>
                </c:pt>
                <c:pt idx="33">
                  <c:v>1.63863350604823E10</c:v>
                </c:pt>
                <c:pt idx="34">
                  <c:v>1.65505655060762E10</c:v>
                </c:pt>
                <c:pt idx="35">
                  <c:v>1.67096226926344E10</c:v>
                </c:pt>
                <c:pt idx="36">
                  <c:v>1.68636695778162E10</c:v>
                </c:pt>
                <c:pt idx="37">
                  <c:v>1.70128639861149E10</c:v>
                </c:pt>
                <c:pt idx="38">
                  <c:v>1.71573587705522E10</c:v>
                </c:pt>
                <c:pt idx="39">
                  <c:v>1.72973019692798E10</c:v>
                </c:pt>
                <c:pt idx="40">
                  <c:v>1.74328369572474E10</c:v>
                </c:pt>
                <c:pt idx="41">
                  <c:v>1.75641025930941E10</c:v>
                </c:pt>
                <c:pt idx="42">
                  <c:v>1.76912333614117E10</c:v>
                </c:pt>
                <c:pt idx="43">
                  <c:v>1.78143595105272E10</c:v>
                </c:pt>
                <c:pt idx="44">
                  <c:v>1.79336071859456E10</c:v>
                </c:pt>
                <c:pt idx="45">
                  <c:v>1.80490985595883E10</c:v>
                </c:pt>
                <c:pt idx="46">
                  <c:v>1.81609519549613E10</c:v>
                </c:pt>
                <c:pt idx="47">
                  <c:v>1.826928196838E10</c:v>
                </c:pt>
                <c:pt idx="48">
                  <c:v>1.8374199586376E10</c:v>
                </c:pt>
                <c:pt idx="49">
                  <c:v>1.84758122994052E10</c:v>
                </c:pt>
                <c:pt idx="50">
                  <c:v>1.85742242119739E10</c:v>
                </c:pt>
                <c:pt idx="51">
                  <c:v>1.86695361492967E10</c:v>
                </c:pt>
                <c:pt idx="52">
                  <c:v>1.87618457605939E10</c:v>
                </c:pt>
                <c:pt idx="53">
                  <c:v>1.88512476191352E10</c:v>
                </c:pt>
                <c:pt idx="54">
                  <c:v>1.89378333191324E10</c:v>
                </c:pt>
                <c:pt idx="55">
                  <c:v>1.90216915695798E10</c:v>
                </c:pt>
                <c:pt idx="56">
                  <c:v>1.9102908285138E10</c:v>
                </c:pt>
                <c:pt idx="57">
                  <c:v>1.91815666741562E10</c:v>
                </c:pt>
                <c:pt idx="58">
                  <c:v>1.92577473239202E10</c:v>
                </c:pt>
                <c:pt idx="59">
                  <c:v>1.93315282832167E10</c:v>
                </c:pt>
                <c:pt idx="60">
                  <c:v>1.94029851422954E10</c:v>
                </c:pt>
                <c:pt idx="61">
                  <c:v>1.94721911103131E10</c:v>
                </c:pt>
                <c:pt idx="62">
                  <c:v>1.95392170903383E10</c:v>
                </c:pt>
                <c:pt idx="63">
                  <c:v>1.96041317519926E10</c:v>
                </c:pt>
                <c:pt idx="64">
                  <c:v>1.96670016018048E10</c:v>
                </c:pt>
                <c:pt idx="65">
                  <c:v>1.9727891051348E10</c:v>
                </c:pt>
                <c:pt idx="66">
                  <c:v>1.97868624832305E10</c:v>
                </c:pt>
                <c:pt idx="67">
                  <c:v>1.98439763150088E10</c:v>
                </c:pt>
                <c:pt idx="68">
                  <c:v>1.9899291061086E10</c:v>
                </c:pt>
                <c:pt idx="69">
                  <c:v>1.99528633926618E10</c:v>
                </c:pt>
                <c:pt idx="70">
                  <c:v>2.00047481957929E10</c:v>
                </c:pt>
                <c:pt idx="71">
                  <c:v>2.00549986276255E10</c:v>
                </c:pt>
                <c:pt idx="72">
                  <c:v>2.01036661708553E10</c:v>
                </c:pt>
                <c:pt idx="73">
                  <c:v>2.01508006864733E10</c:v>
                </c:pt>
                <c:pt idx="74">
                  <c:v>2.01964504648494E10</c:v>
                </c:pt>
                <c:pt idx="75">
                  <c:v>2.02406622752066E10</c:v>
                </c:pt>
                <c:pt idx="76">
                  <c:v>2.02834814135376E10</c:v>
                </c:pt>
                <c:pt idx="77">
                  <c:v>2.03249517490112E10</c:v>
                </c:pt>
                <c:pt idx="78">
                  <c:v>2.03651157689173E10</c:v>
                </c:pt>
                <c:pt idx="79">
                  <c:v>2.04040146221964E10</c:v>
                </c:pt>
                <c:pt idx="80">
                  <c:v>2.04416881615973E10</c:v>
                </c:pt>
                <c:pt idx="81">
                  <c:v>2.0478174984507E10</c:v>
                </c:pt>
                <c:pt idx="82">
                  <c:v>2.0513512472495E10</c:v>
                </c:pt>
                <c:pt idx="83">
                  <c:v>2.05477368296114E10</c:v>
                </c:pt>
                <c:pt idx="84">
                  <c:v>2.05808831194786E10</c:v>
                </c:pt>
                <c:pt idx="85">
                  <c:v>2.06129853012151E10</c:v>
                </c:pt>
                <c:pt idx="86">
                  <c:v>2.06440762642268E10</c:v>
                </c:pt>
                <c:pt idx="87">
                  <c:v>2.06741878619036E10</c:v>
                </c:pt>
                <c:pt idx="88">
                  <c:v>2.07033509442537E10</c:v>
                </c:pt>
                <c:pt idx="89">
                  <c:v>2.07315953895097E10</c:v>
                </c:pt>
                <c:pt idx="90">
                  <c:v>2.07589501347401E10</c:v>
                </c:pt>
                <c:pt idx="91">
                  <c:v>2.07854432054958E10</c:v>
                </c:pt>
                <c:pt idx="92">
                  <c:v>2.08111017445227E10</c:v>
                </c:pt>
                <c:pt idx="93">
                  <c:v>2.08359520395702E10</c:v>
                </c:pt>
                <c:pt idx="94">
                  <c:v>2.08600195503238E10</c:v>
                </c:pt>
                <c:pt idx="95">
                  <c:v>2.08833289344886E10</c:v>
                </c:pt>
                <c:pt idx="96">
                  <c:v>2.09059040730522E10</c:v>
                </c:pt>
                <c:pt idx="97">
                  <c:v>2.0927768094751E10</c:v>
                </c:pt>
                <c:pt idx="98">
                  <c:v>2.09489433997664E10</c:v>
                </c:pt>
              </c:numCache>
            </c:numRef>
          </c:val>
          <c:smooth val="0"/>
        </c:ser>
        <c:ser>
          <c:idx val="3"/>
          <c:order val="3"/>
          <c:spPr>
            <a:ln w="28575"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Supply!$D$46:$D$144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  <c:pt idx="26">
                  <c:v>2.04184629333089E10</c:v>
                </c:pt>
                <c:pt idx="27">
                  <c:v>2.04856697206744E10</c:v>
                </c:pt>
                <c:pt idx="28">
                  <c:v>2.05450631352811E10</c:v>
                </c:pt>
                <c:pt idx="29">
                  <c:v>2.05975515495757E10</c:v>
                </c:pt>
                <c:pt idx="30">
                  <c:v>2.06439377298181E10</c:v>
                </c:pt>
                <c:pt idx="31">
                  <c:v>2.06849311137181E10</c:v>
                </c:pt>
                <c:pt idx="32">
                  <c:v>2.072115866069E10</c:v>
                </c:pt>
                <c:pt idx="33">
                  <c:v>2.07531744406704E10</c:v>
                </c:pt>
                <c:pt idx="34">
                  <c:v>2.07814681081537E10</c:v>
                </c:pt>
                <c:pt idx="35">
                  <c:v>2.08064723910461E10</c:v>
                </c:pt>
                <c:pt idx="36">
                  <c:v>2.08285697088765E10</c:v>
                </c:pt>
                <c:pt idx="37">
                  <c:v>2.08480980215819E10</c:v>
                </c:pt>
                <c:pt idx="38">
                  <c:v>2.08653559983213E10</c:v>
                </c:pt>
                <c:pt idx="39">
                  <c:v>2.08806075853698E10</c:v>
                </c:pt>
                <c:pt idx="40">
                  <c:v>2.08940860429556E10</c:v>
                </c:pt>
                <c:pt idx="41">
                  <c:v>2.09059975127793E10</c:v>
                </c:pt>
                <c:pt idx="42">
                  <c:v>2.09165241707784E10</c:v>
                </c:pt>
                <c:pt idx="43">
                  <c:v>2.09258270133554E10</c:v>
                </c:pt>
                <c:pt idx="44">
                  <c:v>2.09340483196826E10</c:v>
                </c:pt>
                <c:pt idx="45">
                  <c:v>2.09413138277427E10</c:v>
                </c:pt>
                <c:pt idx="46">
                  <c:v>2.09477346573859E10</c:v>
                </c:pt>
                <c:pt idx="47">
                  <c:v>2.09534090098147E10</c:v>
                </c:pt>
                <c:pt idx="48">
                  <c:v>2.09584236694888E10</c:v>
                </c:pt>
                <c:pt idx="49">
                  <c:v>2.09628553314208E10</c:v>
                </c:pt>
                <c:pt idx="50">
                  <c:v>2.09667717741618E10</c:v>
                </c:pt>
                <c:pt idx="51">
                  <c:v>2.09702328964177E10</c:v>
                </c:pt>
                <c:pt idx="52">
                  <c:v>2.09732916331496E10</c:v>
                </c:pt>
                <c:pt idx="53">
                  <c:v>2.09759947651697E10</c:v>
                </c:pt>
                <c:pt idx="54">
                  <c:v>2.09783836346142E10</c:v>
                </c:pt>
                <c:pt idx="55">
                  <c:v>2.09804947772372E10</c:v>
                </c:pt>
                <c:pt idx="56">
                  <c:v>2.09823604811939E10</c:v>
                </c:pt>
                <c:pt idx="57">
                  <c:v>2.09840092808609E10</c:v>
                </c:pt>
                <c:pt idx="58">
                  <c:v>2.09854663932459E10</c:v>
                </c:pt>
                <c:pt idx="59">
                  <c:v>2.09867541036603E10</c:v>
                </c:pt>
                <c:pt idx="60">
                  <c:v>2.09878921065547E10</c:v>
                </c:pt>
                <c:pt idx="61">
                  <c:v>2.09888978067283E10</c:v>
                </c:pt>
                <c:pt idx="62">
                  <c:v>2.09897865855217E10</c:v>
                </c:pt>
                <c:pt idx="63">
                  <c:v>2.09905720360609E10</c:v>
                </c:pt>
                <c:pt idx="64">
                  <c:v>2.09912661711528E10</c:v>
                </c:pt>
                <c:pt idx="65">
                  <c:v>2.09918796070114E10</c:v>
                </c:pt>
                <c:pt idx="66">
                  <c:v>2.09924217256233E10</c:v>
                </c:pt>
                <c:pt idx="67">
                  <c:v>2.09929008182381E10</c:v>
                </c:pt>
                <c:pt idx="68">
                  <c:v>2.09933242121751E10</c:v>
                </c:pt>
                <c:pt idx="69">
                  <c:v>2.09936983828896E10</c:v>
                </c:pt>
                <c:pt idx="70">
                  <c:v>2.09940290530087E10</c:v>
                </c:pt>
                <c:pt idx="71">
                  <c:v>2.09943212798544E10</c:v>
                </c:pt>
                <c:pt idx="72">
                  <c:v>2.09945795327911E10</c:v>
                </c:pt>
                <c:pt idx="73">
                  <c:v>2.09948077615808E10</c:v>
                </c:pt>
                <c:pt idx="74">
                  <c:v>2.09950094567915E10</c:v>
                </c:pt>
                <c:pt idx="75">
                  <c:v>2.09951877031821E10</c:v>
                </c:pt>
                <c:pt idx="76">
                  <c:v>2.09953452268816E10</c:v>
                </c:pt>
                <c:pt idx="77">
                  <c:v>2.09954844370828E10</c:v>
                </c:pt>
                <c:pt idx="78">
                  <c:v>2.09956074628891E10</c:v>
                </c:pt>
                <c:pt idx="79">
                  <c:v>2.09957161858768E10</c:v>
                </c:pt>
                <c:pt idx="80">
                  <c:v>2.09958122688729E10</c:v>
                </c:pt>
                <c:pt idx="81">
                  <c:v>2.09958971813861E10</c:v>
                </c:pt>
                <c:pt idx="82">
                  <c:v>2.09959722220822E10</c:v>
                </c:pt>
                <c:pt idx="83">
                  <c:v>2.09960385386456E10</c:v>
                </c:pt>
                <c:pt idx="84">
                  <c:v>2.09960971453325E10</c:v>
                </c:pt>
                <c:pt idx="85">
                  <c:v>2.0996148938483E10</c:v>
                </c:pt>
                <c:pt idx="86">
                  <c:v>2.09961947102299E10</c:v>
                </c:pt>
                <c:pt idx="87">
                  <c:v>2.09962351606137E10</c:v>
                </c:pt>
                <c:pt idx="88">
                  <c:v>2.09962709082891E10</c:v>
                </c:pt>
                <c:pt idx="89">
                  <c:v>2.09963024999867E10</c:v>
                </c:pt>
                <c:pt idx="90">
                  <c:v>2.0996330418875E10</c:v>
                </c:pt>
                <c:pt idx="91">
                  <c:v>2.09963550919501E10</c:v>
                </c:pt>
                <c:pt idx="92">
                  <c:v>2.09963768965659E10</c:v>
                </c:pt>
                <c:pt idx="93">
                  <c:v>2.09963961662058E10</c:v>
                </c:pt>
                <c:pt idx="94">
                  <c:v>2.09964131955826E10</c:v>
                </c:pt>
                <c:pt idx="95">
                  <c:v>2.09964282451465E10</c:v>
                </c:pt>
                <c:pt idx="96">
                  <c:v>2.09964415450678E10</c:v>
                </c:pt>
                <c:pt idx="97">
                  <c:v>2.09964532987578E10</c:v>
                </c:pt>
                <c:pt idx="98">
                  <c:v>2.09964636859793E10</c:v>
                </c:pt>
              </c:numCache>
            </c:numRef>
          </c:val>
          <c:smooth val="0"/>
        </c:ser>
        <c:ser>
          <c:idx val="4"/>
          <c:order val="4"/>
          <c:spPr>
            <a:ln w="28575" cmpd="sng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Supply!$I$46:$I$144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  <c:pt idx="26">
                  <c:v>1.04398848E10</c:v>
                </c:pt>
                <c:pt idx="27">
                  <c:v>1.05866496E10</c:v>
                </c:pt>
                <c:pt idx="28">
                  <c:v>1.07334144E10</c:v>
                </c:pt>
                <c:pt idx="29">
                  <c:v>1.08801792E10</c:v>
                </c:pt>
                <c:pt idx="30">
                  <c:v>1.1026944E10</c:v>
                </c:pt>
                <c:pt idx="31">
                  <c:v>1.11737088E10</c:v>
                </c:pt>
                <c:pt idx="32">
                  <c:v>1.13204736E10</c:v>
                </c:pt>
                <c:pt idx="33">
                  <c:v>1.14672384E10</c:v>
                </c:pt>
                <c:pt idx="34">
                  <c:v>1.16140032E10</c:v>
                </c:pt>
                <c:pt idx="35">
                  <c:v>1.1760768E10</c:v>
                </c:pt>
                <c:pt idx="36">
                  <c:v>1.19075328E10</c:v>
                </c:pt>
                <c:pt idx="37">
                  <c:v>1.20542976E10</c:v>
                </c:pt>
                <c:pt idx="38">
                  <c:v>1.22010624E10</c:v>
                </c:pt>
                <c:pt idx="39">
                  <c:v>1.23478272E10</c:v>
                </c:pt>
                <c:pt idx="40">
                  <c:v>1.2494592E10</c:v>
                </c:pt>
                <c:pt idx="41">
                  <c:v>1.26413568E10</c:v>
                </c:pt>
                <c:pt idx="42">
                  <c:v>1.27881216E10</c:v>
                </c:pt>
                <c:pt idx="43">
                  <c:v>1.29348864E10</c:v>
                </c:pt>
                <c:pt idx="44">
                  <c:v>1.30816512E10</c:v>
                </c:pt>
                <c:pt idx="45">
                  <c:v>1.3228416E10</c:v>
                </c:pt>
                <c:pt idx="46">
                  <c:v>1.33751808E10</c:v>
                </c:pt>
                <c:pt idx="47">
                  <c:v>1.35219456E10</c:v>
                </c:pt>
                <c:pt idx="48">
                  <c:v>1.36687104E10</c:v>
                </c:pt>
                <c:pt idx="49">
                  <c:v>1.38154752E10</c:v>
                </c:pt>
                <c:pt idx="50">
                  <c:v>1.396224E10</c:v>
                </c:pt>
                <c:pt idx="51">
                  <c:v>1.41090048E10</c:v>
                </c:pt>
                <c:pt idx="52">
                  <c:v>1.42557696E10</c:v>
                </c:pt>
                <c:pt idx="53">
                  <c:v>1.44025344E10</c:v>
                </c:pt>
                <c:pt idx="54">
                  <c:v>1.45492992E10</c:v>
                </c:pt>
                <c:pt idx="55">
                  <c:v>1.4696064E10</c:v>
                </c:pt>
                <c:pt idx="56">
                  <c:v>1.48428288E10</c:v>
                </c:pt>
                <c:pt idx="57">
                  <c:v>1.49895936E10</c:v>
                </c:pt>
                <c:pt idx="58">
                  <c:v>1.51363584E10</c:v>
                </c:pt>
                <c:pt idx="59">
                  <c:v>1.52831232E10</c:v>
                </c:pt>
                <c:pt idx="60">
                  <c:v>1.5429888E10</c:v>
                </c:pt>
                <c:pt idx="61">
                  <c:v>1.55766528E10</c:v>
                </c:pt>
                <c:pt idx="62">
                  <c:v>1.57234176E10</c:v>
                </c:pt>
                <c:pt idx="63">
                  <c:v>1.58701824E10</c:v>
                </c:pt>
                <c:pt idx="64">
                  <c:v>1.60169472E10</c:v>
                </c:pt>
                <c:pt idx="65">
                  <c:v>1.6163712E10</c:v>
                </c:pt>
                <c:pt idx="66">
                  <c:v>1.63104768E10</c:v>
                </c:pt>
                <c:pt idx="67">
                  <c:v>1.64572416E10</c:v>
                </c:pt>
                <c:pt idx="68">
                  <c:v>1.66040064E10</c:v>
                </c:pt>
                <c:pt idx="69">
                  <c:v>1.67507712E10</c:v>
                </c:pt>
                <c:pt idx="70">
                  <c:v>1.6897536E10</c:v>
                </c:pt>
                <c:pt idx="71">
                  <c:v>1.70443008E10</c:v>
                </c:pt>
                <c:pt idx="72">
                  <c:v>1.71910656E10</c:v>
                </c:pt>
                <c:pt idx="73">
                  <c:v>1.73378304E10</c:v>
                </c:pt>
                <c:pt idx="74">
                  <c:v>1.74845952E10</c:v>
                </c:pt>
                <c:pt idx="75">
                  <c:v>1.763136E10</c:v>
                </c:pt>
                <c:pt idx="76">
                  <c:v>1.77781248E10</c:v>
                </c:pt>
                <c:pt idx="77">
                  <c:v>1.79248896E10</c:v>
                </c:pt>
                <c:pt idx="78">
                  <c:v>1.80716544E10</c:v>
                </c:pt>
                <c:pt idx="79">
                  <c:v>1.82184192E10</c:v>
                </c:pt>
                <c:pt idx="80">
                  <c:v>1.8365184E10</c:v>
                </c:pt>
                <c:pt idx="81">
                  <c:v>1.85119488E10</c:v>
                </c:pt>
                <c:pt idx="82">
                  <c:v>1.86587136E10</c:v>
                </c:pt>
                <c:pt idx="83">
                  <c:v>1.88054784E10</c:v>
                </c:pt>
                <c:pt idx="84">
                  <c:v>1.89522432E10</c:v>
                </c:pt>
                <c:pt idx="85">
                  <c:v>1.9099008E10</c:v>
                </c:pt>
                <c:pt idx="86">
                  <c:v>1.92457728E10</c:v>
                </c:pt>
                <c:pt idx="87">
                  <c:v>1.93925376E10</c:v>
                </c:pt>
                <c:pt idx="88">
                  <c:v>1.95393024E10</c:v>
                </c:pt>
                <c:pt idx="89">
                  <c:v>1.96860672E10</c:v>
                </c:pt>
                <c:pt idx="90">
                  <c:v>1.9832832E10</c:v>
                </c:pt>
                <c:pt idx="91">
                  <c:v>1.99795968E10</c:v>
                </c:pt>
                <c:pt idx="92">
                  <c:v>2.01263616E10</c:v>
                </c:pt>
                <c:pt idx="93">
                  <c:v>2.02731264E10</c:v>
                </c:pt>
                <c:pt idx="94">
                  <c:v>2.04198912E10</c:v>
                </c:pt>
                <c:pt idx="95">
                  <c:v>2.0566656E10</c:v>
                </c:pt>
                <c:pt idx="96">
                  <c:v>2.07134208E10</c:v>
                </c:pt>
                <c:pt idx="97">
                  <c:v>2.08601856E10</c:v>
                </c:pt>
                <c:pt idx="98">
                  <c:v>2.10069504E10</c:v>
                </c:pt>
              </c:numCache>
            </c:numRef>
          </c:val>
          <c:smooth val="0"/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Supply!$O$46:$O$144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  <c:pt idx="26">
                  <c:v>1.15681105320261E10</c:v>
                </c:pt>
                <c:pt idx="27">
                  <c:v>1.17387160588108E10</c:v>
                </c:pt>
                <c:pt idx="28">
                  <c:v>1.190797380194E10</c:v>
                </c:pt>
                <c:pt idx="29">
                  <c:v>1.20758944089016E10</c:v>
                </c:pt>
                <c:pt idx="30">
                  <c:v>1.22424884430697E10</c:v>
                </c:pt>
                <c:pt idx="31">
                  <c:v>1.24077663843687E10</c:v>
                </c:pt>
                <c:pt idx="32">
                  <c:v>1.25717386299318E10</c:v>
                </c:pt>
                <c:pt idx="33">
                  <c:v>1.27344154947551E10</c:v>
                </c:pt>
                <c:pt idx="34">
                  <c:v>1.28958072123465E10</c:v>
                </c:pt>
                <c:pt idx="35">
                  <c:v>1.30559239353689E10</c:v>
                </c:pt>
                <c:pt idx="36">
                  <c:v>1.32147757362794E10</c:v>
                </c:pt>
                <c:pt idx="37">
                  <c:v>1.33723726079628E10</c:v>
                </c:pt>
                <c:pt idx="38">
                  <c:v>1.35287244643599E10</c:v>
                </c:pt>
                <c:pt idx="39">
                  <c:v>1.36838411410915E10</c:v>
                </c:pt>
                <c:pt idx="40">
                  <c:v>1.38377323960768E10</c:v>
                </c:pt>
                <c:pt idx="41">
                  <c:v>1.39904079101478E10</c:v>
                </c:pt>
                <c:pt idx="42">
                  <c:v>1.41418772876577E10</c:v>
                </c:pt>
                <c:pt idx="43">
                  <c:v>1.42921500570852E10</c:v>
                </c:pt>
                <c:pt idx="44">
                  <c:v>1.44412356716342E10</c:v>
                </c:pt>
                <c:pt idx="45">
                  <c:v>1.45891435098283E10</c:v>
                </c:pt>
                <c:pt idx="46">
                  <c:v>1.47358828761006E10</c:v>
                </c:pt>
                <c:pt idx="47">
                  <c:v>1.48814630013794E10</c:v>
                </c:pt>
                <c:pt idx="48">
                  <c:v>1.50258930436685E10</c:v>
                </c:pt>
                <c:pt idx="49">
                  <c:v>1.51691820886236E10</c:v>
                </c:pt>
                <c:pt idx="50">
                  <c:v>1.53113391501234E10</c:v>
                </c:pt>
                <c:pt idx="51">
                  <c:v>1.54523731708375E10</c:v>
                </c:pt>
                <c:pt idx="52">
                  <c:v>1.55922930227878E10</c:v>
                </c:pt>
                <c:pt idx="53">
                  <c:v>1.57311075079078E10</c:v>
                </c:pt>
                <c:pt idx="54">
                  <c:v>1.58688253585953E10</c:v>
                </c:pt>
                <c:pt idx="55">
                  <c:v>1.60054552382624E10</c:v>
                </c:pt>
                <c:pt idx="56">
                  <c:v>1.61410057418802E10</c:v>
                </c:pt>
                <c:pt idx="57">
                  <c:v>1.62754853965193E10</c:v>
                </c:pt>
                <c:pt idx="58">
                  <c:v>1.64089026618868E10</c:v>
                </c:pt>
                <c:pt idx="59">
                  <c:v>1.65412659308579E10</c:v>
                </c:pt>
                <c:pt idx="60">
                  <c:v>1.66725835300041E10</c:v>
                </c:pt>
                <c:pt idx="61">
                  <c:v>1.68028637201171E10</c:v>
                </c:pt>
                <c:pt idx="62">
                  <c:v>1.69321146967282E10</c:v>
                </c:pt>
                <c:pt idx="63">
                  <c:v>1.7060344590624E10</c:v>
                </c:pt>
                <c:pt idx="64">
                  <c:v>1.71875614683581E10</c:v>
                </c:pt>
                <c:pt idx="65">
                  <c:v>1.73137733327581E10</c:v>
                </c:pt>
                <c:pt idx="66">
                  <c:v>1.74389881234293E10</c:v>
                </c:pt>
                <c:pt idx="67">
                  <c:v>1.75632137172542E10</c:v>
                </c:pt>
                <c:pt idx="68">
                  <c:v>1.76864579288879E10</c:v>
                </c:pt>
                <c:pt idx="69">
                  <c:v>1.78087285112496E10</c:v>
                </c:pt>
                <c:pt idx="70">
                  <c:v>1.79300331560108E10</c:v>
                </c:pt>
                <c:pt idx="71">
                  <c:v>1.80503794940783E10</c:v>
                </c:pt>
                <c:pt idx="72">
                  <c:v>1.81697750960751E10</c:v>
                </c:pt>
                <c:pt idx="73">
                  <c:v>1.82882274728161E10</c:v>
                </c:pt>
                <c:pt idx="74">
                  <c:v>1.84057440757808E10</c:v>
                </c:pt>
                <c:pt idx="75">
                  <c:v>1.85223322975822E10</c:v>
                </c:pt>
                <c:pt idx="76">
                  <c:v>1.86379994724313E10</c:v>
                </c:pt>
                <c:pt idx="77">
                  <c:v>1.87527528765991E10</c:v>
                </c:pt>
                <c:pt idx="78">
                  <c:v>1.88665997288739E10</c:v>
                </c:pt>
                <c:pt idx="79">
                  <c:v>1.89795471910158E10</c:v>
                </c:pt>
                <c:pt idx="80">
                  <c:v>1.90916023682068E10</c:v>
                </c:pt>
                <c:pt idx="81">
                  <c:v>1.9202772309498E10</c:v>
                </c:pt>
                <c:pt idx="82">
                  <c:v>1.93130640082529E10</c:v>
                </c:pt>
                <c:pt idx="83">
                  <c:v>1.94224844025877E10</c:v>
                </c:pt>
                <c:pt idx="84">
                  <c:v>1.95310403758073E10</c:v>
                </c:pt>
                <c:pt idx="85">
                  <c:v>1.96387387568384E10</c:v>
                </c:pt>
                <c:pt idx="86">
                  <c:v>1.97455863206594E10</c:v>
                </c:pt>
                <c:pt idx="87">
                  <c:v>1.98515897887262E10</c:v>
                </c:pt>
                <c:pt idx="88">
                  <c:v>1.99567558293952E10</c:v>
                </c:pt>
                <c:pt idx="89">
                  <c:v>2.0061091058343E10</c:v>
                </c:pt>
                <c:pt idx="90">
                  <c:v>2.01646020389821E10</c:v>
                </c:pt>
                <c:pt idx="91">
                  <c:v>2.02672952828741E10</c:v>
                </c:pt>
                <c:pt idx="92">
                  <c:v>2.03691772501394E10</c:v>
                </c:pt>
                <c:pt idx="93">
                  <c:v>2.04702543498633E10</c:v>
                </c:pt>
                <c:pt idx="94">
                  <c:v>2.05705329404994E10</c:v>
                </c:pt>
                <c:pt idx="95">
                  <c:v>2.06700193302695E10</c:v>
                </c:pt>
                <c:pt idx="96">
                  <c:v>2.07687197775603E10</c:v>
                </c:pt>
                <c:pt idx="97">
                  <c:v>2.08666404913176E10</c:v>
                </c:pt>
                <c:pt idx="98">
                  <c:v>2.09637876314362E10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Supply!$T$46:$T$144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  <c:pt idx="26">
                  <c:v>1.507702457962E10</c:v>
                </c:pt>
                <c:pt idx="27">
                  <c:v>1.52824983052513E10</c:v>
                </c:pt>
                <c:pt idx="28">
                  <c:v>1.54814996085805E10</c:v>
                </c:pt>
                <c:pt idx="29">
                  <c:v>1.56742323708825E10</c:v>
                </c:pt>
                <c:pt idx="30">
                  <c:v>1.58608940511859E10</c:v>
                </c:pt>
                <c:pt idx="31">
                  <c:v>1.60416758885666E10</c:v>
                </c:pt>
                <c:pt idx="32">
                  <c:v>1.62167630980733E10</c:v>
                </c:pt>
                <c:pt idx="33">
                  <c:v>1.63863350604823E10</c:v>
                </c:pt>
                <c:pt idx="34">
                  <c:v>1.65505655060762E10</c:v>
                </c:pt>
                <c:pt idx="35">
                  <c:v>1.67096226926344E10</c:v>
                </c:pt>
                <c:pt idx="36">
                  <c:v>1.68636695778162E10</c:v>
                </c:pt>
                <c:pt idx="37">
                  <c:v>1.70128639861149E10</c:v>
                </c:pt>
                <c:pt idx="38">
                  <c:v>1.71573587705522E10</c:v>
                </c:pt>
                <c:pt idx="39">
                  <c:v>1.72973019692798E10</c:v>
                </c:pt>
                <c:pt idx="40">
                  <c:v>1.74328369572474E10</c:v>
                </c:pt>
                <c:pt idx="41">
                  <c:v>1.75641025930941E10</c:v>
                </c:pt>
                <c:pt idx="42">
                  <c:v>1.76912333614117E10</c:v>
                </c:pt>
                <c:pt idx="43">
                  <c:v>1.78143595105272E10</c:v>
                </c:pt>
                <c:pt idx="44">
                  <c:v>1.79336071859456E10</c:v>
                </c:pt>
                <c:pt idx="45">
                  <c:v>1.80490985595883E10</c:v>
                </c:pt>
                <c:pt idx="46">
                  <c:v>1.81609519549613E10</c:v>
                </c:pt>
                <c:pt idx="47">
                  <c:v>1.826928196838E10</c:v>
                </c:pt>
                <c:pt idx="48">
                  <c:v>1.8374199586376E10</c:v>
                </c:pt>
                <c:pt idx="49">
                  <c:v>1.84758122994052E10</c:v>
                </c:pt>
                <c:pt idx="50">
                  <c:v>1.85742242119739E10</c:v>
                </c:pt>
                <c:pt idx="51">
                  <c:v>1.86695361492967E10</c:v>
                </c:pt>
                <c:pt idx="52">
                  <c:v>1.87618457605939E10</c:v>
                </c:pt>
                <c:pt idx="53">
                  <c:v>1.88512476191352E10</c:v>
                </c:pt>
                <c:pt idx="54">
                  <c:v>1.89378333191324E10</c:v>
                </c:pt>
                <c:pt idx="55">
                  <c:v>1.90216915695798E10</c:v>
                </c:pt>
                <c:pt idx="56">
                  <c:v>1.9102908285138E10</c:v>
                </c:pt>
                <c:pt idx="57">
                  <c:v>1.91815666741562E10</c:v>
                </c:pt>
                <c:pt idx="58">
                  <c:v>1.92577473239202E10</c:v>
                </c:pt>
                <c:pt idx="59">
                  <c:v>1.93315282832167E10</c:v>
                </c:pt>
                <c:pt idx="60">
                  <c:v>1.94029851422954E10</c:v>
                </c:pt>
                <c:pt idx="61">
                  <c:v>1.94721911103131E10</c:v>
                </c:pt>
                <c:pt idx="62">
                  <c:v>1.95392170903383E10</c:v>
                </c:pt>
                <c:pt idx="63">
                  <c:v>1.96041317519926E10</c:v>
                </c:pt>
                <c:pt idx="64">
                  <c:v>1.96670016018048E10</c:v>
                </c:pt>
                <c:pt idx="65">
                  <c:v>1.9727891051348E10</c:v>
                </c:pt>
                <c:pt idx="66">
                  <c:v>1.97868624832305E10</c:v>
                </c:pt>
                <c:pt idx="67">
                  <c:v>1.98439763150088E10</c:v>
                </c:pt>
                <c:pt idx="68">
                  <c:v>1.9899291061086E10</c:v>
                </c:pt>
                <c:pt idx="69">
                  <c:v>1.99528633926618E10</c:v>
                </c:pt>
                <c:pt idx="70">
                  <c:v>2.00047481957929E10</c:v>
                </c:pt>
                <c:pt idx="71">
                  <c:v>2.00549986276255E10</c:v>
                </c:pt>
                <c:pt idx="72">
                  <c:v>2.01036661708553E10</c:v>
                </c:pt>
                <c:pt idx="73">
                  <c:v>2.01508006864733E10</c:v>
                </c:pt>
                <c:pt idx="74">
                  <c:v>2.01964504648494E10</c:v>
                </c:pt>
                <c:pt idx="75">
                  <c:v>2.02406622752066E10</c:v>
                </c:pt>
                <c:pt idx="76">
                  <c:v>2.02834814135376E10</c:v>
                </c:pt>
                <c:pt idx="77">
                  <c:v>2.03249517490112E10</c:v>
                </c:pt>
                <c:pt idx="78">
                  <c:v>2.03651157689173E10</c:v>
                </c:pt>
                <c:pt idx="79">
                  <c:v>2.04040146221964E10</c:v>
                </c:pt>
                <c:pt idx="80">
                  <c:v>2.04416881615973E10</c:v>
                </c:pt>
                <c:pt idx="81">
                  <c:v>2.0478174984507E10</c:v>
                </c:pt>
                <c:pt idx="82">
                  <c:v>2.0513512472495E10</c:v>
                </c:pt>
                <c:pt idx="83">
                  <c:v>2.05477368296114E10</c:v>
                </c:pt>
                <c:pt idx="84">
                  <c:v>2.05808831194786E10</c:v>
                </c:pt>
                <c:pt idx="85">
                  <c:v>2.06129853012151E10</c:v>
                </c:pt>
                <c:pt idx="86">
                  <c:v>2.06440762642268E10</c:v>
                </c:pt>
                <c:pt idx="87">
                  <c:v>2.06741878619036E10</c:v>
                </c:pt>
                <c:pt idx="88">
                  <c:v>2.07033509442537E10</c:v>
                </c:pt>
                <c:pt idx="89">
                  <c:v>2.07315953895097E10</c:v>
                </c:pt>
                <c:pt idx="90">
                  <c:v>2.07589501347401E10</c:v>
                </c:pt>
                <c:pt idx="91">
                  <c:v>2.07854432054958E10</c:v>
                </c:pt>
                <c:pt idx="92">
                  <c:v>2.08111017445227E10</c:v>
                </c:pt>
                <c:pt idx="93">
                  <c:v>2.08359520395702E10</c:v>
                </c:pt>
                <c:pt idx="94">
                  <c:v>2.08600195503238E10</c:v>
                </c:pt>
                <c:pt idx="95">
                  <c:v>2.08833289344886E10</c:v>
                </c:pt>
                <c:pt idx="96">
                  <c:v>2.09059040730522E10</c:v>
                </c:pt>
                <c:pt idx="97">
                  <c:v>2.0927768094751E10</c:v>
                </c:pt>
                <c:pt idx="98">
                  <c:v>2.09489433997664E10</c:v>
                </c:pt>
              </c:numCache>
            </c:numRef>
          </c:val>
          <c:smooth val="0"/>
        </c:ser>
        <c:ser>
          <c:idx val="7"/>
          <c:order val="7"/>
          <c:spPr>
            <a:ln w="28575" cmpd="sng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Supply!$D$46:$D$144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  <c:pt idx="26">
                  <c:v>2.04184629333089E10</c:v>
                </c:pt>
                <c:pt idx="27">
                  <c:v>2.04856697206744E10</c:v>
                </c:pt>
                <c:pt idx="28">
                  <c:v>2.05450631352811E10</c:v>
                </c:pt>
                <c:pt idx="29">
                  <c:v>2.05975515495757E10</c:v>
                </c:pt>
                <c:pt idx="30">
                  <c:v>2.06439377298181E10</c:v>
                </c:pt>
                <c:pt idx="31">
                  <c:v>2.06849311137181E10</c:v>
                </c:pt>
                <c:pt idx="32">
                  <c:v>2.072115866069E10</c:v>
                </c:pt>
                <c:pt idx="33">
                  <c:v>2.07531744406704E10</c:v>
                </c:pt>
                <c:pt idx="34">
                  <c:v>2.07814681081537E10</c:v>
                </c:pt>
                <c:pt idx="35">
                  <c:v>2.08064723910461E10</c:v>
                </c:pt>
                <c:pt idx="36">
                  <c:v>2.08285697088765E10</c:v>
                </c:pt>
                <c:pt idx="37">
                  <c:v>2.08480980215819E10</c:v>
                </c:pt>
                <c:pt idx="38">
                  <c:v>2.08653559983213E10</c:v>
                </c:pt>
                <c:pt idx="39">
                  <c:v>2.08806075853698E10</c:v>
                </c:pt>
                <c:pt idx="40">
                  <c:v>2.08940860429556E10</c:v>
                </c:pt>
                <c:pt idx="41">
                  <c:v>2.09059975127793E10</c:v>
                </c:pt>
                <c:pt idx="42">
                  <c:v>2.09165241707784E10</c:v>
                </c:pt>
                <c:pt idx="43">
                  <c:v>2.09258270133554E10</c:v>
                </c:pt>
                <c:pt idx="44">
                  <c:v>2.09340483196826E10</c:v>
                </c:pt>
                <c:pt idx="45">
                  <c:v>2.09413138277427E10</c:v>
                </c:pt>
                <c:pt idx="46">
                  <c:v>2.09477346573859E10</c:v>
                </c:pt>
                <c:pt idx="47">
                  <c:v>2.09534090098147E10</c:v>
                </c:pt>
                <c:pt idx="48">
                  <c:v>2.09584236694888E10</c:v>
                </c:pt>
                <c:pt idx="49">
                  <c:v>2.09628553314208E10</c:v>
                </c:pt>
                <c:pt idx="50">
                  <c:v>2.09667717741618E10</c:v>
                </c:pt>
                <c:pt idx="51">
                  <c:v>2.09702328964177E10</c:v>
                </c:pt>
                <c:pt idx="52">
                  <c:v>2.09732916331496E10</c:v>
                </c:pt>
                <c:pt idx="53">
                  <c:v>2.09759947651697E10</c:v>
                </c:pt>
                <c:pt idx="54">
                  <c:v>2.09783836346142E10</c:v>
                </c:pt>
                <c:pt idx="55">
                  <c:v>2.09804947772372E10</c:v>
                </c:pt>
                <c:pt idx="56">
                  <c:v>2.09823604811939E10</c:v>
                </c:pt>
                <c:pt idx="57">
                  <c:v>2.09840092808609E10</c:v>
                </c:pt>
                <c:pt idx="58">
                  <c:v>2.09854663932459E10</c:v>
                </c:pt>
                <c:pt idx="59">
                  <c:v>2.09867541036603E10</c:v>
                </c:pt>
                <c:pt idx="60">
                  <c:v>2.09878921065547E10</c:v>
                </c:pt>
                <c:pt idx="61">
                  <c:v>2.09888978067283E10</c:v>
                </c:pt>
                <c:pt idx="62">
                  <c:v>2.09897865855217E10</c:v>
                </c:pt>
                <c:pt idx="63">
                  <c:v>2.09905720360609E10</c:v>
                </c:pt>
                <c:pt idx="64">
                  <c:v>2.09912661711528E10</c:v>
                </c:pt>
                <c:pt idx="65">
                  <c:v>2.09918796070114E10</c:v>
                </c:pt>
                <c:pt idx="66">
                  <c:v>2.09924217256233E10</c:v>
                </c:pt>
                <c:pt idx="67">
                  <c:v>2.09929008182381E10</c:v>
                </c:pt>
                <c:pt idx="68">
                  <c:v>2.09933242121751E10</c:v>
                </c:pt>
                <c:pt idx="69">
                  <c:v>2.09936983828896E10</c:v>
                </c:pt>
                <c:pt idx="70">
                  <c:v>2.09940290530087E10</c:v>
                </c:pt>
                <c:pt idx="71">
                  <c:v>2.09943212798544E10</c:v>
                </c:pt>
                <c:pt idx="72">
                  <c:v>2.09945795327911E10</c:v>
                </c:pt>
                <c:pt idx="73">
                  <c:v>2.09948077615808E10</c:v>
                </c:pt>
                <c:pt idx="74">
                  <c:v>2.09950094567915E10</c:v>
                </c:pt>
                <c:pt idx="75">
                  <c:v>2.09951877031821E10</c:v>
                </c:pt>
                <c:pt idx="76">
                  <c:v>2.09953452268816E10</c:v>
                </c:pt>
                <c:pt idx="77">
                  <c:v>2.09954844370828E10</c:v>
                </c:pt>
                <c:pt idx="78">
                  <c:v>2.09956074628891E10</c:v>
                </c:pt>
                <c:pt idx="79">
                  <c:v>2.09957161858768E10</c:v>
                </c:pt>
                <c:pt idx="80">
                  <c:v>2.09958122688729E10</c:v>
                </c:pt>
                <c:pt idx="81">
                  <c:v>2.09958971813861E10</c:v>
                </c:pt>
                <c:pt idx="82">
                  <c:v>2.09959722220822E10</c:v>
                </c:pt>
                <c:pt idx="83">
                  <c:v>2.09960385386456E10</c:v>
                </c:pt>
                <c:pt idx="84">
                  <c:v>2.09960971453325E10</c:v>
                </c:pt>
                <c:pt idx="85">
                  <c:v>2.0996148938483E10</c:v>
                </c:pt>
                <c:pt idx="86">
                  <c:v>2.09961947102299E10</c:v>
                </c:pt>
                <c:pt idx="87">
                  <c:v>2.09962351606137E10</c:v>
                </c:pt>
                <c:pt idx="88">
                  <c:v>2.09962709082891E10</c:v>
                </c:pt>
                <c:pt idx="89">
                  <c:v>2.09963024999867E10</c:v>
                </c:pt>
                <c:pt idx="90">
                  <c:v>2.0996330418875E10</c:v>
                </c:pt>
                <c:pt idx="91">
                  <c:v>2.09963550919501E10</c:v>
                </c:pt>
                <c:pt idx="92">
                  <c:v>2.09963768965659E10</c:v>
                </c:pt>
                <c:pt idx="93">
                  <c:v>2.09963961662058E10</c:v>
                </c:pt>
                <c:pt idx="94">
                  <c:v>2.09964131955826E10</c:v>
                </c:pt>
                <c:pt idx="95">
                  <c:v>2.09964282451465E10</c:v>
                </c:pt>
                <c:pt idx="96">
                  <c:v>2.09964415450678E10</c:v>
                </c:pt>
                <c:pt idx="97">
                  <c:v>2.09964532987578E10</c:v>
                </c:pt>
                <c:pt idx="98">
                  <c:v>2.09964636859793E10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Supply!$B$46:$B$144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cat>
          <c:val>
            <c:numRef>
              <c:f>Supply!$Y$46:$Y$144</c:f>
              <c:numCache>
                <c:formatCode>_(* #,##0_);_(* \(#,##0\);_(* "-"??_);_(@_)</c:formatCode>
                <c:ptCount val="99"/>
                <c:pt idx="0">
                  <c:v>6.624E9</c:v>
                </c:pt>
                <c:pt idx="1">
                  <c:v>6.8971613976E9</c:v>
                </c:pt>
                <c:pt idx="2">
                  <c:v>7.16731862385528E9</c:v>
                </c:pt>
                <c:pt idx="3">
                  <c:v>7.43401018948461E9</c:v>
                </c:pt>
                <c:pt idx="4">
                  <c:v>7.69703421439918E9</c:v>
                </c:pt>
                <c:pt idx="5">
                  <c:v>7.95631819879752E9</c:v>
                </c:pt>
                <c:pt idx="6">
                  <c:v>8.21185391495019E9</c:v>
                </c:pt>
                <c:pt idx="7">
                  <c:v>8.46366485923792E9</c:v>
                </c:pt>
                <c:pt idx="8">
                  <c:v>8.71178998422588E9</c:v>
                </c:pt>
                <c:pt idx="9">
                  <c:v>8.95627557066713E9</c:v>
                </c:pt>
                <c:pt idx="10">
                  <c:v>9.19717116938301E9</c:v>
                </c:pt>
                <c:pt idx="11">
                  <c:v>9.43452757799543E9</c:v>
                </c:pt>
                <c:pt idx="12">
                  <c:v>9.66839583500006E9</c:v>
                </c:pt>
                <c:pt idx="13">
                  <c:v>9.89882672242615E9</c:v>
                </c:pt>
                <c:pt idx="14">
                  <c:v>1.01258705227068E10</c:v>
                </c:pt>
                <c:pt idx="15">
                  <c:v>1.03495769025731E10</c:v>
                </c:pt>
                <c:pt idx="16">
                  <c:v>1.05699948603804E10</c:v>
                </c:pt>
                <c:pt idx="17">
                  <c:v>1.07871727050703E10</c:v>
                </c:pt>
                <c:pt idx="18">
                  <c:v>1.10011580508746E10</c:v>
                </c:pt>
                <c:pt idx="19">
                  <c:v>1.12119978198111E10</c:v>
                </c:pt>
                <c:pt idx="20">
                  <c:v>1.14197382480021E10</c:v>
                </c:pt>
                <c:pt idx="21">
                  <c:v>1.16244248938275E10</c:v>
                </c:pt>
                <c:pt idx="22">
                  <c:v>1.18261026469238E10</c:v>
                </c:pt>
                <c:pt idx="23">
                  <c:v>1.20248157375318E10</c:v>
                </c:pt>
                <c:pt idx="24">
                  <c:v>1.2220607745949E10</c:v>
                </c:pt>
                <c:pt idx="25">
                  <c:v>1.2413521611963E10</c:v>
                </c:pt>
                <c:pt idx="26">
                  <c:v>1.26035996442068E10</c:v>
                </c:pt>
                <c:pt idx="27">
                  <c:v>1.27908835294068E10</c:v>
                </c:pt>
                <c:pt idx="28">
                  <c:v>1.29754143415095E10</c:v>
                </c:pt>
                <c:pt idx="29">
                  <c:v>1.31572325506818E10</c:v>
                </c:pt>
                <c:pt idx="30">
                  <c:v>1.3336378032183E10</c:v>
                </c:pt>
                <c:pt idx="31">
                  <c:v>1.3512890075108E10</c:v>
                </c:pt>
                <c:pt idx="32">
                  <c:v>1.3686807391003E10</c:v>
                </c:pt>
                <c:pt idx="33">
                  <c:v>1.38581681223548E10</c:v>
                </c:pt>
                <c:pt idx="34">
                  <c:v>1.40270098509559E10</c:v>
                </c:pt>
                <c:pt idx="35">
                  <c:v>1.41933696061467E10</c:v>
                </c:pt>
                <c:pt idx="36">
                  <c:v>1.43572838729363E10</c:v>
                </c:pt>
                <c:pt idx="37">
                  <c:v>1.45187886000041E10</c:v>
                </c:pt>
                <c:pt idx="38">
                  <c:v>1.46779192075841E10</c:v>
                </c:pt>
                <c:pt idx="39">
                  <c:v>1.48347105952326E10</c:v>
                </c:pt>
                <c:pt idx="40">
                  <c:v>1.49891971494826E10</c:v>
                </c:pt>
                <c:pt idx="41">
                  <c:v>1.51414127513852E10</c:v>
                </c:pt>
                <c:pt idx="42">
                  <c:v>1.52913907839399E10</c:v>
                </c:pt>
                <c:pt idx="43">
                  <c:v>1.5439164139416E10</c:v>
                </c:pt>
                <c:pt idx="44">
                  <c:v>1.55847652265666E10</c:v>
                </c:pt>
                <c:pt idx="45">
                  <c:v>1.5728225977736E10</c:v>
                </c:pt>
                <c:pt idx="46">
                  <c:v>1.58695778558633E10</c:v>
                </c:pt>
                <c:pt idx="47">
                  <c:v>1.60088518613821E10</c:v>
                </c:pt>
                <c:pt idx="48">
                  <c:v>1.61460785390198E10</c:v>
                </c:pt>
                <c:pt idx="49">
                  <c:v>1.62812879844962E10</c:v>
                </c:pt>
                <c:pt idx="50">
                  <c:v>1.64145098511241E10</c:v>
                </c:pt>
                <c:pt idx="51">
                  <c:v>1.65457733563126E10</c:v>
                </c:pt>
                <c:pt idx="52">
                  <c:v>1.66751072879748E10</c:v>
                </c:pt>
                <c:pt idx="53">
                  <c:v>1.68025400108416E10</c:v>
                </c:pt>
                <c:pt idx="54">
                  <c:v>1.69280994726822E10</c:v>
                </c:pt>
                <c:pt idx="55">
                  <c:v>1.70518132104338E10</c:v>
                </c:pt>
                <c:pt idx="56">
                  <c:v>1.71737083562404E10</c:v>
                </c:pt>
                <c:pt idx="57">
                  <c:v>1.72938116434036E10</c:v>
                </c:pt>
                <c:pt idx="58">
                  <c:v>1.74121494122456E10</c:v>
                </c:pt>
                <c:pt idx="59">
                  <c:v>1.75287476158856E10</c:v>
                </c:pt>
                <c:pt idx="60">
                  <c:v>1.76436318259321E10</c:v>
                </c:pt>
                <c:pt idx="61">
                  <c:v>1.77568272380909E10</c:v>
                </c:pt>
                <c:pt idx="62">
                  <c:v>1.78683586776909E10</c:v>
                </c:pt>
                <c:pt idx="63">
                  <c:v>1.79782506051289E10</c:v>
                </c:pt>
                <c:pt idx="64">
                  <c:v>1.80865271212335E10</c:v>
                </c:pt>
                <c:pt idx="65">
                  <c:v>1.81932119725514E10</c:v>
                </c:pt>
                <c:pt idx="66">
                  <c:v>1.82983285565549E10</c:v>
                </c:pt>
                <c:pt idx="67">
                  <c:v>1.84018999267735E10</c:v>
                </c:pt>
                <c:pt idx="68">
                  <c:v>1.85039487978499E10</c:v>
                </c:pt>
                <c:pt idx="69">
                  <c:v>1.86044975505215E10</c:v>
                </c:pt>
                <c:pt idx="70">
                  <c:v>1.87035682365289E10</c:v>
                </c:pt>
                <c:pt idx="71">
                  <c:v>1.88011825834519E10</c:v>
                </c:pt>
                <c:pt idx="72">
                  <c:v>1.88973619994751E10</c:v>
                </c:pt>
                <c:pt idx="73">
                  <c:v>1.89921275780829E10</c:v>
                </c:pt>
                <c:pt idx="74">
                  <c:v>1.9085500102685E10</c:v>
                </c:pt>
                <c:pt idx="75">
                  <c:v>1.91775000511756E10</c:v>
                </c:pt>
                <c:pt idx="76">
                  <c:v>1.92681476004233E10</c:v>
                </c:pt>
                <c:pt idx="77">
                  <c:v>1.93574626306971E10</c:v>
                </c:pt>
                <c:pt idx="78">
                  <c:v>1.94454647300258E10</c:v>
                </c:pt>
                <c:pt idx="79">
                  <c:v>1.95321731984944E10</c:v>
                </c:pt>
                <c:pt idx="80">
                  <c:v>1.96176070524766E10</c:v>
                </c:pt>
                <c:pt idx="81">
                  <c:v>1.97017850288052E10</c:v>
                </c:pt>
                <c:pt idx="82">
                  <c:v>1.97847255888817E10</c:v>
                </c:pt>
                <c:pt idx="83">
                  <c:v>1.98664469227252E10</c:v>
                </c:pt>
                <c:pt idx="84">
                  <c:v>1.99469669529611E10</c:v>
                </c:pt>
                <c:pt idx="85">
                  <c:v>2.00263033387526E10</c:v>
                </c:pt>
                <c:pt idx="86">
                  <c:v>2.01044734796729E10</c:v>
                </c:pt>
                <c:pt idx="87">
                  <c:v>2.01814945195217E10</c:v>
                </c:pt>
                <c:pt idx="88">
                  <c:v>2.02573833500848E10</c:v>
                </c:pt>
                <c:pt idx="89">
                  <c:v>2.03321566148385E10</c:v>
                </c:pt>
                <c:pt idx="90">
                  <c:v>2.04058307126004E10</c:v>
                </c:pt>
                <c:pt idx="91">
                  <c:v>2.04784218011252E10</c:v>
                </c:pt>
                <c:pt idx="92">
                  <c:v>2.05499458006486E10</c:v>
                </c:pt>
                <c:pt idx="93">
                  <c:v>2.06204183973791E10</c:v>
                </c:pt>
                <c:pt idx="94">
                  <c:v>2.06898550469376E10</c:v>
                </c:pt>
                <c:pt idx="95">
                  <c:v>2.07582709777476E10</c:v>
                </c:pt>
                <c:pt idx="96">
                  <c:v>2.08256811943747E10</c:v>
                </c:pt>
                <c:pt idx="97">
                  <c:v>2.08921004808174E10</c:v>
                </c:pt>
                <c:pt idx="98">
                  <c:v>2.09575434037494E10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26200"/>
        <c:axId val="-2110920760"/>
      </c:lineChart>
      <c:catAx>
        <c:axId val="-211092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1-110 from Apr 14 2020*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0920760"/>
        <c:crosses val="autoZero"/>
        <c:auto val="1"/>
        <c:lblAlgn val="ctr"/>
        <c:lblOffset val="100"/>
        <c:noMultiLvlLbl val="1"/>
      </c:catAx>
      <c:valAx>
        <c:axId val="-2110920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09262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Supply!$I$46:$I$71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Supply!$O$46:$O$71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Supply!$T$46:$T$71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</c:numCache>
            </c:numRef>
          </c:val>
          <c:smooth val="0"/>
        </c:ser>
        <c:ser>
          <c:idx val="3"/>
          <c:order val="3"/>
          <c:spPr>
            <a:ln w="28575"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Supply!$D$46:$D$71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</c:numCache>
            </c:numRef>
          </c:val>
          <c:smooth val="0"/>
        </c:ser>
        <c:ser>
          <c:idx val="4"/>
          <c:order val="4"/>
          <c:spPr>
            <a:ln w="28575" cmpd="sng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Supply!$I$46:$I$71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</c:numCache>
            </c:numRef>
          </c:val>
          <c:smooth val="0"/>
        </c:ser>
        <c:ser>
          <c:idx val="5"/>
          <c:order val="5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Supply!$O$46:$O$71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</c:numCache>
            </c:numRef>
          </c:val>
          <c:smooth val="0"/>
        </c:ser>
        <c:ser>
          <c:idx val="6"/>
          <c:order val="6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Supply!$T$46:$T$71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</c:numCache>
            </c:numRef>
          </c:val>
          <c:smooth val="0"/>
        </c:ser>
        <c:ser>
          <c:idx val="7"/>
          <c:order val="7"/>
          <c:spPr>
            <a:ln w="28575" cmpd="sng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Supply!$D$46:$D$71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</c:numCache>
            </c:numRef>
          </c:val>
          <c:smooth val="0"/>
        </c:ser>
        <c:ser>
          <c:idx val="8"/>
          <c:order val="8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Supply!$Y$46:$Y$71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6.8971613976E9</c:v>
                </c:pt>
                <c:pt idx="2">
                  <c:v>7.16731862385528E9</c:v>
                </c:pt>
                <c:pt idx="3">
                  <c:v>7.43401018948461E9</c:v>
                </c:pt>
                <c:pt idx="4">
                  <c:v>7.69703421439918E9</c:v>
                </c:pt>
                <c:pt idx="5">
                  <c:v>7.95631819879752E9</c:v>
                </c:pt>
                <c:pt idx="6">
                  <c:v>8.21185391495019E9</c:v>
                </c:pt>
                <c:pt idx="7">
                  <c:v>8.46366485923792E9</c:v>
                </c:pt>
                <c:pt idx="8">
                  <c:v>8.71178998422588E9</c:v>
                </c:pt>
                <c:pt idx="9">
                  <c:v>8.95627557066713E9</c:v>
                </c:pt>
                <c:pt idx="10">
                  <c:v>9.19717116938301E9</c:v>
                </c:pt>
                <c:pt idx="11">
                  <c:v>9.43452757799543E9</c:v>
                </c:pt>
                <c:pt idx="12">
                  <c:v>9.66839583500006E9</c:v>
                </c:pt>
                <c:pt idx="13">
                  <c:v>9.89882672242615E9</c:v>
                </c:pt>
                <c:pt idx="14">
                  <c:v>1.01258705227068E10</c:v>
                </c:pt>
                <c:pt idx="15">
                  <c:v>1.03495769025731E10</c:v>
                </c:pt>
                <c:pt idx="16">
                  <c:v>1.05699948603804E10</c:v>
                </c:pt>
                <c:pt idx="17">
                  <c:v>1.07871727050703E10</c:v>
                </c:pt>
                <c:pt idx="18">
                  <c:v>1.10011580508746E10</c:v>
                </c:pt>
                <c:pt idx="19">
                  <c:v>1.12119978198111E10</c:v>
                </c:pt>
                <c:pt idx="20">
                  <c:v>1.14197382480021E10</c:v>
                </c:pt>
                <c:pt idx="21">
                  <c:v>1.16244248938275E10</c:v>
                </c:pt>
                <c:pt idx="22">
                  <c:v>1.18261026469238E10</c:v>
                </c:pt>
                <c:pt idx="23">
                  <c:v>1.20248157375318E10</c:v>
                </c:pt>
                <c:pt idx="24">
                  <c:v>1.2220607745949E10</c:v>
                </c:pt>
                <c:pt idx="25">
                  <c:v>1.2413521611963E10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65240"/>
        <c:axId val="-2110859800"/>
      </c:lineChart>
      <c:catAx>
        <c:axId val="-211086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1-25 from Apr 14 2020*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0859800"/>
        <c:crosses val="autoZero"/>
        <c:auto val="1"/>
        <c:lblAlgn val="ctr"/>
        <c:lblOffset val="100"/>
        <c:noMultiLvlLbl val="1"/>
      </c:catAx>
      <c:valAx>
        <c:axId val="-211085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08652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781050</xdr:colOff>
      <xdr:row>1</xdr:row>
      <xdr:rowOff>9525</xdr:rowOff>
    </xdr:from>
    <xdr:ext cx="15154275" cy="5753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771525</xdr:colOff>
      <xdr:row>1</xdr:row>
      <xdr:rowOff>9525</xdr:rowOff>
    </xdr:from>
    <xdr:ext cx="8410575" cy="57531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="75" zoomScaleNormal="75" zoomScalePageLayoutView="75" workbookViewId="0"/>
  </sheetViews>
  <sheetFormatPr baseColWidth="10" defaultColWidth="11.28515625" defaultRowHeight="15" customHeight="1" x14ac:dyDescent="0"/>
  <cols>
    <col min="1" max="1" width="18.85546875" customWidth="1"/>
    <col min="2" max="2" width="5.7109375" customWidth="1"/>
    <col min="3" max="3" width="10.5703125" customWidth="1"/>
    <col min="4" max="4" width="14.28515625" customWidth="1"/>
    <col min="5" max="5" width="11.7109375" customWidth="1"/>
    <col min="6" max="6" width="7.140625" customWidth="1"/>
    <col min="7" max="7" width="8.7109375" customWidth="1"/>
    <col min="8" max="8" width="7.85546875" customWidth="1"/>
    <col min="9" max="9" width="14.28515625" customWidth="1"/>
    <col min="10" max="10" width="11.85546875" customWidth="1"/>
    <col min="11" max="11" width="7.140625" customWidth="1"/>
    <col min="12" max="12" width="9.140625" customWidth="1"/>
    <col min="13" max="13" width="7.85546875" customWidth="1"/>
    <col min="14" max="14" width="5.7109375" customWidth="1"/>
    <col min="15" max="15" width="14.28515625" customWidth="1"/>
    <col min="16" max="16" width="12.42578125" customWidth="1"/>
    <col min="17" max="17" width="7.140625" customWidth="1"/>
    <col min="18" max="18" width="8.7109375" customWidth="1"/>
    <col min="19" max="19" width="8.28515625" customWidth="1"/>
    <col min="20" max="20" width="14" customWidth="1"/>
    <col min="21" max="21" width="11.85546875" customWidth="1"/>
    <col min="22" max="22" width="6.140625" customWidth="1"/>
    <col min="23" max="23" width="9.42578125" customWidth="1"/>
    <col min="24" max="24" width="7.85546875" customWidth="1"/>
    <col min="25" max="25" width="11.28515625" customWidth="1"/>
    <col min="26" max="26" width="12.140625" customWidth="1"/>
    <col min="27" max="27" width="6.7109375" customWidth="1"/>
    <col min="28" max="28" width="8.140625" customWidth="1"/>
    <col min="29" max="29" width="7.7109375" customWidth="1"/>
    <col min="30" max="31" width="11.28515625" customWidth="1"/>
    <col min="32" max="32" width="92.5703125" customWidth="1"/>
  </cols>
  <sheetData>
    <row r="1" spans="1:32">
      <c r="A1" s="63" t="s">
        <v>23</v>
      </c>
    </row>
    <row r="2" spans="1:32">
      <c r="AD2" s="63"/>
      <c r="AE2" s="64"/>
      <c r="AF2" s="63"/>
    </row>
    <row r="3" spans="1:32">
      <c r="AD3" s="63"/>
      <c r="AE3" s="63"/>
      <c r="AF3" s="63"/>
    </row>
    <row r="4" spans="1:32">
      <c r="AD4" s="65"/>
      <c r="AE4" s="65"/>
      <c r="AF4" s="63"/>
    </row>
    <row r="5" spans="1:32">
      <c r="AD5" s="66"/>
      <c r="AF5" s="63"/>
    </row>
    <row r="6" spans="1:32">
      <c r="AD6" s="67"/>
      <c r="AE6" s="63"/>
      <c r="AF6" s="63"/>
    </row>
    <row r="7" spans="1:32">
      <c r="AD7" s="67"/>
      <c r="AE7" s="65" t="s">
        <v>24</v>
      </c>
      <c r="AF7" s="63"/>
    </row>
    <row r="8" spans="1:32">
      <c r="AD8" s="66"/>
      <c r="AE8" s="66" t="s">
        <v>25</v>
      </c>
      <c r="AF8" s="68" t="s">
        <v>91</v>
      </c>
    </row>
    <row r="9" spans="1:32">
      <c r="AD9" s="66"/>
      <c r="AE9" s="67" t="s">
        <v>26</v>
      </c>
      <c r="AF9" s="69" t="s">
        <v>92</v>
      </c>
    </row>
    <row r="10" spans="1:32">
      <c r="AD10" s="66"/>
      <c r="AE10" s="67"/>
      <c r="AF10" s="69" t="s">
        <v>27</v>
      </c>
    </row>
    <row r="11" spans="1:32">
      <c r="AD11" s="66"/>
      <c r="AE11" s="66" t="s">
        <v>28</v>
      </c>
      <c r="AF11" s="70" t="s">
        <v>29</v>
      </c>
    </row>
    <row r="12" spans="1:32">
      <c r="AD12" s="66"/>
      <c r="AE12" s="66" t="s">
        <v>30</v>
      </c>
      <c r="AF12" s="70" t="s">
        <v>31</v>
      </c>
    </row>
    <row r="13" spans="1:32">
      <c r="AD13" s="71"/>
      <c r="AE13" s="66" t="s">
        <v>32</v>
      </c>
      <c r="AF13" s="70" t="s">
        <v>33</v>
      </c>
    </row>
    <row r="14" spans="1:32">
      <c r="AD14" s="72"/>
      <c r="AE14" s="66" t="s">
        <v>34</v>
      </c>
      <c r="AF14" s="70" t="s">
        <v>35</v>
      </c>
    </row>
    <row r="15" spans="1:32">
      <c r="AD15" s="72"/>
      <c r="AE15" s="66" t="s">
        <v>36</v>
      </c>
      <c r="AF15" s="63" t="s">
        <v>37</v>
      </c>
    </row>
    <row r="16" spans="1:32">
      <c r="AD16" s="72"/>
      <c r="AE16" s="73" t="s">
        <v>38</v>
      </c>
      <c r="AF16" s="74" t="s">
        <v>39</v>
      </c>
    </row>
    <row r="17" spans="15:32">
      <c r="AD17" s="72"/>
      <c r="AE17" s="71" t="s">
        <v>40</v>
      </c>
      <c r="AF17" s="63"/>
    </row>
    <row r="18" spans="15:32">
      <c r="AD18" s="72"/>
      <c r="AE18" s="72" t="s">
        <v>25</v>
      </c>
      <c r="AF18" s="75" t="s">
        <v>41</v>
      </c>
    </row>
    <row r="19" spans="15:32">
      <c r="AD19" s="72"/>
      <c r="AE19" s="72" t="s">
        <v>26</v>
      </c>
      <c r="AF19" s="76" t="s">
        <v>42</v>
      </c>
    </row>
    <row r="20" spans="15:32">
      <c r="AD20" s="72"/>
      <c r="AE20" s="72"/>
      <c r="AF20" s="75" t="s">
        <v>43</v>
      </c>
    </row>
    <row r="21" spans="15:32" ht="15.75" customHeight="1">
      <c r="AD21" s="72"/>
      <c r="AE21" s="72" t="s">
        <v>28</v>
      </c>
      <c r="AF21" s="76" t="s">
        <v>44</v>
      </c>
    </row>
    <row r="22" spans="15:32" ht="15.75" customHeight="1">
      <c r="AD22" s="77"/>
      <c r="AE22" s="72" t="s">
        <v>30</v>
      </c>
      <c r="AF22" s="76" t="s">
        <v>45</v>
      </c>
    </row>
    <row r="23" spans="15:32" ht="15.75" customHeight="1">
      <c r="AD23" s="78"/>
      <c r="AE23" s="72" t="s">
        <v>32</v>
      </c>
      <c r="AF23" s="76" t="s">
        <v>46</v>
      </c>
    </row>
    <row r="24" spans="15:32" ht="15.75" customHeight="1">
      <c r="AD24" s="78"/>
      <c r="AE24" s="72" t="s">
        <v>34</v>
      </c>
      <c r="AF24" s="76" t="s">
        <v>47</v>
      </c>
    </row>
    <row r="25" spans="15:32" ht="15.75" customHeight="1">
      <c r="AD25" s="78"/>
      <c r="AE25" s="72" t="s">
        <v>36</v>
      </c>
      <c r="AF25" s="75" t="s">
        <v>37</v>
      </c>
    </row>
    <row r="26" spans="15:32" ht="15.75" customHeight="1">
      <c r="AD26" s="78"/>
      <c r="AE26" s="77" t="s">
        <v>48</v>
      </c>
      <c r="AF26" s="63"/>
    </row>
    <row r="27" spans="15:32" ht="15.75" customHeight="1">
      <c r="AD27" s="78"/>
      <c r="AE27" s="78" t="s">
        <v>25</v>
      </c>
      <c r="AF27" s="79" t="s">
        <v>49</v>
      </c>
    </row>
    <row r="28" spans="15:32" ht="15.75" customHeight="1">
      <c r="AD28" s="78"/>
      <c r="AE28" s="78" t="s">
        <v>26</v>
      </c>
      <c r="AF28" s="80" t="s">
        <v>50</v>
      </c>
    </row>
    <row r="29" spans="15:32" ht="15.75" customHeight="1">
      <c r="AD29" s="78"/>
      <c r="AE29" s="78"/>
      <c r="AF29" s="79" t="s">
        <v>51</v>
      </c>
    </row>
    <row r="30" spans="15:32" ht="15.75" customHeight="1">
      <c r="AD30" s="78"/>
      <c r="AE30" s="78" t="s">
        <v>28</v>
      </c>
      <c r="AF30" s="80" t="s">
        <v>52</v>
      </c>
    </row>
    <row r="31" spans="15:32" ht="15.75" customHeight="1">
      <c r="AD31" s="81"/>
      <c r="AE31" s="78" t="s">
        <v>30</v>
      </c>
      <c r="AF31" s="80" t="s">
        <v>53</v>
      </c>
    </row>
    <row r="32" spans="15:32" ht="15.75" customHeight="1">
      <c r="O32" s="63" t="s">
        <v>54</v>
      </c>
      <c r="AD32" s="82"/>
      <c r="AE32" s="78" t="s">
        <v>32</v>
      </c>
      <c r="AF32" s="80" t="s">
        <v>55</v>
      </c>
    </row>
    <row r="33" spans="1:32" ht="15.75" customHeight="1">
      <c r="D33" s="83" t="s">
        <v>56</v>
      </c>
      <c r="O33" s="84" t="s">
        <v>57</v>
      </c>
      <c r="AD33" s="82"/>
      <c r="AE33" s="78" t="s">
        <v>34</v>
      </c>
      <c r="AF33" s="80" t="s">
        <v>58</v>
      </c>
    </row>
    <row r="34" spans="1:32" ht="15" customHeight="1">
      <c r="D34" s="85" t="s">
        <v>59</v>
      </c>
      <c r="O34" t="s">
        <v>60</v>
      </c>
      <c r="AD34" s="82"/>
      <c r="AE34" s="78" t="s">
        <v>36</v>
      </c>
      <c r="AF34" s="79" t="s">
        <v>37</v>
      </c>
    </row>
    <row r="35" spans="1:32" ht="15.75" customHeight="1">
      <c r="A35" s="66"/>
      <c r="B35" s="86"/>
      <c r="C35" s="87"/>
      <c r="H35" s="88"/>
      <c r="M35" s="88"/>
      <c r="N35" s="86"/>
      <c r="S35" s="88"/>
      <c r="U35" s="86"/>
      <c r="X35" s="88"/>
      <c r="AC35" s="88"/>
      <c r="AD35" s="82"/>
      <c r="AE35" s="89" t="s">
        <v>61</v>
      </c>
      <c r="AF35" s="63"/>
    </row>
    <row r="36" spans="1:32" ht="15.75" customHeight="1">
      <c r="A36" s="66"/>
      <c r="B36" s="86"/>
      <c r="C36" s="87"/>
      <c r="D36" s="196" t="s">
        <v>62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8"/>
      <c r="AD36" s="82"/>
      <c r="AE36" s="82" t="s">
        <v>25</v>
      </c>
      <c r="AF36" s="90" t="s">
        <v>63</v>
      </c>
    </row>
    <row r="37" spans="1:32" ht="16.5" customHeight="1">
      <c r="A37" s="91"/>
      <c r="B37" s="92"/>
      <c r="C37" s="93"/>
      <c r="D37" s="94" t="s">
        <v>24</v>
      </c>
      <c r="E37" s="95"/>
      <c r="F37" s="95"/>
      <c r="G37" s="96"/>
      <c r="H37" s="97"/>
      <c r="I37" s="98" t="s">
        <v>64</v>
      </c>
      <c r="J37" s="95"/>
      <c r="K37" s="95"/>
      <c r="L37" s="99"/>
      <c r="M37" s="100"/>
      <c r="N37" s="92"/>
      <c r="O37" s="101" t="s">
        <v>65</v>
      </c>
      <c r="P37" s="95"/>
      <c r="Q37" s="95"/>
      <c r="R37" s="102"/>
      <c r="S37" s="103"/>
      <c r="T37" s="102" t="s">
        <v>66</v>
      </c>
      <c r="U37" s="92"/>
      <c r="V37" s="104"/>
      <c r="X37" s="88"/>
      <c r="Y37" s="96" t="s">
        <v>67</v>
      </c>
      <c r="Z37" s="92"/>
      <c r="AA37" s="104"/>
      <c r="AC37" s="88"/>
      <c r="AD37" s="82"/>
      <c r="AE37" s="82" t="s">
        <v>26</v>
      </c>
      <c r="AF37" s="105" t="s">
        <v>68</v>
      </c>
    </row>
    <row r="38" spans="1:32" ht="15.75" customHeight="1">
      <c r="A38" s="66"/>
      <c r="B38" s="86"/>
      <c r="C38" s="67" t="s">
        <v>69</v>
      </c>
      <c r="D38" s="106">
        <f>(433880129.334725*EXP(-2.35788480377594E-07 * C46))/100000</f>
        <v>3384.5728887914493</v>
      </c>
      <c r="F38" s="107"/>
      <c r="G38" s="107"/>
      <c r="H38" s="108"/>
      <c r="I38" s="109">
        <v>280</v>
      </c>
      <c r="J38" s="110">
        <v>290</v>
      </c>
      <c r="K38" s="107"/>
      <c r="L38" s="107"/>
      <c r="M38" s="108"/>
      <c r="N38" s="86"/>
      <c r="O38" s="109">
        <v>400</v>
      </c>
      <c r="P38" s="111">
        <v>400</v>
      </c>
      <c r="Q38" s="111">
        <v>3300</v>
      </c>
      <c r="R38" s="107"/>
      <c r="S38" s="108"/>
      <c r="T38" s="109">
        <v>900</v>
      </c>
      <c r="U38" s="111">
        <v>900</v>
      </c>
      <c r="V38" s="111"/>
      <c r="X38" s="88"/>
      <c r="Y38" s="109">
        <v>525</v>
      </c>
      <c r="Z38" s="111">
        <v>600</v>
      </c>
      <c r="AA38" s="111"/>
      <c r="AC38" s="88"/>
      <c r="AD38" s="82"/>
      <c r="AE38" s="82"/>
      <c r="AF38" s="90" t="s">
        <v>70</v>
      </c>
    </row>
    <row r="39" spans="1:32" ht="15.75" customHeight="1">
      <c r="A39" s="66"/>
      <c r="B39" s="86"/>
      <c r="C39" s="67" t="s">
        <v>71</v>
      </c>
      <c r="D39" s="112" t="s">
        <v>72</v>
      </c>
      <c r="F39" s="113"/>
      <c r="G39" s="113"/>
      <c r="H39" s="114"/>
      <c r="I39" s="112" t="s">
        <v>72</v>
      </c>
      <c r="J39" s="115"/>
      <c r="K39" s="113"/>
      <c r="L39" s="113"/>
      <c r="M39" s="114"/>
      <c r="N39" s="86"/>
      <c r="O39" s="116">
        <v>7.9000000000000008E-3</v>
      </c>
      <c r="P39" s="115">
        <v>7.9000000000000008E-3</v>
      </c>
      <c r="Q39" s="115">
        <v>0.12039999999999999</v>
      </c>
      <c r="R39" s="113"/>
      <c r="S39" s="114"/>
      <c r="T39" s="116">
        <v>3.15E-2</v>
      </c>
      <c r="U39" s="115">
        <v>3.15E-2</v>
      </c>
      <c r="X39" s="88"/>
      <c r="Y39" s="116">
        <v>1.47E-2</v>
      </c>
      <c r="Z39" s="115">
        <v>1.8499999999999999E-2</v>
      </c>
      <c r="AC39" s="88"/>
      <c r="AD39" s="82"/>
      <c r="AE39" s="82" t="s">
        <v>28</v>
      </c>
      <c r="AF39" s="105" t="s">
        <v>73</v>
      </c>
    </row>
    <row r="40" spans="1:32" ht="15.75" customHeight="1">
      <c r="A40" s="66"/>
      <c r="B40" s="86"/>
      <c r="C40" s="67" t="s">
        <v>74</v>
      </c>
      <c r="D40" s="117">
        <v>0.5</v>
      </c>
      <c r="E40" s="118"/>
      <c r="F40" s="119"/>
      <c r="G40" s="119"/>
      <c r="H40" s="120"/>
      <c r="I40" s="117">
        <v>0.5</v>
      </c>
      <c r="J40" s="119"/>
      <c r="K40" s="119"/>
      <c r="L40" s="119"/>
      <c r="M40" s="120"/>
      <c r="N40" s="86"/>
      <c r="O40" s="121">
        <v>0.5</v>
      </c>
      <c r="P40" s="86"/>
      <c r="Q40" s="122"/>
      <c r="R40" s="119"/>
      <c r="S40" s="120"/>
      <c r="T40" s="121">
        <v>0.5</v>
      </c>
      <c r="U40" s="86"/>
      <c r="X40" s="88"/>
      <c r="Y40" s="121">
        <v>0.5</v>
      </c>
      <c r="Z40" s="86"/>
      <c r="AC40" s="88"/>
      <c r="AD40" s="123"/>
      <c r="AE40" s="82" t="s">
        <v>30</v>
      </c>
      <c r="AF40" s="105" t="s">
        <v>75</v>
      </c>
    </row>
    <row r="41" spans="1:32" ht="15.75" customHeight="1">
      <c r="A41" s="66"/>
      <c r="B41" s="86"/>
      <c r="C41" s="122" t="s">
        <v>76</v>
      </c>
      <c r="D41" s="124">
        <f>AVERAGE(433880129.334725*EXP(-2.35788480377594E-07 * C46),433880129.334725*EXP(-2.35788480377594E-07 * C47))/100000*60*24</f>
        <v>4590475.0433317944</v>
      </c>
      <c r="F41" s="125"/>
      <c r="G41" s="125"/>
      <c r="H41" s="126"/>
      <c r="I41" s="125">
        <f>I38*60*24</f>
        <v>403200</v>
      </c>
      <c r="J41" s="125"/>
      <c r="K41" s="125"/>
      <c r="L41" s="125"/>
      <c r="M41" s="126"/>
      <c r="N41" s="86"/>
      <c r="O41" s="125">
        <f>AVERAGE(O$38,O$38*(1-O$39)^$B47)*60*24</f>
        <v>573724.79999999993</v>
      </c>
      <c r="P41" s="125"/>
      <c r="Q41" s="127"/>
      <c r="R41" s="125"/>
      <c r="S41" s="126"/>
      <c r="T41" s="125">
        <f>AVERAGE(T$38,T$38*(1-T$39)^$B47)*60*24</f>
        <v>1275588</v>
      </c>
      <c r="U41" s="86"/>
      <c r="X41" s="88"/>
      <c r="Y41" s="125">
        <f>AVERAGE(Y$38,Y$38*(1-Y$39)^$B47)*60*24</f>
        <v>750443.4</v>
      </c>
      <c r="Z41" s="86"/>
      <c r="AC41" s="88"/>
      <c r="AD41" s="63"/>
      <c r="AE41" s="82" t="s">
        <v>32</v>
      </c>
      <c r="AF41" s="105" t="s">
        <v>77</v>
      </c>
    </row>
    <row r="42" spans="1:32" ht="15.75" customHeight="1">
      <c r="A42" s="66"/>
      <c r="B42" s="86"/>
      <c r="C42" s="122" t="s">
        <v>78</v>
      </c>
      <c r="D42" s="124">
        <f>AVERAGE(433880129.334725*EXP(-2.35788480377594E-07 * C46),433880129.334725*EXP(-2.35788480377594E-07 * C47))/100000*60*24*7</f>
        <v>32133325.303322561</v>
      </c>
      <c r="E42" s="128"/>
      <c r="F42" s="125"/>
      <c r="G42" s="125"/>
      <c r="H42" s="129">
        <f>(1+G47)/(1+F47)-1</f>
        <v>0.20144019641141431</v>
      </c>
      <c r="I42" s="125">
        <f>I41*7</f>
        <v>2822400</v>
      </c>
      <c r="J42" s="125"/>
      <c r="K42" s="125"/>
      <c r="L42" s="125"/>
      <c r="M42" s="126"/>
      <c r="N42" s="86"/>
      <c r="O42" s="125">
        <f>O41*7</f>
        <v>4016073.5999999996</v>
      </c>
      <c r="P42" s="125"/>
      <c r="Q42" s="130"/>
      <c r="R42" s="125"/>
      <c r="S42" s="126"/>
      <c r="T42" s="125">
        <f>T41*7</f>
        <v>8929116</v>
      </c>
      <c r="U42" s="86"/>
      <c r="X42" s="88"/>
      <c r="Y42" s="125">
        <f>Y41*7</f>
        <v>5253103.8</v>
      </c>
      <c r="Z42" s="86"/>
      <c r="AC42" s="88"/>
      <c r="AD42" s="63"/>
      <c r="AE42" s="82" t="s">
        <v>34</v>
      </c>
      <c r="AF42" s="105" t="s">
        <v>79</v>
      </c>
    </row>
    <row r="43" spans="1:32" ht="15.75" customHeight="1">
      <c r="A43" s="66"/>
      <c r="B43" s="86"/>
      <c r="C43" s="122" t="s">
        <v>80</v>
      </c>
      <c r="D43" s="124">
        <f>AVERAGE(433880129.334725*EXP(-2.35788480377594E-07 * C46),433880129.334725*EXP(-2.35788480377594E-07 * C47))/100000*60*24*7*52</f>
        <v>1670932915.7727733</v>
      </c>
      <c r="E43" s="128"/>
      <c r="F43" s="125"/>
      <c r="G43" s="125"/>
      <c r="H43" s="126"/>
      <c r="I43" s="125">
        <f>I42*52</f>
        <v>146764800</v>
      </c>
      <c r="J43" s="125"/>
      <c r="K43" s="125"/>
      <c r="L43" s="125"/>
      <c r="M43" s="126"/>
      <c r="N43" s="86"/>
      <c r="O43" s="125">
        <f>O42*52</f>
        <v>208835827.19999999</v>
      </c>
      <c r="P43" s="125"/>
      <c r="Q43" s="127"/>
      <c r="R43" s="125"/>
      <c r="S43" s="126"/>
      <c r="T43" s="125">
        <f>T42*52</f>
        <v>464314032</v>
      </c>
      <c r="U43" s="86"/>
      <c r="X43" s="88"/>
      <c r="Y43" s="125">
        <f>Y42*52</f>
        <v>273161397.59999996</v>
      </c>
      <c r="Z43" s="86"/>
      <c r="AC43" s="88"/>
      <c r="AD43" s="63"/>
      <c r="AE43" s="82" t="s">
        <v>36</v>
      </c>
      <c r="AF43" s="90" t="s">
        <v>37</v>
      </c>
    </row>
    <row r="44" spans="1:32" ht="15.75" customHeight="1">
      <c r="A44" s="66"/>
      <c r="B44" s="86"/>
      <c r="C44" s="87"/>
      <c r="G44" s="199" t="s">
        <v>81</v>
      </c>
      <c r="H44" s="200"/>
      <c r="J44" s="63"/>
      <c r="L44" s="199" t="s">
        <v>81</v>
      </c>
      <c r="M44" s="200"/>
      <c r="N44" s="86"/>
      <c r="R44" s="199" t="s">
        <v>81</v>
      </c>
      <c r="S44" s="200"/>
      <c r="U44" s="86"/>
      <c r="W44" s="199" t="s">
        <v>81</v>
      </c>
      <c r="X44" s="200"/>
      <c r="Z44" s="86"/>
      <c r="AB44" s="199" t="s">
        <v>81</v>
      </c>
      <c r="AC44" s="200"/>
      <c r="AD44" s="86"/>
      <c r="AE44" s="123"/>
      <c r="AF44" s="131"/>
    </row>
    <row r="45" spans="1:32" ht="50.25" customHeight="1">
      <c r="A45" s="66"/>
      <c r="B45" s="112" t="s">
        <v>82</v>
      </c>
      <c r="C45" s="132" t="s">
        <v>83</v>
      </c>
      <c r="D45" s="86" t="s">
        <v>84</v>
      </c>
      <c r="E45" s="133" t="s">
        <v>85</v>
      </c>
      <c r="F45" s="133" t="s">
        <v>86</v>
      </c>
      <c r="G45" s="134" t="s">
        <v>87</v>
      </c>
      <c r="H45" s="135" t="s">
        <v>88</v>
      </c>
      <c r="I45" s="86" t="s">
        <v>84</v>
      </c>
      <c r="J45" s="133" t="s">
        <v>85</v>
      </c>
      <c r="K45" s="133" t="s">
        <v>86</v>
      </c>
      <c r="L45" s="134" t="s">
        <v>87</v>
      </c>
      <c r="M45" s="135" t="s">
        <v>88</v>
      </c>
      <c r="N45" s="112" t="s">
        <v>82</v>
      </c>
      <c r="O45" s="86" t="s">
        <v>84</v>
      </c>
      <c r="P45" s="133" t="s">
        <v>85</v>
      </c>
      <c r="Q45" s="133" t="s">
        <v>86</v>
      </c>
      <c r="R45" s="134" t="s">
        <v>87</v>
      </c>
      <c r="S45" s="135" t="s">
        <v>88</v>
      </c>
      <c r="T45" s="86" t="s">
        <v>84</v>
      </c>
      <c r="U45" s="133" t="s">
        <v>85</v>
      </c>
      <c r="V45" s="133" t="s">
        <v>86</v>
      </c>
      <c r="W45" s="134" t="s">
        <v>87</v>
      </c>
      <c r="X45" s="135" t="s">
        <v>88</v>
      </c>
      <c r="Y45" s="86" t="s">
        <v>84</v>
      </c>
      <c r="Z45" s="133" t="s">
        <v>85</v>
      </c>
      <c r="AA45" s="133" t="s">
        <v>86</v>
      </c>
      <c r="AB45" s="134" t="s">
        <v>87</v>
      </c>
      <c r="AC45" s="135" t="s">
        <v>88</v>
      </c>
      <c r="AD45" s="134"/>
      <c r="AE45" s="63"/>
      <c r="AF45" s="136"/>
    </row>
    <row r="46" spans="1:32" ht="15.75" customHeight="1">
      <c r="A46" s="137" t="s">
        <v>89</v>
      </c>
      <c r="B46" s="138">
        <v>0</v>
      </c>
      <c r="C46" s="139">
        <v>1053361</v>
      </c>
      <c r="D46" s="109">
        <v>6624000000</v>
      </c>
      <c r="E46" s="140"/>
      <c r="F46" s="140"/>
      <c r="G46" s="107"/>
      <c r="H46" s="126"/>
      <c r="I46" s="141">
        <f>D46</f>
        <v>6624000000</v>
      </c>
      <c r="J46" s="140"/>
      <c r="K46" s="140"/>
      <c r="L46" s="107"/>
      <c r="M46" s="126"/>
      <c r="N46" s="138">
        <v>0</v>
      </c>
      <c r="O46" s="142">
        <f>D46</f>
        <v>6624000000</v>
      </c>
      <c r="P46" s="143"/>
      <c r="Q46" s="143"/>
      <c r="R46" s="144"/>
      <c r="S46" s="145"/>
      <c r="T46" s="146">
        <f>D46</f>
        <v>6624000000</v>
      </c>
      <c r="U46" s="147"/>
      <c r="V46" s="148"/>
      <c r="W46" s="149"/>
      <c r="X46" s="150"/>
      <c r="Y46" s="151">
        <f>I46</f>
        <v>6624000000</v>
      </c>
      <c r="Z46" s="152"/>
      <c r="AA46" s="153"/>
      <c r="AB46" s="154"/>
      <c r="AC46" s="155"/>
      <c r="AD46" s="107"/>
      <c r="AE46" s="107"/>
      <c r="AF46" s="107"/>
    </row>
    <row r="47" spans="1:32" ht="15.75" customHeight="1">
      <c r="A47" s="66"/>
      <c r="B47" s="138">
        <v>1</v>
      </c>
      <c r="C47" s="156">
        <f t="shared" ref="C47:C144" si="0">C46+60*24*7*52</f>
        <v>1577521</v>
      </c>
      <c r="D47" s="107">
        <f t="shared" ref="D47:D144" si="1">D46+E47*60*24*7*52</f>
        <v>8294932915.7727737</v>
      </c>
      <c r="E47" s="157">
        <f t="shared" ref="E47:E144" si="2">AVERAGE(433880129.334725*EXP(-2.35788480377594E-07 * C46),433880129.334725*EXP(-2.35788480377594E-07 * C47))/100000</f>
        <v>3187.8298912026353</v>
      </c>
      <c r="F47" s="158">
        <f t="shared" ref="F47:F144" si="3">(D47-D46)/D46</f>
        <v>0.25225436530386075</v>
      </c>
      <c r="G47" s="113">
        <f t="shared" ref="G47:G144" si="4">(D47-D46)/(D46*D$40)</f>
        <v>0.5045087306077215</v>
      </c>
      <c r="H47" s="114">
        <f t="shared" ref="H47:H144" si="5">(1+G47)/(1+F47)-1</f>
        <v>0.20144019641141431</v>
      </c>
      <c r="I47" s="107">
        <f t="shared" ref="I47:I144" si="6">I46+J47*60*24*7*52</f>
        <v>6770764800</v>
      </c>
      <c r="J47" s="157">
        <f t="shared" ref="J47:J144" si="7">I$38</f>
        <v>280</v>
      </c>
      <c r="K47" s="158">
        <f t="shared" ref="K47:K144" si="8">(I47-I46)/I46</f>
        <v>2.2156521739130436E-2</v>
      </c>
      <c r="L47" s="113">
        <f t="shared" ref="L47:L144" si="9">(I47-I46)/(I46*I$40)</f>
        <v>4.4313043478260872E-2</v>
      </c>
      <c r="M47" s="114">
        <f t="shared" ref="M47:M144" si="10">(1+L47)/(1+K47)-1</f>
        <v>2.1676251403681901E-2</v>
      </c>
      <c r="N47" s="138">
        <v>1</v>
      </c>
      <c r="O47" s="144">
        <f t="shared" ref="O47:O144" si="11">O46+P47*60*24*7*52</f>
        <v>6832835827.1999998</v>
      </c>
      <c r="P47" s="159">
        <f>AVERAGE(O$38,O$38*(1-O$39)^$B47)</f>
        <v>398.41999999999996</v>
      </c>
      <c r="Q47" s="160">
        <f t="shared" ref="Q47:Q144" si="12">(O47-O46)/O46</f>
        <v>3.1527147826086926E-2</v>
      </c>
      <c r="R47" s="161">
        <f t="shared" ref="R47:R144" si="13">(O47-O46)/(O46*O$40)</f>
        <v>6.3054295652173853E-2</v>
      </c>
      <c r="S47" s="162">
        <f t="shared" ref="S47:S144" si="14">(1+R47)/(1+Q47)-1</f>
        <v>3.0563565769964773E-2</v>
      </c>
      <c r="T47" s="163">
        <f t="shared" ref="T47:T144" si="15">T46+U47*60*24*7*52</f>
        <v>7088314032</v>
      </c>
      <c r="U47" s="164">
        <f>AVERAGE(T$38,T$38*(1-T$39)^$B47)</f>
        <v>885.82500000000005</v>
      </c>
      <c r="V47" s="165">
        <f t="shared" ref="V47:V144" si="16">(T47-T46)/T46</f>
        <v>7.0095717391304352E-2</v>
      </c>
      <c r="W47" s="166">
        <f t="shared" ref="W47:W144" si="17">(T47-T46)/(T46*T$40)</f>
        <v>0.1401914347826087</v>
      </c>
      <c r="X47" s="167">
        <f t="shared" ref="X47:X144" si="18">(1+W47)/(1+V47)-1</f>
        <v>6.550415654609365E-2</v>
      </c>
      <c r="Y47" s="168">
        <f t="shared" ref="Y47:Y144" si="19">Y46+Z47*60*24*7*52</f>
        <v>6897161397.6000004</v>
      </c>
      <c r="Z47" s="169">
        <f>AVERAGE(Y$38,Y$38*(1-Y$39)^$B47)</f>
        <v>521.14125000000001</v>
      </c>
      <c r="AA47" s="170">
        <f t="shared" ref="AA47:AA144" si="20">(Y47-Y46)/Y46</f>
        <v>4.1238133695652233E-2</v>
      </c>
      <c r="AB47" s="171">
        <f t="shared" ref="AB47:AB144" si="21">(Y47-Y46)/(Y46*Y$40)</f>
        <v>8.2476267391304467E-2</v>
      </c>
      <c r="AC47" s="172">
        <f t="shared" ref="AC47:AC144" si="22">(1+AB47)/(1+AA47)-1</f>
        <v>3.9604901473677456E-2</v>
      </c>
      <c r="AD47" s="113"/>
      <c r="AE47" s="113"/>
      <c r="AF47" s="113"/>
    </row>
    <row r="48" spans="1:32" ht="15.75" customHeight="1">
      <c r="A48" s="66"/>
      <c r="B48" s="138">
        <f t="shared" ref="B48:B144" si="23">B47+1</f>
        <v>2</v>
      </c>
      <c r="C48" s="156">
        <f t="shared" si="0"/>
        <v>2101681</v>
      </c>
      <c r="D48" s="107">
        <f t="shared" si="1"/>
        <v>9771605367.1261559</v>
      </c>
      <c r="E48" s="157">
        <f t="shared" si="2"/>
        <v>2817.2169783146037</v>
      </c>
      <c r="F48" s="158">
        <f t="shared" si="3"/>
        <v>0.17802102396096497</v>
      </c>
      <c r="G48" s="113">
        <f t="shared" si="4"/>
        <v>0.35604204792192995</v>
      </c>
      <c r="H48" s="114">
        <f t="shared" si="5"/>
        <v>0.15111871548980438</v>
      </c>
      <c r="I48" s="107">
        <f t="shared" si="6"/>
        <v>6917529600</v>
      </c>
      <c r="J48" s="157">
        <f t="shared" si="7"/>
        <v>280</v>
      </c>
      <c r="K48" s="158">
        <f t="shared" si="8"/>
        <v>2.1676251403681901E-2</v>
      </c>
      <c r="L48" s="113">
        <f t="shared" si="9"/>
        <v>4.3352502807363802E-2</v>
      </c>
      <c r="M48" s="114">
        <f t="shared" si="10"/>
        <v>2.1216360245137178E-2</v>
      </c>
      <c r="N48" s="138">
        <f t="shared" ref="N48:N144" si="24">N47+1</f>
        <v>2</v>
      </c>
      <c r="O48" s="144">
        <f t="shared" si="11"/>
        <v>7040435937.7651196</v>
      </c>
      <c r="P48" s="159">
        <f>AVERAGE(P47,O$38*(1-O$39)^$B48)</f>
        <v>396.06248199999993</v>
      </c>
      <c r="Q48" s="160">
        <f t="shared" si="12"/>
        <v>3.0382716022344613E-2</v>
      </c>
      <c r="R48" s="161">
        <f t="shared" si="13"/>
        <v>6.0765432044689226E-2</v>
      </c>
      <c r="S48" s="162">
        <f t="shared" si="14"/>
        <v>2.9486826156821744E-2</v>
      </c>
      <c r="T48" s="163">
        <f t="shared" si="15"/>
        <v>7541717155.9919996</v>
      </c>
      <c r="U48" s="164">
        <f t="shared" ref="U48:U144" si="25">AVERAGE(U47,T$38*(1-T$39)^$B48)</f>
        <v>865.00901250000004</v>
      </c>
      <c r="V48" s="165">
        <f t="shared" si="16"/>
        <v>6.3964875419616513E-2</v>
      </c>
      <c r="W48" s="166">
        <f t="shared" si="17"/>
        <v>0.12792975083923303</v>
      </c>
      <c r="X48" s="167">
        <f t="shared" si="18"/>
        <v>6.0119348765521385E-2</v>
      </c>
      <c r="Y48" s="168">
        <f t="shared" si="19"/>
        <v>7167318623.8552799</v>
      </c>
      <c r="Z48" s="169">
        <f t="shared" ref="Z48:Z144" si="26">AVERAGE(Z47,Y$38*(1-Y$39)^$B48)</f>
        <v>515.409848625</v>
      </c>
      <c r="AA48" s="170">
        <f t="shared" si="20"/>
        <v>3.9169335133912617E-2</v>
      </c>
      <c r="AB48" s="171">
        <f t="shared" si="21"/>
        <v>7.8338670267825233E-2</v>
      </c>
      <c r="AC48" s="172">
        <f t="shared" si="22"/>
        <v>3.7692928197178732E-2</v>
      </c>
      <c r="AD48" s="113"/>
      <c r="AE48" s="113"/>
      <c r="AF48" s="113"/>
    </row>
    <row r="49" spans="1:32" ht="15.75" customHeight="1">
      <c r="A49" s="66"/>
      <c r="B49" s="138">
        <f t="shared" si="23"/>
        <v>3</v>
      </c>
      <c r="C49" s="156">
        <f t="shared" si="0"/>
        <v>2625841</v>
      </c>
      <c r="D49" s="107">
        <f t="shared" si="1"/>
        <v>11076601820.306648</v>
      </c>
      <c r="E49" s="157">
        <f t="shared" si="2"/>
        <v>2489.6910355244449</v>
      </c>
      <c r="F49" s="158">
        <f t="shared" si="3"/>
        <v>0.13354985226591215</v>
      </c>
      <c r="G49" s="113">
        <f t="shared" si="4"/>
        <v>0.2670997045318243</v>
      </c>
      <c r="H49" s="114">
        <f t="shared" si="5"/>
        <v>0.11781559672823594</v>
      </c>
      <c r="I49" s="107">
        <f t="shared" si="6"/>
        <v>7064294400</v>
      </c>
      <c r="J49" s="157">
        <f t="shared" si="7"/>
        <v>280</v>
      </c>
      <c r="K49" s="158">
        <f t="shared" si="8"/>
        <v>2.1216360245137223E-2</v>
      </c>
      <c r="L49" s="113">
        <f t="shared" si="9"/>
        <v>4.2432720490274446E-2</v>
      </c>
      <c r="M49" s="114">
        <f t="shared" si="10"/>
        <v>2.0775578095952429E-2</v>
      </c>
      <c r="N49" s="138">
        <f t="shared" si="24"/>
        <v>3</v>
      </c>
      <c r="O49" s="144">
        <f t="shared" si="11"/>
        <v>7246603050.6567755</v>
      </c>
      <c r="P49" s="159">
        <f t="shared" ref="P49:P144" si="27">AVERAGE(P48,O$38*(1-O$39)^B49)</f>
        <v>393.32858839219995</v>
      </c>
      <c r="Q49" s="160">
        <f t="shared" si="12"/>
        <v>2.9283287954623528E-2</v>
      </c>
      <c r="R49" s="161">
        <f t="shared" si="13"/>
        <v>5.8566575909247055E-2</v>
      </c>
      <c r="S49" s="162">
        <f t="shared" si="14"/>
        <v>2.8450173336453277E-2</v>
      </c>
      <c r="T49" s="163">
        <f t="shared" si="15"/>
        <v>7982695573.5782518</v>
      </c>
      <c r="U49" s="164">
        <f t="shared" si="25"/>
        <v>841.30497860625007</v>
      </c>
      <c r="V49" s="165">
        <f t="shared" si="16"/>
        <v>5.8471884912295963E-2</v>
      </c>
      <c r="W49" s="166">
        <f t="shared" si="17"/>
        <v>0.11694376982459193</v>
      </c>
      <c r="X49" s="167">
        <f t="shared" si="18"/>
        <v>5.5241793141383999E-2</v>
      </c>
      <c r="Y49" s="168">
        <f t="shared" si="19"/>
        <v>7434010189.4846077</v>
      </c>
      <c r="Z49" s="169">
        <f t="shared" si="26"/>
        <v>508.79801135021251</v>
      </c>
      <c r="AA49" s="170">
        <f t="shared" si="20"/>
        <v>3.7209391632414289E-2</v>
      </c>
      <c r="AB49" s="171">
        <f t="shared" si="21"/>
        <v>7.4418783264828578E-2</v>
      </c>
      <c r="AC49" s="172">
        <f t="shared" si="22"/>
        <v>3.5874522475979775E-2</v>
      </c>
      <c r="AD49" s="113"/>
      <c r="AE49" s="113"/>
      <c r="AF49" s="113"/>
    </row>
    <row r="50" spans="1:32" ht="15.75" customHeight="1">
      <c r="A50" s="66"/>
      <c r="B50" s="138">
        <f t="shared" si="23"/>
        <v>4</v>
      </c>
      <c r="C50" s="156">
        <f t="shared" si="0"/>
        <v>3150001</v>
      </c>
      <c r="D50" s="107">
        <f t="shared" si="1"/>
        <v>12229881101.201229</v>
      </c>
      <c r="E50" s="157">
        <f t="shared" si="2"/>
        <v>2200.2428283245199</v>
      </c>
      <c r="F50" s="158">
        <f t="shared" si="3"/>
        <v>0.1041185103160685</v>
      </c>
      <c r="G50" s="113">
        <f t="shared" si="4"/>
        <v>0.208237020632137</v>
      </c>
      <c r="H50" s="114">
        <f t="shared" si="5"/>
        <v>9.4300122082241922E-2</v>
      </c>
      <c r="I50" s="107">
        <f t="shared" si="6"/>
        <v>7211059200</v>
      </c>
      <c r="J50" s="157">
        <f t="shared" si="7"/>
        <v>280</v>
      </c>
      <c r="K50" s="158">
        <f t="shared" si="8"/>
        <v>2.0775578095952513E-2</v>
      </c>
      <c r="L50" s="113">
        <f t="shared" si="9"/>
        <v>4.1551156191905025E-2</v>
      </c>
      <c r="M50" s="114">
        <f t="shared" si="10"/>
        <v>2.0352738194133968E-2</v>
      </c>
      <c r="N50" s="138">
        <f t="shared" si="24"/>
        <v>4</v>
      </c>
      <c r="O50" s="144">
        <f t="shared" si="11"/>
        <v>7451244964.9565868</v>
      </c>
      <c r="P50" s="159">
        <f t="shared" si="27"/>
        <v>390.41879254390153</v>
      </c>
      <c r="Q50" s="160">
        <f t="shared" si="12"/>
        <v>2.8239702501886621E-2</v>
      </c>
      <c r="R50" s="161">
        <f t="shared" si="13"/>
        <v>5.6479405003773242E-2</v>
      </c>
      <c r="S50" s="162">
        <f t="shared" si="14"/>
        <v>2.7464123815851949E-2</v>
      </c>
      <c r="T50" s="163">
        <f t="shared" si="15"/>
        <v>8410711917.0105371</v>
      </c>
      <c r="U50" s="164">
        <f t="shared" si="25"/>
        <v>816.57574678015317</v>
      </c>
      <c r="V50" s="165">
        <f t="shared" si="16"/>
        <v>5.3618021567672848E-2</v>
      </c>
      <c r="W50" s="166">
        <f t="shared" si="17"/>
        <v>0.1072360431353457</v>
      </c>
      <c r="X50" s="167">
        <f t="shared" si="18"/>
        <v>5.0889430960847415E-2</v>
      </c>
      <c r="Y50" s="168">
        <f t="shared" si="19"/>
        <v>7697034214.3991842</v>
      </c>
      <c r="Z50" s="169">
        <f t="shared" si="26"/>
        <v>501.80102433336435</v>
      </c>
      <c r="AA50" s="170">
        <f t="shared" si="20"/>
        <v>3.5381176271001548E-2</v>
      </c>
      <c r="AB50" s="171">
        <f t="shared" si="21"/>
        <v>7.0762352542003096E-2</v>
      </c>
      <c r="AC50" s="172">
        <f t="shared" si="22"/>
        <v>3.4172126248643409E-2</v>
      </c>
      <c r="AD50" s="113"/>
      <c r="AE50" s="113"/>
      <c r="AF50" s="113"/>
    </row>
    <row r="51" spans="1:32" ht="15.75" customHeight="1">
      <c r="A51" s="66"/>
      <c r="B51" s="138">
        <f t="shared" si="23"/>
        <v>5</v>
      </c>
      <c r="C51" s="156">
        <f t="shared" si="0"/>
        <v>3674161</v>
      </c>
      <c r="D51" s="107">
        <f t="shared" si="1"/>
        <v>13249081648.834259</v>
      </c>
      <c r="E51" s="157">
        <f t="shared" si="2"/>
        <v>1944.4454892266297</v>
      </c>
      <c r="F51" s="158">
        <f t="shared" si="3"/>
        <v>8.3336913842353158E-2</v>
      </c>
      <c r="G51" s="113">
        <f t="shared" si="4"/>
        <v>0.16667382768470632</v>
      </c>
      <c r="H51" s="114">
        <f t="shared" si="5"/>
        <v>7.6926127760915897E-2</v>
      </c>
      <c r="I51" s="107">
        <f t="shared" si="6"/>
        <v>7357824000</v>
      </c>
      <c r="J51" s="157">
        <f t="shared" si="7"/>
        <v>280</v>
      </c>
      <c r="K51" s="158">
        <f t="shared" si="8"/>
        <v>2.0352738194133812E-2</v>
      </c>
      <c r="L51" s="113">
        <f t="shared" si="9"/>
        <v>4.0705476388267624E-2</v>
      </c>
      <c r="M51" s="114">
        <f t="shared" si="10"/>
        <v>1.9946766870205357E-2</v>
      </c>
      <c r="N51" s="138">
        <f t="shared" si="24"/>
        <v>5</v>
      </c>
      <c r="O51" s="144">
        <f t="shared" si="11"/>
        <v>7654321968.9334297</v>
      </c>
      <c r="P51" s="159">
        <f t="shared" si="27"/>
        <v>387.43323408280469</v>
      </c>
      <c r="Q51" s="160">
        <f t="shared" si="12"/>
        <v>2.7254103835254336E-2</v>
      </c>
      <c r="R51" s="161">
        <f t="shared" si="13"/>
        <v>5.4508207670508672E-2</v>
      </c>
      <c r="S51" s="162">
        <f t="shared" si="14"/>
        <v>2.653102453764955E-2</v>
      </c>
      <c r="T51" s="163">
        <f t="shared" si="15"/>
        <v>8825710118.6247063</v>
      </c>
      <c r="U51" s="164">
        <f t="shared" si="25"/>
        <v>791.73954825657847</v>
      </c>
      <c r="V51" s="165">
        <f t="shared" si="16"/>
        <v>4.9341625977563391E-2</v>
      </c>
      <c r="W51" s="166">
        <f t="shared" si="17"/>
        <v>9.8683251955126783E-2</v>
      </c>
      <c r="X51" s="167">
        <f t="shared" si="18"/>
        <v>4.7021508302024007E-2</v>
      </c>
      <c r="Y51" s="168">
        <f t="shared" si="19"/>
        <v>7956318198.7975159</v>
      </c>
      <c r="Z51" s="169">
        <f t="shared" si="26"/>
        <v>494.66572115066384</v>
      </c>
      <c r="AA51" s="170">
        <f t="shared" si="20"/>
        <v>3.3686219545870998E-2</v>
      </c>
      <c r="AB51" s="171">
        <f t="shared" si="21"/>
        <v>6.7372439091741995E-2</v>
      </c>
      <c r="AC51" s="172">
        <f t="shared" si="22"/>
        <v>3.2588438259988139E-2</v>
      </c>
      <c r="AD51" s="113"/>
      <c r="AE51" s="113"/>
      <c r="AF51" s="113"/>
    </row>
    <row r="52" spans="1:32" ht="15.75" customHeight="1">
      <c r="A52" s="118"/>
      <c r="B52" s="138">
        <f t="shared" si="23"/>
        <v>6</v>
      </c>
      <c r="C52" s="156">
        <f t="shared" si="0"/>
        <v>4198321</v>
      </c>
      <c r="D52" s="107">
        <f t="shared" si="1"/>
        <v>14149791280.494087</v>
      </c>
      <c r="E52" s="157">
        <f t="shared" si="2"/>
        <v>1718.3868125378281</v>
      </c>
      <c r="F52" s="158">
        <f t="shared" si="3"/>
        <v>6.7982797263467579E-2</v>
      </c>
      <c r="G52" s="113">
        <f t="shared" si="4"/>
        <v>0.13596559452693516</v>
      </c>
      <c r="H52" s="114">
        <f t="shared" si="5"/>
        <v>6.3655329877655653E-2</v>
      </c>
      <c r="I52" s="107">
        <f t="shared" si="6"/>
        <v>7504588800</v>
      </c>
      <c r="J52" s="157">
        <f t="shared" si="7"/>
        <v>280</v>
      </c>
      <c r="K52" s="158">
        <f t="shared" si="8"/>
        <v>1.9946766870205104E-2</v>
      </c>
      <c r="L52" s="113">
        <f t="shared" si="9"/>
        <v>3.9893533740410207E-2</v>
      </c>
      <c r="M52" s="114">
        <f t="shared" si="10"/>
        <v>1.9556674444308086E-2</v>
      </c>
      <c r="N52" s="138">
        <f t="shared" si="24"/>
        <v>6</v>
      </c>
      <c r="O52" s="144">
        <f t="shared" si="11"/>
        <v>7855820544.9788551</v>
      </c>
      <c r="P52" s="159">
        <f t="shared" si="27"/>
        <v>384.42188653355049</v>
      </c>
      <c r="Q52" s="160">
        <f t="shared" si="12"/>
        <v>2.6324810592400869E-2</v>
      </c>
      <c r="R52" s="161">
        <f t="shared" si="13"/>
        <v>5.2649621184801737E-2</v>
      </c>
      <c r="S52" s="162">
        <f t="shared" si="14"/>
        <v>2.5649589994035216E-2</v>
      </c>
      <c r="T52" s="163">
        <f t="shared" si="15"/>
        <v>9227868063.3880272</v>
      </c>
      <c r="U52" s="164">
        <f t="shared" si="25"/>
        <v>767.24272123649621</v>
      </c>
      <c r="V52" s="165">
        <f t="shared" si="16"/>
        <v>4.5566638758580531E-2</v>
      </c>
      <c r="W52" s="166">
        <f t="shared" si="17"/>
        <v>9.1133277517161063E-2</v>
      </c>
      <c r="X52" s="167">
        <f t="shared" si="18"/>
        <v>4.3580807831323565E-2</v>
      </c>
      <c r="Y52" s="168">
        <f t="shared" si="19"/>
        <v>8211853914.9501925</v>
      </c>
      <c r="Z52" s="169">
        <f t="shared" si="26"/>
        <v>487.51472098724906</v>
      </c>
      <c r="AA52" s="170">
        <f t="shared" si="20"/>
        <v>3.211733238513477E-2</v>
      </c>
      <c r="AB52" s="171">
        <f t="shared" si="21"/>
        <v>6.4234664770269539E-2</v>
      </c>
      <c r="AC52" s="172">
        <f t="shared" si="22"/>
        <v>3.111790818483251E-2</v>
      </c>
      <c r="AD52" s="113"/>
      <c r="AE52" s="113"/>
      <c r="AF52" s="113"/>
    </row>
    <row r="53" spans="1:32" ht="15.75" customHeight="1">
      <c r="A53" s="66"/>
      <c r="B53" s="138">
        <f t="shared" si="23"/>
        <v>7</v>
      </c>
      <c r="C53" s="156">
        <f t="shared" si="0"/>
        <v>4722481</v>
      </c>
      <c r="D53" s="107">
        <f t="shared" si="1"/>
        <v>14945785594.320621</v>
      </c>
      <c r="E53" s="157">
        <f t="shared" si="2"/>
        <v>1518.6094204566073</v>
      </c>
      <c r="F53" s="158">
        <f t="shared" si="3"/>
        <v>5.6254844898230856E-2</v>
      </c>
      <c r="G53" s="113">
        <f t="shared" si="4"/>
        <v>0.11250968979646171</v>
      </c>
      <c r="H53" s="114">
        <f t="shared" si="5"/>
        <v>5.3258780463772304E-2</v>
      </c>
      <c r="I53" s="107">
        <f t="shared" si="6"/>
        <v>7651353600</v>
      </c>
      <c r="J53" s="157">
        <f t="shared" si="7"/>
        <v>280</v>
      </c>
      <c r="K53" s="158">
        <f t="shared" si="8"/>
        <v>1.9556674444307996E-2</v>
      </c>
      <c r="L53" s="113">
        <f t="shared" si="9"/>
        <v>3.9113348888615992E-2</v>
      </c>
      <c r="M53" s="114">
        <f t="shared" si="10"/>
        <v>1.9181547170947555E-2</v>
      </c>
      <c r="N53" s="138">
        <f t="shared" si="24"/>
        <v>7</v>
      </c>
      <c r="O53" s="144">
        <f t="shared" si="11"/>
        <v>8055740222.4735222</v>
      </c>
      <c r="P53" s="159">
        <f t="shared" si="27"/>
        <v>381.40964112993549</v>
      </c>
      <c r="Q53" s="160">
        <f t="shared" si="12"/>
        <v>2.5448605444844102E-2</v>
      </c>
      <c r="R53" s="161">
        <f t="shared" si="13"/>
        <v>5.0897210889688203E-2</v>
      </c>
      <c r="S53" s="162">
        <f t="shared" si="14"/>
        <v>2.4817046227104012E-2</v>
      </c>
      <c r="T53" s="163">
        <f t="shared" si="15"/>
        <v>9617474126.141304</v>
      </c>
      <c r="U53" s="164">
        <f t="shared" si="25"/>
        <v>743.29605989254662</v>
      </c>
      <c r="V53" s="165">
        <f t="shared" si="16"/>
        <v>4.2220593107421642E-2</v>
      </c>
      <c r="W53" s="166">
        <f t="shared" si="17"/>
        <v>8.4441186214843283E-2</v>
      </c>
      <c r="X53" s="167">
        <f t="shared" si="18"/>
        <v>4.0510227284551448E-2</v>
      </c>
      <c r="Y53" s="168">
        <f t="shared" si="19"/>
        <v>8463664859.2379246</v>
      </c>
      <c r="Z53" s="169">
        <f t="shared" si="26"/>
        <v>480.40854755748649</v>
      </c>
      <c r="AA53" s="170">
        <f t="shared" si="20"/>
        <v>3.0664323415361128E-2</v>
      </c>
      <c r="AB53" s="171">
        <f t="shared" si="21"/>
        <v>6.1328646830722255E-2</v>
      </c>
      <c r="AC53" s="172">
        <f t="shared" si="22"/>
        <v>2.9751998510773481E-2</v>
      </c>
      <c r="AD53" s="113"/>
      <c r="AE53" s="113"/>
      <c r="AF53" s="113"/>
    </row>
    <row r="54" spans="1:32" ht="15.75" customHeight="1">
      <c r="A54" s="66"/>
      <c r="B54" s="138">
        <f t="shared" si="23"/>
        <v>8</v>
      </c>
      <c r="C54" s="156">
        <f t="shared" si="0"/>
        <v>5246641</v>
      </c>
      <c r="D54" s="107">
        <f t="shared" si="1"/>
        <v>15649238655.52145</v>
      </c>
      <c r="E54" s="157">
        <f t="shared" si="2"/>
        <v>1342.0578853800914</v>
      </c>
      <c r="F54" s="158">
        <f t="shared" si="3"/>
        <v>4.7066984653395524E-2</v>
      </c>
      <c r="G54" s="113">
        <f t="shared" si="4"/>
        <v>9.4133969306791049E-2</v>
      </c>
      <c r="H54" s="114">
        <f t="shared" si="5"/>
        <v>4.4951264191541496E-2</v>
      </c>
      <c r="I54" s="107">
        <f t="shared" si="6"/>
        <v>7798118400</v>
      </c>
      <c r="J54" s="157">
        <f t="shared" si="7"/>
        <v>280</v>
      </c>
      <c r="K54" s="158">
        <f t="shared" si="8"/>
        <v>1.9181547170947635E-2</v>
      </c>
      <c r="L54" s="113">
        <f t="shared" si="9"/>
        <v>3.8363094341895269E-2</v>
      </c>
      <c r="M54" s="114">
        <f t="shared" si="10"/>
        <v>1.8820540093364091E-2</v>
      </c>
      <c r="N54" s="138">
        <f t="shared" si="24"/>
        <v>8</v>
      </c>
      <c r="O54" s="144">
        <f t="shared" si="11"/>
        <v>8254087004.6159811</v>
      </c>
      <c r="P54" s="159">
        <f t="shared" si="27"/>
        <v>378.40884871500896</v>
      </c>
      <c r="Q54" s="160">
        <f t="shared" si="12"/>
        <v>2.4621794728325583E-2</v>
      </c>
      <c r="R54" s="161">
        <f t="shared" si="13"/>
        <v>4.9243589456651166E-2</v>
      </c>
      <c r="S54" s="162">
        <f t="shared" si="14"/>
        <v>2.4030129804972544E-2</v>
      </c>
      <c r="T54" s="163">
        <f t="shared" si="15"/>
        <v>9994865644.5428524</v>
      </c>
      <c r="U54" s="164">
        <f t="shared" si="25"/>
        <v>719.99297619343145</v>
      </c>
      <c r="V54" s="165">
        <f t="shared" si="16"/>
        <v>3.9240190662510714E-2</v>
      </c>
      <c r="W54" s="166">
        <f t="shared" si="17"/>
        <v>7.8480381325021428E-2</v>
      </c>
      <c r="X54" s="167">
        <f t="shared" si="18"/>
        <v>3.7758538415932019E-2</v>
      </c>
      <c r="Y54" s="168">
        <f t="shared" si="19"/>
        <v>8711789984.2258778</v>
      </c>
      <c r="Z54" s="169">
        <f t="shared" si="26"/>
        <v>473.37668839276637</v>
      </c>
      <c r="AA54" s="170">
        <f t="shared" si="20"/>
        <v>2.9316511123089837E-2</v>
      </c>
      <c r="AB54" s="171">
        <f t="shared" si="21"/>
        <v>5.8633022246179674E-2</v>
      </c>
      <c r="AC54" s="172">
        <f t="shared" si="22"/>
        <v>2.8481531974166696E-2</v>
      </c>
      <c r="AD54" s="113"/>
      <c r="AE54" s="113"/>
      <c r="AF54" s="113"/>
    </row>
    <row r="55" spans="1:32" ht="15.75" customHeight="1">
      <c r="A55" s="66"/>
      <c r="B55" s="138">
        <f t="shared" si="23"/>
        <v>9</v>
      </c>
      <c r="C55" s="156">
        <f t="shared" si="0"/>
        <v>5770801</v>
      </c>
      <c r="D55" s="107">
        <f t="shared" si="1"/>
        <v>16270909188.485401</v>
      </c>
      <c r="E55" s="157">
        <f t="shared" si="2"/>
        <v>1186.031999702288</v>
      </c>
      <c r="F55" s="158">
        <f t="shared" si="3"/>
        <v>3.9725289303106766E-2</v>
      </c>
      <c r="G55" s="113">
        <f t="shared" si="4"/>
        <v>7.9450578606213532E-2</v>
      </c>
      <c r="H55" s="114">
        <f t="shared" si="5"/>
        <v>3.8207485873247737E-2</v>
      </c>
      <c r="I55" s="107">
        <f t="shared" si="6"/>
        <v>7944883200</v>
      </c>
      <c r="J55" s="157">
        <f t="shared" si="7"/>
        <v>280</v>
      </c>
      <c r="K55" s="158">
        <f t="shared" si="8"/>
        <v>1.882054009336406E-2</v>
      </c>
      <c r="L55" s="113">
        <f t="shared" si="9"/>
        <v>3.7641080186728119E-2</v>
      </c>
      <c r="M55" s="114">
        <f t="shared" si="10"/>
        <v>1.8472870689905108E-2</v>
      </c>
      <c r="N55" s="138">
        <f t="shared" si="24"/>
        <v>9</v>
      </c>
      <c r="O55" s="144">
        <f t="shared" si="11"/>
        <v>8450870082.2295151</v>
      </c>
      <c r="P55" s="159">
        <f t="shared" si="27"/>
        <v>375.42559068516039</v>
      </c>
      <c r="Q55" s="160">
        <f t="shared" si="12"/>
        <v>2.3840683712624527E-2</v>
      </c>
      <c r="R55" s="161">
        <f t="shared" si="13"/>
        <v>4.7681367425249054E-2</v>
      </c>
      <c r="S55" s="162">
        <f t="shared" si="14"/>
        <v>2.3285540506335245E-2</v>
      </c>
      <c r="T55" s="163">
        <f t="shared" si="15"/>
        <v>10360398353.427252</v>
      </c>
      <c r="U55" s="164">
        <f t="shared" si="25"/>
        <v>697.36856853708832</v>
      </c>
      <c r="V55" s="165">
        <f t="shared" si="16"/>
        <v>3.6572048278005469E-2</v>
      </c>
      <c r="W55" s="166">
        <f t="shared" si="17"/>
        <v>7.3144096556010937E-2</v>
      </c>
      <c r="X55" s="167">
        <f t="shared" si="18"/>
        <v>3.5281723386966002E-2</v>
      </c>
      <c r="Y55" s="168">
        <f t="shared" si="19"/>
        <v>8956275570.6671314</v>
      </c>
      <c r="Z55" s="169">
        <f t="shared" si="26"/>
        <v>466.43312431558019</v>
      </c>
      <c r="AA55" s="170">
        <f t="shared" si="20"/>
        <v>2.8063760361984717E-2</v>
      </c>
      <c r="AB55" s="171">
        <f t="shared" si="21"/>
        <v>5.6127520723969433E-2</v>
      </c>
      <c r="AC55" s="172">
        <f t="shared" si="22"/>
        <v>2.7297684680669621E-2</v>
      </c>
      <c r="AD55" s="113"/>
      <c r="AE55" s="113"/>
      <c r="AF55" s="113"/>
    </row>
    <row r="56" spans="1:32" ht="15.75" customHeight="1">
      <c r="A56" s="66"/>
      <c r="B56" s="138">
        <f t="shared" si="23"/>
        <v>10</v>
      </c>
      <c r="C56" s="156">
        <f t="shared" si="0"/>
        <v>6294961</v>
      </c>
      <c r="D56" s="107">
        <f t="shared" si="1"/>
        <v>16820305122.445732</v>
      </c>
      <c r="E56" s="157">
        <f t="shared" si="2"/>
        <v>1048.1454784041723</v>
      </c>
      <c r="F56" s="158">
        <f t="shared" si="3"/>
        <v>3.3765533787695624E-2</v>
      </c>
      <c r="G56" s="113">
        <f t="shared" si="4"/>
        <v>6.7531067575391249E-2</v>
      </c>
      <c r="H56" s="114">
        <f t="shared" si="5"/>
        <v>3.2662661584372366E-2</v>
      </c>
      <c r="I56" s="107">
        <f t="shared" si="6"/>
        <v>8091648000</v>
      </c>
      <c r="J56" s="157">
        <f t="shared" si="7"/>
        <v>280</v>
      </c>
      <c r="K56" s="158">
        <f t="shared" si="8"/>
        <v>1.847287068990517E-2</v>
      </c>
      <c r="L56" s="113">
        <f t="shared" si="9"/>
        <v>3.694574137981034E-2</v>
      </c>
      <c r="M56" s="114">
        <f t="shared" si="10"/>
        <v>1.8137813211845266E-2</v>
      </c>
      <c r="N56" s="138">
        <f t="shared" si="24"/>
        <v>10</v>
      </c>
      <c r="O56" s="144">
        <f t="shared" si="11"/>
        <v>8646100191.0549011</v>
      </c>
      <c r="P56" s="159">
        <f t="shared" si="27"/>
        <v>372.4628144562476</v>
      </c>
      <c r="Q56" s="160">
        <f t="shared" si="12"/>
        <v>2.3101776139703746E-2</v>
      </c>
      <c r="R56" s="161">
        <f t="shared" si="13"/>
        <v>4.6203552279407492E-2</v>
      </c>
      <c r="S56" s="162">
        <f t="shared" si="14"/>
        <v>2.2580134917632444E-2</v>
      </c>
      <c r="T56" s="163">
        <f t="shared" si="15"/>
        <v>10714431293.638044</v>
      </c>
      <c r="U56" s="164">
        <f t="shared" si="25"/>
        <v>675.42914417504517</v>
      </c>
      <c r="V56" s="165">
        <f t="shared" si="16"/>
        <v>3.4171749785439222E-2</v>
      </c>
      <c r="W56" s="166">
        <f t="shared" si="17"/>
        <v>6.8343499570878444E-2</v>
      </c>
      <c r="X56" s="167">
        <f t="shared" si="18"/>
        <v>3.3042625456099373E-2</v>
      </c>
      <c r="Y56" s="168">
        <f t="shared" si="19"/>
        <v>9197171169.3830128</v>
      </c>
      <c r="Z56" s="169">
        <f t="shared" si="26"/>
        <v>459.58409400923489</v>
      </c>
      <c r="AA56" s="170">
        <f t="shared" si="20"/>
        <v>2.689684979154093E-2</v>
      </c>
      <c r="AB56" s="171">
        <f t="shared" si="21"/>
        <v>5.3793699583081861E-2</v>
      </c>
      <c r="AC56" s="172">
        <f t="shared" si="22"/>
        <v>2.6192357876062111E-2</v>
      </c>
      <c r="AD56" s="173"/>
      <c r="AE56" s="173"/>
      <c r="AF56" s="173"/>
    </row>
    <row r="57" spans="1:32" ht="15.75" customHeight="1">
      <c r="A57" s="66"/>
      <c r="B57" s="138">
        <f t="shared" si="23"/>
        <v>11</v>
      </c>
      <c r="C57" s="156">
        <f t="shared" si="0"/>
        <v>6819121</v>
      </c>
      <c r="D57" s="107">
        <f t="shared" si="1"/>
        <v>17305829007.2808</v>
      </c>
      <c r="E57" s="157">
        <f t="shared" si="2"/>
        <v>926.28946282636434</v>
      </c>
      <c r="F57" s="158">
        <f t="shared" si="3"/>
        <v>2.8865343482215668E-2</v>
      </c>
      <c r="G57" s="113">
        <f t="shared" si="4"/>
        <v>5.7730686964431337E-2</v>
      </c>
      <c r="H57" s="114">
        <f t="shared" si="5"/>
        <v>2.8055511506025033E-2</v>
      </c>
      <c r="I57" s="107">
        <f t="shared" si="6"/>
        <v>8238412800</v>
      </c>
      <c r="J57" s="157">
        <f t="shared" si="7"/>
        <v>280</v>
      </c>
      <c r="K57" s="158">
        <f t="shared" si="8"/>
        <v>1.8137813211845103E-2</v>
      </c>
      <c r="L57" s="113">
        <f t="shared" si="9"/>
        <v>3.6275626423690206E-2</v>
      </c>
      <c r="M57" s="114">
        <f t="shared" si="10"/>
        <v>1.7814693626422962E-2</v>
      </c>
      <c r="N57" s="138">
        <f t="shared" si="24"/>
        <v>11</v>
      </c>
      <c r="O57" s="144">
        <f t="shared" si="11"/>
        <v>8839788790.7830677</v>
      </c>
      <c r="P57" s="159">
        <f t="shared" si="27"/>
        <v>369.52190119079324</v>
      </c>
      <c r="Q57" s="160">
        <f t="shared" si="12"/>
        <v>2.2401845392510406E-2</v>
      </c>
      <c r="R57" s="161">
        <f t="shared" si="13"/>
        <v>4.4803690785020812E-2</v>
      </c>
      <c r="S57" s="162">
        <f t="shared" si="14"/>
        <v>2.1910998589708353E-2</v>
      </c>
      <c r="T57" s="163">
        <f t="shared" si="15"/>
        <v>11057319452.060322</v>
      </c>
      <c r="U57" s="164">
        <f t="shared" si="25"/>
        <v>654.1669689069688</v>
      </c>
      <c r="V57" s="165">
        <f t="shared" si="16"/>
        <v>3.200245995565585E-2</v>
      </c>
      <c r="W57" s="166">
        <f t="shared" si="17"/>
        <v>6.40049199113117E-2</v>
      </c>
      <c r="X57" s="167">
        <f t="shared" si="18"/>
        <v>3.1010061697944957E-2</v>
      </c>
      <c r="Y57" s="168">
        <f t="shared" si="19"/>
        <v>9434527577.9954262</v>
      </c>
      <c r="Z57" s="169">
        <f t="shared" si="26"/>
        <v>452.83197613784603</v>
      </c>
      <c r="AA57" s="170">
        <f t="shared" si="20"/>
        <v>2.5807544976716612E-2</v>
      </c>
      <c r="AB57" s="171">
        <f t="shared" si="21"/>
        <v>5.1615089953433224E-2</v>
      </c>
      <c r="AC57" s="172">
        <f t="shared" si="22"/>
        <v>2.5158271747067751E-2</v>
      </c>
      <c r="AD57" s="113"/>
      <c r="AE57" s="113"/>
      <c r="AF57" s="113"/>
    </row>
    <row r="58" spans="1:32" ht="15.75" customHeight="1">
      <c r="A58" s="66"/>
      <c r="B58" s="138">
        <f t="shared" si="23"/>
        <v>12</v>
      </c>
      <c r="C58" s="156">
        <f t="shared" si="0"/>
        <v>7343281</v>
      </c>
      <c r="D58" s="107">
        <f t="shared" si="1"/>
        <v>17734906523.464886</v>
      </c>
      <c r="E58" s="157">
        <f t="shared" si="2"/>
        <v>818.60026744522122</v>
      </c>
      <c r="F58" s="158">
        <f t="shared" si="3"/>
        <v>2.4793814616079185E-2</v>
      </c>
      <c r="G58" s="113">
        <f t="shared" si="4"/>
        <v>4.958762923215837E-2</v>
      </c>
      <c r="H58" s="114">
        <f t="shared" si="5"/>
        <v>2.4193954200794954E-2</v>
      </c>
      <c r="I58" s="107">
        <f t="shared" si="6"/>
        <v>8385177600</v>
      </c>
      <c r="J58" s="157">
        <f t="shared" si="7"/>
        <v>280</v>
      </c>
      <c r="K58" s="158">
        <f t="shared" si="8"/>
        <v>1.7814693626422799E-2</v>
      </c>
      <c r="L58" s="113">
        <f t="shared" si="9"/>
        <v>3.5629387252845597E-2</v>
      </c>
      <c r="M58" s="114">
        <f t="shared" si="10"/>
        <v>1.7502885090949327E-2</v>
      </c>
      <c r="N58" s="138">
        <f t="shared" si="24"/>
        <v>12</v>
      </c>
      <c r="O58" s="144">
        <f t="shared" si="11"/>
        <v>9031947654.9546318</v>
      </c>
      <c r="P58" s="159">
        <f t="shared" si="27"/>
        <v>366.60344965576098</v>
      </c>
      <c r="Q58" s="160">
        <f t="shared" si="12"/>
        <v>2.1737947446427826E-2</v>
      </c>
      <c r="R58" s="161">
        <f t="shared" si="13"/>
        <v>4.3475894892855652E-2</v>
      </c>
      <c r="S58" s="162">
        <f t="shared" si="14"/>
        <v>2.1275462559412928E-2</v>
      </c>
      <c r="T58" s="163">
        <f t="shared" si="15"/>
        <v>11389410261.406359</v>
      </c>
      <c r="U58" s="164">
        <f t="shared" si="25"/>
        <v>633.56763077311803</v>
      </c>
      <c r="V58" s="165">
        <f t="shared" si="16"/>
        <v>3.0033572855142399E-2</v>
      </c>
      <c r="W58" s="166">
        <f t="shared" si="17"/>
        <v>6.0067145710284799E-2</v>
      </c>
      <c r="X58" s="167">
        <f t="shared" si="18"/>
        <v>2.9157858196692255E-2</v>
      </c>
      <c r="Y58" s="168">
        <f t="shared" si="19"/>
        <v>9668395835.0000648</v>
      </c>
      <c r="Z58" s="169">
        <f t="shared" si="26"/>
        <v>446.17723024389306</v>
      </c>
      <c r="AA58" s="170">
        <f t="shared" si="20"/>
        <v>2.4788549831588829E-2</v>
      </c>
      <c r="AB58" s="171">
        <f t="shared" si="21"/>
        <v>4.9577099663177658E-2</v>
      </c>
      <c r="AC58" s="172">
        <f t="shared" si="22"/>
        <v>2.4188941060731661E-2</v>
      </c>
      <c r="AD58" s="113"/>
      <c r="AE58" s="113"/>
      <c r="AF58" s="113"/>
    </row>
    <row r="59" spans="1:32" ht="15.75" customHeight="1">
      <c r="A59" s="66"/>
      <c r="B59" s="138">
        <f t="shared" si="23"/>
        <v>13</v>
      </c>
      <c r="C59" s="156">
        <f t="shared" si="0"/>
        <v>7867441</v>
      </c>
      <c r="D59" s="107">
        <f t="shared" si="1"/>
        <v>18114100051.621071</v>
      </c>
      <c r="E59" s="157">
        <f t="shared" si="2"/>
        <v>723.43087636634493</v>
      </c>
      <c r="F59" s="158">
        <f t="shared" si="3"/>
        <v>2.1381196887306837E-2</v>
      </c>
      <c r="G59" s="113">
        <f t="shared" si="4"/>
        <v>4.2762393774613675E-2</v>
      </c>
      <c r="H59" s="114">
        <f t="shared" si="5"/>
        <v>2.0933611224160931E-2</v>
      </c>
      <c r="I59" s="107">
        <f t="shared" si="6"/>
        <v>8531942400</v>
      </c>
      <c r="J59" s="157">
        <f t="shared" si="7"/>
        <v>280</v>
      </c>
      <c r="K59" s="158">
        <f t="shared" si="8"/>
        <v>1.7502885090949057E-2</v>
      </c>
      <c r="L59" s="113">
        <f t="shared" si="9"/>
        <v>3.5005770181898113E-2</v>
      </c>
      <c r="M59" s="114">
        <f t="shared" si="10"/>
        <v>1.7201803894034695E-2</v>
      </c>
      <c r="N59" s="138">
        <f t="shared" si="24"/>
        <v>13</v>
      </c>
      <c r="O59" s="144">
        <f t="shared" si="11"/>
        <v>9222588666.2898655</v>
      </c>
      <c r="P59" s="159">
        <f t="shared" si="27"/>
        <v>363.70766814566798</v>
      </c>
      <c r="Q59" s="160">
        <f t="shared" si="12"/>
        <v>2.1107408791353463E-2</v>
      </c>
      <c r="R59" s="161">
        <f t="shared" si="13"/>
        <v>4.2214817582706926E-2</v>
      </c>
      <c r="S59" s="162">
        <f t="shared" si="14"/>
        <v>2.0671095527881267E-2</v>
      </c>
      <c r="T59" s="163">
        <f t="shared" si="15"/>
        <v>11711042024.215027</v>
      </c>
      <c r="U59" s="164">
        <f t="shared" si="25"/>
        <v>613.61371109712422</v>
      </c>
      <c r="V59" s="165">
        <f t="shared" si="16"/>
        <v>2.823954493048117E-2</v>
      </c>
      <c r="W59" s="166">
        <f t="shared" si="17"/>
        <v>5.6479089860962339E-2</v>
      </c>
      <c r="X59" s="167">
        <f t="shared" si="18"/>
        <v>2.7463974780692402E-2</v>
      </c>
      <c r="Y59" s="168">
        <f t="shared" si="19"/>
        <v>9898826722.4261494</v>
      </c>
      <c r="Z59" s="169">
        <f t="shared" si="26"/>
        <v>439.61936703694448</v>
      </c>
      <c r="AA59" s="170">
        <f t="shared" si="20"/>
        <v>2.3833414700700759E-2</v>
      </c>
      <c r="AB59" s="171">
        <f t="shared" si="21"/>
        <v>4.7666829401401517E-2</v>
      </c>
      <c r="AC59" s="172">
        <f t="shared" si="22"/>
        <v>2.3278606029544457E-2</v>
      </c>
      <c r="AD59" s="113"/>
      <c r="AE59" s="113"/>
      <c r="AF59" s="113"/>
    </row>
    <row r="60" spans="1:32" ht="15.75" customHeight="1">
      <c r="A60" s="66"/>
      <c r="B60" s="138">
        <f t="shared" si="23"/>
        <v>14</v>
      </c>
      <c r="C60" s="156">
        <f t="shared" si="0"/>
        <v>8391601</v>
      </c>
      <c r="D60" s="107">
        <f t="shared" si="1"/>
        <v>18449209038.627151</v>
      </c>
      <c r="E60" s="157">
        <f t="shared" si="2"/>
        <v>639.32575359829025</v>
      </c>
      <c r="F60" s="158">
        <f t="shared" si="3"/>
        <v>1.8499897099557589E-2</v>
      </c>
      <c r="G60" s="113">
        <f t="shared" si="4"/>
        <v>3.6999794199115178E-2</v>
      </c>
      <c r="H60" s="114">
        <f t="shared" si="5"/>
        <v>1.8163867421332913E-2</v>
      </c>
      <c r="I60" s="107">
        <f t="shared" si="6"/>
        <v>8678707200</v>
      </c>
      <c r="J60" s="157">
        <f t="shared" si="7"/>
        <v>280</v>
      </c>
      <c r="K60" s="158">
        <f t="shared" si="8"/>
        <v>1.7201803894034726E-2</v>
      </c>
      <c r="L60" s="113">
        <f t="shared" si="9"/>
        <v>3.4403607788069453E-2</v>
      </c>
      <c r="M60" s="114">
        <f t="shared" si="10"/>
        <v>1.691090580864385E-2</v>
      </c>
      <c r="N60" s="138">
        <f t="shared" si="24"/>
        <v>14</v>
      </c>
      <c r="O60" s="144">
        <f t="shared" si="11"/>
        <v>9411723714.7308636</v>
      </c>
      <c r="P60" s="159">
        <f t="shared" si="27"/>
        <v>360.83457043841088</v>
      </c>
      <c r="Q60" s="160">
        <f t="shared" si="12"/>
        <v>2.0507804834917872E-2</v>
      </c>
      <c r="R60" s="161">
        <f t="shared" si="13"/>
        <v>4.1015609669835744E-2</v>
      </c>
      <c r="S60" s="162">
        <f t="shared" si="14"/>
        <v>2.0095686419796976E-2</v>
      </c>
      <c r="T60" s="163">
        <f t="shared" si="15"/>
        <v>12022543293.473738</v>
      </c>
      <c r="U60" s="164">
        <f t="shared" si="25"/>
        <v>594.28660954424447</v>
      </c>
      <c r="V60" s="165">
        <f t="shared" si="16"/>
        <v>2.6598937021540602E-2</v>
      </c>
      <c r="W60" s="166">
        <f t="shared" si="17"/>
        <v>5.3197874043081204E-2</v>
      </c>
      <c r="X60" s="167">
        <f t="shared" si="18"/>
        <v>2.5909764818880188E-2</v>
      </c>
      <c r="Y60" s="168">
        <f t="shared" si="19"/>
        <v>10125870522.706778</v>
      </c>
      <c r="Z60" s="169">
        <f t="shared" si="26"/>
        <v>433.15743338031973</v>
      </c>
      <c r="AA60" s="170">
        <f t="shared" si="20"/>
        <v>2.2936435463230431E-2</v>
      </c>
      <c r="AB60" s="171">
        <f t="shared" si="21"/>
        <v>4.5872870926460863E-2</v>
      </c>
      <c r="AC60" s="172">
        <f t="shared" si="22"/>
        <v>2.2422151238403965E-2</v>
      </c>
      <c r="AD60" s="113"/>
      <c r="AE60" s="113"/>
      <c r="AF60" s="113"/>
    </row>
    <row r="61" spans="1:32" ht="15.75" customHeight="1">
      <c r="A61" s="66"/>
      <c r="B61" s="138">
        <f t="shared" si="23"/>
        <v>15</v>
      </c>
      <c r="C61" s="156">
        <f t="shared" si="0"/>
        <v>8915761</v>
      </c>
      <c r="D61" s="107">
        <f t="shared" si="1"/>
        <v>18745358695.290035</v>
      </c>
      <c r="E61" s="157">
        <f t="shared" si="2"/>
        <v>564.99858185073822</v>
      </c>
      <c r="F61" s="158">
        <f t="shared" si="3"/>
        <v>1.6052160070539313E-2</v>
      </c>
      <c r="G61" s="113">
        <f t="shared" si="4"/>
        <v>3.2104320141078627E-2</v>
      </c>
      <c r="H61" s="114">
        <f t="shared" si="5"/>
        <v>1.5798559071440899E-2</v>
      </c>
      <c r="I61" s="107">
        <f t="shared" si="6"/>
        <v>8825472000</v>
      </c>
      <c r="J61" s="157">
        <f t="shared" si="7"/>
        <v>280</v>
      </c>
      <c r="K61" s="158">
        <f t="shared" si="8"/>
        <v>1.691090580864394E-2</v>
      </c>
      <c r="L61" s="113">
        <f t="shared" si="9"/>
        <v>3.3821811617287881E-2</v>
      </c>
      <c r="M61" s="114">
        <f t="shared" si="10"/>
        <v>1.6629682809032875E-2</v>
      </c>
      <c r="N61" s="138">
        <f t="shared" si="24"/>
        <v>15</v>
      </c>
      <c r="O61" s="144">
        <f t="shared" si="11"/>
        <v>9599364646.836834</v>
      </c>
      <c r="P61" s="159">
        <f t="shared" si="27"/>
        <v>357.98407376749429</v>
      </c>
      <c r="Q61" s="160">
        <f t="shared" si="12"/>
        <v>1.9936935867792431E-2</v>
      </c>
      <c r="R61" s="161">
        <f t="shared" si="13"/>
        <v>3.9873871735584862E-2</v>
      </c>
      <c r="S61" s="162">
        <f t="shared" si="14"/>
        <v>1.9547224114233819E-2</v>
      </c>
      <c r="T61" s="163">
        <f t="shared" si="15"/>
        <v>12324232726.240057</v>
      </c>
      <c r="U61" s="164">
        <f t="shared" si="25"/>
        <v>575.56744651694066</v>
      </c>
      <c r="V61" s="165">
        <f t="shared" si="16"/>
        <v>2.5093644946996115E-2</v>
      </c>
      <c r="W61" s="166">
        <f t="shared" si="17"/>
        <v>5.018728989399223E-2</v>
      </c>
      <c r="X61" s="167">
        <f t="shared" si="18"/>
        <v>2.4479368368627075E-2</v>
      </c>
      <c r="Y61" s="168">
        <f t="shared" si="19"/>
        <v>10349576902.573133</v>
      </c>
      <c r="Z61" s="169">
        <f t="shared" si="26"/>
        <v>426.7902546290382</v>
      </c>
      <c r="AA61" s="170">
        <f t="shared" si="20"/>
        <v>2.2092557806729318E-2</v>
      </c>
      <c r="AB61" s="171">
        <f t="shared" si="21"/>
        <v>4.4185115613458635E-2</v>
      </c>
      <c r="AC61" s="172">
        <f t="shared" si="22"/>
        <v>2.1615026582462393E-2</v>
      </c>
      <c r="AD61" s="113"/>
      <c r="AE61" s="113"/>
      <c r="AF61" s="113"/>
    </row>
    <row r="62" spans="1:32" ht="15.75" customHeight="1">
      <c r="A62" s="66"/>
      <c r="B62" s="138">
        <f t="shared" si="23"/>
        <v>16</v>
      </c>
      <c r="C62" s="156">
        <f t="shared" si="0"/>
        <v>9439921</v>
      </c>
      <c r="D62" s="107">
        <f t="shared" si="1"/>
        <v>19007078382.145084</v>
      </c>
      <c r="E62" s="157">
        <f t="shared" si="2"/>
        <v>499.31258939073501</v>
      </c>
      <c r="F62" s="158">
        <f t="shared" si="3"/>
        <v>1.3961839360311035E-2</v>
      </c>
      <c r="G62" s="113">
        <f t="shared" si="4"/>
        <v>2.7923678720622069E-2</v>
      </c>
      <c r="H62" s="114">
        <f t="shared" si="5"/>
        <v>1.3769590549008504E-2</v>
      </c>
      <c r="I62" s="107">
        <f t="shared" si="6"/>
        <v>8972236800</v>
      </c>
      <c r="J62" s="157">
        <f t="shared" si="7"/>
        <v>280</v>
      </c>
      <c r="K62" s="158">
        <f t="shared" si="8"/>
        <v>1.6629682809032764E-2</v>
      </c>
      <c r="L62" s="113">
        <f t="shared" si="9"/>
        <v>3.3259365618065528E-2</v>
      </c>
      <c r="M62" s="114">
        <f t="shared" si="10"/>
        <v>1.6357660109906913E-2</v>
      </c>
      <c r="N62" s="138">
        <f t="shared" si="24"/>
        <v>16</v>
      </c>
      <c r="O62" s="144">
        <f t="shared" si="11"/>
        <v>9785523240.8529949</v>
      </c>
      <c r="P62" s="159">
        <f t="shared" si="27"/>
        <v>355.15604780250453</v>
      </c>
      <c r="Q62" s="160">
        <f t="shared" si="12"/>
        <v>1.9392803676595786E-2</v>
      </c>
      <c r="R62" s="161">
        <f t="shared" si="13"/>
        <v>3.8785607353191573E-2</v>
      </c>
      <c r="S62" s="162">
        <f t="shared" si="14"/>
        <v>1.9023877357827734E-2</v>
      </c>
      <c r="T62" s="163">
        <f t="shared" si="15"/>
        <v>12616419168.618866</v>
      </c>
      <c r="U62" s="164">
        <f t="shared" si="25"/>
        <v>557.43750453832695</v>
      </c>
      <c r="V62" s="165">
        <f t="shared" si="16"/>
        <v>2.3708286663290785E-2</v>
      </c>
      <c r="W62" s="166">
        <f t="shared" si="17"/>
        <v>4.7416573326581571E-2</v>
      </c>
      <c r="X62" s="167">
        <f t="shared" si="18"/>
        <v>2.3159221207993186E-2</v>
      </c>
      <c r="Y62" s="168">
        <f t="shared" si="19"/>
        <v>10569994860.380381</v>
      </c>
      <c r="Z62" s="169">
        <f t="shared" si="26"/>
        <v>420.51655564569592</v>
      </c>
      <c r="AA62" s="170">
        <f t="shared" si="20"/>
        <v>2.129729165570492E-2</v>
      </c>
      <c r="AB62" s="171">
        <f t="shared" si="21"/>
        <v>4.2594583311409841E-2</v>
      </c>
      <c r="AC62" s="172">
        <f t="shared" si="22"/>
        <v>2.0853175495235465E-2</v>
      </c>
      <c r="AD62" s="113"/>
      <c r="AE62" s="113"/>
      <c r="AF62" s="113"/>
    </row>
    <row r="63" spans="1:32" ht="15.75" customHeight="1">
      <c r="A63" s="66"/>
      <c r="B63" s="138">
        <f t="shared" si="23"/>
        <v>17</v>
      </c>
      <c r="C63" s="156">
        <f t="shared" si="0"/>
        <v>9964081</v>
      </c>
      <c r="D63" s="107">
        <f t="shared" si="1"/>
        <v>19238370882.225464</v>
      </c>
      <c r="E63" s="157">
        <f t="shared" si="2"/>
        <v>441.26316407276312</v>
      </c>
      <c r="F63" s="158">
        <f t="shared" si="3"/>
        <v>1.2168756051306212E-2</v>
      </c>
      <c r="G63" s="113">
        <f t="shared" si="4"/>
        <v>2.4337512102612424E-2</v>
      </c>
      <c r="H63" s="114">
        <f t="shared" si="5"/>
        <v>1.2022457696460709E-2</v>
      </c>
      <c r="I63" s="107">
        <f t="shared" si="6"/>
        <v>9119001600</v>
      </c>
      <c r="J63" s="157">
        <f t="shared" si="7"/>
        <v>280</v>
      </c>
      <c r="K63" s="158">
        <f t="shared" si="8"/>
        <v>1.6357660109907041E-2</v>
      </c>
      <c r="L63" s="113">
        <f t="shared" si="9"/>
        <v>3.2715320219814083E-2</v>
      </c>
      <c r="M63" s="114">
        <f t="shared" si="10"/>
        <v>1.6094393491497883E-2</v>
      </c>
      <c r="N63" s="138">
        <f t="shared" si="24"/>
        <v>17</v>
      </c>
      <c r="O63" s="144">
        <f t="shared" si="11"/>
        <v>9970211194.6133423</v>
      </c>
      <c r="P63" s="159">
        <f t="shared" si="27"/>
        <v>352.35033913375139</v>
      </c>
      <c r="Q63" s="160">
        <f t="shared" si="12"/>
        <v>1.887359001808965E-2</v>
      </c>
      <c r="R63" s="161">
        <f t="shared" si="13"/>
        <v>3.7747180036179301E-2</v>
      </c>
      <c r="S63" s="162">
        <f t="shared" si="14"/>
        <v>1.8523976087901683E-2</v>
      </c>
      <c r="T63" s="163">
        <f t="shared" si="15"/>
        <v>12899401851.435057</v>
      </c>
      <c r="U63" s="164">
        <f t="shared" si="25"/>
        <v>539.87843943870462</v>
      </c>
      <c r="V63" s="165">
        <f t="shared" si="16"/>
        <v>2.2429714726034198E-2</v>
      </c>
      <c r="W63" s="166">
        <f t="shared" si="17"/>
        <v>4.4859429452068396E-2</v>
      </c>
      <c r="X63" s="167">
        <f t="shared" si="18"/>
        <v>2.1937659286481503E-2</v>
      </c>
      <c r="Y63" s="168">
        <f t="shared" si="19"/>
        <v>10787172705.070326</v>
      </c>
      <c r="Z63" s="169">
        <f t="shared" si="26"/>
        <v>414.33502115755653</v>
      </c>
      <c r="AA63" s="170">
        <f t="shared" si="20"/>
        <v>2.0546636735273651E-2</v>
      </c>
      <c r="AB63" s="171">
        <f t="shared" si="21"/>
        <v>4.1093273470547302E-2</v>
      </c>
      <c r="AC63" s="172">
        <f t="shared" si="22"/>
        <v>2.0132971875741479E-2</v>
      </c>
      <c r="AD63" s="113"/>
      <c r="AE63" s="113"/>
      <c r="AF63" s="113"/>
    </row>
    <row r="64" spans="1:32" ht="15.75" customHeight="1">
      <c r="A64" s="66"/>
      <c r="B64" s="138">
        <f t="shared" si="23"/>
        <v>18</v>
      </c>
      <c r="C64" s="156">
        <f t="shared" si="0"/>
        <v>10488241</v>
      </c>
      <c r="D64" s="107">
        <f t="shared" si="1"/>
        <v>19442773620.27039</v>
      </c>
      <c r="E64" s="157">
        <f t="shared" si="2"/>
        <v>389.96248863882391</v>
      </c>
      <c r="F64" s="158">
        <f t="shared" si="3"/>
        <v>1.0624742567665933E-2</v>
      </c>
      <c r="G64" s="113">
        <f t="shared" si="4"/>
        <v>2.1249485135331866E-2</v>
      </c>
      <c r="H64" s="114">
        <f t="shared" si="5"/>
        <v>1.0513044179654374E-2</v>
      </c>
      <c r="I64" s="107">
        <f t="shared" si="6"/>
        <v>9265766400</v>
      </c>
      <c r="J64" s="157">
        <f t="shared" si="7"/>
        <v>280</v>
      </c>
      <c r="K64" s="158">
        <f t="shared" si="8"/>
        <v>1.6094393491498018E-2</v>
      </c>
      <c r="L64" s="113">
        <f t="shared" si="9"/>
        <v>3.2188786982996036E-2</v>
      </c>
      <c r="M64" s="114">
        <f t="shared" si="10"/>
        <v>1.5839466878853958E-2</v>
      </c>
      <c r="N64" s="138">
        <f t="shared" si="24"/>
        <v>18</v>
      </c>
      <c r="O64" s="144">
        <f t="shared" si="11"/>
        <v>10153440119.857439</v>
      </c>
      <c r="P64" s="159">
        <f t="shared" si="27"/>
        <v>349.56678350903809</v>
      </c>
      <c r="Q64" s="160">
        <f t="shared" si="12"/>
        <v>1.8377637310540703E-2</v>
      </c>
      <c r="R64" s="161">
        <f t="shared" si="13"/>
        <v>3.6755274621081406E-2</v>
      </c>
      <c r="S64" s="162">
        <f t="shared" si="14"/>
        <v>1.8045994567471579E-2</v>
      </c>
      <c r="T64" s="163">
        <f t="shared" si="15"/>
        <v>13173470636.428696</v>
      </c>
      <c r="U64" s="164">
        <f t="shared" si="25"/>
        <v>522.87237674305288</v>
      </c>
      <c r="V64" s="165">
        <f t="shared" si="16"/>
        <v>2.1246627413436917E-2</v>
      </c>
      <c r="W64" s="166">
        <f t="shared" si="17"/>
        <v>4.2493254826873834E-2</v>
      </c>
      <c r="X64" s="167">
        <f t="shared" si="18"/>
        <v>2.0804599832314308E-2</v>
      </c>
      <c r="Y64" s="168">
        <f t="shared" si="19"/>
        <v>11001158050.874559</v>
      </c>
      <c r="Z64" s="169">
        <f t="shared" si="26"/>
        <v>408.24432578646656</v>
      </c>
      <c r="AA64" s="170">
        <f t="shared" si="20"/>
        <v>1.98370186196846E-2</v>
      </c>
      <c r="AB64" s="171">
        <f t="shared" si="21"/>
        <v>3.96740372393692E-2</v>
      </c>
      <c r="AC64" s="172">
        <f t="shared" si="22"/>
        <v>1.9451165487729849E-2</v>
      </c>
      <c r="AD64" s="113"/>
      <c r="AE64" s="113"/>
      <c r="AF64" s="113"/>
    </row>
    <row r="65" spans="1:32" ht="15.75" customHeight="1">
      <c r="A65" s="66"/>
      <c r="B65" s="138">
        <f t="shared" si="23"/>
        <v>19</v>
      </c>
      <c r="C65" s="156">
        <f t="shared" si="0"/>
        <v>11012401</v>
      </c>
      <c r="D65" s="107">
        <f t="shared" si="1"/>
        <v>19623412764.668686</v>
      </c>
      <c r="E65" s="157">
        <f t="shared" si="2"/>
        <v>344.6259622983369</v>
      </c>
      <c r="F65" s="158">
        <f t="shared" si="3"/>
        <v>9.2908114822654719E-3</v>
      </c>
      <c r="G65" s="113">
        <f t="shared" si="4"/>
        <v>1.8581622964530944E-2</v>
      </c>
      <c r="H65" s="114">
        <f t="shared" si="5"/>
        <v>9.2052868970649016E-3</v>
      </c>
      <c r="I65" s="107">
        <f t="shared" si="6"/>
        <v>9412531200</v>
      </c>
      <c r="J65" s="157">
        <f t="shared" si="7"/>
        <v>280</v>
      </c>
      <c r="K65" s="158">
        <f t="shared" si="8"/>
        <v>1.5839466878854187E-2</v>
      </c>
      <c r="L65" s="113">
        <f t="shared" si="9"/>
        <v>3.1678933757708375E-2</v>
      </c>
      <c r="M65" s="114">
        <f t="shared" si="10"/>
        <v>1.5592490147602334E-2</v>
      </c>
      <c r="N65" s="138">
        <f t="shared" si="24"/>
        <v>19</v>
      </c>
      <c r="O65" s="144">
        <f t="shared" si="11"/>
        <v>10335221539.751337</v>
      </c>
      <c r="P65" s="159">
        <f t="shared" si="27"/>
        <v>346.80521194653841</v>
      </c>
      <c r="Q65" s="160">
        <f t="shared" si="12"/>
        <v>1.7903431521537387E-2</v>
      </c>
      <c r="R65" s="161">
        <f t="shared" si="13"/>
        <v>3.5806863043074774E-2</v>
      </c>
      <c r="S65" s="162">
        <f t="shared" si="14"/>
        <v>1.7588536365159779E-2</v>
      </c>
      <c r="T65" s="163">
        <f t="shared" si="15"/>
        <v>13438906283.038113</v>
      </c>
      <c r="U65" s="164">
        <f t="shared" si="25"/>
        <v>506.40195094898047</v>
      </c>
      <c r="V65" s="165">
        <f t="shared" si="16"/>
        <v>2.0149257089123181E-2</v>
      </c>
      <c r="W65" s="166">
        <f t="shared" si="17"/>
        <v>4.0298514178246363E-2</v>
      </c>
      <c r="X65" s="167">
        <f t="shared" si="18"/>
        <v>1.9751283402015929E-2</v>
      </c>
      <c r="Y65" s="168">
        <f t="shared" si="19"/>
        <v>11211997819.811087</v>
      </c>
      <c r="Z65" s="169">
        <f t="shared" si="26"/>
        <v>402.24314891736856</v>
      </c>
      <c r="AA65" s="170">
        <f t="shared" si="20"/>
        <v>1.9165234056406098E-2</v>
      </c>
      <c r="AB65" s="171">
        <f t="shared" si="21"/>
        <v>3.8330468112812197E-2</v>
      </c>
      <c r="AC65" s="172">
        <f t="shared" si="22"/>
        <v>1.8804834992385056E-2</v>
      </c>
      <c r="AD65" s="113"/>
      <c r="AE65" s="113"/>
      <c r="AF65" s="113"/>
    </row>
    <row r="66" spans="1:32" ht="15.75" customHeight="1">
      <c r="A66" s="66"/>
      <c r="B66" s="138">
        <f t="shared" si="23"/>
        <v>20</v>
      </c>
      <c r="C66" s="156">
        <f t="shared" si="0"/>
        <v>11536561</v>
      </c>
      <c r="D66" s="107">
        <f t="shared" si="1"/>
        <v>19783051039.581505</v>
      </c>
      <c r="E66" s="157">
        <f t="shared" si="2"/>
        <v>304.56020091731062</v>
      </c>
      <c r="F66" s="158">
        <f t="shared" si="3"/>
        <v>8.1350923423596545E-3</v>
      </c>
      <c r="G66" s="113">
        <f t="shared" si="4"/>
        <v>1.6270184684719309E-2</v>
      </c>
      <c r="H66" s="114">
        <f t="shared" si="5"/>
        <v>8.0694466487205574E-3</v>
      </c>
      <c r="I66" s="107">
        <f t="shared" si="6"/>
        <v>9559296000</v>
      </c>
      <c r="J66" s="157">
        <f t="shared" si="7"/>
        <v>280</v>
      </c>
      <c r="K66" s="158">
        <f t="shared" si="8"/>
        <v>1.5592490147602379E-2</v>
      </c>
      <c r="L66" s="113">
        <f t="shared" si="9"/>
        <v>3.1184980295204758E-2</v>
      </c>
      <c r="M66" s="114">
        <f t="shared" si="10"/>
        <v>1.5353097131838966E-2</v>
      </c>
      <c r="N66" s="138">
        <f t="shared" si="24"/>
        <v>20</v>
      </c>
      <c r="O66" s="144">
        <f t="shared" si="11"/>
        <v>10515566888.007687</v>
      </c>
      <c r="P66" s="159">
        <f t="shared" si="27"/>
        <v>344.06545378577152</v>
      </c>
      <c r="Q66" s="160">
        <f t="shared" si="12"/>
        <v>1.7449587080712797E-2</v>
      </c>
      <c r="R66" s="161">
        <f t="shared" si="13"/>
        <v>3.4899174161425593E-2</v>
      </c>
      <c r="S66" s="162">
        <f t="shared" si="14"/>
        <v>1.7150321059915541E-2</v>
      </c>
      <c r="T66" s="163">
        <f t="shared" si="15"/>
        <v>13695980720.950872</v>
      </c>
      <c r="U66" s="164">
        <f t="shared" si="25"/>
        <v>490.45031653075455</v>
      </c>
      <c r="V66" s="165">
        <f t="shared" si="16"/>
        <v>1.9129119029368168E-2</v>
      </c>
      <c r="W66" s="166">
        <f t="shared" si="17"/>
        <v>3.8258238058736335E-2</v>
      </c>
      <c r="X66" s="167">
        <f t="shared" si="18"/>
        <v>1.8770064236401263E-2</v>
      </c>
      <c r="Y66" s="168">
        <f t="shared" si="19"/>
        <v>11419738248.002056</v>
      </c>
      <c r="Z66" s="169">
        <f t="shared" si="26"/>
        <v>396.33018198826471</v>
      </c>
      <c r="AA66" s="170">
        <f t="shared" si="20"/>
        <v>1.8528404262075547E-2</v>
      </c>
      <c r="AB66" s="171">
        <f t="shared" si="21"/>
        <v>3.7056808524151094E-2</v>
      </c>
      <c r="AC66" s="172">
        <f t="shared" si="22"/>
        <v>1.8191347619313181E-2</v>
      </c>
      <c r="AD66" s="113"/>
      <c r="AE66" s="113"/>
      <c r="AF66" s="113"/>
    </row>
    <row r="67" spans="1:32" ht="15.75" customHeight="1">
      <c r="A67" s="66"/>
      <c r="B67" s="138">
        <f t="shared" si="23"/>
        <v>21</v>
      </c>
      <c r="C67" s="156">
        <f t="shared" si="0"/>
        <v>12060721</v>
      </c>
      <c r="D67" s="107">
        <f t="shared" si="1"/>
        <v>19924129978.490501</v>
      </c>
      <c r="E67" s="157">
        <f t="shared" si="2"/>
        <v>269.15243228974873</v>
      </c>
      <c r="F67" s="158">
        <f t="shared" si="3"/>
        <v>7.1313033882755934E-3</v>
      </c>
      <c r="G67" s="113">
        <f t="shared" si="4"/>
        <v>1.4262606776551187E-2</v>
      </c>
      <c r="H67" s="114">
        <f t="shared" si="5"/>
        <v>7.0808079982063177E-3</v>
      </c>
      <c r="I67" s="107">
        <f t="shared" si="6"/>
        <v>9706060800</v>
      </c>
      <c r="J67" s="157">
        <f t="shared" si="7"/>
        <v>280</v>
      </c>
      <c r="K67" s="158">
        <f t="shared" si="8"/>
        <v>1.5353097131838998E-2</v>
      </c>
      <c r="L67" s="113">
        <f t="shared" si="9"/>
        <v>3.0706194263677995E-2</v>
      </c>
      <c r="M67" s="114">
        <f t="shared" si="10"/>
        <v>1.5120943812756638E-2</v>
      </c>
      <c r="N67" s="138">
        <f t="shared" si="24"/>
        <v>21</v>
      </c>
      <c r="O67" s="144">
        <f t="shared" si="11"/>
        <v>10694487508.802618</v>
      </c>
      <c r="P67" s="159">
        <f t="shared" si="27"/>
        <v>341.34733820766934</v>
      </c>
      <c r="Q67" s="160">
        <f t="shared" si="12"/>
        <v>1.7014833598650646E-2</v>
      </c>
      <c r="R67" s="161">
        <f t="shared" si="13"/>
        <v>3.4029667197301293E-2</v>
      </c>
      <c r="S67" s="162">
        <f t="shared" si="14"/>
        <v>1.6730172497528395E-2</v>
      </c>
      <c r="T67" s="163">
        <f t="shared" si="15"/>
        <v>13944957321.155149</v>
      </c>
      <c r="U67" s="164">
        <f t="shared" si="25"/>
        <v>475.00114507836918</v>
      </c>
      <c r="V67" s="165">
        <f t="shared" si="16"/>
        <v>1.8178807730315737E-2</v>
      </c>
      <c r="W67" s="166">
        <f t="shared" si="17"/>
        <v>3.6357615460631473E-2</v>
      </c>
      <c r="X67" s="167">
        <f t="shared" si="18"/>
        <v>1.7854238953214141E-2</v>
      </c>
      <c r="Y67" s="168">
        <f t="shared" si="19"/>
        <v>11624424893.827522</v>
      </c>
      <c r="Z67" s="169">
        <f t="shared" si="26"/>
        <v>390.50413199302795</v>
      </c>
      <c r="AA67" s="170">
        <f t="shared" si="20"/>
        <v>1.7923934978218713E-2</v>
      </c>
      <c r="AB67" s="171">
        <f t="shared" si="21"/>
        <v>3.5847869956437427E-2</v>
      </c>
      <c r="AC67" s="172">
        <f t="shared" si="22"/>
        <v>1.7608324514544638E-2</v>
      </c>
      <c r="AD67" s="113"/>
      <c r="AE67" s="113"/>
      <c r="AF67" s="113"/>
    </row>
    <row r="68" spans="1:32" ht="15.75" customHeight="1">
      <c r="A68" s="66"/>
      <c r="B68" s="138">
        <f t="shared" si="23"/>
        <v>22</v>
      </c>
      <c r="C68" s="156">
        <f t="shared" si="0"/>
        <v>12584881</v>
      </c>
      <c r="D68" s="107">
        <f t="shared" si="1"/>
        <v>20048807265.404041</v>
      </c>
      <c r="E68" s="157">
        <f t="shared" si="2"/>
        <v>237.86112430086158</v>
      </c>
      <c r="F68" s="158">
        <f t="shared" si="3"/>
        <v>6.2576025677476398E-3</v>
      </c>
      <c r="G68" s="113">
        <f t="shared" si="4"/>
        <v>1.251520513549528E-2</v>
      </c>
      <c r="H68" s="114">
        <f t="shared" si="5"/>
        <v>6.2186884867052594E-3</v>
      </c>
      <c r="I68" s="107">
        <f t="shared" si="6"/>
        <v>9852825600</v>
      </c>
      <c r="J68" s="157">
        <f t="shared" si="7"/>
        <v>280</v>
      </c>
      <c r="K68" s="158">
        <f t="shared" si="8"/>
        <v>1.5120943812756664E-2</v>
      </c>
      <c r="L68" s="113">
        <f t="shared" si="9"/>
        <v>3.0241887625513327E-2</v>
      </c>
      <c r="M68" s="114">
        <f t="shared" si="10"/>
        <v>1.4895706669160846E-2</v>
      </c>
      <c r="N68" s="138">
        <f t="shared" si="24"/>
        <v>22</v>
      </c>
      <c r="O68" s="144">
        <f t="shared" si="11"/>
        <v>10871994657.088173</v>
      </c>
      <c r="P68" s="159">
        <f t="shared" si="27"/>
        <v>338.65069498923145</v>
      </c>
      <c r="Q68" s="160">
        <f t="shared" si="12"/>
        <v>1.6598004171723892E-2</v>
      </c>
      <c r="R68" s="161">
        <f t="shared" si="13"/>
        <v>3.3196008343447783E-2</v>
      </c>
      <c r="S68" s="162">
        <f t="shared" si="14"/>
        <v>1.6327008417891697E-2</v>
      </c>
      <c r="T68" s="163">
        <f t="shared" si="15"/>
        <v>14186091161.995878</v>
      </c>
      <c r="U68" s="164">
        <f t="shared" si="25"/>
        <v>460.03861576756731</v>
      </c>
      <c r="V68" s="165">
        <f t="shared" si="16"/>
        <v>1.7291830680250093E-2</v>
      </c>
      <c r="W68" s="166">
        <f t="shared" si="17"/>
        <v>3.4583661360500187E-2</v>
      </c>
      <c r="X68" s="167">
        <f t="shared" si="18"/>
        <v>1.699790577172644E-2</v>
      </c>
      <c r="Y68" s="168">
        <f t="shared" si="19"/>
        <v>11826102646.923805</v>
      </c>
      <c r="Z68" s="169">
        <f t="shared" si="26"/>
        <v>384.76372309272585</v>
      </c>
      <c r="AA68" s="170">
        <f t="shared" si="20"/>
        <v>1.734948222714848E-2</v>
      </c>
      <c r="AB68" s="171">
        <f t="shared" si="21"/>
        <v>3.469896445429696E-2</v>
      </c>
      <c r="AC68" s="172">
        <f t="shared" si="22"/>
        <v>1.7053610907795003E-2</v>
      </c>
      <c r="AD68" s="113"/>
      <c r="AE68" s="113"/>
      <c r="AF68" s="113"/>
    </row>
    <row r="69" spans="1:32" ht="15.75" customHeight="1">
      <c r="A69" s="66"/>
      <c r="B69" s="138">
        <f t="shared" si="23"/>
        <v>23</v>
      </c>
      <c r="C69" s="156">
        <f t="shared" si="0"/>
        <v>13109041</v>
      </c>
      <c r="D69" s="107">
        <f t="shared" si="1"/>
        <v>20158989734.82386</v>
      </c>
      <c r="E69" s="157">
        <f t="shared" si="2"/>
        <v>210.20770264770448</v>
      </c>
      <c r="F69" s="158">
        <f t="shared" si="3"/>
        <v>5.4957119374352157E-3</v>
      </c>
      <c r="G69" s="113">
        <f t="shared" si="4"/>
        <v>1.0991423874870431E-2</v>
      </c>
      <c r="H69" s="114">
        <f t="shared" si="5"/>
        <v>5.4656741666714304E-3</v>
      </c>
      <c r="I69" s="107">
        <f t="shared" si="6"/>
        <v>9999590400</v>
      </c>
      <c r="J69" s="157">
        <f t="shared" si="7"/>
        <v>280</v>
      </c>
      <c r="K69" s="158">
        <f t="shared" si="8"/>
        <v>1.4895706669160977E-2</v>
      </c>
      <c r="L69" s="113">
        <f t="shared" si="9"/>
        <v>2.9791413338321953E-2</v>
      </c>
      <c r="M69" s="114">
        <f t="shared" si="10"/>
        <v>1.4677081173244622E-2</v>
      </c>
      <c r="N69" s="138">
        <f t="shared" si="24"/>
        <v>23</v>
      </c>
      <c r="O69" s="144">
        <f t="shared" si="11"/>
        <v>11048099499.099724</v>
      </c>
      <c r="P69" s="159">
        <f t="shared" si="27"/>
        <v>335.97535487551784</v>
      </c>
      <c r="Q69" s="160">
        <f t="shared" si="12"/>
        <v>1.6198025069552119E-2</v>
      </c>
      <c r="R69" s="161">
        <f t="shared" si="13"/>
        <v>3.2396050139104238E-2</v>
      </c>
      <c r="S69" s="162">
        <f t="shared" si="14"/>
        <v>1.5939831282828498E-2</v>
      </c>
      <c r="T69" s="163">
        <f t="shared" si="15"/>
        <v>14419629288.621565</v>
      </c>
      <c r="U69" s="164">
        <f t="shared" si="25"/>
        <v>445.54740275047232</v>
      </c>
      <c r="V69" s="165">
        <f t="shared" si="16"/>
        <v>1.646247186478883E-2</v>
      </c>
      <c r="W69" s="166">
        <f t="shared" si="17"/>
        <v>3.292494372957766E-2</v>
      </c>
      <c r="X69" s="167">
        <f t="shared" si="18"/>
        <v>1.6195848169964444E-2</v>
      </c>
      <c r="Y69" s="168">
        <f t="shared" si="19"/>
        <v>12024815737.531799</v>
      </c>
      <c r="Z69" s="169">
        <f t="shared" si="26"/>
        <v>379.10769728326045</v>
      </c>
      <c r="AA69" s="170">
        <f t="shared" si="20"/>
        <v>1.6802922868226849E-2</v>
      </c>
      <c r="AB69" s="171">
        <f t="shared" si="21"/>
        <v>3.3605845736453699E-2</v>
      </c>
      <c r="AC69" s="172">
        <f t="shared" si="22"/>
        <v>1.6525250361032251E-2</v>
      </c>
      <c r="AD69" s="113"/>
      <c r="AE69" s="113"/>
      <c r="AF69" s="113"/>
    </row>
    <row r="70" spans="1:32" ht="15.75" customHeight="1">
      <c r="A70" s="66"/>
      <c r="B70" s="138">
        <f t="shared" si="23"/>
        <v>24</v>
      </c>
      <c r="C70" s="156">
        <f t="shared" si="0"/>
        <v>13633201</v>
      </c>
      <c r="D70" s="107">
        <f t="shared" si="1"/>
        <v>20256362535.178978</v>
      </c>
      <c r="E70" s="157">
        <f t="shared" si="2"/>
        <v>185.76923144672821</v>
      </c>
      <c r="F70" s="158">
        <f t="shared" si="3"/>
        <v>4.8302420724442418E-3</v>
      </c>
      <c r="G70" s="113">
        <f t="shared" si="4"/>
        <v>9.6604841448884836E-3</v>
      </c>
      <c r="H70" s="114">
        <f t="shared" si="5"/>
        <v>4.8070229877654747E-3</v>
      </c>
      <c r="I70" s="107">
        <f t="shared" si="6"/>
        <v>10146355200</v>
      </c>
      <c r="J70" s="157">
        <f t="shared" si="7"/>
        <v>280</v>
      </c>
      <c r="K70" s="158">
        <f t="shared" si="8"/>
        <v>1.4677081173244856E-2</v>
      </c>
      <c r="L70" s="113">
        <f t="shared" si="9"/>
        <v>2.9354162346489712E-2</v>
      </c>
      <c r="M70" s="114">
        <f t="shared" si="10"/>
        <v>1.4464780416912681E-2</v>
      </c>
      <c r="N70" s="138">
        <f t="shared" si="24"/>
        <v>24</v>
      </c>
      <c r="O70" s="144">
        <f t="shared" si="11"/>
        <v>11222813112.958111</v>
      </c>
      <c r="P70" s="159">
        <f t="shared" si="27"/>
        <v>333.32114976035194</v>
      </c>
      <c r="Q70" s="160">
        <f t="shared" si="12"/>
        <v>1.5813906624630225E-2</v>
      </c>
      <c r="R70" s="161">
        <f t="shared" si="13"/>
        <v>3.162781324926045E-2</v>
      </c>
      <c r="S70" s="162">
        <f t="shared" si="14"/>
        <v>1.5567720151791642E-2</v>
      </c>
      <c r="T70" s="163">
        <f t="shared" si="15"/>
        <v>14645810965.144264</v>
      </c>
      <c r="U70" s="164">
        <f t="shared" si="25"/>
        <v>431.51266125362417</v>
      </c>
      <c r="V70" s="165">
        <f t="shared" si="16"/>
        <v>1.5685679014035253E-2</v>
      </c>
      <c r="W70" s="166">
        <f t="shared" si="17"/>
        <v>3.1371358028070506E-2</v>
      </c>
      <c r="X70" s="167">
        <f t="shared" si="18"/>
        <v>1.5443438199563841E-2</v>
      </c>
      <c r="Y70" s="168">
        <f t="shared" si="19"/>
        <v>12220607745.948969</v>
      </c>
      <c r="Z70" s="169">
        <f t="shared" si="26"/>
        <v>373.53481459319534</v>
      </c>
      <c r="AA70" s="170">
        <f t="shared" si="20"/>
        <v>1.6282329200776397E-2</v>
      </c>
      <c r="AB70" s="171">
        <f t="shared" si="21"/>
        <v>3.2564658401552794E-2</v>
      </c>
      <c r="AC70" s="172">
        <f t="shared" si="22"/>
        <v>1.602146247448899E-2</v>
      </c>
      <c r="AD70" s="113"/>
      <c r="AE70" s="113"/>
      <c r="AF70" s="113"/>
    </row>
    <row r="71" spans="1:32" ht="15.75" customHeight="1">
      <c r="A71" s="66"/>
      <c r="B71" s="138">
        <f t="shared" si="23"/>
        <v>25</v>
      </c>
      <c r="C71" s="156">
        <f t="shared" si="0"/>
        <v>14157361</v>
      </c>
      <c r="D71" s="107">
        <f t="shared" si="1"/>
        <v>20342414901.757103</v>
      </c>
      <c r="E71" s="157">
        <f t="shared" si="2"/>
        <v>164.17194478427422</v>
      </c>
      <c r="F71" s="158">
        <f t="shared" si="3"/>
        <v>4.2481648138296751E-3</v>
      </c>
      <c r="G71" s="113">
        <f t="shared" si="4"/>
        <v>8.4963296276593502E-3</v>
      </c>
      <c r="H71" s="114">
        <f t="shared" si="5"/>
        <v>4.2301942514550994E-3</v>
      </c>
      <c r="I71" s="107">
        <f t="shared" si="6"/>
        <v>10293120000</v>
      </c>
      <c r="J71" s="157">
        <f t="shared" si="7"/>
        <v>280</v>
      </c>
      <c r="K71" s="158">
        <f t="shared" si="8"/>
        <v>1.4464780416912666E-2</v>
      </c>
      <c r="L71" s="113">
        <f t="shared" si="9"/>
        <v>2.8929560833825332E-2</v>
      </c>
      <c r="M71" s="114">
        <f t="shared" si="10"/>
        <v>1.4258533855624034E-2</v>
      </c>
      <c r="N71" s="138">
        <f t="shared" si="24"/>
        <v>25</v>
      </c>
      <c r="O71" s="144">
        <f t="shared" si="11"/>
        <v>11396146489.31638</v>
      </c>
      <c r="P71" s="159">
        <f t="shared" si="27"/>
        <v>330.68791277142054</v>
      </c>
      <c r="Q71" s="160">
        <f t="shared" si="12"/>
        <v>1.5444735166990721E-2</v>
      </c>
      <c r="R71" s="161">
        <f t="shared" si="13"/>
        <v>3.0889470333981442E-2</v>
      </c>
      <c r="S71" s="162">
        <f t="shared" si="14"/>
        <v>1.5209823471536321E-2</v>
      </c>
      <c r="T71" s="163">
        <f t="shared" si="15"/>
        <v>14864867919.29936</v>
      </c>
      <c r="U71" s="164">
        <f t="shared" si="25"/>
        <v>417.92001326903085</v>
      </c>
      <c r="V71" s="165">
        <f t="shared" si="16"/>
        <v>1.495696992651566E-2</v>
      </c>
      <c r="W71" s="166">
        <f t="shared" si="17"/>
        <v>2.991393985303132E-2</v>
      </c>
      <c r="X71" s="167">
        <f t="shared" si="18"/>
        <v>1.4736555706000409E-2</v>
      </c>
      <c r="Y71" s="168">
        <f t="shared" si="19"/>
        <v>12413521611.962963</v>
      </c>
      <c r="Z71" s="169">
        <f t="shared" si="26"/>
        <v>368.0438530486748</v>
      </c>
      <c r="AA71" s="170">
        <f t="shared" si="20"/>
        <v>1.5785946985978957E-2</v>
      </c>
      <c r="AB71" s="171">
        <f t="shared" si="21"/>
        <v>3.1571893971957914E-2</v>
      </c>
      <c r="AC71" s="172">
        <f t="shared" si="22"/>
        <v>1.5540623526854924E-2</v>
      </c>
      <c r="AD71" s="113"/>
      <c r="AE71" s="113"/>
      <c r="AF71" s="113"/>
    </row>
    <row r="72" spans="1:32" ht="15.75" customHeight="1">
      <c r="A72" s="66"/>
      <c r="B72" s="86">
        <f t="shared" si="23"/>
        <v>26</v>
      </c>
      <c r="C72" s="156">
        <f t="shared" si="0"/>
        <v>14681521</v>
      </c>
      <c r="D72" s="107">
        <f t="shared" si="1"/>
        <v>20418462933.308933</v>
      </c>
      <c r="E72" s="157">
        <f t="shared" si="2"/>
        <v>145.0855302805069</v>
      </c>
      <c r="F72" s="158">
        <f t="shared" si="3"/>
        <v>3.7383974281864412E-3</v>
      </c>
      <c r="G72" s="113">
        <f t="shared" si="4"/>
        <v>7.4767948563728825E-3</v>
      </c>
      <c r="H72" s="114">
        <f t="shared" si="5"/>
        <v>3.7244738646695641E-3</v>
      </c>
      <c r="I72" s="107">
        <f t="shared" si="6"/>
        <v>10439884800</v>
      </c>
      <c r="J72" s="174">
        <f t="shared" si="7"/>
        <v>280</v>
      </c>
      <c r="K72" s="113">
        <f t="shared" si="8"/>
        <v>1.425853385562395E-2</v>
      </c>
      <c r="L72" s="113">
        <f t="shared" si="9"/>
        <v>2.8517067711247901E-2</v>
      </c>
      <c r="M72" s="114">
        <f t="shared" si="10"/>
        <v>1.405808615819204E-2</v>
      </c>
      <c r="N72" s="86">
        <f t="shared" si="24"/>
        <v>26</v>
      </c>
      <c r="O72" s="107">
        <f t="shared" si="11"/>
        <v>11568110532.026098</v>
      </c>
      <c r="P72" s="175">
        <f t="shared" si="27"/>
        <v>328.07547830761393</v>
      </c>
      <c r="Q72" s="113">
        <f t="shared" si="12"/>
        <v>1.5089665868276699E-2</v>
      </c>
      <c r="R72" s="113">
        <f t="shared" si="13"/>
        <v>3.0179331736553398E-2</v>
      </c>
      <c r="S72" s="114">
        <f t="shared" si="14"/>
        <v>1.4865352663569364E-2</v>
      </c>
      <c r="T72" s="107">
        <f t="shared" si="15"/>
        <v>15077024579.620001</v>
      </c>
      <c r="U72" s="175">
        <f t="shared" si="25"/>
        <v>404.75553327350428</v>
      </c>
      <c r="V72" s="113">
        <f t="shared" si="16"/>
        <v>1.4272354216157768E-2</v>
      </c>
      <c r="W72" s="113">
        <f t="shared" si="17"/>
        <v>2.8544708432315536E-2</v>
      </c>
      <c r="X72" s="114">
        <f t="shared" si="18"/>
        <v>1.4071520491345302E-2</v>
      </c>
      <c r="Y72" s="107">
        <f t="shared" si="19"/>
        <v>12603599644.206829</v>
      </c>
      <c r="Z72" s="175">
        <f t="shared" si="26"/>
        <v>362.63360852385892</v>
      </c>
      <c r="AA72" s="113">
        <f t="shared" si="20"/>
        <v>1.5312176365865991E-2</v>
      </c>
      <c r="AB72" s="113">
        <f t="shared" si="21"/>
        <v>3.0624352731731981E-2</v>
      </c>
      <c r="AC72" s="114">
        <f t="shared" si="22"/>
        <v>1.5081249611989644E-2</v>
      </c>
      <c r="AD72" s="113"/>
      <c r="AE72" s="113"/>
      <c r="AF72" s="113"/>
    </row>
    <row r="73" spans="1:32" ht="15.75" customHeight="1">
      <c r="A73" s="66"/>
      <c r="B73" s="86">
        <f t="shared" si="23"/>
        <v>27</v>
      </c>
      <c r="C73" s="156">
        <f t="shared" si="0"/>
        <v>15205681</v>
      </c>
      <c r="D73" s="107">
        <f t="shared" si="1"/>
        <v>20485669720.674366</v>
      </c>
      <c r="E73" s="157">
        <f t="shared" si="2"/>
        <v>128.2180772386892</v>
      </c>
      <c r="F73" s="158">
        <f t="shared" si="3"/>
        <v>3.2914714288212821E-3</v>
      </c>
      <c r="G73" s="113">
        <f t="shared" si="4"/>
        <v>6.5829428576425642E-3</v>
      </c>
      <c r="H73" s="114">
        <f t="shared" si="5"/>
        <v>3.2806731867596195E-3</v>
      </c>
      <c r="I73" s="107">
        <f t="shared" si="6"/>
        <v>10586649600</v>
      </c>
      <c r="J73" s="174">
        <f t="shared" si="7"/>
        <v>280</v>
      </c>
      <c r="K73" s="113">
        <f t="shared" si="8"/>
        <v>1.4058086158192091E-2</v>
      </c>
      <c r="L73" s="113">
        <f t="shared" si="9"/>
        <v>2.8116172316384181E-2</v>
      </c>
      <c r="M73" s="114">
        <f t="shared" si="10"/>
        <v>1.386319615225573E-2</v>
      </c>
      <c r="N73" s="86">
        <f t="shared" si="24"/>
        <v>27</v>
      </c>
      <c r="O73" s="107">
        <f t="shared" si="11"/>
        <v>11738716058.810751</v>
      </c>
      <c r="P73" s="175">
        <f t="shared" si="27"/>
        <v>325.48368205252757</v>
      </c>
      <c r="Q73" s="113">
        <f t="shared" si="12"/>
        <v>1.4747916378593937E-2</v>
      </c>
      <c r="R73" s="113">
        <f t="shared" si="13"/>
        <v>2.9495832757187875E-2</v>
      </c>
      <c r="S73" s="114">
        <f t="shared" si="14"/>
        <v>1.4533576409031745E-2</v>
      </c>
      <c r="T73" s="107">
        <f t="shared" si="15"/>
        <v>15282498305.251255</v>
      </c>
      <c r="U73" s="175">
        <f t="shared" si="25"/>
        <v>392.00573418661287</v>
      </c>
      <c r="V73" s="113">
        <f t="shared" si="16"/>
        <v>1.3628267603211199E-2</v>
      </c>
      <c r="W73" s="113">
        <f t="shared" si="17"/>
        <v>2.7256535206422398E-2</v>
      </c>
      <c r="X73" s="114">
        <f t="shared" si="18"/>
        <v>1.3445035067378486E-2</v>
      </c>
      <c r="Y73" s="107">
        <f t="shared" si="19"/>
        <v>12790883529.406849</v>
      </c>
      <c r="Z73" s="175">
        <f t="shared" si="26"/>
        <v>357.30289453605803</v>
      </c>
      <c r="AA73" s="113">
        <f t="shared" si="20"/>
        <v>1.4859555245084588E-2</v>
      </c>
      <c r="AB73" s="113">
        <f t="shared" si="21"/>
        <v>2.9719110490169176E-2</v>
      </c>
      <c r="AC73" s="114">
        <f t="shared" si="22"/>
        <v>1.4641981906053925E-2</v>
      </c>
      <c r="AD73" s="113"/>
      <c r="AE73" s="113"/>
      <c r="AF73" s="113"/>
    </row>
    <row r="74" spans="1:32" ht="15.75" customHeight="1">
      <c r="A74" s="66"/>
      <c r="B74" s="86">
        <f t="shared" si="23"/>
        <v>28</v>
      </c>
      <c r="C74" s="156">
        <f t="shared" si="0"/>
        <v>15729841</v>
      </c>
      <c r="D74" s="107">
        <f t="shared" si="1"/>
        <v>20545063135.281078</v>
      </c>
      <c r="E74" s="157">
        <f t="shared" si="2"/>
        <v>113.31161211598274</v>
      </c>
      <c r="F74" s="158">
        <f t="shared" si="3"/>
        <v>2.899266434368599E-3</v>
      </c>
      <c r="G74" s="113">
        <f t="shared" si="4"/>
        <v>5.798532868737198E-3</v>
      </c>
      <c r="H74" s="114">
        <f t="shared" si="5"/>
        <v>2.8908849885556087E-3</v>
      </c>
      <c r="I74" s="107">
        <f t="shared" si="6"/>
        <v>10733414400</v>
      </c>
      <c r="J74" s="174">
        <f t="shared" si="7"/>
        <v>280</v>
      </c>
      <c r="K74" s="113">
        <f t="shared" si="8"/>
        <v>1.3863196152255761E-2</v>
      </c>
      <c r="L74" s="113">
        <f t="shared" si="9"/>
        <v>2.7726392304511523E-2</v>
      </c>
      <c r="M74" s="114">
        <f t="shared" si="10"/>
        <v>1.3673635856265909E-2</v>
      </c>
      <c r="N74" s="86">
        <f t="shared" si="24"/>
        <v>28</v>
      </c>
      <c r="O74" s="107">
        <f t="shared" si="11"/>
        <v>11907973801.939976</v>
      </c>
      <c r="P74" s="175">
        <f t="shared" si="27"/>
        <v>322.91236097608453</v>
      </c>
      <c r="Q74" s="113">
        <f t="shared" si="12"/>
        <v>1.4418761155925964E-2</v>
      </c>
      <c r="R74" s="113">
        <f t="shared" si="13"/>
        <v>2.8837522311851927E-2</v>
      </c>
      <c r="S74" s="114">
        <f t="shared" si="14"/>
        <v>1.4213815544475983E-2</v>
      </c>
      <c r="T74" s="107">
        <f t="shared" si="15"/>
        <v>15481499608.580482</v>
      </c>
      <c r="U74" s="175">
        <f t="shared" si="25"/>
        <v>379.6575536653466</v>
      </c>
      <c r="V74" s="113">
        <f t="shared" si="16"/>
        <v>1.3021516466378285E-2</v>
      </c>
      <c r="W74" s="113">
        <f t="shared" si="17"/>
        <v>2.6043032932756571E-2</v>
      </c>
      <c r="X74" s="114">
        <f t="shared" si="18"/>
        <v>1.2854136121214887E-2</v>
      </c>
      <c r="Y74" s="107">
        <f t="shared" si="19"/>
        <v>12975414341.509499</v>
      </c>
      <c r="Z74" s="175">
        <f t="shared" si="26"/>
        <v>352.05054201512792</v>
      </c>
      <c r="AA74" s="113">
        <f t="shared" si="20"/>
        <v>1.4426744773213249E-2</v>
      </c>
      <c r="AB74" s="113">
        <f t="shared" si="21"/>
        <v>2.8853489546426497E-2</v>
      </c>
      <c r="AC74" s="114">
        <f t="shared" si="22"/>
        <v>1.4221573758328443E-2</v>
      </c>
      <c r="AD74" s="113"/>
      <c r="AE74" s="113"/>
      <c r="AF74" s="113"/>
    </row>
    <row r="75" spans="1:32" ht="15.75" customHeight="1">
      <c r="A75" s="66"/>
      <c r="B75" s="86">
        <f t="shared" si="23"/>
        <v>29</v>
      </c>
      <c r="C75" s="156">
        <f t="shared" si="0"/>
        <v>16254001</v>
      </c>
      <c r="D75" s="107">
        <f t="shared" si="1"/>
        <v>20597551549.575665</v>
      </c>
      <c r="E75" s="157">
        <f t="shared" si="2"/>
        <v>100.13815303454466</v>
      </c>
      <c r="F75" s="158">
        <f t="shared" si="3"/>
        <v>2.5547944997282718E-3</v>
      </c>
      <c r="G75" s="113">
        <f t="shared" si="4"/>
        <v>5.1095889994565435E-3</v>
      </c>
      <c r="H75" s="114">
        <f t="shared" si="5"/>
        <v>2.5482841573793991E-3</v>
      </c>
      <c r="I75" s="107">
        <f t="shared" si="6"/>
        <v>10880179200</v>
      </c>
      <c r="J75" s="174">
        <f t="shared" si="7"/>
        <v>280</v>
      </c>
      <c r="K75" s="113">
        <f t="shared" si="8"/>
        <v>1.3673635856265831E-2</v>
      </c>
      <c r="L75" s="113">
        <f t="shared" si="9"/>
        <v>2.7347271712531662E-2</v>
      </c>
      <c r="M75" s="114">
        <f t="shared" si="10"/>
        <v>1.3489189589818373E-2</v>
      </c>
      <c r="N75" s="86">
        <f t="shared" si="24"/>
        <v>29</v>
      </c>
      <c r="O75" s="107">
        <f t="shared" si="11"/>
        <v>12075894408.901564</v>
      </c>
      <c r="P75" s="175">
        <f t="shared" si="27"/>
        <v>320.36135333025942</v>
      </c>
      <c r="Q75" s="113">
        <f t="shared" si="12"/>
        <v>1.4101526401933408E-2</v>
      </c>
      <c r="R75" s="113">
        <f t="shared" si="13"/>
        <v>2.8203052803866816E-2</v>
      </c>
      <c r="S75" s="114">
        <f t="shared" si="14"/>
        <v>1.3905438493881261E-2</v>
      </c>
      <c r="T75" s="107">
        <f t="shared" si="15"/>
        <v>15674232370.882519</v>
      </c>
      <c r="U75" s="175">
        <f t="shared" si="25"/>
        <v>367.69834077769417</v>
      </c>
      <c r="V75" s="113">
        <f t="shared" si="16"/>
        <v>1.244923083518446E-2</v>
      </c>
      <c r="W75" s="113">
        <f t="shared" si="17"/>
        <v>2.489846167036892E-2</v>
      </c>
      <c r="X75" s="114">
        <f t="shared" si="18"/>
        <v>1.2296153185789693E-2</v>
      </c>
      <c r="Y75" s="107">
        <f t="shared" si="19"/>
        <v>13157232550.681774</v>
      </c>
      <c r="Z75" s="175">
        <f t="shared" si="26"/>
        <v>346.87539906188044</v>
      </c>
      <c r="AA75" s="113">
        <f t="shared" si="20"/>
        <v>1.4012516624661688E-2</v>
      </c>
      <c r="AB75" s="113">
        <f t="shared" si="21"/>
        <v>2.8025033249323376E-2</v>
      </c>
      <c r="AC75" s="114">
        <f t="shared" si="22"/>
        <v>1.3818879348062918E-2</v>
      </c>
      <c r="AD75" s="113"/>
      <c r="AE75" s="113"/>
      <c r="AF75" s="113"/>
    </row>
    <row r="76" spans="1:32" ht="15.75" customHeight="1">
      <c r="A76" s="66"/>
      <c r="B76" s="86">
        <f t="shared" si="23"/>
        <v>30</v>
      </c>
      <c r="C76" s="156">
        <f t="shared" si="0"/>
        <v>16778161</v>
      </c>
      <c r="D76" s="107">
        <f t="shared" si="1"/>
        <v>20643937729.818092</v>
      </c>
      <c r="E76" s="157">
        <f t="shared" si="2"/>
        <v>88.496222989977852</v>
      </c>
      <c r="F76" s="158">
        <f t="shared" si="3"/>
        <v>2.2520239908506716E-3</v>
      </c>
      <c r="G76" s="113">
        <f t="shared" si="4"/>
        <v>4.5040479817013432E-3</v>
      </c>
      <c r="H76" s="114">
        <f t="shared" si="5"/>
        <v>2.2469637745237137E-3</v>
      </c>
      <c r="I76" s="107">
        <f t="shared" si="6"/>
        <v>11026944000</v>
      </c>
      <c r="J76" s="174">
        <f t="shared" si="7"/>
        <v>280</v>
      </c>
      <c r="K76" s="113">
        <f t="shared" si="8"/>
        <v>1.3489189589818521E-2</v>
      </c>
      <c r="L76" s="113">
        <f t="shared" si="9"/>
        <v>2.6978379179637042E-2</v>
      </c>
      <c r="M76" s="114">
        <f t="shared" si="10"/>
        <v>1.3309653155035406E-2</v>
      </c>
      <c r="N76" s="86">
        <f t="shared" si="24"/>
        <v>30</v>
      </c>
      <c r="O76" s="107">
        <f t="shared" si="11"/>
        <v>12242488443.069698</v>
      </c>
      <c r="P76" s="175">
        <f t="shared" si="27"/>
        <v>317.83049864189331</v>
      </c>
      <c r="Q76" s="113">
        <f t="shared" si="12"/>
        <v>1.3795585529907615E-2</v>
      </c>
      <c r="R76" s="113">
        <f t="shared" si="13"/>
        <v>2.759117105981523E-2</v>
      </c>
      <c r="S76" s="114">
        <f t="shared" si="14"/>
        <v>1.3607857172406757E-2</v>
      </c>
      <c r="T76" s="107">
        <f t="shared" si="15"/>
        <v>15860894051.185881</v>
      </c>
      <c r="U76" s="175">
        <f t="shared" si="25"/>
        <v>356.1158430695998</v>
      </c>
      <c r="V76" s="113">
        <f t="shared" si="16"/>
        <v>1.1908824361320357E-2</v>
      </c>
      <c r="W76" s="113">
        <f t="shared" si="17"/>
        <v>2.3817648722640715E-2</v>
      </c>
      <c r="X76" s="114">
        <f t="shared" si="18"/>
        <v>1.1768673298048205E-2</v>
      </c>
      <c r="Y76" s="107">
        <f t="shared" si="19"/>
        <v>13336378032.182985</v>
      </c>
      <c r="Z76" s="175">
        <f t="shared" si="26"/>
        <v>341.77633070285833</v>
      </c>
      <c r="AA76" s="113">
        <f t="shared" si="20"/>
        <v>1.361574182193263E-2</v>
      </c>
      <c r="AB76" s="113">
        <f t="shared" si="21"/>
        <v>2.723148364386526E-2</v>
      </c>
      <c r="AC76" s="114">
        <f t="shared" si="22"/>
        <v>1.3432843690310836E-2</v>
      </c>
      <c r="AD76" s="113"/>
      <c r="AE76" s="113"/>
      <c r="AF76" s="113"/>
    </row>
    <row r="77" spans="1:32" ht="15.75" customHeight="1">
      <c r="A77" s="66"/>
      <c r="B77" s="86">
        <f t="shared" si="23"/>
        <v>31</v>
      </c>
      <c r="C77" s="156">
        <f t="shared" si="0"/>
        <v>17302321</v>
      </c>
      <c r="D77" s="107">
        <f t="shared" si="1"/>
        <v>20684931113.718143</v>
      </c>
      <c r="E77" s="157">
        <f t="shared" si="2"/>
        <v>78.207768429583737</v>
      </c>
      <c r="F77" s="158">
        <f t="shared" si="3"/>
        <v>1.9857347196334686E-3</v>
      </c>
      <c r="G77" s="113">
        <f t="shared" si="4"/>
        <v>3.9714694392669371E-3</v>
      </c>
      <c r="H77" s="114">
        <f t="shared" si="5"/>
        <v>1.9817993917738974E-3</v>
      </c>
      <c r="I77" s="107">
        <f t="shared" si="6"/>
        <v>11173708800</v>
      </c>
      <c r="J77" s="174">
        <f t="shared" si="7"/>
        <v>280</v>
      </c>
      <c r="K77" s="113">
        <f t="shared" si="8"/>
        <v>1.330965315503552E-2</v>
      </c>
      <c r="L77" s="113">
        <f t="shared" si="9"/>
        <v>2.6619306310071041E-2</v>
      </c>
      <c r="M77" s="114">
        <f t="shared" si="10"/>
        <v>1.3134833082458552E-2</v>
      </c>
      <c r="N77" s="86">
        <f t="shared" si="24"/>
        <v>31</v>
      </c>
      <c r="O77" s="107">
        <f t="shared" si="11"/>
        <v>12407766384.368675</v>
      </c>
      <c r="P77" s="175">
        <f t="shared" si="27"/>
        <v>315.31963770409385</v>
      </c>
      <c r="Q77" s="113">
        <f t="shared" si="12"/>
        <v>1.3500355100807829E-2</v>
      </c>
      <c r="R77" s="113">
        <f t="shared" si="13"/>
        <v>2.7000710201615659E-2</v>
      </c>
      <c r="S77" s="114">
        <f t="shared" si="14"/>
        <v>1.3320523306047383E-2</v>
      </c>
      <c r="T77" s="107">
        <f t="shared" si="15"/>
        <v>16041675888.566607</v>
      </c>
      <c r="U77" s="175">
        <f t="shared" si="25"/>
        <v>344.89819402610891</v>
      </c>
      <c r="V77" s="113">
        <f t="shared" si="16"/>
        <v>1.1397960089595911E-2</v>
      </c>
      <c r="W77" s="113">
        <f t="shared" si="17"/>
        <v>2.2795920179191822E-2</v>
      </c>
      <c r="X77" s="114">
        <f t="shared" si="18"/>
        <v>1.1269510656899406E-2</v>
      </c>
      <c r="Y77" s="107">
        <f t="shared" si="19"/>
        <v>13512890075.108011</v>
      </c>
      <c r="Z77" s="175">
        <f t="shared" si="26"/>
        <v>336.75221864512002</v>
      </c>
      <c r="AA77" s="113">
        <f t="shared" si="20"/>
        <v>1.3235380888204569E-2</v>
      </c>
      <c r="AB77" s="113">
        <f t="shared" si="21"/>
        <v>2.6470761776409137E-2</v>
      </c>
      <c r="AC77" s="114">
        <f t="shared" si="22"/>
        <v>1.3062493807314723E-2</v>
      </c>
      <c r="AD77" s="113"/>
      <c r="AE77" s="113"/>
      <c r="AF77" s="113"/>
    </row>
    <row r="78" spans="1:32" ht="15.75" customHeight="1">
      <c r="A78" s="66"/>
      <c r="B78" s="86">
        <f t="shared" si="23"/>
        <v>32</v>
      </c>
      <c r="C78" s="156">
        <f t="shared" si="0"/>
        <v>17826481</v>
      </c>
      <c r="D78" s="107">
        <f t="shared" si="1"/>
        <v>20721158660.689987</v>
      </c>
      <c r="E78" s="157">
        <f t="shared" si="2"/>
        <v>69.115436072656777</v>
      </c>
      <c r="F78" s="158">
        <f t="shared" si="3"/>
        <v>1.7513979994749796E-3</v>
      </c>
      <c r="G78" s="113">
        <f t="shared" si="4"/>
        <v>3.5027959989499592E-3</v>
      </c>
      <c r="H78" s="114">
        <f t="shared" si="5"/>
        <v>1.748335967359349E-3</v>
      </c>
      <c r="I78" s="107">
        <f t="shared" si="6"/>
        <v>11320473600</v>
      </c>
      <c r="J78" s="174">
        <f t="shared" si="7"/>
        <v>280</v>
      </c>
      <c r="K78" s="113">
        <f t="shared" si="8"/>
        <v>1.3134833082458709E-2</v>
      </c>
      <c r="L78" s="113">
        <f t="shared" si="9"/>
        <v>2.6269666164917417E-2</v>
      </c>
      <c r="M78" s="114">
        <f t="shared" si="10"/>
        <v>1.2964545935604477E-2</v>
      </c>
      <c r="N78" s="86">
        <f t="shared" si="24"/>
        <v>32</v>
      </c>
      <c r="O78" s="107">
        <f t="shared" si="11"/>
        <v>12571738629.931776</v>
      </c>
      <c r="P78" s="175">
        <f t="shared" si="27"/>
        <v>312.82861256696719</v>
      </c>
      <c r="Q78" s="113">
        <f t="shared" si="12"/>
        <v>1.321529117196092E-2</v>
      </c>
      <c r="R78" s="113">
        <f t="shared" si="13"/>
        <v>2.643058234392184E-2</v>
      </c>
      <c r="S78" s="114">
        <f t="shared" si="14"/>
        <v>1.3042925118782245E-2</v>
      </c>
      <c r="T78" s="107">
        <f t="shared" si="15"/>
        <v>16216763098.073299</v>
      </c>
      <c r="U78" s="175">
        <f t="shared" si="25"/>
        <v>334.03390092088728</v>
      </c>
      <c r="V78" s="113">
        <f t="shared" si="16"/>
        <v>1.0914521071422649E-2</v>
      </c>
      <c r="W78" s="113">
        <f t="shared" si="17"/>
        <v>2.1829042142845298E-2</v>
      </c>
      <c r="X78" s="114">
        <f t="shared" si="18"/>
        <v>1.0796680474878251E-2</v>
      </c>
      <c r="Y78" s="107">
        <f t="shared" si="19"/>
        <v>13686807391.002981</v>
      </c>
      <c r="Z78" s="175">
        <f t="shared" si="26"/>
        <v>331.80196103283362</v>
      </c>
      <c r="AA78" s="113">
        <f t="shared" si="20"/>
        <v>1.2870475148417115E-2</v>
      </c>
      <c r="AB78" s="113">
        <f t="shared" si="21"/>
        <v>2.5740950296834229E-2</v>
      </c>
      <c r="AC78" s="114">
        <f t="shared" si="22"/>
        <v>1.2706930909928138E-2</v>
      </c>
      <c r="AD78" s="113"/>
      <c r="AE78" s="113"/>
      <c r="AF78" s="113"/>
    </row>
    <row r="79" spans="1:32" ht="15.75" customHeight="1">
      <c r="A79" s="66"/>
      <c r="B79" s="86">
        <f t="shared" si="23"/>
        <v>33</v>
      </c>
      <c r="C79" s="156">
        <f t="shared" si="0"/>
        <v>18350641</v>
      </c>
      <c r="D79" s="107">
        <f t="shared" si="1"/>
        <v>20753174440.670414</v>
      </c>
      <c r="E79" s="157">
        <f t="shared" si="2"/>
        <v>61.080166324072316</v>
      </c>
      <c r="F79" s="158">
        <f t="shared" si="3"/>
        <v>1.5450767259054762E-3</v>
      </c>
      <c r="G79" s="113">
        <f t="shared" si="4"/>
        <v>3.0901534518109524E-3</v>
      </c>
      <c r="H79" s="114">
        <f t="shared" si="5"/>
        <v>1.5426931466291371E-3</v>
      </c>
      <c r="I79" s="107">
        <f t="shared" si="6"/>
        <v>11467238400</v>
      </c>
      <c r="J79" s="174">
        <f t="shared" si="7"/>
        <v>280</v>
      </c>
      <c r="K79" s="113">
        <f t="shared" si="8"/>
        <v>1.2964545935604673E-2</v>
      </c>
      <c r="L79" s="113">
        <f t="shared" si="9"/>
        <v>2.5929091871209346E-2</v>
      </c>
      <c r="M79" s="114">
        <f t="shared" si="10"/>
        <v>1.2798617668923651E-2</v>
      </c>
      <c r="N79" s="86">
        <f t="shared" si="24"/>
        <v>33</v>
      </c>
      <c r="O79" s="107">
        <f t="shared" si="11"/>
        <v>12734415494.755121</v>
      </c>
      <c r="P79" s="175">
        <f t="shared" si="27"/>
        <v>310.35726652805602</v>
      </c>
      <c r="Q79" s="113">
        <f t="shared" si="12"/>
        <v>1.2939886010359093E-2</v>
      </c>
      <c r="R79" s="113">
        <f t="shared" si="13"/>
        <v>2.5879772020718186E-2</v>
      </c>
      <c r="S79" s="114">
        <f t="shared" si="14"/>
        <v>1.2774584345103701E-2</v>
      </c>
      <c r="T79" s="107">
        <f t="shared" si="15"/>
        <v>16386335060.482262</v>
      </c>
      <c r="U79" s="175">
        <f t="shared" si="25"/>
        <v>323.51183304517974</v>
      </c>
      <c r="V79" s="113">
        <f t="shared" si="16"/>
        <v>1.0456585040026204E-2</v>
      </c>
      <c r="W79" s="113">
        <f t="shared" si="17"/>
        <v>2.0913170080052407E-2</v>
      </c>
      <c r="X79" s="114">
        <f t="shared" si="18"/>
        <v>1.0348376362564915E-2</v>
      </c>
      <c r="Y79" s="107">
        <f t="shared" si="19"/>
        <v>13858168122.354767</v>
      </c>
      <c r="Z79" s="175">
        <f t="shared" si="26"/>
        <v>326.92447220654935</v>
      </c>
      <c r="AA79" s="113">
        <f t="shared" si="20"/>
        <v>1.2520139025586755E-2</v>
      </c>
      <c r="AB79" s="113">
        <f t="shared" si="21"/>
        <v>2.5040278051173509E-2</v>
      </c>
      <c r="AC79" s="114">
        <f t="shared" si="22"/>
        <v>1.2365323456811295E-2</v>
      </c>
      <c r="AD79" s="113"/>
      <c r="AE79" s="113"/>
      <c r="AF79" s="113"/>
    </row>
    <row r="80" spans="1:32" ht="15.75" customHeight="1">
      <c r="A80" s="66"/>
      <c r="B80" s="86">
        <f t="shared" si="23"/>
        <v>34</v>
      </c>
      <c r="C80" s="156">
        <f t="shared" si="0"/>
        <v>18874801</v>
      </c>
      <c r="D80" s="107">
        <f t="shared" si="1"/>
        <v>20781468108.15366</v>
      </c>
      <c r="E80" s="157">
        <f t="shared" si="2"/>
        <v>53.979066474447066</v>
      </c>
      <c r="F80" s="158">
        <f t="shared" si="3"/>
        <v>1.3633416692049858E-3</v>
      </c>
      <c r="G80" s="113">
        <f t="shared" si="4"/>
        <v>2.7266833384099716E-3</v>
      </c>
      <c r="H80" s="114">
        <f t="shared" si="5"/>
        <v>1.3614854992918257E-3</v>
      </c>
      <c r="I80" s="107">
        <f t="shared" si="6"/>
        <v>11614003200</v>
      </c>
      <c r="J80" s="174">
        <f t="shared" si="7"/>
        <v>280</v>
      </c>
      <c r="K80" s="113">
        <f t="shared" si="8"/>
        <v>1.279861766892367E-2</v>
      </c>
      <c r="L80" s="113">
        <f t="shared" si="9"/>
        <v>2.559723533784734E-2</v>
      </c>
      <c r="M80" s="114">
        <f t="shared" si="10"/>
        <v>1.2636883034438995E-2</v>
      </c>
      <c r="N80" s="86">
        <f t="shared" si="24"/>
        <v>34</v>
      </c>
      <c r="O80" s="107">
        <f t="shared" si="11"/>
        <v>12895807212.346458</v>
      </c>
      <c r="P80" s="175">
        <f t="shared" si="27"/>
        <v>307.90544412266831</v>
      </c>
      <c r="Q80" s="113">
        <f t="shared" si="12"/>
        <v>1.2673665128784987E-2</v>
      </c>
      <c r="R80" s="113">
        <f t="shared" si="13"/>
        <v>2.5347330257569974E-2</v>
      </c>
      <c r="S80" s="114">
        <f t="shared" si="14"/>
        <v>1.2515053531260811E-2</v>
      </c>
      <c r="T80" s="107">
        <f t="shared" si="15"/>
        <v>16550565506.076206</v>
      </c>
      <c r="U80" s="175">
        <f t="shared" si="25"/>
        <v>313.32121030590679</v>
      </c>
      <c r="V80" s="113">
        <f t="shared" si="16"/>
        <v>1.0022402507196819E-2</v>
      </c>
      <c r="W80" s="113">
        <f t="shared" si="17"/>
        <v>2.0044805014393638E-2</v>
      </c>
      <c r="X80" s="114">
        <f t="shared" si="18"/>
        <v>9.9229507012099649E-3</v>
      </c>
      <c r="Y80" s="107">
        <f t="shared" si="19"/>
        <v>14027009850.955915</v>
      </c>
      <c r="Z80" s="175">
        <f t="shared" si="26"/>
        <v>322.1186824655623</v>
      </c>
      <c r="AA80" s="113">
        <f t="shared" si="20"/>
        <v>1.2183553202012906E-2</v>
      </c>
      <c r="AB80" s="113">
        <f t="shared" si="21"/>
        <v>2.4367106404025812E-2</v>
      </c>
      <c r="AC80" s="114">
        <f t="shared" si="22"/>
        <v>1.2036900978553255E-2</v>
      </c>
      <c r="AD80" s="113"/>
      <c r="AE80" s="113"/>
      <c r="AF80" s="113"/>
    </row>
    <row r="81" spans="1:32" ht="15.75" customHeight="1">
      <c r="A81" s="66"/>
      <c r="B81" s="86">
        <f t="shared" si="23"/>
        <v>35</v>
      </c>
      <c r="C81" s="156">
        <f t="shared" si="0"/>
        <v>19398961</v>
      </c>
      <c r="D81" s="107">
        <f t="shared" si="1"/>
        <v>20806472391.046093</v>
      </c>
      <c r="E81" s="157">
        <f t="shared" si="2"/>
        <v>47.703531159253586</v>
      </c>
      <c r="F81" s="158">
        <f t="shared" si="3"/>
        <v>1.2032009847573126E-3</v>
      </c>
      <c r="G81" s="113">
        <f t="shared" si="4"/>
        <v>2.4064019695146251E-3</v>
      </c>
      <c r="H81" s="114">
        <f t="shared" si="5"/>
        <v>1.2017550319194381E-3</v>
      </c>
      <c r="I81" s="107">
        <f t="shared" si="6"/>
        <v>11760768000</v>
      </c>
      <c r="J81" s="174">
        <f t="shared" si="7"/>
        <v>280</v>
      </c>
      <c r="K81" s="113">
        <f t="shared" si="8"/>
        <v>1.2636883034438978E-2</v>
      </c>
      <c r="L81" s="113">
        <f t="shared" si="9"/>
        <v>2.5273766068877955E-2</v>
      </c>
      <c r="M81" s="114">
        <f t="shared" si="10"/>
        <v>1.2479185032814311E-2</v>
      </c>
      <c r="N81" s="86">
        <f t="shared" si="24"/>
        <v>35</v>
      </c>
      <c r="O81" s="107">
        <f t="shared" si="11"/>
        <v>13055923935.368874</v>
      </c>
      <c r="P81" s="175">
        <f t="shared" si="27"/>
        <v>305.47299111419119</v>
      </c>
      <c r="Q81" s="113">
        <f t="shared" si="12"/>
        <v>1.2416184608367846E-2</v>
      </c>
      <c r="R81" s="113">
        <f t="shared" si="13"/>
        <v>2.4832369216735692E-2</v>
      </c>
      <c r="S81" s="114">
        <f t="shared" si="14"/>
        <v>1.2263913593173692E-2</v>
      </c>
      <c r="T81" s="107">
        <f t="shared" si="15"/>
        <v>16709622692.634373</v>
      </c>
      <c r="U81" s="175">
        <f t="shared" si="25"/>
        <v>303.45159218209579</v>
      </c>
      <c r="V81" s="113">
        <f t="shared" si="16"/>
        <v>9.61037775414815E-3</v>
      </c>
      <c r="W81" s="113">
        <f t="shared" si="17"/>
        <v>1.92207555082963E-2</v>
      </c>
      <c r="X81" s="114">
        <f t="shared" si="18"/>
        <v>9.5188975528621711E-3</v>
      </c>
      <c r="Y81" s="107">
        <f t="shared" si="19"/>
        <v>14193369606.146746</v>
      </c>
      <c r="Z81" s="175">
        <f t="shared" si="26"/>
        <v>317.38353783354313</v>
      </c>
      <c r="AA81" s="113">
        <f t="shared" si="20"/>
        <v>1.1859958534177055E-2</v>
      </c>
      <c r="AB81" s="113">
        <f t="shared" si="21"/>
        <v>2.3719917068354111E-2</v>
      </c>
      <c r="AC81" s="114">
        <f t="shared" si="22"/>
        <v>1.1720948570153933E-2</v>
      </c>
      <c r="AD81" s="113"/>
      <c r="AE81" s="113"/>
      <c r="AF81" s="113"/>
    </row>
    <row r="82" spans="1:32" ht="15.75" customHeight="1">
      <c r="A82" s="66"/>
      <c r="B82" s="86">
        <f t="shared" si="23"/>
        <v>36</v>
      </c>
      <c r="C82" s="156">
        <f t="shared" si="0"/>
        <v>19923121</v>
      </c>
      <c r="D82" s="107">
        <f t="shared" si="1"/>
        <v>20828569708.876492</v>
      </c>
      <c r="E82" s="157">
        <f t="shared" si="2"/>
        <v>42.157581330887375</v>
      </c>
      <c r="F82" s="158">
        <f t="shared" si="3"/>
        <v>1.0620405715631052E-3</v>
      </c>
      <c r="G82" s="113">
        <f t="shared" si="4"/>
        <v>2.1240811431262104E-3</v>
      </c>
      <c r="H82" s="114">
        <f t="shared" si="5"/>
        <v>1.0609138380242022E-3</v>
      </c>
      <c r="I82" s="107">
        <f t="shared" si="6"/>
        <v>11907532800</v>
      </c>
      <c r="J82" s="174">
        <f t="shared" si="7"/>
        <v>280</v>
      </c>
      <c r="K82" s="113">
        <f t="shared" si="8"/>
        <v>1.2479185032814184E-2</v>
      </c>
      <c r="L82" s="113">
        <f t="shared" si="9"/>
        <v>2.4958370065628368E-2</v>
      </c>
      <c r="M82" s="114">
        <f t="shared" si="10"/>
        <v>1.2325374405015355E-2</v>
      </c>
      <c r="N82" s="86">
        <f t="shared" si="24"/>
        <v>36</v>
      </c>
      <c r="O82" s="107">
        <f t="shared" si="11"/>
        <v>13214775736.279434</v>
      </c>
      <c r="P82" s="175">
        <f t="shared" si="27"/>
        <v>303.05975448443508</v>
      </c>
      <c r="Q82" s="113">
        <f t="shared" si="12"/>
        <v>1.2167028675789579E-2</v>
      </c>
      <c r="R82" s="113">
        <f t="shared" si="13"/>
        <v>2.4334057351579157E-2</v>
      </c>
      <c r="S82" s="114">
        <f t="shared" si="14"/>
        <v>1.2020771602990754E-2</v>
      </c>
      <c r="T82" s="107">
        <f t="shared" si="15"/>
        <v>16863669577.816174</v>
      </c>
      <c r="U82" s="175">
        <f t="shared" si="25"/>
        <v>293.89286702877234</v>
      </c>
      <c r="V82" s="113">
        <f t="shared" si="16"/>
        <v>9.2190522799599148E-3</v>
      </c>
      <c r="W82" s="113">
        <f t="shared" si="17"/>
        <v>1.843810455991983E-2</v>
      </c>
      <c r="X82" s="114">
        <f t="shared" si="18"/>
        <v>9.1348377333273501E-3</v>
      </c>
      <c r="Y82" s="107">
        <f t="shared" si="19"/>
        <v>14357283872.936329</v>
      </c>
      <c r="Z82" s="175">
        <f t="shared" si="26"/>
        <v>312.71799982750235</v>
      </c>
      <c r="AA82" s="113">
        <f t="shared" si="20"/>
        <v>1.1548650626176648E-2</v>
      </c>
      <c r="AB82" s="113">
        <f t="shared" si="21"/>
        <v>2.3097301252353295E-2</v>
      </c>
      <c r="AC82" s="114">
        <f t="shared" si="22"/>
        <v>1.141680196896866E-2</v>
      </c>
      <c r="AD82" s="113"/>
      <c r="AE82" s="113"/>
      <c r="AF82" s="113"/>
    </row>
    <row r="83" spans="1:32" ht="15.75" customHeight="1">
      <c r="A83" s="66"/>
      <c r="B83" s="86">
        <f t="shared" si="23"/>
        <v>37</v>
      </c>
      <c r="C83" s="156">
        <f t="shared" si="0"/>
        <v>20447281</v>
      </c>
      <c r="D83" s="107">
        <f t="shared" si="1"/>
        <v>20848098021.581886</v>
      </c>
      <c r="E83" s="157">
        <f t="shared" si="2"/>
        <v>37.256396339658167</v>
      </c>
      <c r="F83" s="158">
        <f t="shared" si="3"/>
        <v>9.3757338974036143E-4</v>
      </c>
      <c r="G83" s="113">
        <f t="shared" si="4"/>
        <v>1.8751467794807229E-3</v>
      </c>
      <c r="H83" s="114">
        <f t="shared" si="5"/>
        <v>9.3669516927530339E-4</v>
      </c>
      <c r="I83" s="107">
        <f t="shared" si="6"/>
        <v>12054297600</v>
      </c>
      <c r="J83" s="174">
        <f t="shared" si="7"/>
        <v>280</v>
      </c>
      <c r="K83" s="113">
        <f t="shared" si="8"/>
        <v>1.2325374405015285E-2</v>
      </c>
      <c r="L83" s="113">
        <f t="shared" si="9"/>
        <v>2.4650748810030571E-2</v>
      </c>
      <c r="M83" s="114">
        <f t="shared" si="10"/>
        <v>1.217530916110765E-2</v>
      </c>
      <c r="N83" s="86">
        <f t="shared" si="24"/>
        <v>37</v>
      </c>
      <c r="O83" s="107">
        <f t="shared" si="11"/>
        <v>13372372607.962814</v>
      </c>
      <c r="P83" s="175">
        <f t="shared" si="27"/>
        <v>300.66558242403102</v>
      </c>
      <c r="Q83" s="113">
        <f t="shared" si="12"/>
        <v>1.1925807507328223E-2</v>
      </c>
      <c r="R83" s="113">
        <f t="shared" si="13"/>
        <v>2.3851615014656446E-2</v>
      </c>
      <c r="S83" s="114">
        <f t="shared" si="14"/>
        <v>1.1785258779697383E-2</v>
      </c>
      <c r="T83" s="107">
        <f t="shared" si="15"/>
        <v>17012863986.114857</v>
      </c>
      <c r="U83" s="175">
        <f t="shared" si="25"/>
        <v>284.63524171757228</v>
      </c>
      <c r="V83" s="113">
        <f t="shared" si="16"/>
        <v>8.8470903447340713E-3</v>
      </c>
      <c r="W83" s="113">
        <f t="shared" si="17"/>
        <v>1.7694180689468143E-2</v>
      </c>
      <c r="X83" s="114">
        <f t="shared" si="18"/>
        <v>8.7695057352161765E-3</v>
      </c>
      <c r="Y83" s="107">
        <f t="shared" si="19"/>
        <v>14518788600.004135</v>
      </c>
      <c r="Z83" s="175">
        <f t="shared" si="26"/>
        <v>308.12104523009418</v>
      </c>
      <c r="AA83" s="113">
        <f t="shared" si="20"/>
        <v>1.1248974980027023E-2</v>
      </c>
      <c r="AB83" s="113">
        <f t="shared" si="21"/>
        <v>2.2497949960054046E-2</v>
      </c>
      <c r="AC83" s="114">
        <f t="shared" si="22"/>
        <v>1.1123843146786827E-2</v>
      </c>
      <c r="AD83" s="113"/>
      <c r="AE83" s="113"/>
      <c r="AF83" s="113"/>
    </row>
    <row r="84" spans="1:32" ht="15.75" customHeight="1">
      <c r="A84" s="66"/>
      <c r="B84" s="86">
        <f t="shared" si="23"/>
        <v>38</v>
      </c>
      <c r="C84" s="156">
        <f t="shared" si="0"/>
        <v>20971441</v>
      </c>
      <c r="D84" s="107">
        <f t="shared" si="1"/>
        <v>20865355998.321266</v>
      </c>
      <c r="E84" s="157">
        <f t="shared" si="2"/>
        <v>32.925016673115593</v>
      </c>
      <c r="F84" s="158">
        <f t="shared" si="3"/>
        <v>8.2779622014029673E-4</v>
      </c>
      <c r="G84" s="113">
        <f t="shared" si="4"/>
        <v>1.6555924402805935E-3</v>
      </c>
      <c r="H84" s="114">
        <f t="shared" si="5"/>
        <v>8.2711154033354717E-4</v>
      </c>
      <c r="I84" s="107">
        <f t="shared" si="6"/>
        <v>12201062400</v>
      </c>
      <c r="J84" s="174">
        <f t="shared" si="7"/>
        <v>280</v>
      </c>
      <c r="K84" s="113">
        <f t="shared" si="8"/>
        <v>1.2175309161107819E-2</v>
      </c>
      <c r="L84" s="113">
        <f t="shared" si="9"/>
        <v>2.4350618322215637E-2</v>
      </c>
      <c r="M84" s="114">
        <f t="shared" si="10"/>
        <v>1.2028854143062206E-2</v>
      </c>
      <c r="N84" s="86">
        <f t="shared" si="24"/>
        <v>38</v>
      </c>
      <c r="O84" s="107">
        <f t="shared" si="11"/>
        <v>13528724464.359901</v>
      </c>
      <c r="P84" s="175">
        <f t="shared" si="27"/>
        <v>298.29032432289262</v>
      </c>
      <c r="Q84" s="113">
        <f t="shared" si="12"/>
        <v>1.1692155235338316E-2</v>
      </c>
      <c r="R84" s="113">
        <f t="shared" si="13"/>
        <v>2.3384310470676632E-2</v>
      </c>
      <c r="S84" s="114">
        <f t="shared" si="14"/>
        <v>1.1557028662160906E-2</v>
      </c>
      <c r="T84" s="107">
        <f t="shared" si="15"/>
        <v>17157358770.552185</v>
      </c>
      <c r="U84" s="175">
        <f t="shared" si="25"/>
        <v>275.66923160357192</v>
      </c>
      <c r="V84" s="113">
        <f t="shared" si="16"/>
        <v>8.4932663045598055E-3</v>
      </c>
      <c r="W84" s="113">
        <f t="shared" si="17"/>
        <v>1.6986532609119611E-2</v>
      </c>
      <c r="X84" s="114">
        <f t="shared" si="18"/>
        <v>8.4217382389490947E-3</v>
      </c>
      <c r="Y84" s="107">
        <f t="shared" si="19"/>
        <v>14677919207.584059</v>
      </c>
      <c r="Z84" s="175">
        <f t="shared" si="26"/>
        <v>303.59166586523986</v>
      </c>
      <c r="AA84" s="113">
        <f t="shared" si="20"/>
        <v>1.0960322652530274E-2</v>
      </c>
      <c r="AB84" s="113">
        <f t="shared" si="21"/>
        <v>2.1920645305060549E-2</v>
      </c>
      <c r="AC84" s="114">
        <f t="shared" si="22"/>
        <v>1.084149635444942E-2</v>
      </c>
      <c r="AD84" s="113"/>
      <c r="AE84" s="113"/>
      <c r="AF84" s="113"/>
    </row>
    <row r="85" spans="1:32" ht="15.75" customHeight="1">
      <c r="A85" s="66"/>
      <c r="B85" s="86">
        <f t="shared" si="23"/>
        <v>39</v>
      </c>
      <c r="C85" s="156">
        <f t="shared" si="0"/>
        <v>21495601</v>
      </c>
      <c r="D85" s="107">
        <f t="shared" si="1"/>
        <v>20880607585.369781</v>
      </c>
      <c r="E85" s="157">
        <f t="shared" si="2"/>
        <v>29.097197513195827</v>
      </c>
      <c r="F85" s="158">
        <f t="shared" si="3"/>
        <v>7.3095263985634346E-4</v>
      </c>
      <c r="G85" s="113">
        <f t="shared" si="4"/>
        <v>1.4619052797126869E-3</v>
      </c>
      <c r="H85" s="114">
        <f t="shared" si="5"/>
        <v>7.3041873835122395E-4</v>
      </c>
      <c r="I85" s="107">
        <f t="shared" si="6"/>
        <v>12347827200</v>
      </c>
      <c r="J85" s="174">
        <f t="shared" si="7"/>
        <v>280</v>
      </c>
      <c r="K85" s="113">
        <f t="shared" si="8"/>
        <v>1.2028854143062165E-2</v>
      </c>
      <c r="L85" s="113">
        <f t="shared" si="9"/>
        <v>2.405770828612433E-2</v>
      </c>
      <c r="M85" s="114">
        <f t="shared" si="10"/>
        <v>1.1885880618737632E-2</v>
      </c>
      <c r="N85" s="86">
        <f t="shared" si="24"/>
        <v>39</v>
      </c>
      <c r="O85" s="107">
        <f t="shared" si="11"/>
        <v>13683841141.091455</v>
      </c>
      <c r="P85" s="175">
        <f t="shared" si="27"/>
        <v>295.93383076074747</v>
      </c>
      <c r="Q85" s="113">
        <f t="shared" si="12"/>
        <v>1.1465728135730291E-2</v>
      </c>
      <c r="R85" s="113">
        <f t="shared" si="13"/>
        <v>2.2931456271460583E-2</v>
      </c>
      <c r="S85" s="114">
        <f t="shared" si="14"/>
        <v>1.133575544557841E-2</v>
      </c>
      <c r="T85" s="107">
        <f t="shared" si="15"/>
        <v>17297301969.279766</v>
      </c>
      <c r="U85" s="175">
        <f t="shared" si="25"/>
        <v>266.98565080811096</v>
      </c>
      <c r="V85" s="113">
        <f t="shared" si="16"/>
        <v>8.1564534844238822E-3</v>
      </c>
      <c r="W85" s="113">
        <f t="shared" si="17"/>
        <v>1.6312906968847764E-2</v>
      </c>
      <c r="X85" s="114">
        <f t="shared" si="18"/>
        <v>8.0904639912120491E-3</v>
      </c>
      <c r="Y85" s="107">
        <f t="shared" si="19"/>
        <v>14834710595.232565</v>
      </c>
      <c r="Z85" s="175">
        <f t="shared" si="26"/>
        <v>299.12886837703485</v>
      </c>
      <c r="AA85" s="113">
        <f t="shared" si="20"/>
        <v>1.068212635803938E-2</v>
      </c>
      <c r="AB85" s="113">
        <f t="shared" si="21"/>
        <v>2.1364252716078759E-2</v>
      </c>
      <c r="AC85" s="114">
        <f t="shared" si="22"/>
        <v>1.0569224565721624E-2</v>
      </c>
      <c r="AD85" s="113"/>
      <c r="AE85" s="113"/>
      <c r="AF85" s="113"/>
    </row>
    <row r="86" spans="1:32" ht="15.75" customHeight="1">
      <c r="A86" s="66"/>
      <c r="B86" s="86">
        <f t="shared" si="23"/>
        <v>40</v>
      </c>
      <c r="C86" s="156">
        <f t="shared" si="0"/>
        <v>22019761</v>
      </c>
      <c r="D86" s="107">
        <f t="shared" si="1"/>
        <v>20894086042.955582</v>
      </c>
      <c r="E86" s="157">
        <f t="shared" si="2"/>
        <v>25.714395577307204</v>
      </c>
      <c r="F86" s="158">
        <f t="shared" si="3"/>
        <v>6.4550121593415677E-4</v>
      </c>
      <c r="G86" s="113">
        <f t="shared" si="4"/>
        <v>1.2910024318683135E-3</v>
      </c>
      <c r="H86" s="114">
        <f t="shared" si="5"/>
        <v>6.4508481290315167E-4</v>
      </c>
      <c r="I86" s="107">
        <f t="shared" si="6"/>
        <v>12494592000</v>
      </c>
      <c r="J86" s="174">
        <f t="shared" si="7"/>
        <v>280</v>
      </c>
      <c r="K86" s="113">
        <f t="shared" si="8"/>
        <v>1.1885880618737521E-2</v>
      </c>
      <c r="L86" s="113">
        <f t="shared" si="9"/>
        <v>2.3771761237475042E-2</v>
      </c>
      <c r="M86" s="114">
        <f t="shared" si="10"/>
        <v>1.1746265904481135E-2</v>
      </c>
      <c r="N86" s="86">
        <f t="shared" si="24"/>
        <v>40</v>
      </c>
      <c r="O86" s="107">
        <f t="shared" si="11"/>
        <v>13837732396.076832</v>
      </c>
      <c r="P86" s="175">
        <f t="shared" si="27"/>
        <v>293.59595349774042</v>
      </c>
      <c r="Q86" s="113">
        <f t="shared" si="12"/>
        <v>1.1246202977558217E-2</v>
      </c>
      <c r="R86" s="113">
        <f t="shared" si="13"/>
        <v>2.2492405955116434E-2</v>
      </c>
      <c r="S86" s="114">
        <f t="shared" si="14"/>
        <v>1.1121132464521954E-2</v>
      </c>
      <c r="T86" s="107">
        <f t="shared" si="15"/>
        <v>17432836957.24744</v>
      </c>
      <c r="U86" s="175">
        <f t="shared" si="25"/>
        <v>258.57560280768126</v>
      </c>
      <c r="V86" s="113">
        <f t="shared" si="16"/>
        <v>7.8356143754896666E-3</v>
      </c>
      <c r="W86" s="113">
        <f t="shared" si="17"/>
        <v>1.5671228750979333E-2</v>
      </c>
      <c r="X86" s="114">
        <f t="shared" si="18"/>
        <v>7.7746948646431058E-3</v>
      </c>
      <c r="Y86" s="107">
        <f t="shared" si="19"/>
        <v>14989197149.482641</v>
      </c>
      <c r="Z86" s="175">
        <f t="shared" si="26"/>
        <v>294.73167401189949</v>
      </c>
      <c r="AA86" s="113">
        <f t="shared" si="20"/>
        <v>1.0413856964605948E-2</v>
      </c>
      <c r="AB86" s="113">
        <f t="shared" si="21"/>
        <v>2.0827713929211896E-2</v>
      </c>
      <c r="AC86" s="114">
        <f t="shared" si="22"/>
        <v>1.0306526274184602E-2</v>
      </c>
      <c r="AD86" s="113"/>
      <c r="AE86" s="113"/>
      <c r="AF86" s="113"/>
    </row>
    <row r="87" spans="1:32" ht="15.75" customHeight="1">
      <c r="A87" s="66"/>
      <c r="B87" s="86">
        <f t="shared" si="23"/>
        <v>41</v>
      </c>
      <c r="C87" s="156">
        <f t="shared" si="0"/>
        <v>22543921</v>
      </c>
      <c r="D87" s="107">
        <f t="shared" si="1"/>
        <v>20905997512.779301</v>
      </c>
      <c r="E87" s="157">
        <f t="shared" si="2"/>
        <v>22.724873747939565</v>
      </c>
      <c r="F87" s="158">
        <f t="shared" si="3"/>
        <v>5.700881004907589E-4</v>
      </c>
      <c r="G87" s="113">
        <f t="shared" si="4"/>
        <v>1.1401762009815178E-3</v>
      </c>
      <c r="H87" s="114">
        <f t="shared" si="5"/>
        <v>5.6976328522173603E-4</v>
      </c>
      <c r="I87" s="107">
        <f t="shared" si="6"/>
        <v>12641356800</v>
      </c>
      <c r="J87" s="174">
        <f t="shared" si="7"/>
        <v>280</v>
      </c>
      <c r="K87" s="113">
        <f t="shared" si="8"/>
        <v>1.1746265904480914E-2</v>
      </c>
      <c r="L87" s="113">
        <f t="shared" si="9"/>
        <v>2.3492531808961829E-2</v>
      </c>
      <c r="M87" s="114">
        <f t="shared" si="10"/>
        <v>1.1609893014015604E-2</v>
      </c>
      <c r="N87" s="86">
        <f t="shared" si="24"/>
        <v>41</v>
      </c>
      <c r="O87" s="107">
        <f t="shared" si="11"/>
        <v>13990407910.147823</v>
      </c>
      <c r="P87" s="175">
        <f t="shared" si="27"/>
        <v>291.27654546510973</v>
      </c>
      <c r="Q87" s="113">
        <f t="shared" si="12"/>
        <v>1.1033275518052141E-2</v>
      </c>
      <c r="R87" s="113">
        <f t="shared" si="13"/>
        <v>2.2066551036104283E-2</v>
      </c>
      <c r="S87" s="114">
        <f t="shared" si="14"/>
        <v>1.0912870807737285E-2</v>
      </c>
      <c r="T87" s="107">
        <f t="shared" si="15"/>
        <v>17564102593.094139</v>
      </c>
      <c r="U87" s="175">
        <f t="shared" si="25"/>
        <v>250.43047131925221</v>
      </c>
      <c r="V87" s="113">
        <f t="shared" si="16"/>
        <v>7.5297919764073188E-3</v>
      </c>
      <c r="W87" s="113">
        <f t="shared" si="17"/>
        <v>1.5059583952814638E-2</v>
      </c>
      <c r="X87" s="114">
        <f t="shared" si="18"/>
        <v>7.4735179409799457E-3</v>
      </c>
      <c r="Y87" s="107">
        <f t="shared" si="19"/>
        <v>15141412751.385244</v>
      </c>
      <c r="Z87" s="175">
        <f t="shared" si="26"/>
        <v>290.39911840392801</v>
      </c>
      <c r="AA87" s="113">
        <f t="shared" si="20"/>
        <v>1.015502033795432E-2</v>
      </c>
      <c r="AB87" s="113">
        <f t="shared" si="21"/>
        <v>2.031004067590864E-2</v>
      </c>
      <c r="AC87" s="114">
        <f t="shared" si="22"/>
        <v>1.0052932602915732E-2</v>
      </c>
      <c r="AD87" s="113"/>
      <c r="AE87" s="113"/>
      <c r="AF87" s="113"/>
    </row>
    <row r="88" spans="1:32" ht="15.75" customHeight="1">
      <c r="A88" s="66"/>
      <c r="B88" s="86">
        <f t="shared" si="23"/>
        <v>42</v>
      </c>
      <c r="C88" s="156">
        <f t="shared" si="0"/>
        <v>23068081</v>
      </c>
      <c r="D88" s="107">
        <f t="shared" si="1"/>
        <v>20916524170.778423</v>
      </c>
      <c r="E88" s="157">
        <f t="shared" si="2"/>
        <v>20.08290979685831</v>
      </c>
      <c r="F88" s="158">
        <f t="shared" si="3"/>
        <v>5.0352335461094084E-4</v>
      </c>
      <c r="G88" s="113">
        <f t="shared" si="4"/>
        <v>1.0070467092218817E-3</v>
      </c>
      <c r="H88" s="114">
        <f t="shared" si="5"/>
        <v>5.0326994643912215E-4</v>
      </c>
      <c r="I88" s="107">
        <f t="shared" si="6"/>
        <v>12788121600</v>
      </c>
      <c r="J88" s="174">
        <f t="shared" si="7"/>
        <v>280</v>
      </c>
      <c r="K88" s="113">
        <f t="shared" si="8"/>
        <v>1.160989301401571E-2</v>
      </c>
      <c r="L88" s="113">
        <f t="shared" si="9"/>
        <v>2.321978602803142E-2</v>
      </c>
      <c r="M88" s="114">
        <f t="shared" si="10"/>
        <v>1.1476650331507798E-2</v>
      </c>
      <c r="N88" s="86">
        <f t="shared" si="24"/>
        <v>42</v>
      </c>
      <c r="O88" s="107">
        <f t="shared" si="11"/>
        <v>14141877287.657654</v>
      </c>
      <c r="P88" s="175">
        <f t="shared" si="27"/>
        <v>288.97546075593607</v>
      </c>
      <c r="Q88" s="113">
        <f t="shared" si="12"/>
        <v>1.0826659128356326E-2</v>
      </c>
      <c r="R88" s="113">
        <f t="shared" si="13"/>
        <v>2.1653318256712652E-2</v>
      </c>
      <c r="S88" s="114">
        <f t="shared" si="14"/>
        <v>1.0710698051525691E-2</v>
      </c>
      <c r="T88" s="107">
        <f t="shared" si="15"/>
        <v>17691233361.411671</v>
      </c>
      <c r="U88" s="175">
        <f t="shared" si="25"/>
        <v>242.54191147270222</v>
      </c>
      <c r="V88" s="113">
        <f t="shared" si="16"/>
        <v>7.2381021258391487E-3</v>
      </c>
      <c r="W88" s="113">
        <f t="shared" si="17"/>
        <v>1.4476204251678297E-2</v>
      </c>
      <c r="X88" s="114">
        <f t="shared" si="18"/>
        <v>7.1860884835102112E-3</v>
      </c>
      <c r="Y88" s="107">
        <f t="shared" si="19"/>
        <v>15291390783.93988</v>
      </c>
      <c r="Z88" s="175">
        <f t="shared" si="26"/>
        <v>286.13025136339201</v>
      </c>
      <c r="AA88" s="113">
        <f t="shared" si="20"/>
        <v>9.9051544936528419E-3</v>
      </c>
      <c r="AB88" s="113">
        <f t="shared" si="21"/>
        <v>1.9810308987305684E-2</v>
      </c>
      <c r="AC88" s="114">
        <f t="shared" si="22"/>
        <v>9.8080046919051256E-3</v>
      </c>
      <c r="AD88" s="113"/>
      <c r="AE88" s="113"/>
      <c r="AF88" s="113"/>
    </row>
    <row r="89" spans="1:32" ht="15.75" customHeight="1">
      <c r="A89" s="66"/>
      <c r="B89" s="86">
        <f t="shared" si="23"/>
        <v>43</v>
      </c>
      <c r="C89" s="156">
        <f t="shared" si="0"/>
        <v>23592241</v>
      </c>
      <c r="D89" s="107">
        <f t="shared" si="1"/>
        <v>20925827013.3554</v>
      </c>
      <c r="E89" s="157">
        <f t="shared" si="2"/>
        <v>17.748097101983522</v>
      </c>
      <c r="F89" s="158">
        <f t="shared" si="3"/>
        <v>4.4476044399257203E-4</v>
      </c>
      <c r="G89" s="113">
        <f t="shared" si="4"/>
        <v>8.8952088798514406E-4</v>
      </c>
      <c r="H89" s="114">
        <f t="shared" si="5"/>
        <v>4.4456272007975528E-4</v>
      </c>
      <c r="I89" s="107">
        <f t="shared" si="6"/>
        <v>12934886400</v>
      </c>
      <c r="J89" s="174">
        <f t="shared" si="7"/>
        <v>280</v>
      </c>
      <c r="K89" s="113">
        <f t="shared" si="8"/>
        <v>1.1476650331507639E-2</v>
      </c>
      <c r="L89" s="113">
        <f t="shared" si="9"/>
        <v>2.2953300663015277E-2</v>
      </c>
      <c r="M89" s="114">
        <f t="shared" si="10"/>
        <v>1.1346431306888283E-2</v>
      </c>
      <c r="N89" s="86">
        <f t="shared" si="24"/>
        <v>43</v>
      </c>
      <c r="O89" s="107">
        <f t="shared" si="11"/>
        <v>14292150057.085157</v>
      </c>
      <c r="P89" s="175">
        <f t="shared" si="27"/>
        <v>286.69255461596447</v>
      </c>
      <c r="Q89" s="113">
        <f t="shared" si="12"/>
        <v>1.0626083536918707E-2</v>
      </c>
      <c r="R89" s="113">
        <f t="shared" si="13"/>
        <v>2.1252167073837414E-2</v>
      </c>
      <c r="S89" s="114">
        <f t="shared" si="14"/>
        <v>1.0514357100036786E-2</v>
      </c>
      <c r="T89" s="107">
        <f t="shared" si="15"/>
        <v>17814359510.527203</v>
      </c>
      <c r="U89" s="175">
        <f t="shared" si="25"/>
        <v>234.90184126131533</v>
      </c>
      <c r="V89" s="113">
        <f t="shared" si="16"/>
        <v>6.9597266962797598E-3</v>
      </c>
      <c r="W89" s="113">
        <f t="shared" si="17"/>
        <v>1.391945339255952E-2</v>
      </c>
      <c r="X89" s="114">
        <f t="shared" si="18"/>
        <v>6.9116236844086743E-3</v>
      </c>
      <c r="Y89" s="107">
        <f t="shared" si="19"/>
        <v>15439164139.415964</v>
      </c>
      <c r="Z89" s="175">
        <f t="shared" si="26"/>
        <v>281.92413666835103</v>
      </c>
      <c r="AA89" s="113">
        <f t="shared" si="20"/>
        <v>9.6638270229341058E-3</v>
      </c>
      <c r="AB89" s="113">
        <f t="shared" si="21"/>
        <v>1.9327654045868212E-2</v>
      </c>
      <c r="AC89" s="114">
        <f t="shared" si="22"/>
        <v>9.5713313325571647E-3</v>
      </c>
      <c r="AD89" s="113"/>
      <c r="AE89" s="113"/>
      <c r="AF89" s="113"/>
    </row>
    <row r="90" spans="1:32" ht="15.75" customHeight="1">
      <c r="A90" s="66"/>
      <c r="B90" s="86">
        <f t="shared" si="23"/>
        <v>44</v>
      </c>
      <c r="C90" s="156">
        <f t="shared" si="0"/>
        <v>24116401</v>
      </c>
      <c r="D90" s="107">
        <f t="shared" si="1"/>
        <v>20934048319.682556</v>
      </c>
      <c r="E90" s="157">
        <f t="shared" si="2"/>
        <v>15.684726662005545</v>
      </c>
      <c r="F90" s="158">
        <f t="shared" si="3"/>
        <v>3.9287844260152866E-4</v>
      </c>
      <c r="G90" s="113">
        <f t="shared" si="4"/>
        <v>7.8575688520305732E-4</v>
      </c>
      <c r="H90" s="114">
        <f t="shared" si="5"/>
        <v>3.9272414974922398E-4</v>
      </c>
      <c r="I90" s="107">
        <f t="shared" si="6"/>
        <v>13081651200</v>
      </c>
      <c r="J90" s="174">
        <f t="shared" si="7"/>
        <v>280</v>
      </c>
      <c r="K90" s="113">
        <f t="shared" si="8"/>
        <v>1.1346431306888014E-2</v>
      </c>
      <c r="L90" s="113">
        <f t="shared" si="9"/>
        <v>2.2692862613776028E-2</v>
      </c>
      <c r="M90" s="114">
        <f t="shared" si="10"/>
        <v>1.1219134171686296E-2</v>
      </c>
      <c r="N90" s="86">
        <f t="shared" si="24"/>
        <v>44</v>
      </c>
      <c r="O90" s="107">
        <f t="shared" si="11"/>
        <v>14441235671.634184</v>
      </c>
      <c r="P90" s="175">
        <f t="shared" si="27"/>
        <v>284.42768343449859</v>
      </c>
      <c r="Q90" s="113">
        <f t="shared" si="12"/>
        <v>1.0431293678946445E-2</v>
      </c>
      <c r="R90" s="113">
        <f t="shared" si="13"/>
        <v>2.0862587357892891E-2</v>
      </c>
      <c r="S90" s="114">
        <f t="shared" si="14"/>
        <v>1.0323605122092516E-2</v>
      </c>
      <c r="T90" s="107">
        <f t="shared" si="15"/>
        <v>17933607185.945595</v>
      </c>
      <c r="U90" s="175">
        <f t="shared" si="25"/>
        <v>227.50243326158551</v>
      </c>
      <c r="V90" s="113">
        <f t="shared" si="16"/>
        <v>6.6939075383498385E-3</v>
      </c>
      <c r="W90" s="113">
        <f t="shared" si="17"/>
        <v>1.3387815076699677E-2</v>
      </c>
      <c r="X90" s="114">
        <f t="shared" si="18"/>
        <v>6.6493970890499909E-3</v>
      </c>
      <c r="Y90" s="107">
        <f t="shared" si="19"/>
        <v>15584765226.566549</v>
      </c>
      <c r="Z90" s="175">
        <f t="shared" si="26"/>
        <v>277.7798518593267</v>
      </c>
      <c r="AA90" s="113">
        <f t="shared" si="20"/>
        <v>9.4306327619684861E-3</v>
      </c>
      <c r="AB90" s="113">
        <f t="shared" si="21"/>
        <v>1.8861265523936972E-2</v>
      </c>
      <c r="AC90" s="114">
        <f t="shared" si="22"/>
        <v>9.3425268224374136E-3</v>
      </c>
      <c r="AD90" s="113"/>
      <c r="AE90" s="113"/>
      <c r="AF90" s="113"/>
    </row>
    <row r="91" spans="1:32" ht="15.75" customHeight="1">
      <c r="A91" s="66"/>
      <c r="B91" s="86">
        <f t="shared" si="23"/>
        <v>45</v>
      </c>
      <c r="C91" s="156">
        <f t="shared" si="0"/>
        <v>24640561</v>
      </c>
      <c r="D91" s="107">
        <f t="shared" si="1"/>
        <v>20941313827.742664</v>
      </c>
      <c r="E91" s="157">
        <f t="shared" si="2"/>
        <v>13.861240957169063</v>
      </c>
      <c r="F91" s="158">
        <f t="shared" si="3"/>
        <v>3.470665563180643E-4</v>
      </c>
      <c r="G91" s="113">
        <f t="shared" si="4"/>
        <v>6.941331126361286E-4</v>
      </c>
      <c r="H91" s="114">
        <f t="shared" si="5"/>
        <v>3.469461429150833E-4</v>
      </c>
      <c r="I91" s="107">
        <f t="shared" si="6"/>
        <v>13228416000</v>
      </c>
      <c r="J91" s="174">
        <f t="shared" si="7"/>
        <v>280</v>
      </c>
      <c r="K91" s="113">
        <f t="shared" si="8"/>
        <v>1.1219134171686216E-2</v>
      </c>
      <c r="L91" s="113">
        <f t="shared" si="9"/>
        <v>2.2438268343372432E-2</v>
      </c>
      <c r="M91" s="114">
        <f t="shared" si="10"/>
        <v>1.1094661673778594E-2</v>
      </c>
      <c r="N91" s="86">
        <f t="shared" si="24"/>
        <v>45</v>
      </c>
      <c r="O91" s="107">
        <f t="shared" si="11"/>
        <v>14589143509.828274</v>
      </c>
      <c r="P91" s="175">
        <f t="shared" si="27"/>
        <v>282.18070473536613</v>
      </c>
      <c r="Q91" s="113">
        <f t="shared" si="12"/>
        <v>1.0242048641627944E-2</v>
      </c>
      <c r="R91" s="113">
        <f t="shared" si="13"/>
        <v>2.0484097283255887E-2</v>
      </c>
      <c r="S91" s="114">
        <f t="shared" si="14"/>
        <v>1.0138212575292682E-2</v>
      </c>
      <c r="T91" s="107">
        <f t="shared" si="15"/>
        <v>18049098559.58831</v>
      </c>
      <c r="U91" s="175">
        <f t="shared" si="25"/>
        <v>220.33610661384637</v>
      </c>
      <c r="V91" s="113">
        <f t="shared" si="16"/>
        <v>6.4399410807450376E-3</v>
      </c>
      <c r="W91" s="113">
        <f t="shared" si="17"/>
        <v>1.2879882161490075E-2</v>
      </c>
      <c r="X91" s="114">
        <f t="shared" si="18"/>
        <v>6.3987336132842465E-3</v>
      </c>
      <c r="Y91" s="107">
        <f t="shared" si="19"/>
        <v>15728225977.736021</v>
      </c>
      <c r="Z91" s="175">
        <f t="shared" si="26"/>
        <v>273.69648803699477</v>
      </c>
      <c r="AA91" s="113">
        <f t="shared" si="20"/>
        <v>9.2051916781474234E-3</v>
      </c>
      <c r="AB91" s="113">
        <f t="shared" si="21"/>
        <v>1.8410383356294847E-2</v>
      </c>
      <c r="AC91" s="114">
        <f t="shared" si="22"/>
        <v>9.1212290167081989E-3</v>
      </c>
      <c r="AD91" s="113"/>
      <c r="AE91" s="113"/>
      <c r="AF91" s="113"/>
    </row>
    <row r="92" spans="1:32" ht="15.75" customHeight="1">
      <c r="A92" s="66"/>
      <c r="B92" s="86">
        <f t="shared" si="23"/>
        <v>46</v>
      </c>
      <c r="C92" s="156">
        <f t="shared" si="0"/>
        <v>25164721</v>
      </c>
      <c r="D92" s="107">
        <f t="shared" si="1"/>
        <v>20947734657.385899</v>
      </c>
      <c r="E92" s="157">
        <f t="shared" si="2"/>
        <v>12.249751303484537</v>
      </c>
      <c r="F92" s="158">
        <f t="shared" si="3"/>
        <v>3.0661064038532563E-4</v>
      </c>
      <c r="G92" s="113">
        <f t="shared" si="4"/>
        <v>6.1322128077065125E-4</v>
      </c>
      <c r="H92" s="114">
        <f t="shared" si="5"/>
        <v>3.0651665911607395E-4</v>
      </c>
      <c r="I92" s="107">
        <f t="shared" si="6"/>
        <v>13375180800</v>
      </c>
      <c r="J92" s="174">
        <f t="shared" si="7"/>
        <v>280</v>
      </c>
      <c r="K92" s="113">
        <f t="shared" si="8"/>
        <v>1.1094661673778629E-2</v>
      </c>
      <c r="L92" s="113">
        <f t="shared" si="9"/>
        <v>2.2189323347557258E-2</v>
      </c>
      <c r="M92" s="114">
        <f t="shared" si="10"/>
        <v>1.0972920829600996E-2</v>
      </c>
      <c r="N92" s="86">
        <f t="shared" si="24"/>
        <v>46</v>
      </c>
      <c r="O92" s="107">
        <f t="shared" si="11"/>
        <v>14735882876.10063</v>
      </c>
      <c r="P92" s="175">
        <f t="shared" si="27"/>
        <v>279.95147716795674</v>
      </c>
      <c r="Q92" s="113">
        <f t="shared" si="12"/>
        <v>1.0058120695947782E-2</v>
      </c>
      <c r="R92" s="113">
        <f t="shared" si="13"/>
        <v>2.0116241391895565E-2</v>
      </c>
      <c r="S92" s="114">
        <f t="shared" si="14"/>
        <v>9.9579623091565761E-3</v>
      </c>
      <c r="T92" s="107">
        <f t="shared" si="15"/>
        <v>18160951954.961277</v>
      </c>
      <c r="U92" s="175">
        <f t="shared" si="25"/>
        <v>213.39551925551064</v>
      </c>
      <c r="V92" s="113">
        <f t="shared" si="16"/>
        <v>6.1971735044654818E-3</v>
      </c>
      <c r="W92" s="113">
        <f t="shared" si="17"/>
        <v>1.2394347008930964E-2</v>
      </c>
      <c r="X92" s="114">
        <f t="shared" si="18"/>
        <v>6.1590050813613573E-3</v>
      </c>
      <c r="Y92" s="107">
        <f t="shared" si="19"/>
        <v>15869577855.8633</v>
      </c>
      <c r="Z92" s="175">
        <f t="shared" si="26"/>
        <v>269.67314966285107</v>
      </c>
      <c r="AA92" s="113">
        <f t="shared" si="20"/>
        <v>8.9871469501626531E-3</v>
      </c>
      <c r="AB92" s="113">
        <f t="shared" si="21"/>
        <v>1.7974293900325306E-2</v>
      </c>
      <c r="AC92" s="114">
        <f t="shared" si="22"/>
        <v>8.9070975555318732E-3</v>
      </c>
      <c r="AD92" s="113"/>
      <c r="AE92" s="113"/>
      <c r="AF92" s="113"/>
    </row>
    <row r="93" spans="1:32" ht="15.75" customHeight="1">
      <c r="A93" s="66"/>
      <c r="B93" s="86">
        <f t="shared" si="23"/>
        <v>47</v>
      </c>
      <c r="C93" s="156">
        <f t="shared" si="0"/>
        <v>25688881</v>
      </c>
      <c r="D93" s="107">
        <f t="shared" si="1"/>
        <v>20953409009.814713</v>
      </c>
      <c r="E93" s="157">
        <f t="shared" si="2"/>
        <v>10.825611318704594</v>
      </c>
      <c r="F93" s="158">
        <f t="shared" si="3"/>
        <v>2.7088143523019238E-4</v>
      </c>
      <c r="G93" s="113">
        <f t="shared" si="4"/>
        <v>5.4176287046038476E-4</v>
      </c>
      <c r="H93" s="114">
        <f t="shared" si="5"/>
        <v>2.7080807834933829E-4</v>
      </c>
      <c r="I93" s="107">
        <f t="shared" si="6"/>
        <v>13521945600</v>
      </c>
      <c r="J93" s="174">
        <f t="shared" si="7"/>
        <v>280</v>
      </c>
      <c r="K93" s="113">
        <f t="shared" si="8"/>
        <v>1.0972920829601048E-2</v>
      </c>
      <c r="L93" s="113">
        <f t="shared" si="9"/>
        <v>2.1945841659202096E-2</v>
      </c>
      <c r="M93" s="114">
        <f t="shared" si="10"/>
        <v>1.0853822692497683E-2</v>
      </c>
      <c r="N93" s="86">
        <f t="shared" si="24"/>
        <v>47</v>
      </c>
      <c r="O93" s="107">
        <f t="shared" si="11"/>
        <v>14881463001.379435</v>
      </c>
      <c r="P93" s="175">
        <f t="shared" si="27"/>
        <v>277.7398604983299</v>
      </c>
      <c r="Q93" s="113">
        <f t="shared" si="12"/>
        <v>9.8792944069142734E-3</v>
      </c>
      <c r="R93" s="113">
        <f t="shared" si="13"/>
        <v>1.9758588813828547E-2</v>
      </c>
      <c r="S93" s="114">
        <f t="shared" si="14"/>
        <v>9.7826487399328421E-3</v>
      </c>
      <c r="T93" s="107">
        <f t="shared" si="15"/>
        <v>18269281968.379997</v>
      </c>
      <c r="U93" s="175">
        <f t="shared" si="25"/>
        <v>206.67356039896225</v>
      </c>
      <c r="V93" s="113">
        <f t="shared" si="16"/>
        <v>5.9649964212986229E-3</v>
      </c>
      <c r="W93" s="113">
        <f t="shared" si="17"/>
        <v>1.1929992842597246E-2</v>
      </c>
      <c r="X93" s="114">
        <f t="shared" si="18"/>
        <v>5.9296262221042451E-3</v>
      </c>
      <c r="Y93" s="107">
        <f t="shared" si="19"/>
        <v>16008851861.382109</v>
      </c>
      <c r="Z93" s="175">
        <f t="shared" si="26"/>
        <v>265.70895436280716</v>
      </c>
      <c r="AA93" s="113">
        <f t="shared" si="20"/>
        <v>8.7761632214653443E-3</v>
      </c>
      <c r="AB93" s="113">
        <f t="shared" si="21"/>
        <v>1.7552326442930689E-2</v>
      </c>
      <c r="AC93" s="114">
        <f t="shared" si="22"/>
        <v>8.699812249170602E-3</v>
      </c>
      <c r="AD93" s="113"/>
      <c r="AE93" s="113"/>
      <c r="AF93" s="113"/>
    </row>
    <row r="94" spans="1:32" ht="15.75" customHeight="1">
      <c r="A94" s="66"/>
      <c r="B94" s="86">
        <f t="shared" si="23"/>
        <v>48</v>
      </c>
      <c r="C94" s="156">
        <f t="shared" si="0"/>
        <v>26213041</v>
      </c>
      <c r="D94" s="107">
        <f t="shared" si="1"/>
        <v>20958423669.488838</v>
      </c>
      <c r="E94" s="157">
        <f t="shared" si="2"/>
        <v>9.5670399765853436</v>
      </c>
      <c r="F94" s="158">
        <f t="shared" si="3"/>
        <v>2.393242871256306E-4</v>
      </c>
      <c r="G94" s="113">
        <f t="shared" si="4"/>
        <v>4.7864857425126121E-4</v>
      </c>
      <c r="H94" s="114">
        <f t="shared" si="5"/>
        <v>2.3926702471532835E-4</v>
      </c>
      <c r="I94" s="107">
        <f t="shared" si="6"/>
        <v>13668710400</v>
      </c>
      <c r="J94" s="174">
        <f t="shared" si="7"/>
        <v>280</v>
      </c>
      <c r="K94" s="113">
        <f t="shared" si="8"/>
        <v>1.0853822692497742E-2</v>
      </c>
      <c r="L94" s="113">
        <f t="shared" si="9"/>
        <v>2.1707645384995485E-2</v>
      </c>
      <c r="M94" s="114">
        <f t="shared" si="10"/>
        <v>1.0737282135994564E-2</v>
      </c>
      <c r="N94" s="86">
        <f t="shared" si="24"/>
        <v>48</v>
      </c>
      <c r="O94" s="107">
        <f t="shared" si="11"/>
        <v>15025893043.668537</v>
      </c>
      <c r="P94" s="175">
        <f t="shared" si="27"/>
        <v>275.54571560039312</v>
      </c>
      <c r="Q94" s="113">
        <f t="shared" si="12"/>
        <v>9.7053658148875972E-3</v>
      </c>
      <c r="R94" s="113">
        <f t="shared" si="13"/>
        <v>1.9410731629775194E-2</v>
      </c>
      <c r="S94" s="114">
        <f t="shared" si="14"/>
        <v>9.6120770904835062E-3</v>
      </c>
      <c r="T94" s="107">
        <f t="shared" si="15"/>
        <v>18374199586.376026</v>
      </c>
      <c r="U94" s="175">
        <f t="shared" si="25"/>
        <v>200.16334324639507</v>
      </c>
      <c r="V94" s="113">
        <f t="shared" si="16"/>
        <v>5.742842996107762E-3</v>
      </c>
      <c r="W94" s="113">
        <f t="shared" si="17"/>
        <v>1.1485685992215524E-2</v>
      </c>
      <c r="X94" s="114">
        <f t="shared" si="18"/>
        <v>5.7100510693168793E-3</v>
      </c>
      <c r="Y94" s="107">
        <f t="shared" si="19"/>
        <v>16146078539.019791</v>
      </c>
      <c r="Z94" s="175">
        <f t="shared" si="26"/>
        <v>261.80303273367394</v>
      </c>
      <c r="AA94" s="113">
        <f t="shared" si="20"/>
        <v>8.5719250091077191E-3</v>
      </c>
      <c r="AB94" s="113">
        <f t="shared" si="21"/>
        <v>1.7143850018215438E-2</v>
      </c>
      <c r="AC94" s="114">
        <f t="shared" si="22"/>
        <v>8.4990716046655645E-3</v>
      </c>
      <c r="AD94" s="113"/>
      <c r="AE94" s="113"/>
      <c r="AF94" s="113"/>
    </row>
    <row r="95" spans="1:32" ht="15.75" customHeight="1">
      <c r="A95" s="66"/>
      <c r="B95" s="86">
        <f t="shared" si="23"/>
        <v>49</v>
      </c>
      <c r="C95" s="156">
        <f t="shared" si="0"/>
        <v>26737201</v>
      </c>
      <c r="D95" s="107">
        <f t="shared" si="1"/>
        <v>20962855331.420803</v>
      </c>
      <c r="E95" s="157">
        <f t="shared" si="2"/>
        <v>8.4547884843638101</v>
      </c>
      <c r="F95" s="158">
        <f t="shared" si="3"/>
        <v>2.114501549282289E-4</v>
      </c>
      <c r="G95" s="113">
        <f t="shared" si="4"/>
        <v>4.229003098564578E-4</v>
      </c>
      <c r="H95" s="114">
        <f t="shared" si="5"/>
        <v>2.1140545321229887E-4</v>
      </c>
      <c r="I95" s="107">
        <f t="shared" si="6"/>
        <v>13815475200</v>
      </c>
      <c r="J95" s="174">
        <f t="shared" si="7"/>
        <v>280</v>
      </c>
      <c r="K95" s="113">
        <f t="shared" si="8"/>
        <v>1.0737282135994336E-2</v>
      </c>
      <c r="L95" s="113">
        <f t="shared" si="9"/>
        <v>2.1474564271988673E-2</v>
      </c>
      <c r="M95" s="114">
        <f t="shared" si="10"/>
        <v>1.0623217650884698E-2</v>
      </c>
      <c r="N95" s="86">
        <f t="shared" si="24"/>
        <v>49</v>
      </c>
      <c r="O95" s="107">
        <f t="shared" si="11"/>
        <v>15169182088.623556</v>
      </c>
      <c r="P95" s="175">
        <f t="shared" si="27"/>
        <v>273.36890444714999</v>
      </c>
      <c r="Q95" s="113">
        <f t="shared" si="12"/>
        <v>9.5361416814687579E-3</v>
      </c>
      <c r="R95" s="113">
        <f t="shared" si="13"/>
        <v>1.9072283362937516E-2</v>
      </c>
      <c r="S95" s="114">
        <f t="shared" si="14"/>
        <v>9.4460626893313471E-3</v>
      </c>
      <c r="T95" s="107">
        <f t="shared" si="15"/>
        <v>18475812299.405182</v>
      </c>
      <c r="U95" s="175">
        <f t="shared" si="25"/>
        <v>193.85819793413367</v>
      </c>
      <c r="V95" s="113">
        <f t="shared" si="16"/>
        <v>5.5301844606335301E-3</v>
      </c>
      <c r="W95" s="113">
        <f t="shared" si="17"/>
        <v>1.106036892126706E-2</v>
      </c>
      <c r="X95" s="114">
        <f t="shared" si="18"/>
        <v>5.4997697195933171E-3</v>
      </c>
      <c r="Y95" s="107">
        <f t="shared" si="19"/>
        <v>16281287984.496199</v>
      </c>
      <c r="Z95" s="175">
        <f t="shared" si="26"/>
        <v>257.95452815248893</v>
      </c>
      <c r="AA95" s="113">
        <f t="shared" si="20"/>
        <v>8.3741352520769058E-3</v>
      </c>
      <c r="AB95" s="113">
        <f t="shared" si="21"/>
        <v>1.6748270504153812E-2</v>
      </c>
      <c r="AC95" s="114">
        <f t="shared" si="22"/>
        <v>8.3045914798116627E-3</v>
      </c>
      <c r="AD95" s="113"/>
      <c r="AE95" s="113"/>
      <c r="AF95" s="113"/>
    </row>
    <row r="96" spans="1:32" ht="15.75" customHeight="1">
      <c r="A96" s="66"/>
      <c r="B96" s="86">
        <f t="shared" si="23"/>
        <v>50</v>
      </c>
      <c r="C96" s="156">
        <f t="shared" si="0"/>
        <v>27261361</v>
      </c>
      <c r="D96" s="107">
        <f t="shared" si="1"/>
        <v>20966771774.161781</v>
      </c>
      <c r="E96" s="157">
        <f t="shared" si="2"/>
        <v>7.4718458886219352</v>
      </c>
      <c r="F96" s="158">
        <f t="shared" si="3"/>
        <v>1.8682773310503954E-4</v>
      </c>
      <c r="G96" s="113">
        <f t="shared" si="4"/>
        <v>3.7365546621007909E-4</v>
      </c>
      <c r="H96" s="114">
        <f t="shared" si="5"/>
        <v>1.8679283502320843E-4</v>
      </c>
      <c r="I96" s="107">
        <f t="shared" si="6"/>
        <v>13962240000</v>
      </c>
      <c r="J96" s="174">
        <f t="shared" si="7"/>
        <v>280</v>
      </c>
      <c r="K96" s="113">
        <f t="shared" si="8"/>
        <v>1.0623217650884711E-2</v>
      </c>
      <c r="L96" s="113">
        <f t="shared" si="9"/>
        <v>2.1246435301769423E-2</v>
      </c>
      <c r="M96" s="114">
        <f t="shared" si="10"/>
        <v>1.0511551155115484E-2</v>
      </c>
      <c r="N96" s="86">
        <f t="shared" si="24"/>
        <v>50</v>
      </c>
      <c r="O96" s="107">
        <f t="shared" si="11"/>
        <v>15311339150.12343</v>
      </c>
      <c r="P96" s="175">
        <f t="shared" si="27"/>
        <v>271.20929010201746</v>
      </c>
      <c r="Q96" s="113">
        <f t="shared" si="12"/>
        <v>9.3714387940855275E-3</v>
      </c>
      <c r="R96" s="113">
        <f t="shared" si="13"/>
        <v>1.8742877588171055E-2</v>
      </c>
      <c r="S96" s="114">
        <f t="shared" si="14"/>
        <v>9.2844303235701808E-3</v>
      </c>
      <c r="T96" s="107">
        <f t="shared" si="15"/>
        <v>18574224211.973919</v>
      </c>
      <c r="U96" s="175">
        <f t="shared" si="25"/>
        <v>187.7516646992085</v>
      </c>
      <c r="V96" s="113">
        <f t="shared" si="16"/>
        <v>5.3265269734259716E-3</v>
      </c>
      <c r="W96" s="113">
        <f t="shared" si="17"/>
        <v>1.0653053946851943E-2</v>
      </c>
      <c r="X96" s="114">
        <f t="shared" si="18"/>
        <v>5.2983054067634594E-3</v>
      </c>
      <c r="Y96" s="107">
        <f t="shared" si="19"/>
        <v>16414509851.124104</v>
      </c>
      <c r="Z96" s="175">
        <f t="shared" si="26"/>
        <v>254.16259658864732</v>
      </c>
      <c r="AA96" s="113">
        <f t="shared" si="20"/>
        <v>8.1825139850584903E-3</v>
      </c>
      <c r="AB96" s="113">
        <f t="shared" si="21"/>
        <v>1.6365027970116981E-2</v>
      </c>
      <c r="AC96" s="114">
        <f t="shared" si="22"/>
        <v>8.116103851787182E-3</v>
      </c>
      <c r="AD96" s="113"/>
      <c r="AE96" s="113"/>
      <c r="AF96" s="113"/>
    </row>
    <row r="97" spans="1:32" ht="15.75" customHeight="1">
      <c r="A97" s="66"/>
      <c r="B97" s="86">
        <f t="shared" si="23"/>
        <v>51</v>
      </c>
      <c r="C97" s="156">
        <f t="shared" si="0"/>
        <v>27785521</v>
      </c>
      <c r="D97" s="107">
        <f t="shared" si="1"/>
        <v>20970232896.417686</v>
      </c>
      <c r="E97" s="157">
        <f t="shared" si="2"/>
        <v>6.6031789070258942</v>
      </c>
      <c r="F97" s="158">
        <f t="shared" si="3"/>
        <v>1.6507654555435354E-4</v>
      </c>
      <c r="G97" s="113">
        <f t="shared" si="4"/>
        <v>3.3015309110870708E-4</v>
      </c>
      <c r="H97" s="114">
        <f t="shared" si="5"/>
        <v>1.6504929978600202E-4</v>
      </c>
      <c r="I97" s="107">
        <f t="shared" si="6"/>
        <v>14109004800</v>
      </c>
      <c r="J97" s="174">
        <f t="shared" si="7"/>
        <v>280</v>
      </c>
      <c r="K97" s="113">
        <f t="shared" si="8"/>
        <v>1.0511551155115512E-2</v>
      </c>
      <c r="L97" s="113">
        <f t="shared" si="9"/>
        <v>2.1023102310231023E-2</v>
      </c>
      <c r="M97" s="114">
        <f t="shared" si="10"/>
        <v>1.0402207815536357E-2</v>
      </c>
      <c r="N97" s="86">
        <f t="shared" si="24"/>
        <v>51</v>
      </c>
      <c r="O97" s="107">
        <f t="shared" si="11"/>
        <v>15452373170.837454</v>
      </c>
      <c r="P97" s="175">
        <f t="shared" si="27"/>
        <v>269.06673671021156</v>
      </c>
      <c r="Q97" s="113">
        <f t="shared" si="12"/>
        <v>9.2110833240139321E-3</v>
      </c>
      <c r="R97" s="113">
        <f t="shared" si="13"/>
        <v>1.8422166648027864E-2</v>
      </c>
      <c r="S97" s="114">
        <f t="shared" si="14"/>
        <v>9.12701364086832E-3</v>
      </c>
      <c r="T97" s="107">
        <f t="shared" si="15"/>
        <v>18669536149.296741</v>
      </c>
      <c r="U97" s="175">
        <f t="shared" si="25"/>
        <v>181.83748726118344</v>
      </c>
      <c r="V97" s="113">
        <f t="shared" si="16"/>
        <v>5.1314087864503914E-3</v>
      </c>
      <c r="W97" s="113">
        <f t="shared" si="17"/>
        <v>1.0262817572900783E-2</v>
      </c>
      <c r="X97" s="114">
        <f t="shared" si="18"/>
        <v>5.1052118574681504E-3</v>
      </c>
      <c r="Y97" s="107">
        <f t="shared" si="19"/>
        <v>16545773356.312578</v>
      </c>
      <c r="Z97" s="175">
        <f t="shared" si="26"/>
        <v>250.42640641879422</v>
      </c>
      <c r="AA97" s="113">
        <f t="shared" si="20"/>
        <v>7.9967971251657822E-3</v>
      </c>
      <c r="AB97" s="113">
        <f t="shared" si="21"/>
        <v>1.5993594250331564E-2</v>
      </c>
      <c r="AC97" s="114">
        <f t="shared" si="22"/>
        <v>7.9333556891973966E-3</v>
      </c>
      <c r="AD97" s="113"/>
      <c r="AE97" s="113"/>
      <c r="AF97" s="113"/>
    </row>
    <row r="98" spans="1:32" ht="15.75" customHeight="1">
      <c r="A98" s="66"/>
      <c r="B98" s="86">
        <f t="shared" si="23"/>
        <v>52</v>
      </c>
      <c r="C98" s="156">
        <f t="shared" si="0"/>
        <v>28309681</v>
      </c>
      <c r="D98" s="107">
        <f t="shared" si="1"/>
        <v>20973291633.149616</v>
      </c>
      <c r="E98" s="157">
        <f t="shared" si="2"/>
        <v>5.8355020068853927</v>
      </c>
      <c r="F98" s="158">
        <f t="shared" si="3"/>
        <v>1.4586088514316397E-4</v>
      </c>
      <c r="G98" s="113">
        <f t="shared" si="4"/>
        <v>2.9172177028632793E-4</v>
      </c>
      <c r="H98" s="114">
        <f t="shared" si="5"/>
        <v>1.4583961284797553E-4</v>
      </c>
      <c r="I98" s="107">
        <f t="shared" si="6"/>
        <v>14255769600</v>
      </c>
      <c r="J98" s="174">
        <f t="shared" si="7"/>
        <v>280</v>
      </c>
      <c r="K98" s="113">
        <f t="shared" si="8"/>
        <v>1.0402207815536359E-2</v>
      </c>
      <c r="L98" s="113">
        <f t="shared" si="9"/>
        <v>2.0804415631072718E-2</v>
      </c>
      <c r="M98" s="114">
        <f t="shared" si="10"/>
        <v>1.0295115880660788E-2</v>
      </c>
      <c r="N98" s="86">
        <f t="shared" si="24"/>
        <v>52</v>
      </c>
      <c r="O98" s="107">
        <f t="shared" si="11"/>
        <v>15592293022.787838</v>
      </c>
      <c r="P98" s="175">
        <f t="shared" si="27"/>
        <v>266.94110949020086</v>
      </c>
      <c r="Q98" s="113">
        <f t="shared" si="12"/>
        <v>9.0549102331057077E-3</v>
      </c>
      <c r="R98" s="113">
        <f t="shared" si="13"/>
        <v>1.8109820466211415E-2</v>
      </c>
      <c r="S98" s="114">
        <f t="shared" si="14"/>
        <v>8.9736545962735281E-3</v>
      </c>
      <c r="T98" s="107">
        <f t="shared" si="15"/>
        <v>18761845760.593895</v>
      </c>
      <c r="U98" s="175">
        <f t="shared" si="25"/>
        <v>176.10960641245617</v>
      </c>
      <c r="V98" s="113">
        <f t="shared" si="16"/>
        <v>4.944397683958027E-3</v>
      </c>
      <c r="W98" s="113">
        <f t="shared" si="17"/>
        <v>9.8887953679160541E-3</v>
      </c>
      <c r="X98" s="114">
        <f t="shared" si="18"/>
        <v>4.9200708968109019E-3</v>
      </c>
      <c r="Y98" s="107">
        <f t="shared" si="19"/>
        <v>16675107287.974783</v>
      </c>
      <c r="Z98" s="175">
        <f t="shared" si="26"/>
        <v>246.74513824443795</v>
      </c>
      <c r="AA98" s="113">
        <f t="shared" si="20"/>
        <v>7.8167353605663285E-3</v>
      </c>
      <c r="AB98" s="113">
        <f t="shared" si="21"/>
        <v>1.5633470721132657E-2</v>
      </c>
      <c r="AC98" s="114">
        <f t="shared" si="22"/>
        <v>7.7561079175469949E-3</v>
      </c>
      <c r="AD98" s="113"/>
      <c r="AE98" s="113"/>
      <c r="AF98" s="113"/>
    </row>
    <row r="99" spans="1:32" ht="15.75" customHeight="1">
      <c r="A99" s="66"/>
      <c r="B99" s="86">
        <f t="shared" si="23"/>
        <v>53</v>
      </c>
      <c r="C99" s="156">
        <f t="shared" si="0"/>
        <v>28833841</v>
      </c>
      <c r="D99" s="107">
        <f t="shared" si="1"/>
        <v>20975994765.169666</v>
      </c>
      <c r="E99" s="157">
        <f t="shared" si="2"/>
        <v>5.157074214077463</v>
      </c>
      <c r="F99" s="158">
        <f t="shared" si="3"/>
        <v>1.288844911581536E-4</v>
      </c>
      <c r="G99" s="113">
        <f t="shared" si="4"/>
        <v>2.577689823163072E-4</v>
      </c>
      <c r="H99" s="114">
        <f t="shared" si="5"/>
        <v>1.2886788208654743E-4</v>
      </c>
      <c r="I99" s="107">
        <f t="shared" si="6"/>
        <v>14402534400</v>
      </c>
      <c r="J99" s="174">
        <f t="shared" si="7"/>
        <v>280</v>
      </c>
      <c r="K99" s="113">
        <f t="shared" si="8"/>
        <v>1.0295115880660698E-2</v>
      </c>
      <c r="L99" s="113">
        <f t="shared" si="9"/>
        <v>2.0590231761321395E-2</v>
      </c>
      <c r="M99" s="114">
        <f t="shared" si="10"/>
        <v>1.0190206523651657E-2</v>
      </c>
      <c r="N99" s="86">
        <f t="shared" si="24"/>
        <v>53</v>
      </c>
      <c r="O99" s="107">
        <f t="shared" si="11"/>
        <v>15731107507.907814</v>
      </c>
      <c r="P99" s="175">
        <f t="shared" si="27"/>
        <v>264.83227472522822</v>
      </c>
      <c r="Q99" s="113">
        <f t="shared" si="12"/>
        <v>8.9027627249629888E-3</v>
      </c>
      <c r="R99" s="113">
        <f t="shared" si="13"/>
        <v>1.7805525449925978E-2</v>
      </c>
      <c r="S99" s="114">
        <f t="shared" si="14"/>
        <v>8.8242029399518973E-3</v>
      </c>
      <c r="T99" s="107">
        <f t="shared" si="15"/>
        <v>18851247619.135189</v>
      </c>
      <c r="U99" s="175">
        <f t="shared" si="25"/>
        <v>170.56215381046383</v>
      </c>
      <c r="V99" s="113">
        <f t="shared" si="16"/>
        <v>4.765088663561433E-3</v>
      </c>
      <c r="W99" s="113">
        <f t="shared" si="17"/>
        <v>9.530177327122866E-3</v>
      </c>
      <c r="X99" s="114">
        <f t="shared" si="18"/>
        <v>4.7424902769057642E-3</v>
      </c>
      <c r="Y99" s="107">
        <f t="shared" si="19"/>
        <v>16802540010.841553</v>
      </c>
      <c r="Z99" s="175">
        <f t="shared" si="26"/>
        <v>243.11798471224469</v>
      </c>
      <c r="AA99" s="113">
        <f t="shared" si="20"/>
        <v>7.6420931311588997E-3</v>
      </c>
      <c r="AB99" s="113">
        <f t="shared" si="21"/>
        <v>1.5284186262317799E-2</v>
      </c>
      <c r="AC99" s="114">
        <f t="shared" si="22"/>
        <v>7.5841344692257895E-3</v>
      </c>
      <c r="AD99" s="113"/>
      <c r="AE99" s="113"/>
      <c r="AF99" s="113"/>
    </row>
    <row r="100" spans="1:32" ht="15.75" customHeight="1">
      <c r="A100" s="66"/>
      <c r="B100" s="86">
        <f t="shared" si="23"/>
        <v>54</v>
      </c>
      <c r="C100" s="156">
        <f t="shared" si="0"/>
        <v>29358001</v>
      </c>
      <c r="D100" s="107">
        <f t="shared" si="1"/>
        <v>20978383634.614216</v>
      </c>
      <c r="E100" s="157">
        <f t="shared" si="2"/>
        <v>4.5575195446976728</v>
      </c>
      <c r="F100" s="158">
        <f t="shared" si="3"/>
        <v>1.1388587150661591E-4</v>
      </c>
      <c r="G100" s="113">
        <f t="shared" si="4"/>
        <v>2.2777174301323182E-4</v>
      </c>
      <c r="H100" s="114">
        <f t="shared" si="5"/>
        <v>1.1387290299191832E-4</v>
      </c>
      <c r="I100" s="107">
        <f t="shared" si="6"/>
        <v>14549299200</v>
      </c>
      <c r="J100" s="174">
        <f t="shared" si="7"/>
        <v>280</v>
      </c>
      <c r="K100" s="113">
        <f t="shared" si="8"/>
        <v>1.0190206523651837E-2</v>
      </c>
      <c r="L100" s="113">
        <f t="shared" si="9"/>
        <v>2.0380413047303675E-2</v>
      </c>
      <c r="M100" s="114">
        <f t="shared" si="10"/>
        <v>1.0087413694812142E-2</v>
      </c>
      <c r="N100" s="86">
        <f t="shared" si="24"/>
        <v>54</v>
      </c>
      <c r="O100" s="107">
        <f t="shared" si="11"/>
        <v>15868825358.595343</v>
      </c>
      <c r="P100" s="175">
        <f t="shared" si="27"/>
        <v>262.74009975489889</v>
      </c>
      <c r="Q100" s="113">
        <f t="shared" si="12"/>
        <v>8.7544917367260843E-3</v>
      </c>
      <c r="R100" s="113">
        <f t="shared" si="13"/>
        <v>1.7508983473452169E-2</v>
      </c>
      <c r="S100" s="114">
        <f t="shared" si="14"/>
        <v>8.678515742372328E-3</v>
      </c>
      <c r="T100" s="107">
        <f t="shared" si="15"/>
        <v>18937833319.132431</v>
      </c>
      <c r="U100" s="175">
        <f t="shared" si="25"/>
        <v>165.18944596543423</v>
      </c>
      <c r="V100" s="113">
        <f t="shared" si="16"/>
        <v>4.5931018331832902E-3</v>
      </c>
      <c r="W100" s="113">
        <f t="shared" si="17"/>
        <v>9.1862036663665804E-3</v>
      </c>
      <c r="X100" s="114">
        <f t="shared" si="18"/>
        <v>4.5721017044630941E-3</v>
      </c>
      <c r="Y100" s="107">
        <f t="shared" si="19"/>
        <v>16928099472.682182</v>
      </c>
      <c r="Z100" s="175">
        <f t="shared" si="26"/>
        <v>239.54415033697467</v>
      </c>
      <c r="AA100" s="113">
        <f t="shared" si="20"/>
        <v>7.472647692528301E-3</v>
      </c>
      <c r="AB100" s="113">
        <f t="shared" si="21"/>
        <v>1.4945295385056602E-2</v>
      </c>
      <c r="AC100" s="114">
        <f t="shared" si="22"/>
        <v>7.4172214100733935E-3</v>
      </c>
      <c r="AD100" s="113"/>
      <c r="AE100" s="113"/>
      <c r="AF100" s="113"/>
    </row>
    <row r="101" spans="1:32" ht="15.75" customHeight="1">
      <c r="A101" s="66"/>
      <c r="B101" s="86">
        <f t="shared" si="23"/>
        <v>55</v>
      </c>
      <c r="C101" s="156">
        <f t="shared" si="0"/>
        <v>29882161</v>
      </c>
      <c r="D101" s="107">
        <f t="shared" si="1"/>
        <v>20980494777.237206</v>
      </c>
      <c r="E101" s="157">
        <f t="shared" si="2"/>
        <v>4.0276683130915467</v>
      </c>
      <c r="F101" s="158">
        <f t="shared" si="3"/>
        <v>1.0063418897089293E-4</v>
      </c>
      <c r="G101" s="113">
        <f t="shared" si="4"/>
        <v>2.0126837794178586E-4</v>
      </c>
      <c r="H101" s="114">
        <f t="shared" si="5"/>
        <v>1.0062406274990998E-4</v>
      </c>
      <c r="I101" s="107">
        <f t="shared" si="6"/>
        <v>14696064000</v>
      </c>
      <c r="J101" s="174">
        <f t="shared" si="7"/>
        <v>280</v>
      </c>
      <c r="K101" s="113">
        <f t="shared" si="8"/>
        <v>1.0087413694812187E-2</v>
      </c>
      <c r="L101" s="113">
        <f t="shared" si="9"/>
        <v>2.0174827389624374E-2</v>
      </c>
      <c r="M101" s="114">
        <f t="shared" si="10"/>
        <v>9.9866739829113094E-3</v>
      </c>
      <c r="N101" s="86">
        <f t="shared" si="24"/>
        <v>55</v>
      </c>
      <c r="O101" s="107">
        <f t="shared" si="11"/>
        <v>16005455238.26244</v>
      </c>
      <c r="P101" s="175">
        <f t="shared" si="27"/>
        <v>260.6644529668352</v>
      </c>
      <c r="Q101" s="113">
        <f t="shared" si="12"/>
        <v>8.6099554680076924E-3</v>
      </c>
      <c r="R101" s="113">
        <f t="shared" si="13"/>
        <v>1.7219910936015385E-2</v>
      </c>
      <c r="S101" s="114">
        <f t="shared" si="14"/>
        <v>8.5364569537811352E-3</v>
      </c>
      <c r="T101" s="107">
        <f t="shared" si="15"/>
        <v>19021691569.579762</v>
      </c>
      <c r="U101" s="175">
        <f t="shared" si="25"/>
        <v>159.98597841752303</v>
      </c>
      <c r="V101" s="113">
        <f t="shared" si="16"/>
        <v>4.4280805007725216E-3</v>
      </c>
      <c r="W101" s="113">
        <f t="shared" si="17"/>
        <v>8.8561610015450432E-3</v>
      </c>
      <c r="X101" s="114">
        <f t="shared" si="18"/>
        <v>4.4085590464224556E-3</v>
      </c>
      <c r="Y101" s="107">
        <f t="shared" si="19"/>
        <v>17051813210.433754</v>
      </c>
      <c r="Z101" s="175">
        <f t="shared" si="26"/>
        <v>236.02285132702113</v>
      </c>
      <c r="AA101" s="113">
        <f t="shared" si="20"/>
        <v>7.3081882553452269E-3</v>
      </c>
      <c r="AB101" s="113">
        <f t="shared" si="21"/>
        <v>1.4616376510690454E-2</v>
      </c>
      <c r="AC101" s="114">
        <f t="shared" si="22"/>
        <v>7.2551661354038899E-3</v>
      </c>
      <c r="AD101" s="113"/>
      <c r="AE101" s="113"/>
      <c r="AF101" s="113"/>
    </row>
    <row r="102" spans="1:32" ht="15.75" customHeight="1">
      <c r="A102" s="66"/>
      <c r="B102" s="86">
        <f t="shared" si="23"/>
        <v>56</v>
      </c>
      <c r="C102" s="156">
        <f t="shared" si="0"/>
        <v>30406321</v>
      </c>
      <c r="D102" s="107">
        <f t="shared" si="1"/>
        <v>20982360481.193851</v>
      </c>
      <c r="E102" s="157">
        <f t="shared" si="2"/>
        <v>3.5594168892056413</v>
      </c>
      <c r="F102" s="158">
        <f t="shared" si="3"/>
        <v>8.8925641480588991E-5</v>
      </c>
      <c r="G102" s="113">
        <f t="shared" si="4"/>
        <v>1.7785128296117798E-4</v>
      </c>
      <c r="H102" s="114">
        <f t="shared" si="5"/>
        <v>8.891773441388473E-5</v>
      </c>
      <c r="I102" s="107">
        <f t="shared" si="6"/>
        <v>14842828800</v>
      </c>
      <c r="J102" s="174">
        <f t="shared" si="7"/>
        <v>280</v>
      </c>
      <c r="K102" s="113">
        <f t="shared" si="8"/>
        <v>9.9866739829113423E-3</v>
      </c>
      <c r="L102" s="113">
        <f t="shared" si="9"/>
        <v>1.9973347965822685E-2</v>
      </c>
      <c r="M102" s="114">
        <f t="shared" si="10"/>
        <v>9.8879264847411275E-3</v>
      </c>
      <c r="N102" s="86">
        <f t="shared" si="24"/>
        <v>56</v>
      </c>
      <c r="O102" s="107">
        <f t="shared" si="11"/>
        <v>16141005741.880165</v>
      </c>
      <c r="P102" s="175">
        <f t="shared" si="27"/>
        <v>258.6052037883972</v>
      </c>
      <c r="Q102" s="113">
        <f t="shared" si="12"/>
        <v>8.4690189438460985E-3</v>
      </c>
      <c r="R102" s="113">
        <f t="shared" si="13"/>
        <v>1.6938037887692197E-2</v>
      </c>
      <c r="S102" s="114">
        <f t="shared" si="14"/>
        <v>8.3978969951061799E-3</v>
      </c>
      <c r="T102" s="107">
        <f t="shared" si="15"/>
        <v>19102908285.138</v>
      </c>
      <c r="U102" s="175">
        <f t="shared" si="25"/>
        <v>154.94642009737106</v>
      </c>
      <c r="V102" s="113">
        <f t="shared" si="16"/>
        <v>4.2696894364602127E-3</v>
      </c>
      <c r="W102" s="113">
        <f t="shared" si="17"/>
        <v>8.5393788729204254E-3</v>
      </c>
      <c r="X102" s="114">
        <f t="shared" si="18"/>
        <v>4.2515366951443312E-3</v>
      </c>
      <c r="Y102" s="107">
        <f t="shared" si="19"/>
        <v>17173708356.240377</v>
      </c>
      <c r="Z102" s="175">
        <f t="shared" si="26"/>
        <v>232.55331541251388</v>
      </c>
      <c r="AA102" s="113">
        <f t="shared" si="20"/>
        <v>7.1485151932134472E-3</v>
      </c>
      <c r="AB102" s="113">
        <f t="shared" si="21"/>
        <v>1.4297030386426894E-2</v>
      </c>
      <c r="AC102" s="114">
        <f t="shared" si="22"/>
        <v>7.0977766291420163E-3</v>
      </c>
      <c r="AD102" s="113"/>
      <c r="AE102" s="113"/>
      <c r="AF102" s="113"/>
    </row>
    <row r="103" spans="1:32" ht="15.75" customHeight="1">
      <c r="A103" s="66"/>
      <c r="B103" s="86">
        <f t="shared" si="23"/>
        <v>57</v>
      </c>
      <c r="C103" s="156">
        <f t="shared" si="0"/>
        <v>30930481</v>
      </c>
      <c r="D103" s="107">
        <f t="shared" si="1"/>
        <v>20984009280.860886</v>
      </c>
      <c r="E103" s="157">
        <f t="shared" si="2"/>
        <v>3.1456037603646632</v>
      </c>
      <c r="F103" s="158">
        <f t="shared" si="3"/>
        <v>7.8580275489592384E-5</v>
      </c>
      <c r="G103" s="113">
        <f t="shared" si="4"/>
        <v>1.5716055097918477E-4</v>
      </c>
      <c r="H103" s="114">
        <f t="shared" si="5"/>
        <v>7.8574101114892159E-5</v>
      </c>
      <c r="I103" s="107">
        <f t="shared" si="6"/>
        <v>14989593600</v>
      </c>
      <c r="J103" s="174">
        <f t="shared" si="7"/>
        <v>280</v>
      </c>
      <c r="K103" s="113">
        <f t="shared" si="8"/>
        <v>9.8879264847412367E-3</v>
      </c>
      <c r="L103" s="113">
        <f t="shared" si="9"/>
        <v>1.9775852969482473E-2</v>
      </c>
      <c r="M103" s="114">
        <f t="shared" si="10"/>
        <v>9.7911126823346795E-3</v>
      </c>
      <c r="N103" s="86">
        <f t="shared" si="24"/>
        <v>57</v>
      </c>
      <c r="O103" s="107">
        <f t="shared" si="11"/>
        <v>16275485396.519312</v>
      </c>
      <c r="P103" s="175">
        <f t="shared" si="27"/>
        <v>256.56222267846886</v>
      </c>
      <c r="Q103" s="113">
        <f t="shared" si="12"/>
        <v>8.3315536088448289E-3</v>
      </c>
      <c r="R103" s="113">
        <f t="shared" si="13"/>
        <v>1.6663107217689658E-2</v>
      </c>
      <c r="S103" s="114">
        <f t="shared" si="14"/>
        <v>8.2627123777154754E-3</v>
      </c>
      <c r="T103" s="107">
        <f t="shared" si="15"/>
        <v>19181566674.156155</v>
      </c>
      <c r="U103" s="175">
        <f t="shared" si="25"/>
        <v>150.0656078643039</v>
      </c>
      <c r="V103" s="113">
        <f t="shared" si="16"/>
        <v>4.1176132892471722E-3</v>
      </c>
      <c r="W103" s="113">
        <f t="shared" si="17"/>
        <v>8.2352265784943444E-3</v>
      </c>
      <c r="X103" s="114">
        <f t="shared" si="18"/>
        <v>4.1007280768226018E-3</v>
      </c>
      <c r="Y103" s="107">
        <f t="shared" si="19"/>
        <v>17293811643.403645</v>
      </c>
      <c r="Z103" s="175">
        <f t="shared" si="26"/>
        <v>229.13478167594991</v>
      </c>
      <c r="AA103" s="113">
        <f t="shared" si="20"/>
        <v>6.9934393126936641E-3</v>
      </c>
      <c r="AB103" s="113">
        <f t="shared" si="21"/>
        <v>1.3986878625387328E-2</v>
      </c>
      <c r="AC103" s="114">
        <f t="shared" si="22"/>
        <v>6.9448707803567711E-3</v>
      </c>
      <c r="AD103" s="113"/>
      <c r="AE103" s="113"/>
      <c r="AF103" s="113"/>
    </row>
    <row r="104" spans="1:32" ht="15.75" customHeight="1">
      <c r="A104" s="66"/>
      <c r="B104" s="86">
        <f t="shared" si="23"/>
        <v>58</v>
      </c>
      <c r="C104" s="156">
        <f t="shared" si="0"/>
        <v>31454641</v>
      </c>
      <c r="D104" s="107">
        <f t="shared" si="1"/>
        <v>20985466393.245903</v>
      </c>
      <c r="E104" s="157">
        <f t="shared" si="2"/>
        <v>2.779900001943449</v>
      </c>
      <c r="F104" s="158">
        <f t="shared" si="3"/>
        <v>6.943917940154551E-5</v>
      </c>
      <c r="G104" s="113">
        <f t="shared" si="4"/>
        <v>1.3887835880309102E-4</v>
      </c>
      <c r="H104" s="114">
        <f t="shared" si="5"/>
        <v>6.943435793660413E-5</v>
      </c>
      <c r="I104" s="107">
        <f t="shared" si="6"/>
        <v>15136358400</v>
      </c>
      <c r="J104" s="174">
        <f t="shared" si="7"/>
        <v>280</v>
      </c>
      <c r="K104" s="113">
        <f t="shared" si="8"/>
        <v>9.7911126823344956E-3</v>
      </c>
      <c r="L104" s="113">
        <f t="shared" si="9"/>
        <v>1.9582225364668991E-2</v>
      </c>
      <c r="M104" s="114">
        <f t="shared" si="10"/>
        <v>9.6961763273257784E-3</v>
      </c>
      <c r="N104" s="86">
        <f t="shared" si="24"/>
        <v>58</v>
      </c>
      <c r="O104" s="107">
        <f t="shared" si="11"/>
        <v>16408902661.886808</v>
      </c>
      <c r="P104" s="175">
        <f t="shared" si="27"/>
        <v>254.53538111930894</v>
      </c>
      <c r="Q104" s="113">
        <f t="shared" si="12"/>
        <v>8.1974369499314102E-3</v>
      </c>
      <c r="R104" s="113">
        <f t="shared" si="13"/>
        <v>1.639487389986282E-2</v>
      </c>
      <c r="S104" s="114">
        <f t="shared" si="14"/>
        <v>8.1307853496739302E-3</v>
      </c>
      <c r="T104" s="107">
        <f t="shared" si="15"/>
        <v>19257747323.920235</v>
      </c>
      <c r="U104" s="175">
        <f t="shared" si="25"/>
        <v>145.33854121657834</v>
      </c>
      <c r="V104" s="113">
        <f t="shared" si="16"/>
        <v>3.9715551424024352E-3</v>
      </c>
      <c r="W104" s="113">
        <f t="shared" si="17"/>
        <v>7.9431102848048704E-3</v>
      </c>
      <c r="X104" s="114">
        <f t="shared" si="18"/>
        <v>3.9558442886751255E-3</v>
      </c>
      <c r="Y104" s="107">
        <f t="shared" si="19"/>
        <v>17412149412.245609</v>
      </c>
      <c r="Z104" s="175">
        <f t="shared" si="26"/>
        <v>225.76650038531346</v>
      </c>
      <c r="AA104" s="113">
        <f t="shared" si="20"/>
        <v>6.8427811798853575E-3</v>
      </c>
      <c r="AB104" s="113">
        <f t="shared" si="21"/>
        <v>1.3685562359770715E-2</v>
      </c>
      <c r="AC104" s="114">
        <f t="shared" si="22"/>
        <v>6.7962757520756423E-3</v>
      </c>
      <c r="AD104" s="113"/>
      <c r="AE104" s="113"/>
      <c r="AF104" s="113"/>
    </row>
    <row r="105" spans="1:32" ht="15.75" customHeight="1">
      <c r="A105" s="66"/>
      <c r="B105" s="86">
        <f t="shared" si="23"/>
        <v>59</v>
      </c>
      <c r="C105" s="156">
        <f t="shared" si="0"/>
        <v>31978801</v>
      </c>
      <c r="D105" s="107">
        <f t="shared" si="1"/>
        <v>20986754103.660351</v>
      </c>
      <c r="E105" s="157">
        <f t="shared" si="2"/>
        <v>2.4567124817746651</v>
      </c>
      <c r="F105" s="158">
        <f t="shared" si="3"/>
        <v>6.1362010751508936E-5</v>
      </c>
      <c r="G105" s="113">
        <f t="shared" si="4"/>
        <v>1.2272402150301787E-4</v>
      </c>
      <c r="H105" s="114">
        <f t="shared" si="5"/>
        <v>6.1358245686093937E-5</v>
      </c>
      <c r="I105" s="107">
        <f t="shared" si="6"/>
        <v>15283123200</v>
      </c>
      <c r="J105" s="174">
        <f t="shared" si="7"/>
        <v>280</v>
      </c>
      <c r="K105" s="113">
        <f t="shared" si="8"/>
        <v>9.6961763273258651E-3</v>
      </c>
      <c r="L105" s="113">
        <f t="shared" si="9"/>
        <v>1.939235265465173E-2</v>
      </c>
      <c r="M105" s="114">
        <f t="shared" si="10"/>
        <v>9.6030633319765801E-3</v>
      </c>
      <c r="N105" s="86">
        <f t="shared" si="24"/>
        <v>59</v>
      </c>
      <c r="O105" s="107">
        <f t="shared" si="11"/>
        <v>16541265930.857903</v>
      </c>
      <c r="P105" s="175">
        <f t="shared" si="27"/>
        <v>252.52455160846637</v>
      </c>
      <c r="Q105" s="113">
        <f t="shared" si="12"/>
        <v>8.0665521454116595E-3</v>
      </c>
      <c r="R105" s="113">
        <f t="shared" si="13"/>
        <v>1.6133104290823319E-2</v>
      </c>
      <c r="S105" s="114">
        <f t="shared" si="14"/>
        <v>8.0020035663754818E-3</v>
      </c>
      <c r="T105" s="107">
        <f t="shared" si="15"/>
        <v>19331528283.216747</v>
      </c>
      <c r="U105" s="175">
        <f t="shared" si="25"/>
        <v>140.76037716825613</v>
      </c>
      <c r="V105" s="113">
        <f t="shared" si="16"/>
        <v>3.8312351935819908E-3</v>
      </c>
      <c r="W105" s="113">
        <f t="shared" si="17"/>
        <v>7.6624703871639816E-3</v>
      </c>
      <c r="X105" s="114">
        <f t="shared" si="18"/>
        <v>3.8166128521026632E-3</v>
      </c>
      <c r="Y105" s="107">
        <f t="shared" si="19"/>
        <v>17528747615.885597</v>
      </c>
      <c r="Z105" s="175">
        <f t="shared" si="26"/>
        <v>222.44773282964934</v>
      </c>
      <c r="AA105" s="113">
        <f t="shared" si="20"/>
        <v>6.6963704985202347E-3</v>
      </c>
      <c r="AB105" s="113">
        <f t="shared" si="21"/>
        <v>1.3392740997040469E-2</v>
      </c>
      <c r="AC105" s="114">
        <f t="shared" si="22"/>
        <v>6.6518273977724807E-3</v>
      </c>
      <c r="AD105" s="113"/>
      <c r="AE105" s="113"/>
      <c r="AF105" s="113"/>
    </row>
    <row r="106" spans="1:32" ht="15.75" customHeight="1">
      <c r="A106" s="66"/>
      <c r="B106" s="86">
        <f t="shared" si="23"/>
        <v>60</v>
      </c>
      <c r="C106" s="156">
        <f t="shared" si="0"/>
        <v>32502961</v>
      </c>
      <c r="D106" s="107">
        <f t="shared" si="1"/>
        <v>20987892106.554653</v>
      </c>
      <c r="E106" s="157">
        <f t="shared" si="2"/>
        <v>2.1710983178848222</v>
      </c>
      <c r="F106" s="158">
        <f t="shared" si="3"/>
        <v>5.4224816695397705E-5</v>
      </c>
      <c r="G106" s="113">
        <f t="shared" si="4"/>
        <v>1.0844963339079541E-4</v>
      </c>
      <c r="H106" s="114">
        <f t="shared" si="5"/>
        <v>5.4221876524040979E-5</v>
      </c>
      <c r="I106" s="107">
        <f t="shared" si="6"/>
        <v>15429888000</v>
      </c>
      <c r="J106" s="174">
        <f t="shared" si="7"/>
        <v>280</v>
      </c>
      <c r="K106" s="113">
        <f t="shared" si="8"/>
        <v>9.603063331976542E-3</v>
      </c>
      <c r="L106" s="113">
        <f t="shared" si="9"/>
        <v>1.9206126663953084E-2</v>
      </c>
      <c r="M106" s="114">
        <f t="shared" si="10"/>
        <v>9.5117216664177828E-3</v>
      </c>
      <c r="N106" s="86">
        <f t="shared" si="24"/>
        <v>60</v>
      </c>
      <c r="O106" s="107">
        <f t="shared" si="11"/>
        <v>16672583530.004124</v>
      </c>
      <c r="P106" s="175">
        <f t="shared" si="27"/>
        <v>250.52960765075949</v>
      </c>
      <c r="Q106" s="113">
        <f t="shared" si="12"/>
        <v>7.9387877382012719E-3</v>
      </c>
      <c r="R106" s="113">
        <f t="shared" si="13"/>
        <v>1.5877575476402544E-2</v>
      </c>
      <c r="S106" s="114">
        <f t="shared" si="14"/>
        <v>7.8762597836081749E-3</v>
      </c>
      <c r="T106" s="107">
        <f t="shared" si="15"/>
        <v>19402985142.295422</v>
      </c>
      <c r="U106" s="175">
        <f t="shared" si="25"/>
        <v>136.32642528745606</v>
      </c>
      <c r="V106" s="113">
        <f t="shared" si="16"/>
        <v>3.6963895472615972E-3</v>
      </c>
      <c r="W106" s="113">
        <f t="shared" si="17"/>
        <v>7.3927790945231943E-3</v>
      </c>
      <c r="X106" s="114">
        <f t="shared" si="18"/>
        <v>3.6827765704416926E-3</v>
      </c>
      <c r="Y106" s="107">
        <f t="shared" si="19"/>
        <v>17643631825.932079</v>
      </c>
      <c r="Z106" s="175">
        <f t="shared" si="26"/>
        <v>219.17775115705348</v>
      </c>
      <c r="AA106" s="113">
        <f t="shared" si="20"/>
        <v>6.5540455350253978E-3</v>
      </c>
      <c r="AB106" s="113">
        <f t="shared" si="21"/>
        <v>1.3108091070050796E-2</v>
      </c>
      <c r="AC106" s="114">
        <f t="shared" si="22"/>
        <v>6.5113697213758925E-3</v>
      </c>
      <c r="AD106" s="113"/>
      <c r="AE106" s="113"/>
      <c r="AF106" s="113"/>
    </row>
    <row r="107" spans="1:32" ht="15.75" customHeight="1">
      <c r="A107" s="66"/>
      <c r="B107" s="86">
        <f t="shared" si="23"/>
        <v>61</v>
      </c>
      <c r="C107" s="156">
        <f t="shared" si="0"/>
        <v>33027121</v>
      </c>
      <c r="D107" s="107">
        <f t="shared" si="1"/>
        <v>20988897806.728321</v>
      </c>
      <c r="E107" s="157">
        <f t="shared" si="2"/>
        <v>1.9186892812614644</v>
      </c>
      <c r="F107" s="158">
        <f t="shared" si="3"/>
        <v>4.79181124317778E-5</v>
      </c>
      <c r="G107" s="113">
        <f t="shared" si="4"/>
        <v>9.58362248635556E-5</v>
      </c>
      <c r="H107" s="114">
        <f t="shared" si="5"/>
        <v>4.7915816396182365E-5</v>
      </c>
      <c r="I107" s="107">
        <f t="shared" si="6"/>
        <v>15576652800</v>
      </c>
      <c r="J107" s="174">
        <f t="shared" si="7"/>
        <v>280</v>
      </c>
      <c r="K107" s="113">
        <f t="shared" si="8"/>
        <v>9.5117216664177984E-3</v>
      </c>
      <c r="L107" s="113">
        <f t="shared" si="9"/>
        <v>1.9023443332835597E-2</v>
      </c>
      <c r="M107" s="114">
        <f t="shared" si="10"/>
        <v>9.4221012617037303E-3</v>
      </c>
      <c r="N107" s="86">
        <f t="shared" si="24"/>
        <v>61</v>
      </c>
      <c r="O107" s="107">
        <f t="shared" si="11"/>
        <v>16802863720.11709</v>
      </c>
      <c r="P107" s="175">
        <f t="shared" si="27"/>
        <v>248.55042375031849</v>
      </c>
      <c r="Q107" s="113">
        <f t="shared" si="12"/>
        <v>7.8140373313178007E-3</v>
      </c>
      <c r="R107" s="113">
        <f t="shared" si="13"/>
        <v>1.5628074662635601E-2</v>
      </c>
      <c r="S107" s="114">
        <f t="shared" si="14"/>
        <v>7.7534515712931462E-3</v>
      </c>
      <c r="T107" s="107">
        <f t="shared" si="15"/>
        <v>19472191110.313118</v>
      </c>
      <c r="U107" s="175">
        <f t="shared" si="25"/>
        <v>132.03214289090118</v>
      </c>
      <c r="V107" s="113">
        <f t="shared" si="16"/>
        <v>3.5667691084728184E-3</v>
      </c>
      <c r="W107" s="113">
        <f t="shared" si="17"/>
        <v>7.1335382169456368E-3</v>
      </c>
      <c r="X107" s="114">
        <f t="shared" si="18"/>
        <v>3.5540924812023089E-3</v>
      </c>
      <c r="Y107" s="107">
        <f t="shared" si="19"/>
        <v>17756827238.090878</v>
      </c>
      <c r="Z107" s="175">
        <f t="shared" si="26"/>
        <v>215.95583821504476</v>
      </c>
      <c r="AA107" s="113">
        <f t="shared" si="20"/>
        <v>6.4156525864718511E-3</v>
      </c>
      <c r="AB107" s="113">
        <f t="shared" si="21"/>
        <v>1.2831305172943702E-2</v>
      </c>
      <c r="AC107" s="114">
        <f t="shared" si="22"/>
        <v>6.3747543770644732E-3</v>
      </c>
      <c r="AD107" s="113"/>
      <c r="AE107" s="113"/>
      <c r="AF107" s="113"/>
    </row>
    <row r="108" spans="1:32" ht="15.75" customHeight="1">
      <c r="A108" s="66"/>
      <c r="B108" s="86">
        <f t="shared" si="23"/>
        <v>62</v>
      </c>
      <c r="C108" s="156">
        <f t="shared" si="0"/>
        <v>33551281</v>
      </c>
      <c r="D108" s="107">
        <f t="shared" si="1"/>
        <v>20989786585.521744</v>
      </c>
      <c r="E108" s="157">
        <f t="shared" si="2"/>
        <v>1.6956249874552816</v>
      </c>
      <c r="F108" s="158">
        <f t="shared" si="3"/>
        <v>4.2345186565146214E-5</v>
      </c>
      <c r="G108" s="113">
        <f t="shared" si="4"/>
        <v>8.4690373130292428E-5</v>
      </c>
      <c r="H108" s="114">
        <f t="shared" si="5"/>
        <v>4.2343393526156348E-5</v>
      </c>
      <c r="I108" s="107">
        <f t="shared" si="6"/>
        <v>15723417600</v>
      </c>
      <c r="J108" s="174">
        <f t="shared" si="7"/>
        <v>280</v>
      </c>
      <c r="K108" s="113">
        <f t="shared" si="8"/>
        <v>9.4221012617036696E-3</v>
      </c>
      <c r="L108" s="113">
        <f t="shared" si="9"/>
        <v>1.8844202523407339E-2</v>
      </c>
      <c r="M108" s="114">
        <f t="shared" si="10"/>
        <v>9.3341539182929534E-3</v>
      </c>
      <c r="N108" s="86">
        <f t="shared" si="24"/>
        <v>62</v>
      </c>
      <c r="O108" s="107">
        <f t="shared" si="11"/>
        <v>16932114696.728165</v>
      </c>
      <c r="P108" s="175">
        <f t="shared" si="27"/>
        <v>246.58687540269096</v>
      </c>
      <c r="Q108" s="113">
        <f t="shared" si="12"/>
        <v>7.6921993038799562E-3</v>
      </c>
      <c r="R108" s="113">
        <f t="shared" si="13"/>
        <v>1.5384398607759912E-2</v>
      </c>
      <c r="S108" s="114">
        <f t="shared" si="14"/>
        <v>7.6334810462896918E-3</v>
      </c>
      <c r="T108" s="107">
        <f t="shared" si="15"/>
        <v>19539217090.338257</v>
      </c>
      <c r="U108" s="175">
        <f t="shared" si="25"/>
        <v>127.8731303898378</v>
      </c>
      <c r="V108" s="113">
        <f t="shared" si="16"/>
        <v>3.4421385680443364E-3</v>
      </c>
      <c r="W108" s="113">
        <f t="shared" si="17"/>
        <v>6.8842771360886727E-3</v>
      </c>
      <c r="X108" s="114">
        <f t="shared" si="18"/>
        <v>3.4303308937737587E-3</v>
      </c>
      <c r="Y108" s="107">
        <f t="shared" si="19"/>
        <v>17868358677.690941</v>
      </c>
      <c r="Z108" s="175">
        <f t="shared" si="26"/>
        <v>212.78128739328361</v>
      </c>
      <c r="AA108" s="113">
        <f t="shared" si="20"/>
        <v>6.2810454877216346E-3</v>
      </c>
      <c r="AB108" s="113">
        <f t="shared" si="21"/>
        <v>1.2562090975443269E-2</v>
      </c>
      <c r="AC108" s="114">
        <f t="shared" si="22"/>
        <v>6.2418402054642552E-3</v>
      </c>
      <c r="AD108" s="113"/>
      <c r="AE108" s="113"/>
      <c r="AF108" s="113"/>
    </row>
    <row r="109" spans="1:32" ht="15.75" customHeight="1">
      <c r="A109" s="66"/>
      <c r="B109" s="86">
        <f t="shared" si="23"/>
        <v>63</v>
      </c>
      <c r="C109" s="156">
        <f t="shared" si="0"/>
        <v>34075441</v>
      </c>
      <c r="D109" s="107">
        <f t="shared" si="1"/>
        <v>20990572036.060905</v>
      </c>
      <c r="E109" s="157">
        <f t="shared" si="2"/>
        <v>1.4984938552387326</v>
      </c>
      <c r="F109" s="158">
        <f t="shared" si="3"/>
        <v>3.7420606253494127E-5</v>
      </c>
      <c r="G109" s="113">
        <f t="shared" si="4"/>
        <v>7.4841212506988254E-5</v>
      </c>
      <c r="H109" s="114">
        <f t="shared" si="5"/>
        <v>3.7419206003974637E-5</v>
      </c>
      <c r="I109" s="107">
        <f t="shared" si="6"/>
        <v>15870182400</v>
      </c>
      <c r="J109" s="174">
        <f t="shared" si="7"/>
        <v>280</v>
      </c>
      <c r="K109" s="113">
        <f t="shared" si="8"/>
        <v>9.3341539182931841E-3</v>
      </c>
      <c r="L109" s="113">
        <f t="shared" si="9"/>
        <v>1.8668307836586368E-2</v>
      </c>
      <c r="M109" s="114">
        <f t="shared" si="10"/>
        <v>9.2478332196106461E-3</v>
      </c>
      <c r="N109" s="86">
        <f t="shared" si="24"/>
        <v>63</v>
      </c>
      <c r="O109" s="107">
        <f t="shared" si="11"/>
        <v>17060344590.624012</v>
      </c>
      <c r="P109" s="175">
        <f t="shared" si="27"/>
        <v>244.63883908700967</v>
      </c>
      <c r="Q109" s="113">
        <f t="shared" si="12"/>
        <v>7.5731765460238408E-3</v>
      </c>
      <c r="R109" s="113">
        <f t="shared" si="13"/>
        <v>1.5146353092047682E-2</v>
      </c>
      <c r="S109" s="114">
        <f t="shared" si="14"/>
        <v>7.5162546228004778E-3</v>
      </c>
      <c r="T109" s="107">
        <f t="shared" si="15"/>
        <v>19604131751.992603</v>
      </c>
      <c r="U109" s="175">
        <f t="shared" si="25"/>
        <v>123.84512678255791</v>
      </c>
      <c r="V109" s="113">
        <f t="shared" si="16"/>
        <v>3.3222754706198252E-3</v>
      </c>
      <c r="W109" s="113">
        <f t="shared" si="17"/>
        <v>6.6445509412396504E-3</v>
      </c>
      <c r="X109" s="114">
        <f t="shared" si="18"/>
        <v>3.3112745045567049E-3</v>
      </c>
      <c r="Y109" s="107">
        <f t="shared" si="19"/>
        <v>17978250605.128883</v>
      </c>
      <c r="Z109" s="175">
        <f t="shared" si="26"/>
        <v>209.65340246860234</v>
      </c>
      <c r="AA109" s="113">
        <f t="shared" si="20"/>
        <v>6.1500851544437109E-3</v>
      </c>
      <c r="AB109" s="113">
        <f t="shared" si="21"/>
        <v>1.2300170308887422E-2</v>
      </c>
      <c r="AC109" s="114">
        <f t="shared" si="22"/>
        <v>6.112492803197922E-3</v>
      </c>
      <c r="AD109" s="113"/>
      <c r="AE109" s="113"/>
      <c r="AF109" s="113"/>
    </row>
    <row r="110" spans="1:32" ht="15.75" customHeight="1">
      <c r="A110" s="66"/>
      <c r="B110" s="86">
        <f t="shared" si="23"/>
        <v>64</v>
      </c>
      <c r="C110" s="156">
        <f t="shared" si="0"/>
        <v>34599601</v>
      </c>
      <c r="D110" s="107">
        <f t="shared" si="1"/>
        <v>20991266171.152824</v>
      </c>
      <c r="E110" s="157">
        <f t="shared" si="2"/>
        <v>1.3242809293334146</v>
      </c>
      <c r="F110" s="158">
        <f t="shared" si="3"/>
        <v>3.3068898299982057E-5</v>
      </c>
      <c r="G110" s="113">
        <f t="shared" si="4"/>
        <v>6.6137796599964114E-5</v>
      </c>
      <c r="H110" s="114">
        <f t="shared" si="5"/>
        <v>3.3067804784181476E-5</v>
      </c>
      <c r="I110" s="107">
        <f t="shared" si="6"/>
        <v>16016947200</v>
      </c>
      <c r="J110" s="174">
        <f t="shared" si="7"/>
        <v>280</v>
      </c>
      <c r="K110" s="113">
        <f t="shared" si="8"/>
        <v>9.2478332196106322E-3</v>
      </c>
      <c r="L110" s="113">
        <f t="shared" si="9"/>
        <v>1.8495666439221264E-2</v>
      </c>
      <c r="M110" s="114">
        <f t="shared" si="10"/>
        <v>9.1630944503582334E-3</v>
      </c>
      <c r="N110" s="86">
        <f t="shared" si="24"/>
        <v>64</v>
      </c>
      <c r="O110" s="107">
        <f t="shared" si="11"/>
        <v>17187561468.358082</v>
      </c>
      <c r="P110" s="175">
        <f t="shared" si="27"/>
        <v>242.7061922582223</v>
      </c>
      <c r="Q110" s="113">
        <f t="shared" si="12"/>
        <v>7.4568762112803633E-3</v>
      </c>
      <c r="R110" s="113">
        <f t="shared" si="13"/>
        <v>1.4913752422560727E-2</v>
      </c>
      <c r="S110" s="114">
        <f t="shared" si="14"/>
        <v>7.4016827790417405E-3</v>
      </c>
      <c r="T110" s="107">
        <f t="shared" si="15"/>
        <v>19667001601.804836</v>
      </c>
      <c r="U110" s="175">
        <f t="shared" si="25"/>
        <v>119.94400528890733</v>
      </c>
      <c r="V110" s="113">
        <f t="shared" si="16"/>
        <v>3.2069693576632259E-3</v>
      </c>
      <c r="W110" s="113">
        <f t="shared" si="17"/>
        <v>6.4139387153264518E-3</v>
      </c>
      <c r="X110" s="114">
        <f t="shared" si="18"/>
        <v>3.1967175823315319E-3</v>
      </c>
      <c r="Y110" s="107">
        <f t="shared" si="19"/>
        <v>18086527121.23349</v>
      </c>
      <c r="Z110" s="175">
        <f t="shared" si="26"/>
        <v>206.57149745231388</v>
      </c>
      <c r="AA110" s="113">
        <f t="shared" si="20"/>
        <v>6.0226391589912097E-3</v>
      </c>
      <c r="AB110" s="113">
        <f t="shared" si="21"/>
        <v>1.2045278317982419E-2</v>
      </c>
      <c r="AC110" s="114">
        <f t="shared" si="22"/>
        <v>5.9865841230233308E-3</v>
      </c>
      <c r="AD110" s="113"/>
      <c r="AE110" s="113"/>
      <c r="AF110" s="113"/>
    </row>
    <row r="111" spans="1:32" ht="15.75" customHeight="1">
      <c r="A111" s="66"/>
      <c r="B111" s="86">
        <f t="shared" si="23"/>
        <v>65</v>
      </c>
      <c r="C111" s="156">
        <f t="shared" si="0"/>
        <v>35123761</v>
      </c>
      <c r="D111" s="107">
        <f t="shared" si="1"/>
        <v>20991879607.011368</v>
      </c>
      <c r="E111" s="157">
        <f t="shared" si="2"/>
        <v>1.1703217691985648</v>
      </c>
      <c r="F111" s="158">
        <f t="shared" si="3"/>
        <v>2.9223385266125973E-5</v>
      </c>
      <c r="G111" s="113">
        <f t="shared" si="4"/>
        <v>5.8446770532251945E-5</v>
      </c>
      <c r="H111" s="114">
        <f t="shared" si="5"/>
        <v>2.9222531284789355E-5</v>
      </c>
      <c r="I111" s="107">
        <f t="shared" si="6"/>
        <v>16163712000</v>
      </c>
      <c r="J111" s="174">
        <f t="shared" si="7"/>
        <v>280</v>
      </c>
      <c r="K111" s="113">
        <f t="shared" si="8"/>
        <v>9.1630944503581814E-3</v>
      </c>
      <c r="L111" s="113">
        <f t="shared" si="9"/>
        <v>1.8326188900716363E-2</v>
      </c>
      <c r="M111" s="114">
        <f t="shared" si="10"/>
        <v>9.0798945192787084E-3</v>
      </c>
      <c r="N111" s="86">
        <f t="shared" si="24"/>
        <v>65</v>
      </c>
      <c r="O111" s="107">
        <f t="shared" si="11"/>
        <v>17313773332.758053</v>
      </c>
      <c r="P111" s="175">
        <f t="shared" si="27"/>
        <v>240.78881333938233</v>
      </c>
      <c r="Q111" s="113">
        <f t="shared" si="12"/>
        <v>7.3432094850874709E-3</v>
      </c>
      <c r="R111" s="113">
        <f t="shared" si="13"/>
        <v>1.4686418970174942E-2</v>
      </c>
      <c r="S111" s="114">
        <f t="shared" si="14"/>
        <v>7.2896798389510131E-3</v>
      </c>
      <c r="T111" s="107">
        <f t="shared" si="15"/>
        <v>19727891051.347984</v>
      </c>
      <c r="U111" s="175">
        <f t="shared" si="25"/>
        <v>116.16576912230676</v>
      </c>
      <c r="V111" s="113">
        <f t="shared" si="16"/>
        <v>3.0960209784881613E-3</v>
      </c>
      <c r="W111" s="113">
        <f t="shared" si="17"/>
        <v>6.1920419569763225E-3</v>
      </c>
      <c r="X111" s="114">
        <f t="shared" si="18"/>
        <v>3.0864652174256157E-3</v>
      </c>
      <c r="Y111" s="107">
        <f t="shared" si="19"/>
        <v>18193211972.551357</v>
      </c>
      <c r="Z111" s="175">
        <f t="shared" si="26"/>
        <v>203.53489643976485</v>
      </c>
      <c r="AA111" s="113">
        <f t="shared" si="20"/>
        <v>5.8985813364147623E-3</v>
      </c>
      <c r="AB111" s="113">
        <f t="shared" si="21"/>
        <v>1.1797162672829525E-2</v>
      </c>
      <c r="AC111" s="114">
        <f t="shared" si="22"/>
        <v>5.8639921020446906E-3</v>
      </c>
      <c r="AD111" s="113"/>
      <c r="AE111" s="113"/>
      <c r="AF111" s="113"/>
    </row>
    <row r="112" spans="1:32" ht="15.75" customHeight="1">
      <c r="A112" s="66"/>
      <c r="B112" s="86">
        <f t="shared" si="23"/>
        <v>66</v>
      </c>
      <c r="C112" s="156">
        <f t="shared" si="0"/>
        <v>35647921</v>
      </c>
      <c r="D112" s="107">
        <f t="shared" si="1"/>
        <v>20992421725.623333</v>
      </c>
      <c r="E112" s="157">
        <f t="shared" si="2"/>
        <v>1.0342616986484001</v>
      </c>
      <c r="F112" s="158">
        <f t="shared" si="3"/>
        <v>2.5825158209468283E-5</v>
      </c>
      <c r="G112" s="113">
        <f t="shared" si="4"/>
        <v>5.1650316418936566E-5</v>
      </c>
      <c r="H112" s="114">
        <f t="shared" si="5"/>
        <v>2.5824491287851359E-5</v>
      </c>
      <c r="I112" s="107">
        <f t="shared" si="6"/>
        <v>16310476800</v>
      </c>
      <c r="J112" s="174">
        <f t="shared" si="7"/>
        <v>280</v>
      </c>
      <c r="K112" s="113">
        <f t="shared" si="8"/>
        <v>9.0798945192787396E-3</v>
      </c>
      <c r="L112" s="113">
        <f t="shared" si="9"/>
        <v>1.8159789038557479E-2</v>
      </c>
      <c r="M112" s="114">
        <f t="shared" si="10"/>
        <v>8.9981918860888577E-3</v>
      </c>
      <c r="N112" s="86">
        <f t="shared" si="24"/>
        <v>66</v>
      </c>
      <c r="O112" s="107">
        <f t="shared" si="11"/>
        <v>17438988123.429264</v>
      </c>
      <c r="P112" s="175">
        <f t="shared" si="27"/>
        <v>238.88658171400118</v>
      </c>
      <c r="Q112" s="113">
        <f t="shared" si="12"/>
        <v>7.2320913682231251E-3</v>
      </c>
      <c r="R112" s="113">
        <f t="shared" si="13"/>
        <v>1.446418273644625E-2</v>
      </c>
      <c r="S112" s="114">
        <f t="shared" si="14"/>
        <v>7.180163767815495E-3</v>
      </c>
      <c r="T112" s="107">
        <f t="shared" si="15"/>
        <v>19786862483.230522</v>
      </c>
      <c r="U112" s="175">
        <f t="shared" si="25"/>
        <v>112.50654739495411</v>
      </c>
      <c r="V112" s="113">
        <f t="shared" si="16"/>
        <v>2.9892415630766774E-3</v>
      </c>
      <c r="W112" s="113">
        <f t="shared" si="17"/>
        <v>5.9784831261533548E-3</v>
      </c>
      <c r="X112" s="114">
        <f t="shared" si="18"/>
        <v>2.9803326289103982E-3</v>
      </c>
      <c r="Y112" s="107">
        <f t="shared" si="19"/>
        <v>18298328556.554852</v>
      </c>
      <c r="Z112" s="175">
        <f t="shared" si="26"/>
        <v>200.54293346210031</v>
      </c>
      <c r="AA112" s="113">
        <f t="shared" si="20"/>
        <v>5.7777914181446795E-3</v>
      </c>
      <c r="AB112" s="113">
        <f t="shared" si="21"/>
        <v>1.1555582836289359E-2</v>
      </c>
      <c r="AC112" s="114">
        <f t="shared" si="22"/>
        <v>5.7446003157397563E-3</v>
      </c>
      <c r="AD112" s="113"/>
      <c r="AE112" s="113"/>
      <c r="AF112" s="113"/>
    </row>
    <row r="113" spans="1:32" ht="15.75" customHeight="1">
      <c r="A113" s="66"/>
      <c r="B113" s="86">
        <f t="shared" si="23"/>
        <v>67</v>
      </c>
      <c r="C113" s="156">
        <f t="shared" si="0"/>
        <v>36172081</v>
      </c>
      <c r="D113" s="107">
        <f t="shared" si="1"/>
        <v>20992900818.23806</v>
      </c>
      <c r="E113" s="157">
        <f t="shared" si="2"/>
        <v>0.91401979305537606</v>
      </c>
      <c r="F113" s="158">
        <f t="shared" si="3"/>
        <v>2.282216987581953E-5</v>
      </c>
      <c r="G113" s="113">
        <f t="shared" si="4"/>
        <v>4.5644339751639059E-5</v>
      </c>
      <c r="H113" s="114">
        <f t="shared" si="5"/>
        <v>2.2821649036108838E-5</v>
      </c>
      <c r="I113" s="107">
        <f t="shared" si="6"/>
        <v>16457241600</v>
      </c>
      <c r="J113" s="174">
        <f t="shared" si="7"/>
        <v>280</v>
      </c>
      <c r="K113" s="113">
        <f t="shared" si="8"/>
        <v>8.998191886088823E-3</v>
      </c>
      <c r="L113" s="113">
        <f t="shared" si="9"/>
        <v>1.7996383772177646E-2</v>
      </c>
      <c r="M113" s="114">
        <f t="shared" si="10"/>
        <v>8.9179464923210272E-3</v>
      </c>
      <c r="N113" s="86">
        <f t="shared" si="24"/>
        <v>67</v>
      </c>
      <c r="O113" s="107">
        <f t="shared" si="11"/>
        <v>17563213717.254173</v>
      </c>
      <c r="P113" s="175">
        <f t="shared" si="27"/>
        <v>236.99937771846055</v>
      </c>
      <c r="Q113" s="113">
        <f t="shared" si="12"/>
        <v>7.1234404740497664E-3</v>
      </c>
      <c r="R113" s="113">
        <f t="shared" si="13"/>
        <v>1.4246880948099533E-2</v>
      </c>
      <c r="S113" s="114">
        <f t="shared" si="14"/>
        <v>7.0730559808009907E-3</v>
      </c>
      <c r="T113" s="107">
        <f t="shared" si="15"/>
        <v>19843976315.008762</v>
      </c>
      <c r="U113" s="175">
        <f t="shared" si="25"/>
        <v>108.96259115201306</v>
      </c>
      <c r="V113" s="113">
        <f t="shared" si="16"/>
        <v>2.8864521510999787E-3</v>
      </c>
      <c r="W113" s="113">
        <f t="shared" si="17"/>
        <v>5.7729043021999575E-3</v>
      </c>
      <c r="X113" s="114">
        <f t="shared" si="18"/>
        <v>2.8781445246455206E-3</v>
      </c>
      <c r="Y113" s="107">
        <f t="shared" si="19"/>
        <v>18401899926.773495</v>
      </c>
      <c r="Z113" s="175">
        <f t="shared" si="26"/>
        <v>197.59495234020744</v>
      </c>
      <c r="AA113" s="113">
        <f t="shared" si="20"/>
        <v>5.6601546910983692E-3</v>
      </c>
      <c r="AB113" s="113">
        <f t="shared" si="21"/>
        <v>1.1320309382196738E-2</v>
      </c>
      <c r="AC113" s="114">
        <f t="shared" si="22"/>
        <v>5.628297655719372E-3</v>
      </c>
      <c r="AD113" s="113"/>
      <c r="AE113" s="113"/>
      <c r="AF113" s="113"/>
    </row>
    <row r="114" spans="1:32" ht="15.75" customHeight="1">
      <c r="A114" s="66"/>
      <c r="B114" s="86">
        <f t="shared" si="23"/>
        <v>68</v>
      </c>
      <c r="C114" s="156">
        <f t="shared" si="0"/>
        <v>36696241</v>
      </c>
      <c r="D114" s="107">
        <f t="shared" si="1"/>
        <v>20993324212.175144</v>
      </c>
      <c r="E114" s="157">
        <f t="shared" si="2"/>
        <v>0.80775705335386272</v>
      </c>
      <c r="F114" s="158">
        <f t="shared" si="3"/>
        <v>2.0168434117326221E-5</v>
      </c>
      <c r="G114" s="113">
        <f t="shared" si="4"/>
        <v>4.0336868234652442E-5</v>
      </c>
      <c r="H114" s="114">
        <f t="shared" si="5"/>
        <v>2.0168027359934726E-5</v>
      </c>
      <c r="I114" s="107">
        <f t="shared" si="6"/>
        <v>16604006400</v>
      </c>
      <c r="J114" s="174">
        <f t="shared" si="7"/>
        <v>280</v>
      </c>
      <c r="K114" s="113">
        <f t="shared" si="8"/>
        <v>8.9179464923210463E-3</v>
      </c>
      <c r="L114" s="113">
        <f t="shared" si="9"/>
        <v>1.7835892984642093E-2</v>
      </c>
      <c r="M114" s="114">
        <f t="shared" si="10"/>
        <v>8.8391196958343965E-3</v>
      </c>
      <c r="N114" s="86">
        <f t="shared" si="24"/>
        <v>68</v>
      </c>
      <c r="O114" s="107">
        <f t="shared" si="11"/>
        <v>17686457928.887863</v>
      </c>
      <c r="P114" s="175">
        <f t="shared" si="27"/>
        <v>235.12708263448471</v>
      </c>
      <c r="Q114" s="113">
        <f t="shared" si="12"/>
        <v>7.0171788385524373E-3</v>
      </c>
      <c r="R114" s="113">
        <f t="shared" si="13"/>
        <v>1.4034357677104875E-2</v>
      </c>
      <c r="S114" s="114">
        <f t="shared" si="14"/>
        <v>6.9682811634312891E-3</v>
      </c>
      <c r="T114" s="107">
        <f t="shared" si="15"/>
        <v>19899291061.085987</v>
      </c>
      <c r="U114" s="175">
        <f t="shared" si="25"/>
        <v>105.53026953072465</v>
      </c>
      <c r="V114" s="113">
        <f t="shared" si="16"/>
        <v>2.7874829721192553E-3</v>
      </c>
      <c r="W114" s="113">
        <f t="shared" si="17"/>
        <v>5.5749659442385106E-3</v>
      </c>
      <c r="X114" s="114">
        <f t="shared" si="18"/>
        <v>2.7797345095070813E-3</v>
      </c>
      <c r="Y114" s="107">
        <f t="shared" si="19"/>
        <v>18503948797.849922</v>
      </c>
      <c r="Z114" s="175">
        <f t="shared" si="26"/>
        <v>194.69030654080638</v>
      </c>
      <c r="AA114" s="113">
        <f t="shared" si="20"/>
        <v>5.5455616801802837E-3</v>
      </c>
      <c r="AB114" s="113">
        <f t="shared" si="21"/>
        <v>1.1091123360360567E-2</v>
      </c>
      <c r="AC114" s="114">
        <f t="shared" si="22"/>
        <v>5.5149780293537454E-3</v>
      </c>
      <c r="AD114" s="113"/>
      <c r="AE114" s="113"/>
      <c r="AF114" s="113"/>
    </row>
    <row r="115" spans="1:32" ht="15.75" customHeight="1">
      <c r="A115" s="66"/>
      <c r="B115" s="86">
        <f t="shared" si="23"/>
        <v>69</v>
      </c>
      <c r="C115" s="156">
        <f t="shared" si="0"/>
        <v>37220401</v>
      </c>
      <c r="D115" s="107">
        <f t="shared" si="1"/>
        <v>20993698382.889637</v>
      </c>
      <c r="E115" s="157">
        <f t="shared" si="2"/>
        <v>0.71384828009231638</v>
      </c>
      <c r="F115" s="158">
        <f t="shared" si="3"/>
        <v>1.7823319008992218E-5</v>
      </c>
      <c r="G115" s="113">
        <f t="shared" si="4"/>
        <v>3.5646638017984436E-5</v>
      </c>
      <c r="H115" s="114">
        <f t="shared" si="5"/>
        <v>1.7823001344119405E-5</v>
      </c>
      <c r="I115" s="107">
        <f t="shared" si="6"/>
        <v>16750771200</v>
      </c>
      <c r="J115" s="174">
        <f t="shared" si="7"/>
        <v>280</v>
      </c>
      <c r="K115" s="113">
        <f t="shared" si="8"/>
        <v>8.8391196958343739E-3</v>
      </c>
      <c r="L115" s="113">
        <f t="shared" si="9"/>
        <v>1.7678239391668748E-2</v>
      </c>
      <c r="M115" s="114">
        <f t="shared" si="10"/>
        <v>8.7616742087672783E-3</v>
      </c>
      <c r="N115" s="86">
        <f t="shared" si="24"/>
        <v>69</v>
      </c>
      <c r="O115" s="107">
        <f t="shared" si="11"/>
        <v>17808728511.249649</v>
      </c>
      <c r="P115" s="175">
        <f t="shared" si="27"/>
        <v>233.26957868167227</v>
      </c>
      <c r="Q115" s="113">
        <f t="shared" si="12"/>
        <v>6.9132317422403384E-3</v>
      </c>
      <c r="R115" s="113">
        <f t="shared" si="13"/>
        <v>1.3826463484480677E-2</v>
      </c>
      <c r="S115" s="114">
        <f t="shared" si="14"/>
        <v>6.8657671031679968E-3</v>
      </c>
      <c r="T115" s="107">
        <f t="shared" si="15"/>
        <v>19952863392.661777</v>
      </c>
      <c r="U115" s="175">
        <f t="shared" si="25"/>
        <v>102.20606604050683</v>
      </c>
      <c r="V115" s="113">
        <f t="shared" si="16"/>
        <v>2.692172872457434E-3</v>
      </c>
      <c r="W115" s="113">
        <f t="shared" si="17"/>
        <v>5.3843457449148681E-3</v>
      </c>
      <c r="X115" s="114">
        <f t="shared" si="18"/>
        <v>2.6849445376093684E-3</v>
      </c>
      <c r="Y115" s="107">
        <f t="shared" si="19"/>
        <v>18604497550.521526</v>
      </c>
      <c r="Z115" s="175">
        <f t="shared" si="26"/>
        <v>191.8283590346565</v>
      </c>
      <c r="AA115" s="113">
        <f t="shared" si="20"/>
        <v>5.4339078523221746E-3</v>
      </c>
      <c r="AB115" s="113">
        <f t="shared" si="21"/>
        <v>1.0867815704644349E-2</v>
      </c>
      <c r="AC115" s="114">
        <f t="shared" si="22"/>
        <v>5.4045400795457166E-3</v>
      </c>
      <c r="AD115" s="113"/>
      <c r="AE115" s="113"/>
      <c r="AF115" s="113"/>
    </row>
    <row r="116" spans="1:32" ht="15.75" customHeight="1">
      <c r="A116" s="66"/>
      <c r="B116" s="86">
        <f t="shared" si="23"/>
        <v>70</v>
      </c>
      <c r="C116" s="156">
        <f t="shared" si="0"/>
        <v>37744561</v>
      </c>
      <c r="D116" s="107">
        <f t="shared" si="1"/>
        <v>20994029053.008694</v>
      </c>
      <c r="E116" s="157">
        <f t="shared" si="2"/>
        <v>0.63085721737117573</v>
      </c>
      <c r="F116" s="158">
        <f t="shared" si="3"/>
        <v>1.5750922635251619E-5</v>
      </c>
      <c r="G116" s="113">
        <f t="shared" si="4"/>
        <v>3.1501845270503238E-5</v>
      </c>
      <c r="H116" s="114">
        <f t="shared" si="5"/>
        <v>1.5750674547732046E-5</v>
      </c>
      <c r="I116" s="107">
        <f t="shared" si="6"/>
        <v>16897536000</v>
      </c>
      <c r="J116" s="174">
        <f t="shared" si="7"/>
        <v>280</v>
      </c>
      <c r="K116" s="113">
        <f t="shared" si="8"/>
        <v>8.761674208767176E-3</v>
      </c>
      <c r="L116" s="113">
        <f t="shared" si="9"/>
        <v>1.7523348417534352E-2</v>
      </c>
      <c r="M116" s="114">
        <f t="shared" si="10"/>
        <v>8.6855740387237201E-3</v>
      </c>
      <c r="N116" s="86">
        <f t="shared" si="24"/>
        <v>70</v>
      </c>
      <c r="O116" s="107">
        <f t="shared" si="11"/>
        <v>17930033156.010777</v>
      </c>
      <c r="P116" s="175">
        <f t="shared" si="27"/>
        <v>231.42674901008706</v>
      </c>
      <c r="Q116" s="113">
        <f t="shared" si="12"/>
        <v>6.8115275430528453E-3</v>
      </c>
      <c r="R116" s="113">
        <f t="shared" si="13"/>
        <v>1.3623055086105691E-2</v>
      </c>
      <c r="S116" s="114">
        <f t="shared" si="14"/>
        <v>6.7654445312868017E-3</v>
      </c>
      <c r="T116" s="107">
        <f t="shared" si="15"/>
        <v>20004748195.792931</v>
      </c>
      <c r="U116" s="175">
        <f t="shared" si="25"/>
        <v>98.986574960230868</v>
      </c>
      <c r="V116" s="113">
        <f t="shared" si="16"/>
        <v>2.6003687846745441E-3</v>
      </c>
      <c r="W116" s="113">
        <f t="shared" si="17"/>
        <v>5.2007375693490883E-3</v>
      </c>
      <c r="X116" s="114">
        <f t="shared" si="18"/>
        <v>2.593624404733319E-3</v>
      </c>
      <c r="Y116" s="107">
        <f t="shared" si="19"/>
        <v>18703568236.528858</v>
      </c>
      <c r="Z116" s="175">
        <f t="shared" si="26"/>
        <v>189.00848215684704</v>
      </c>
      <c r="AA116" s="113">
        <f t="shared" si="20"/>
        <v>5.3250933403764331E-3</v>
      </c>
      <c r="AB116" s="113">
        <f t="shared" si="21"/>
        <v>1.0650186680752866E-2</v>
      </c>
      <c r="AC116" s="114">
        <f t="shared" si="22"/>
        <v>5.296886923097599E-3</v>
      </c>
      <c r="AD116" s="113"/>
      <c r="AE116" s="113"/>
      <c r="AF116" s="113"/>
    </row>
    <row r="117" spans="1:32" ht="15.75" customHeight="1">
      <c r="A117" s="66"/>
      <c r="B117" s="86">
        <f t="shared" si="23"/>
        <v>71</v>
      </c>
      <c r="C117" s="156">
        <f t="shared" si="0"/>
        <v>38268721</v>
      </c>
      <c r="D117" s="107">
        <f t="shared" si="1"/>
        <v>20994321279.854362</v>
      </c>
      <c r="E117" s="157">
        <f t="shared" si="2"/>
        <v>0.55751458651386743</v>
      </c>
      <c r="F117" s="158">
        <f t="shared" si="3"/>
        <v>1.3919521828370203E-5</v>
      </c>
      <c r="G117" s="113">
        <f t="shared" si="4"/>
        <v>2.7839043656740406E-5</v>
      </c>
      <c r="H117" s="114">
        <f t="shared" si="5"/>
        <v>1.3919328078149107E-5</v>
      </c>
      <c r="I117" s="107">
        <f t="shared" si="6"/>
        <v>17044300800</v>
      </c>
      <c r="J117" s="174">
        <f t="shared" si="7"/>
        <v>280</v>
      </c>
      <c r="K117" s="113">
        <f t="shared" si="8"/>
        <v>8.6855740387237531E-3</v>
      </c>
      <c r="L117" s="113">
        <f t="shared" si="9"/>
        <v>1.7371148077447506E-2</v>
      </c>
      <c r="M117" s="114">
        <f t="shared" si="10"/>
        <v>8.6107844329994521E-3</v>
      </c>
      <c r="N117" s="86">
        <f t="shared" si="24"/>
        <v>71</v>
      </c>
      <c r="O117" s="107">
        <f t="shared" si="11"/>
        <v>18050379494.078289</v>
      </c>
      <c r="P117" s="175">
        <f t="shared" si="27"/>
        <v>229.59847769290735</v>
      </c>
      <c r="Q117" s="113">
        <f t="shared" si="12"/>
        <v>6.7119975194897055E-3</v>
      </c>
      <c r="R117" s="113">
        <f t="shared" si="13"/>
        <v>1.3423995038979411E-2</v>
      </c>
      <c r="S117" s="114">
        <f t="shared" si="14"/>
        <v>6.6672469743360718E-3</v>
      </c>
      <c r="T117" s="107">
        <f t="shared" si="15"/>
        <v>20054998627.625454</v>
      </c>
      <c r="U117" s="175">
        <f t="shared" si="25"/>
        <v>95.868497848983594</v>
      </c>
      <c r="V117" s="113">
        <f t="shared" si="16"/>
        <v>2.5119252359842846E-3</v>
      </c>
      <c r="W117" s="113">
        <f t="shared" si="17"/>
        <v>5.0238504719685691E-3</v>
      </c>
      <c r="X117" s="114">
        <f t="shared" si="18"/>
        <v>2.5056312775462164E-3</v>
      </c>
      <c r="Y117" s="107">
        <f t="shared" si="19"/>
        <v>18801182583.451885</v>
      </c>
      <c r="Z117" s="175">
        <f t="shared" si="26"/>
        <v>186.2300574691414</v>
      </c>
      <c r="AA117" s="113">
        <f t="shared" si="20"/>
        <v>5.2190226853281452E-3</v>
      </c>
      <c r="AB117" s="113">
        <f t="shared" si="21"/>
        <v>1.043804537065629E-2</v>
      </c>
      <c r="AC117" s="114">
        <f t="shared" si="22"/>
        <v>5.1919259062429557E-3</v>
      </c>
      <c r="AD117" s="113"/>
      <c r="AE117" s="113"/>
      <c r="AF117" s="113"/>
    </row>
    <row r="118" spans="1:32" ht="15.75" customHeight="1">
      <c r="A118" s="66"/>
      <c r="B118" s="86">
        <f t="shared" si="23"/>
        <v>72</v>
      </c>
      <c r="C118" s="156">
        <f t="shared" si="0"/>
        <v>38792881</v>
      </c>
      <c r="D118" s="107">
        <f t="shared" si="1"/>
        <v>20994579532.791073</v>
      </c>
      <c r="E118" s="157">
        <f t="shared" si="2"/>
        <v>0.49269867351434427</v>
      </c>
      <c r="F118" s="158">
        <f t="shared" si="3"/>
        <v>1.2301085291962777E-5</v>
      </c>
      <c r="G118" s="113">
        <f t="shared" si="4"/>
        <v>2.4602170583925555E-5</v>
      </c>
      <c r="H118" s="114">
        <f t="shared" si="5"/>
        <v>1.2300933977194006E-5</v>
      </c>
      <c r="I118" s="107">
        <f t="shared" si="6"/>
        <v>17191065600</v>
      </c>
      <c r="J118" s="174">
        <f t="shared" si="7"/>
        <v>280</v>
      </c>
      <c r="K118" s="113">
        <f t="shared" si="8"/>
        <v>8.6107844329994451E-3</v>
      </c>
      <c r="L118" s="113">
        <f t="shared" si="9"/>
        <v>1.722156886599889E-2</v>
      </c>
      <c r="M118" s="114">
        <f t="shared" si="10"/>
        <v>8.5372718256626623E-3</v>
      </c>
      <c r="N118" s="86">
        <f t="shared" si="24"/>
        <v>72</v>
      </c>
      <c r="O118" s="107">
        <f t="shared" si="11"/>
        <v>18169775096.075069</v>
      </c>
      <c r="P118" s="175">
        <f t="shared" si="27"/>
        <v>227.78464971913337</v>
      </c>
      <c r="Q118" s="113">
        <f t="shared" si="12"/>
        <v>6.6145757232389489E-3</v>
      </c>
      <c r="R118" s="113">
        <f t="shared" si="13"/>
        <v>1.3229151446477898E-2</v>
      </c>
      <c r="S118" s="114">
        <f t="shared" si="14"/>
        <v>6.5711106144936693E-3</v>
      </c>
      <c r="T118" s="107">
        <f t="shared" si="15"/>
        <v>20103666170.855251</v>
      </c>
      <c r="U118" s="175">
        <f t="shared" si="25"/>
        <v>92.848640166740608</v>
      </c>
      <c r="V118" s="113">
        <f t="shared" si="16"/>
        <v>2.4267038923033667E-3</v>
      </c>
      <c r="W118" s="113">
        <f t="shared" si="17"/>
        <v>4.8534077846067334E-3</v>
      </c>
      <c r="X118" s="114">
        <f t="shared" si="18"/>
        <v>2.420829256523982E-3</v>
      </c>
      <c r="Y118" s="107">
        <f t="shared" si="19"/>
        <v>18897361999.475143</v>
      </c>
      <c r="Z118" s="175">
        <f t="shared" si="26"/>
        <v>183.49247562434499</v>
      </c>
      <c r="AA118" s="113">
        <f t="shared" si="20"/>
        <v>5.1156045954211318E-3</v>
      </c>
      <c r="AB118" s="113">
        <f t="shared" si="21"/>
        <v>1.0231209190842264E-2</v>
      </c>
      <c r="AC118" s="114">
        <f t="shared" si="22"/>
        <v>5.0895683760481258E-3</v>
      </c>
      <c r="AD118" s="113"/>
      <c r="AE118" s="113"/>
      <c r="AF118" s="113"/>
    </row>
    <row r="119" spans="1:32" ht="15.75" customHeight="1">
      <c r="A119" s="66"/>
      <c r="B119" s="86">
        <f t="shared" si="23"/>
        <v>73</v>
      </c>
      <c r="C119" s="156">
        <f t="shared" si="0"/>
        <v>39317041</v>
      </c>
      <c r="D119" s="107">
        <f t="shared" si="1"/>
        <v>20994807761.580822</v>
      </c>
      <c r="E119" s="157">
        <f t="shared" si="2"/>
        <v>0.43541817336245792</v>
      </c>
      <c r="F119" s="158">
        <f t="shared" si="3"/>
        <v>1.0870843561914583E-5</v>
      </c>
      <c r="G119" s="113">
        <f t="shared" si="4"/>
        <v>2.1741687123829166E-5</v>
      </c>
      <c r="H119" s="114">
        <f t="shared" si="5"/>
        <v>1.087072538785705E-5</v>
      </c>
      <c r="I119" s="107">
        <f t="shared" si="6"/>
        <v>17337830400</v>
      </c>
      <c r="J119" s="174">
        <f t="shared" si="7"/>
        <v>280</v>
      </c>
      <c r="K119" s="113">
        <f t="shared" si="8"/>
        <v>8.5372718256627438E-3</v>
      </c>
      <c r="L119" s="113">
        <f t="shared" si="9"/>
        <v>1.7074543651325488E-2</v>
      </c>
      <c r="M119" s="114">
        <f t="shared" si="10"/>
        <v>8.465003787325287E-3</v>
      </c>
      <c r="N119" s="86">
        <f t="shared" si="24"/>
        <v>73</v>
      </c>
      <c r="O119" s="107">
        <f t="shared" si="11"/>
        <v>18288227472.816074</v>
      </c>
      <c r="P119" s="175">
        <f t="shared" si="27"/>
        <v>225.98515098635221</v>
      </c>
      <c r="Q119" s="113">
        <f t="shared" si="12"/>
        <v>6.5191988406390535E-3</v>
      </c>
      <c r="R119" s="113">
        <f t="shared" si="13"/>
        <v>1.3038397681278107E-2</v>
      </c>
      <c r="S119" s="114">
        <f t="shared" si="14"/>
        <v>6.4769741582160201E-3</v>
      </c>
      <c r="T119" s="107">
        <f t="shared" si="15"/>
        <v>20150800686.473312</v>
      </c>
      <c r="U119" s="175">
        <f t="shared" si="25"/>
        <v>89.923908001488286</v>
      </c>
      <c r="V119" s="113">
        <f t="shared" si="16"/>
        <v>2.3445731349435689E-3</v>
      </c>
      <c r="W119" s="113">
        <f t="shared" si="17"/>
        <v>4.6891462698871378E-3</v>
      </c>
      <c r="X119" s="114">
        <f t="shared" si="18"/>
        <v>2.3390889697845196E-3</v>
      </c>
      <c r="Y119" s="107">
        <f t="shared" si="19"/>
        <v>18992127578.082859</v>
      </c>
      <c r="Z119" s="175">
        <f t="shared" si="26"/>
        <v>180.79513623266712</v>
      </c>
      <c r="AA119" s="113">
        <f t="shared" si="20"/>
        <v>5.0147517209199691E-3</v>
      </c>
      <c r="AB119" s="113">
        <f t="shared" si="21"/>
        <v>1.0029503441839938E-2</v>
      </c>
      <c r="AC119" s="114">
        <f t="shared" si="22"/>
        <v>4.9897294664908998E-3</v>
      </c>
      <c r="AD119" s="113"/>
      <c r="AE119" s="113"/>
      <c r="AF119" s="113"/>
    </row>
    <row r="120" spans="1:32" ht="15.75" customHeight="1">
      <c r="A120" s="66"/>
      <c r="B120" s="86">
        <f t="shared" si="23"/>
        <v>74</v>
      </c>
      <c r="C120" s="156">
        <f t="shared" si="0"/>
        <v>39841201</v>
      </c>
      <c r="D120" s="107">
        <f t="shared" si="1"/>
        <v>20995009456.791473</v>
      </c>
      <c r="E120" s="157">
        <f t="shared" si="2"/>
        <v>0.3847970288655137</v>
      </c>
      <c r="F120" s="158">
        <f t="shared" si="3"/>
        <v>9.6069091435305858E-6</v>
      </c>
      <c r="G120" s="113">
        <f t="shared" si="4"/>
        <v>1.9213818287061172E-5</v>
      </c>
      <c r="H120" s="114">
        <f t="shared" si="5"/>
        <v>9.6068168518037567E-6</v>
      </c>
      <c r="I120" s="107">
        <f t="shared" si="6"/>
        <v>17484595200</v>
      </c>
      <c r="J120" s="174">
        <f t="shared" si="7"/>
        <v>280</v>
      </c>
      <c r="K120" s="113">
        <f t="shared" si="8"/>
        <v>8.4650037873250858E-3</v>
      </c>
      <c r="L120" s="113">
        <f t="shared" si="9"/>
        <v>1.6930007574650172E-2</v>
      </c>
      <c r="M120" s="114">
        <f t="shared" si="10"/>
        <v>8.3939489774405018E-3</v>
      </c>
      <c r="N120" s="86">
        <f t="shared" si="24"/>
        <v>74</v>
      </c>
      <c r="O120" s="107">
        <f t="shared" si="11"/>
        <v>18405744075.780827</v>
      </c>
      <c r="P120" s="175">
        <f t="shared" si="27"/>
        <v>224.19986829356003</v>
      </c>
      <c r="Q120" s="113">
        <f t="shared" si="12"/>
        <v>6.4258060623661219E-3</v>
      </c>
      <c r="R120" s="113">
        <f t="shared" si="13"/>
        <v>1.2851612124732244E-2</v>
      </c>
      <c r="S120" s="114">
        <f t="shared" si="14"/>
        <v>6.3847787126076749E-3</v>
      </c>
      <c r="T120" s="107">
        <f t="shared" si="15"/>
        <v>20196450464.849403</v>
      </c>
      <c r="U120" s="175">
        <f t="shared" si="25"/>
        <v>87.091304899441411</v>
      </c>
      <c r="V120" s="113">
        <f t="shared" si="16"/>
        <v>2.2654076672364919E-3</v>
      </c>
      <c r="W120" s="113">
        <f t="shared" si="17"/>
        <v>4.5308153344729837E-3</v>
      </c>
      <c r="X120" s="114">
        <f t="shared" si="18"/>
        <v>2.2602871952939196E-3</v>
      </c>
      <c r="Y120" s="107">
        <f t="shared" si="19"/>
        <v>19085500102.68504</v>
      </c>
      <c r="Z120" s="175">
        <f t="shared" si="26"/>
        <v>178.13744773004692</v>
      </c>
      <c r="AA120" s="113">
        <f t="shared" si="20"/>
        <v>4.9163804433334521E-3</v>
      </c>
      <c r="AB120" s="113">
        <f t="shared" si="21"/>
        <v>9.8327608866669042E-3</v>
      </c>
      <c r="AC120" s="114">
        <f t="shared" si="22"/>
        <v>4.8923278981327645E-3</v>
      </c>
      <c r="AD120" s="113"/>
      <c r="AE120" s="113"/>
      <c r="AF120" s="113"/>
    </row>
    <row r="121" spans="1:32" ht="15.75" customHeight="1">
      <c r="A121" s="176"/>
      <c r="B121" s="177">
        <f t="shared" si="23"/>
        <v>75</v>
      </c>
      <c r="C121" s="178">
        <f t="shared" si="0"/>
        <v>40365361</v>
      </c>
      <c r="D121" s="179">
        <f t="shared" si="1"/>
        <v>20995187703.182053</v>
      </c>
      <c r="E121" s="180">
        <f t="shared" si="2"/>
        <v>0.3400610320885003</v>
      </c>
      <c r="F121" s="181">
        <f t="shared" si="3"/>
        <v>8.4899409522087362E-6</v>
      </c>
      <c r="G121" s="173">
        <f t="shared" si="4"/>
        <v>1.6979881904417472E-5</v>
      </c>
      <c r="H121" s="182">
        <f t="shared" si="5"/>
        <v>8.4898688736956274E-6</v>
      </c>
      <c r="I121" s="179">
        <f t="shared" si="6"/>
        <v>17631360000</v>
      </c>
      <c r="J121" s="183">
        <f t="shared" si="7"/>
        <v>280</v>
      </c>
      <c r="K121" s="173">
        <f t="shared" si="8"/>
        <v>8.3939489774404394E-3</v>
      </c>
      <c r="L121" s="173">
        <f t="shared" si="9"/>
        <v>1.6787897954880879E-2</v>
      </c>
      <c r="M121" s="182">
        <f t="shared" si="10"/>
        <v>8.3240770989871926E-3</v>
      </c>
      <c r="N121" s="177">
        <f t="shared" si="24"/>
        <v>75</v>
      </c>
      <c r="O121" s="179">
        <f t="shared" si="11"/>
        <v>18522332297.582157</v>
      </c>
      <c r="P121" s="184">
        <f t="shared" si="27"/>
        <v>222.42868933404088</v>
      </c>
      <c r="Q121" s="173">
        <f t="shared" si="12"/>
        <v>6.334338960778175E-3</v>
      </c>
      <c r="R121" s="173">
        <f t="shared" si="13"/>
        <v>1.266867792155635E-2</v>
      </c>
      <c r="S121" s="182">
        <f t="shared" si="14"/>
        <v>6.2944676689851153E-3</v>
      </c>
      <c r="T121" s="179">
        <f t="shared" si="15"/>
        <v>20240662275.206646</v>
      </c>
      <c r="U121" s="184">
        <f t="shared" si="25"/>
        <v>84.347928795109013</v>
      </c>
      <c r="V121" s="173">
        <f t="shared" si="16"/>
        <v>2.1890881486422743E-3</v>
      </c>
      <c r="W121" s="173">
        <f t="shared" si="17"/>
        <v>4.3781762972845487E-3</v>
      </c>
      <c r="X121" s="182">
        <f t="shared" si="18"/>
        <v>2.1843065091500247E-3</v>
      </c>
      <c r="Y121" s="179">
        <f t="shared" si="19"/>
        <v>19177500051.175568</v>
      </c>
      <c r="Z121" s="184">
        <f t="shared" si="26"/>
        <v>175.51882724841522</v>
      </c>
      <c r="AA121" s="173">
        <f t="shared" si="20"/>
        <v>4.8204106780301301E-3</v>
      </c>
      <c r="AB121" s="173">
        <f t="shared" si="21"/>
        <v>9.6408213560602602E-3</v>
      </c>
      <c r="AC121" s="182">
        <f t="shared" si="22"/>
        <v>4.7972857903808563E-3</v>
      </c>
      <c r="AD121" s="173"/>
      <c r="AE121" s="173"/>
      <c r="AF121" s="173"/>
    </row>
    <row r="122" spans="1:32" ht="15.75" customHeight="1">
      <c r="A122" s="66"/>
      <c r="B122" s="86">
        <f t="shared" si="23"/>
        <v>76</v>
      </c>
      <c r="C122" s="156">
        <f t="shared" si="0"/>
        <v>40889521</v>
      </c>
      <c r="D122" s="107">
        <f t="shared" si="1"/>
        <v>20995345226.881561</v>
      </c>
      <c r="E122" s="157">
        <f t="shared" si="2"/>
        <v>0.3005259834932682</v>
      </c>
      <c r="F122" s="158">
        <f t="shared" si="3"/>
        <v>7.502847878077915E-6</v>
      </c>
      <c r="G122" s="113">
        <f t="shared" si="4"/>
        <v>1.500569575615583E-5</v>
      </c>
      <c r="H122" s="114">
        <f t="shared" si="5"/>
        <v>7.5027915857894811E-6</v>
      </c>
      <c r="I122" s="107">
        <f t="shared" si="6"/>
        <v>17778124800</v>
      </c>
      <c r="J122" s="174">
        <f t="shared" si="7"/>
        <v>280</v>
      </c>
      <c r="K122" s="113">
        <f t="shared" si="8"/>
        <v>8.3240770989872585E-3</v>
      </c>
      <c r="L122" s="113">
        <f t="shared" si="9"/>
        <v>1.6648154197974517E-2</v>
      </c>
      <c r="M122" s="114">
        <f t="shared" si="10"/>
        <v>8.2553588553953006E-3</v>
      </c>
      <c r="N122" s="86">
        <f t="shared" si="24"/>
        <v>76</v>
      </c>
      <c r="O122" s="107">
        <f t="shared" si="11"/>
        <v>18637999472.431259</v>
      </c>
      <c r="P122" s="175">
        <f t="shared" si="27"/>
        <v>220.67150268830196</v>
      </c>
      <c r="Q122" s="113">
        <f t="shared" si="12"/>
        <v>6.2447413744002866E-3</v>
      </c>
      <c r="R122" s="113">
        <f t="shared" si="13"/>
        <v>1.2489482748800573E-2</v>
      </c>
      <c r="S122" s="114">
        <f t="shared" si="14"/>
        <v>6.2059865931529679E-3</v>
      </c>
      <c r="T122" s="107">
        <f t="shared" si="15"/>
        <v>20283481413.537636</v>
      </c>
      <c r="U122" s="175">
        <f t="shared" si="25"/>
        <v>81.690969038063088</v>
      </c>
      <c r="V122" s="113">
        <f t="shared" si="16"/>
        <v>2.1155008541118834E-3</v>
      </c>
      <c r="W122" s="113">
        <f t="shared" si="17"/>
        <v>4.2310017082237668E-3</v>
      </c>
      <c r="X122" s="114">
        <f t="shared" si="18"/>
        <v>2.1110349578554732E-3</v>
      </c>
      <c r="Y122" s="107">
        <f t="shared" si="19"/>
        <v>19268147600.423286</v>
      </c>
      <c r="Z122" s="175">
        <f t="shared" si="26"/>
        <v>172.93870048786351</v>
      </c>
      <c r="AA122" s="113">
        <f t="shared" si="20"/>
        <v>4.7267656892620987E-3</v>
      </c>
      <c r="AB122" s="113">
        <f t="shared" si="21"/>
        <v>9.4535313785241975E-3</v>
      </c>
      <c r="AC122" s="114">
        <f t="shared" si="22"/>
        <v>4.7045284854330127E-3</v>
      </c>
      <c r="AD122" s="113"/>
      <c r="AE122" s="113"/>
      <c r="AF122" s="113"/>
    </row>
    <row r="123" spans="1:32" ht="15.75" customHeight="1">
      <c r="A123" s="66"/>
      <c r="B123" s="86">
        <f t="shared" si="23"/>
        <v>77</v>
      </c>
      <c r="C123" s="156">
        <f t="shared" si="0"/>
        <v>41413681</v>
      </c>
      <c r="D123" s="107">
        <f t="shared" si="1"/>
        <v>20995484437.082821</v>
      </c>
      <c r="E123" s="157">
        <f t="shared" si="2"/>
        <v>0.26558722768062287</v>
      </c>
      <c r="F123" s="158">
        <f t="shared" si="3"/>
        <v>6.6305268979989965E-6</v>
      </c>
      <c r="G123" s="113">
        <f t="shared" si="4"/>
        <v>1.3261053795997993E-5</v>
      </c>
      <c r="H123" s="114">
        <f t="shared" si="5"/>
        <v>6.630482934477655E-6</v>
      </c>
      <c r="I123" s="107">
        <f t="shared" si="6"/>
        <v>17924889600</v>
      </c>
      <c r="J123" s="174">
        <f t="shared" si="7"/>
        <v>280</v>
      </c>
      <c r="K123" s="113">
        <f t="shared" si="8"/>
        <v>8.2553588553951427E-3</v>
      </c>
      <c r="L123" s="113">
        <f t="shared" si="9"/>
        <v>1.6510717710790285E-2</v>
      </c>
      <c r="M123" s="114">
        <f t="shared" si="10"/>
        <v>8.1877659095876965E-3</v>
      </c>
      <c r="N123" s="86">
        <f t="shared" si="24"/>
        <v>77</v>
      </c>
      <c r="O123" s="107">
        <f t="shared" si="11"/>
        <v>18752752876.599052</v>
      </c>
      <c r="P123" s="175">
        <f t="shared" si="27"/>
        <v>218.92819781706436</v>
      </c>
      <c r="Q123" s="113">
        <f t="shared" si="12"/>
        <v>6.1569592990670958E-3</v>
      </c>
      <c r="R123" s="113">
        <f t="shared" si="13"/>
        <v>1.2313918598134192E-2</v>
      </c>
      <c r="S123" s="114">
        <f t="shared" si="14"/>
        <v>6.1192831219458732E-3</v>
      </c>
      <c r="T123" s="107">
        <f t="shared" si="15"/>
        <v>20324951749.0112</v>
      </c>
      <c r="U123" s="175">
        <f t="shared" si="25"/>
        <v>79.117703513364106</v>
      </c>
      <c r="V123" s="113">
        <f t="shared" si="16"/>
        <v>2.0445373566830567E-3</v>
      </c>
      <c r="W123" s="113">
        <f t="shared" si="17"/>
        <v>4.0890747133661134E-3</v>
      </c>
      <c r="X123" s="114">
        <f t="shared" si="18"/>
        <v>2.0403657526804064E-3</v>
      </c>
      <c r="Y123" s="107">
        <f t="shared" si="19"/>
        <v>19357462630.697063</v>
      </c>
      <c r="Z123" s="175">
        <f t="shared" si="26"/>
        <v>170.39650159069191</v>
      </c>
      <c r="AA123" s="113">
        <f t="shared" si="20"/>
        <v>4.635371916697115E-3</v>
      </c>
      <c r="AB123" s="113">
        <f t="shared" si="21"/>
        <v>9.2707438333942301E-3</v>
      </c>
      <c r="AC123" s="114">
        <f t="shared" si="22"/>
        <v>4.6139843830639293E-3</v>
      </c>
      <c r="AD123" s="113"/>
      <c r="AE123" s="113"/>
      <c r="AF123" s="113"/>
    </row>
    <row r="124" spans="1:32" ht="15.75" customHeight="1">
      <c r="A124" s="66"/>
      <c r="B124" s="86">
        <f t="shared" si="23"/>
        <v>78</v>
      </c>
      <c r="C124" s="156">
        <f t="shared" si="0"/>
        <v>41937841</v>
      </c>
      <c r="D124" s="107">
        <f t="shared" si="1"/>
        <v>20995607462.889069</v>
      </c>
      <c r="E124" s="157">
        <f t="shared" si="2"/>
        <v>0.23471040569328686</v>
      </c>
      <c r="F124" s="158">
        <f t="shared" si="3"/>
        <v>5.8596317039686644E-6</v>
      </c>
      <c r="G124" s="113">
        <f t="shared" si="4"/>
        <v>1.1719263407937329E-5</v>
      </c>
      <c r="H124" s="114">
        <f t="shared" si="5"/>
        <v>5.859597368873537E-6</v>
      </c>
      <c r="I124" s="107">
        <f t="shared" si="6"/>
        <v>18071654400</v>
      </c>
      <c r="J124" s="174">
        <f t="shared" si="7"/>
        <v>280</v>
      </c>
      <c r="K124" s="113">
        <f t="shared" si="8"/>
        <v>8.1877659095875265E-3</v>
      </c>
      <c r="L124" s="113">
        <f t="shared" si="9"/>
        <v>1.6375531819175053E-2</v>
      </c>
      <c r="M124" s="114">
        <f t="shared" si="10"/>
        <v>8.1212708450200122E-3</v>
      </c>
      <c r="N124" s="86">
        <f t="shared" si="24"/>
        <v>78</v>
      </c>
      <c r="O124" s="107">
        <f t="shared" si="11"/>
        <v>18866599728.87392</v>
      </c>
      <c r="P124" s="175">
        <f t="shared" si="27"/>
        <v>217.19866505430954</v>
      </c>
      <c r="Q124" s="113">
        <f t="shared" si="12"/>
        <v>6.0709407852824523E-3</v>
      </c>
      <c r="R124" s="113">
        <f t="shared" si="13"/>
        <v>1.2141881570564905E-2</v>
      </c>
      <c r="S124" s="114">
        <f t="shared" si="14"/>
        <v>6.0343068656212306E-3</v>
      </c>
      <c r="T124" s="107">
        <f t="shared" si="15"/>
        <v>20365115768.917347</v>
      </c>
      <c r="U124" s="175">
        <f t="shared" si="25"/>
        <v>76.625495852693135</v>
      </c>
      <c r="V124" s="113">
        <f t="shared" si="16"/>
        <v>1.9760942314709781E-3</v>
      </c>
      <c r="W124" s="113">
        <f t="shared" si="17"/>
        <v>3.9521884629419562E-3</v>
      </c>
      <c r="X124" s="114">
        <f t="shared" si="18"/>
        <v>1.9721969843866649E-3</v>
      </c>
      <c r="Y124" s="107">
        <f t="shared" si="19"/>
        <v>19445464730.025818</v>
      </c>
      <c r="Z124" s="175">
        <f t="shared" si="26"/>
        <v>167.89167301730873</v>
      </c>
      <c r="AA124" s="113">
        <f t="shared" si="20"/>
        <v>4.5461588126328445E-3</v>
      </c>
      <c r="AB124" s="113">
        <f t="shared" si="21"/>
        <v>9.092317625265689E-3</v>
      </c>
      <c r="AC124" s="114">
        <f t="shared" si="22"/>
        <v>4.5255847854781539E-3</v>
      </c>
      <c r="AD124" s="113"/>
      <c r="AE124" s="113"/>
      <c r="AF124" s="113"/>
    </row>
    <row r="125" spans="1:32" ht="15.75" customHeight="1">
      <c r="A125" s="66"/>
      <c r="B125" s="86">
        <f t="shared" si="23"/>
        <v>79</v>
      </c>
      <c r="C125" s="156">
        <f t="shared" si="0"/>
        <v>42462001</v>
      </c>
      <c r="D125" s="107">
        <f t="shared" si="1"/>
        <v>20995716185.876793</v>
      </c>
      <c r="E125" s="157">
        <f t="shared" si="2"/>
        <v>0.20742328244396435</v>
      </c>
      <c r="F125" s="158">
        <f t="shared" si="3"/>
        <v>5.1783682809120084E-6</v>
      </c>
      <c r="G125" s="113">
        <f t="shared" si="4"/>
        <v>1.0356736561824017E-5</v>
      </c>
      <c r="H125" s="114">
        <f t="shared" si="5"/>
        <v>5.1783414656281224E-6</v>
      </c>
      <c r="I125" s="107">
        <f t="shared" si="6"/>
        <v>18218419200</v>
      </c>
      <c r="J125" s="174">
        <f t="shared" si="7"/>
        <v>280</v>
      </c>
      <c r="K125" s="113">
        <f t="shared" si="8"/>
        <v>8.121270845020144E-3</v>
      </c>
      <c r="L125" s="113">
        <f t="shared" si="9"/>
        <v>1.6242541690040288E-2</v>
      </c>
      <c r="M125" s="114">
        <f t="shared" si="10"/>
        <v>8.0558471286025224E-3</v>
      </c>
      <c r="N125" s="86">
        <f t="shared" si="24"/>
        <v>79</v>
      </c>
      <c r="O125" s="107">
        <f t="shared" si="11"/>
        <v>18979547191.015816</v>
      </c>
      <c r="P125" s="175">
        <f t="shared" si="27"/>
        <v>215.48279560038048</v>
      </c>
      <c r="Q125" s="113">
        <f t="shared" si="12"/>
        <v>5.9866358413825701E-3</v>
      </c>
      <c r="R125" s="113">
        <f t="shared" si="13"/>
        <v>1.197327168276514E-2</v>
      </c>
      <c r="S125" s="114">
        <f t="shared" si="14"/>
        <v>5.951009315720901E-3</v>
      </c>
      <c r="T125" s="107">
        <f t="shared" si="15"/>
        <v>20404014622.196449</v>
      </c>
      <c r="U125" s="175">
        <f t="shared" si="25"/>
        <v>74.211792733333311</v>
      </c>
      <c r="V125" s="113">
        <f t="shared" si="16"/>
        <v>1.9100727793785713E-3</v>
      </c>
      <c r="W125" s="113">
        <f t="shared" si="17"/>
        <v>3.8201455587571426E-3</v>
      </c>
      <c r="X125" s="114">
        <f t="shared" si="18"/>
        <v>1.9064313567382918E-3</v>
      </c>
      <c r="Y125" s="107">
        <f t="shared" si="19"/>
        <v>19532173198.494438</v>
      </c>
      <c r="Z125" s="175">
        <f t="shared" si="26"/>
        <v>165.42366542395428</v>
      </c>
      <c r="AA125" s="113">
        <f t="shared" si="20"/>
        <v>4.4590586891314257E-3</v>
      </c>
      <c r="AB125" s="113">
        <f t="shared" si="21"/>
        <v>8.9181173782628513E-3</v>
      </c>
      <c r="AC125" s="114">
        <f t="shared" si="22"/>
        <v>4.4392637515269229E-3</v>
      </c>
      <c r="AD125" s="113"/>
      <c r="AE125" s="113"/>
      <c r="AF125" s="113"/>
    </row>
    <row r="126" spans="1:32" ht="15.75" customHeight="1">
      <c r="A126" s="66"/>
      <c r="B126" s="86">
        <f t="shared" si="23"/>
        <v>80</v>
      </c>
      <c r="C126" s="156">
        <f t="shared" si="0"/>
        <v>42986161</v>
      </c>
      <c r="D126" s="107">
        <f t="shared" si="1"/>
        <v>20995812268.872879</v>
      </c>
      <c r="E126" s="157">
        <f t="shared" si="2"/>
        <v>0.18330852427587613</v>
      </c>
      <c r="F126" s="158">
        <f t="shared" si="3"/>
        <v>4.5763142936154209E-6</v>
      </c>
      <c r="G126" s="113">
        <f t="shared" si="4"/>
        <v>9.1526285872308418E-6</v>
      </c>
      <c r="H126" s="114">
        <f t="shared" si="5"/>
        <v>4.5762933511550585E-6</v>
      </c>
      <c r="I126" s="107">
        <f t="shared" si="6"/>
        <v>18365184000</v>
      </c>
      <c r="J126" s="174">
        <f t="shared" si="7"/>
        <v>280</v>
      </c>
      <c r="K126" s="113">
        <f t="shared" si="8"/>
        <v>8.0558471286026837E-3</v>
      </c>
      <c r="L126" s="113">
        <f t="shared" si="9"/>
        <v>1.6111694257205367E-2</v>
      </c>
      <c r="M126" s="114">
        <f t="shared" si="10"/>
        <v>7.991469075398161E-3</v>
      </c>
      <c r="N126" s="86">
        <f t="shared" si="24"/>
        <v>80</v>
      </c>
      <c r="O126" s="107">
        <f t="shared" si="11"/>
        <v>19091602368.206791</v>
      </c>
      <c r="P126" s="175">
        <f t="shared" si="27"/>
        <v>213.78048151513747</v>
      </c>
      <c r="Q126" s="113">
        <f t="shared" si="12"/>
        <v>5.9039963421265275E-3</v>
      </c>
      <c r="R126" s="113">
        <f t="shared" si="13"/>
        <v>1.1807992684253055E-2</v>
      </c>
      <c r="S126" s="114">
        <f t="shared" si="14"/>
        <v>5.8693437580483732E-3</v>
      </c>
      <c r="T126" s="107">
        <f t="shared" si="15"/>
        <v>20441688161.597263</v>
      </c>
      <c r="U126" s="175">
        <f t="shared" si="25"/>
        <v>71.874121262233302</v>
      </c>
      <c r="V126" s="113">
        <f t="shared" si="16"/>
        <v>1.8463787690012241E-3</v>
      </c>
      <c r="W126" s="113">
        <f t="shared" si="17"/>
        <v>3.6927575380024482E-3</v>
      </c>
      <c r="X126" s="114">
        <f t="shared" si="18"/>
        <v>1.8429759373586041E-3</v>
      </c>
      <c r="Y126" s="107">
        <f t="shared" si="19"/>
        <v>19617607052.47657</v>
      </c>
      <c r="Z126" s="175">
        <f t="shared" si="26"/>
        <v>162.99193754222213</v>
      </c>
      <c r="AA126" s="113">
        <f t="shared" si="20"/>
        <v>4.3740065743794092E-3</v>
      </c>
      <c r="AB126" s="113">
        <f t="shared" si="21"/>
        <v>8.7480131487588184E-3</v>
      </c>
      <c r="AC126" s="114">
        <f t="shared" si="22"/>
        <v>4.3549579596326993E-3</v>
      </c>
      <c r="AD126" s="113"/>
      <c r="AE126" s="113"/>
      <c r="AF126" s="113"/>
    </row>
    <row r="127" spans="1:32" ht="15.75" customHeight="1">
      <c r="A127" s="66"/>
      <c r="B127" s="86">
        <f t="shared" si="23"/>
        <v>81</v>
      </c>
      <c r="C127" s="156">
        <f t="shared" si="0"/>
        <v>43510321</v>
      </c>
      <c r="D127" s="107">
        <f t="shared" si="1"/>
        <v>20995897181.386135</v>
      </c>
      <c r="E127" s="157">
        <f t="shared" si="2"/>
        <v>0.16199731619461324</v>
      </c>
      <c r="F127" s="158">
        <f t="shared" si="3"/>
        <v>4.0442595013082276E-6</v>
      </c>
      <c r="G127" s="113">
        <f t="shared" si="4"/>
        <v>8.0885190026164552E-6</v>
      </c>
      <c r="H127" s="114">
        <f t="shared" si="5"/>
        <v>4.0442431452625272E-6</v>
      </c>
      <c r="I127" s="107">
        <f t="shared" si="6"/>
        <v>18511948800</v>
      </c>
      <c r="J127" s="174">
        <f t="shared" si="7"/>
        <v>280</v>
      </c>
      <c r="K127" s="113">
        <f t="shared" si="8"/>
        <v>7.9914690753983188E-3</v>
      </c>
      <c r="L127" s="113">
        <f t="shared" si="9"/>
        <v>1.5982938150796638E-2</v>
      </c>
      <c r="M127" s="114">
        <f t="shared" si="10"/>
        <v>7.9281118150023033E-3</v>
      </c>
      <c r="N127" s="86">
        <f t="shared" si="24"/>
        <v>81</v>
      </c>
      <c r="O127" s="107">
        <f t="shared" si="11"/>
        <v>19202772309.497955</v>
      </c>
      <c r="P127" s="175">
        <f t="shared" si="27"/>
        <v>212.09161571116789</v>
      </c>
      <c r="Q127" s="113">
        <f t="shared" si="12"/>
        <v>5.8229759423596358E-3</v>
      </c>
      <c r="R127" s="113">
        <f t="shared" si="13"/>
        <v>1.1645951884719272E-2</v>
      </c>
      <c r="S127" s="114">
        <f t="shared" si="14"/>
        <v>5.7892651904316583E-3</v>
      </c>
      <c r="T127" s="107">
        <f t="shared" si="15"/>
        <v>20478174984.50695</v>
      </c>
      <c r="U127" s="175">
        <f t="shared" si="25"/>
        <v>69.610086442472962</v>
      </c>
      <c r="V127" s="113">
        <f t="shared" si="16"/>
        <v>1.7849221953318386E-3</v>
      </c>
      <c r="W127" s="113">
        <f t="shared" si="17"/>
        <v>3.5698443906636772E-3</v>
      </c>
      <c r="X127" s="114">
        <f t="shared" si="18"/>
        <v>1.7817419246242139E-3</v>
      </c>
      <c r="Y127" s="107">
        <f t="shared" si="19"/>
        <v>19701785028.805164</v>
      </c>
      <c r="Z127" s="175">
        <f t="shared" si="26"/>
        <v>160.59595606035145</v>
      </c>
      <c r="AA127" s="113">
        <f t="shared" si="20"/>
        <v>4.290940077626205E-3</v>
      </c>
      <c r="AB127" s="113">
        <f t="shared" si="21"/>
        <v>8.58188015525241E-3</v>
      </c>
      <c r="AC127" s="114">
        <f t="shared" si="22"/>
        <v>4.2726065788210033E-3</v>
      </c>
      <c r="AD127" s="113"/>
      <c r="AE127" s="113"/>
      <c r="AF127" s="113"/>
    </row>
    <row r="128" spans="1:32" ht="15.75" customHeight="1">
      <c r="A128" s="66"/>
      <c r="B128" s="86">
        <f t="shared" si="23"/>
        <v>82</v>
      </c>
      <c r="C128" s="156">
        <f t="shared" si="0"/>
        <v>44034481</v>
      </c>
      <c r="D128" s="107">
        <f t="shared" si="1"/>
        <v>20995972222.082214</v>
      </c>
      <c r="E128" s="157">
        <f t="shared" si="2"/>
        <v>0.14316372115222556</v>
      </c>
      <c r="F128" s="158">
        <f t="shared" si="3"/>
        <v>3.5740647532690962E-6</v>
      </c>
      <c r="G128" s="113">
        <f t="shared" si="4"/>
        <v>7.1481295065381923E-6</v>
      </c>
      <c r="H128" s="114">
        <f t="shared" si="5"/>
        <v>3.5740519792604175E-6</v>
      </c>
      <c r="I128" s="107">
        <f t="shared" si="6"/>
        <v>18658713600</v>
      </c>
      <c r="J128" s="174">
        <f t="shared" si="7"/>
        <v>280</v>
      </c>
      <c r="K128" s="113">
        <f t="shared" si="8"/>
        <v>7.9281118150024265E-3</v>
      </c>
      <c r="L128" s="113">
        <f t="shared" si="9"/>
        <v>1.5856223630004853E-2</v>
      </c>
      <c r="M128" s="114">
        <f t="shared" si="10"/>
        <v>7.8657512595079471E-3</v>
      </c>
      <c r="N128" s="86">
        <f t="shared" si="24"/>
        <v>82</v>
      </c>
      <c r="O128" s="107">
        <f t="shared" si="11"/>
        <v>19313064008.252922</v>
      </c>
      <c r="P128" s="175">
        <f t="shared" si="27"/>
        <v>210.41609194704964</v>
      </c>
      <c r="Q128" s="113">
        <f t="shared" si="12"/>
        <v>5.7435299954275328E-3</v>
      </c>
      <c r="R128" s="113">
        <f t="shared" si="13"/>
        <v>1.1487059990855066E-2</v>
      </c>
      <c r="S128" s="114">
        <f t="shared" si="14"/>
        <v>5.7107302449697084E-3</v>
      </c>
      <c r="T128" s="107">
        <f t="shared" si="15"/>
        <v>20513512472.494984</v>
      </c>
      <c r="U128" s="175">
        <f t="shared" si="25"/>
        <v>67.417368719535062</v>
      </c>
      <c r="V128" s="113">
        <f t="shared" si="16"/>
        <v>1.7256170539986285E-3</v>
      </c>
      <c r="W128" s="113">
        <f t="shared" si="17"/>
        <v>3.451234107997257E-3</v>
      </c>
      <c r="X128" s="114">
        <f t="shared" si="18"/>
        <v>1.7226444293934051E-3</v>
      </c>
      <c r="Y128" s="107">
        <f t="shared" si="19"/>
        <v>19784725588.881729</v>
      </c>
      <c r="Z128" s="175">
        <f t="shared" si="26"/>
        <v>158.23519550626429</v>
      </c>
      <c r="AA128" s="113">
        <f t="shared" si="20"/>
        <v>4.209799262112587E-3</v>
      </c>
      <c r="AB128" s="113">
        <f t="shared" si="21"/>
        <v>8.419598524225174E-3</v>
      </c>
      <c r="AC128" s="114">
        <f t="shared" si="22"/>
        <v>4.192151147305978E-3</v>
      </c>
      <c r="AD128" s="113"/>
      <c r="AE128" s="113"/>
      <c r="AF128" s="113"/>
    </row>
    <row r="129" spans="1:32" ht="15.75" customHeight="1">
      <c r="A129" s="66"/>
      <c r="B129" s="86">
        <f t="shared" si="23"/>
        <v>83</v>
      </c>
      <c r="C129" s="156">
        <f t="shared" si="0"/>
        <v>44558641</v>
      </c>
      <c r="D129" s="107">
        <f t="shared" si="1"/>
        <v>20996038538.645603</v>
      </c>
      <c r="E129" s="157">
        <f t="shared" si="2"/>
        <v>0.12651969511352765</v>
      </c>
      <c r="F129" s="158">
        <f t="shared" si="3"/>
        <v>3.1585373940949001E-6</v>
      </c>
      <c r="G129" s="113">
        <f t="shared" si="4"/>
        <v>6.3170747881898002E-6</v>
      </c>
      <c r="H129" s="114">
        <f t="shared" si="5"/>
        <v>3.1585274178347333E-6</v>
      </c>
      <c r="I129" s="107">
        <f t="shared" si="6"/>
        <v>18805478400</v>
      </c>
      <c r="J129" s="174">
        <f t="shared" si="7"/>
        <v>280</v>
      </c>
      <c r="K129" s="113">
        <f t="shared" si="8"/>
        <v>7.8657512595080512E-3</v>
      </c>
      <c r="L129" s="113">
        <f t="shared" si="9"/>
        <v>1.5731502519016102E-2</v>
      </c>
      <c r="M129" s="114">
        <f t="shared" si="10"/>
        <v>7.8043640729714703E-3</v>
      </c>
      <c r="N129" s="86">
        <f t="shared" si="24"/>
        <v>83</v>
      </c>
      <c r="O129" s="107">
        <f t="shared" si="11"/>
        <v>19422484402.587723</v>
      </c>
      <c r="P129" s="175">
        <f t="shared" si="27"/>
        <v>208.75380482066794</v>
      </c>
      <c r="Q129" s="113">
        <f t="shared" si="12"/>
        <v>5.6656154760344E-3</v>
      </c>
      <c r="R129" s="113">
        <f t="shared" si="13"/>
        <v>1.13312309520688E-2</v>
      </c>
      <c r="S129" s="114">
        <f t="shared" si="14"/>
        <v>5.6336971144752557E-3</v>
      </c>
      <c r="T129" s="107">
        <f t="shared" si="15"/>
        <v>20547736829.611393</v>
      </c>
      <c r="U129" s="175">
        <f t="shared" si="25"/>
        <v>65.293721604869702</v>
      </c>
      <c r="V129" s="113">
        <f t="shared" si="16"/>
        <v>1.6683811298673571E-3</v>
      </c>
      <c r="W129" s="113">
        <f t="shared" si="17"/>
        <v>3.3367622597347143E-3</v>
      </c>
      <c r="X129" s="114">
        <f t="shared" si="18"/>
        <v>1.6656022704693019E-3</v>
      </c>
      <c r="Y129" s="107">
        <f t="shared" si="19"/>
        <v>19866446922.725166</v>
      </c>
      <c r="Z129" s="175">
        <f t="shared" si="26"/>
        <v>155.9091381323222</v>
      </c>
      <c r="AA129" s="113">
        <f t="shared" si="20"/>
        <v>4.1305265254404895E-3</v>
      </c>
      <c r="AB129" s="113">
        <f t="shared" si="21"/>
        <v>8.2610530508809791E-3</v>
      </c>
      <c r="AC129" s="114">
        <f t="shared" si="22"/>
        <v>4.1135354581172123E-3</v>
      </c>
      <c r="AD129" s="113"/>
      <c r="AE129" s="113"/>
      <c r="AF129" s="113"/>
    </row>
    <row r="130" spans="1:32" ht="15.75" customHeight="1">
      <c r="A130" s="66"/>
      <c r="B130" s="86">
        <f t="shared" si="23"/>
        <v>84</v>
      </c>
      <c r="C130" s="156">
        <f t="shared" si="0"/>
        <v>45082801</v>
      </c>
      <c r="D130" s="107">
        <f t="shared" si="1"/>
        <v>20996097145.332504</v>
      </c>
      <c r="E130" s="157">
        <f t="shared" si="2"/>
        <v>0.11181068166424331</v>
      </c>
      <c r="F130" s="158">
        <f t="shared" si="3"/>
        <v>2.7913211720020536E-6</v>
      </c>
      <c r="G130" s="113">
        <f t="shared" si="4"/>
        <v>5.5826423440041073E-6</v>
      </c>
      <c r="H130" s="114">
        <f t="shared" si="5"/>
        <v>2.7913133804347012E-6</v>
      </c>
      <c r="I130" s="107">
        <f t="shared" si="6"/>
        <v>18952243200</v>
      </c>
      <c r="J130" s="174">
        <f t="shared" si="7"/>
        <v>280</v>
      </c>
      <c r="K130" s="113">
        <f t="shared" si="8"/>
        <v>7.8043640729714165E-3</v>
      </c>
      <c r="L130" s="113">
        <f t="shared" si="9"/>
        <v>1.5608728145942833E-2</v>
      </c>
      <c r="M130" s="114">
        <f t="shared" si="10"/>
        <v>7.7439276422961445E-3</v>
      </c>
      <c r="N130" s="86">
        <f t="shared" si="24"/>
        <v>84</v>
      </c>
      <c r="O130" s="107">
        <f t="shared" si="11"/>
        <v>19531040375.807278</v>
      </c>
      <c r="P130" s="175">
        <f t="shared" si="27"/>
        <v>207.10464976258464</v>
      </c>
      <c r="Q130" s="113">
        <f t="shared" si="12"/>
        <v>5.5891909072709372E-3</v>
      </c>
      <c r="R130" s="113">
        <f t="shared" si="13"/>
        <v>1.1178381814541874E-2</v>
      </c>
      <c r="S130" s="114">
        <f t="shared" si="14"/>
        <v>5.5581254828607207E-3</v>
      </c>
      <c r="T130" s="107">
        <f t="shared" si="15"/>
        <v>20580883119.478634</v>
      </c>
      <c r="U130" s="175">
        <f t="shared" si="25"/>
        <v>63.236969374316317</v>
      </c>
      <c r="V130" s="113">
        <f t="shared" si="16"/>
        <v>1.6131357989495811E-3</v>
      </c>
      <c r="W130" s="113">
        <f t="shared" si="17"/>
        <v>3.2262715978991622E-3</v>
      </c>
      <c r="X130" s="114">
        <f t="shared" si="18"/>
        <v>1.6105377827966283E-3</v>
      </c>
      <c r="Y130" s="107">
        <f t="shared" si="19"/>
        <v>19946966952.961105</v>
      </c>
      <c r="Z130" s="175">
        <f t="shared" si="26"/>
        <v>153.61727380177706</v>
      </c>
      <c r="AA130" s="113">
        <f t="shared" si="20"/>
        <v>4.0530664868830878E-3</v>
      </c>
      <c r="AB130" s="113">
        <f t="shared" si="21"/>
        <v>8.1061329737661756E-3</v>
      </c>
      <c r="AC130" s="114">
        <f t="shared" si="22"/>
        <v>4.0367054513008593E-3</v>
      </c>
      <c r="AD130" s="113"/>
      <c r="AE130" s="113"/>
      <c r="AF130" s="113"/>
    </row>
    <row r="131" spans="1:32" ht="15.75" customHeight="1">
      <c r="A131" s="66"/>
      <c r="B131" s="86">
        <f t="shared" si="23"/>
        <v>85</v>
      </c>
      <c r="C131" s="156">
        <f t="shared" si="0"/>
        <v>45606961</v>
      </c>
      <c r="D131" s="107">
        <f t="shared" si="1"/>
        <v>20996148938.483021</v>
      </c>
      <c r="E131" s="157">
        <f t="shared" si="2"/>
        <v>9.881171878421692E-2</v>
      </c>
      <c r="F131" s="158">
        <f t="shared" si="3"/>
        <v>2.4667989559204236E-6</v>
      </c>
      <c r="G131" s="113">
        <f t="shared" si="4"/>
        <v>4.9335979118408473E-6</v>
      </c>
      <c r="H131" s="114">
        <f t="shared" si="5"/>
        <v>2.4667928706367803E-6</v>
      </c>
      <c r="I131" s="107">
        <f t="shared" si="6"/>
        <v>19099008000</v>
      </c>
      <c r="J131" s="174">
        <f t="shared" si="7"/>
        <v>280</v>
      </c>
      <c r="K131" s="113">
        <f t="shared" si="8"/>
        <v>7.7439276422961905E-3</v>
      </c>
      <c r="L131" s="113">
        <f t="shared" si="9"/>
        <v>1.5487855284592381E-2</v>
      </c>
      <c r="M131" s="114">
        <f t="shared" si="10"/>
        <v>7.6844200494601278E-3</v>
      </c>
      <c r="N131" s="86">
        <f t="shared" si="24"/>
        <v>85</v>
      </c>
      <c r="O131" s="107">
        <f t="shared" si="11"/>
        <v>19638738756.838398</v>
      </c>
      <c r="P131" s="175">
        <f t="shared" si="27"/>
        <v>205.46852302946024</v>
      </c>
      <c r="Q131" s="113">
        <f t="shared" si="12"/>
        <v>5.5142162915460561E-3</v>
      </c>
      <c r="R131" s="113">
        <f t="shared" si="13"/>
        <v>1.1028432583092112E-2</v>
      </c>
      <c r="S131" s="114">
        <f t="shared" si="14"/>
        <v>5.4839764592122808E-3</v>
      </c>
      <c r="T131" s="107">
        <f t="shared" si="15"/>
        <v>20612985301.215057</v>
      </c>
      <c r="U131" s="175">
        <f t="shared" si="25"/>
        <v>61.245004839025356</v>
      </c>
      <c r="V131" s="113">
        <f t="shared" si="16"/>
        <v>1.5598058426385313E-3</v>
      </c>
      <c r="W131" s="113">
        <f t="shared" si="17"/>
        <v>3.1196116852770625E-3</v>
      </c>
      <c r="X131" s="114">
        <f t="shared" si="18"/>
        <v>1.5573766374601394E-3</v>
      </c>
      <c r="Y131" s="107">
        <f t="shared" si="19"/>
        <v>20026303338.752575</v>
      </c>
      <c r="Z131" s="175">
        <f t="shared" si="26"/>
        <v>151.35909987689092</v>
      </c>
      <c r="AA131" s="113">
        <f t="shared" si="20"/>
        <v>3.9773658811668193E-3</v>
      </c>
      <c r="AB131" s="113">
        <f t="shared" si="21"/>
        <v>7.9547317623336385E-3</v>
      </c>
      <c r="AC131" s="114">
        <f t="shared" si="22"/>
        <v>3.961609112249187E-3</v>
      </c>
      <c r="AD131" s="113"/>
      <c r="AE131" s="113"/>
      <c r="AF131" s="113"/>
    </row>
    <row r="132" spans="1:32" ht="15.75" customHeight="1">
      <c r="A132" s="66"/>
      <c r="B132" s="86">
        <f t="shared" si="23"/>
        <v>86</v>
      </c>
      <c r="C132" s="156">
        <f t="shared" si="0"/>
        <v>46131121</v>
      </c>
      <c r="D132" s="107">
        <f t="shared" si="1"/>
        <v>20996194710.229939</v>
      </c>
      <c r="E132" s="157">
        <f t="shared" si="2"/>
        <v>8.7323998242053391E-2</v>
      </c>
      <c r="F132" s="158">
        <f t="shared" si="3"/>
        <v>2.1800067741866396E-6</v>
      </c>
      <c r="G132" s="113">
        <f t="shared" si="4"/>
        <v>4.3600135483732792E-6</v>
      </c>
      <c r="H132" s="114">
        <f t="shared" si="5"/>
        <v>2.1800020217899174E-6</v>
      </c>
      <c r="I132" s="107">
        <f t="shared" si="6"/>
        <v>19245772800</v>
      </c>
      <c r="J132" s="174">
        <f t="shared" si="7"/>
        <v>280</v>
      </c>
      <c r="K132" s="113">
        <f t="shared" si="8"/>
        <v>7.6844200494601608E-3</v>
      </c>
      <c r="L132" s="113">
        <f t="shared" si="9"/>
        <v>1.5368840098920322E-2</v>
      </c>
      <c r="M132" s="114">
        <f t="shared" si="10"/>
        <v>7.6258200450125546E-3</v>
      </c>
      <c r="N132" s="86">
        <f t="shared" si="24"/>
        <v>86</v>
      </c>
      <c r="O132" s="107">
        <f t="shared" si="11"/>
        <v>19745586320.659374</v>
      </c>
      <c r="P132" s="175">
        <f t="shared" si="27"/>
        <v>203.84532169752748</v>
      </c>
      <c r="Q132" s="113">
        <f t="shared" si="12"/>
        <v>5.440653045184529E-3</v>
      </c>
      <c r="R132" s="113">
        <f t="shared" si="13"/>
        <v>1.0881306090369058E-2</v>
      </c>
      <c r="S132" s="114">
        <f t="shared" si="14"/>
        <v>5.4112125153347179E-3</v>
      </c>
      <c r="T132" s="107">
        <f t="shared" si="15"/>
        <v>20644076264.226784</v>
      </c>
      <c r="U132" s="175">
        <f t="shared" si="25"/>
        <v>59.315787186596069</v>
      </c>
      <c r="V132" s="113">
        <f t="shared" si="16"/>
        <v>1.5083192733802457E-3</v>
      </c>
      <c r="W132" s="113">
        <f t="shared" si="17"/>
        <v>3.0166385467604914E-3</v>
      </c>
      <c r="X132" s="114">
        <f t="shared" si="18"/>
        <v>1.5060476726489469E-3</v>
      </c>
      <c r="Y132" s="107">
        <f t="shared" si="19"/>
        <v>20104473479.672913</v>
      </c>
      <c r="Z132" s="175">
        <f t="shared" si="26"/>
        <v>149.13412110870061</v>
      </c>
      <c r="AA132" s="113">
        <f t="shared" si="20"/>
        <v>3.9033734582993112E-3</v>
      </c>
      <c r="AB132" s="113">
        <f t="shared" si="21"/>
        <v>7.8067469165986223E-3</v>
      </c>
      <c r="AC132" s="114">
        <f t="shared" si="22"/>
        <v>3.8881963757653182E-3</v>
      </c>
      <c r="AD132" s="113"/>
      <c r="AE132" s="113"/>
      <c r="AF132" s="113"/>
    </row>
    <row r="133" spans="1:32" ht="15.75" customHeight="1">
      <c r="A133" s="66"/>
      <c r="B133" s="86">
        <f t="shared" si="23"/>
        <v>87</v>
      </c>
      <c r="C133" s="156">
        <f t="shared" si="0"/>
        <v>46655281</v>
      </c>
      <c r="D133" s="107">
        <f t="shared" si="1"/>
        <v>20996235160.613724</v>
      </c>
      <c r="E133" s="157">
        <f t="shared" si="2"/>
        <v>7.7171824990014792E-2</v>
      </c>
      <c r="F133" s="158">
        <f t="shared" si="3"/>
        <v>1.9265578521968664E-6</v>
      </c>
      <c r="G133" s="113">
        <f t="shared" si="4"/>
        <v>3.8531157043937329E-6</v>
      </c>
      <c r="H133" s="114">
        <f t="shared" si="5"/>
        <v>1.9265541406632281E-6</v>
      </c>
      <c r="I133" s="107">
        <f t="shared" si="6"/>
        <v>19392537600</v>
      </c>
      <c r="J133" s="174">
        <f t="shared" si="7"/>
        <v>280</v>
      </c>
      <c r="K133" s="113">
        <f t="shared" si="8"/>
        <v>7.6258200450126899E-3</v>
      </c>
      <c r="L133" s="113">
        <f t="shared" si="9"/>
        <v>1.525164009002538E-2</v>
      </c>
      <c r="M133" s="114">
        <f t="shared" si="10"/>
        <v>7.5681070227755498E-3</v>
      </c>
      <c r="N133" s="86">
        <f t="shared" si="24"/>
        <v>87</v>
      </c>
      <c r="O133" s="107">
        <f t="shared" si="11"/>
        <v>19851589788.726166</v>
      </c>
      <c r="P133" s="175">
        <f t="shared" si="27"/>
        <v>202.23494365611697</v>
      </c>
      <c r="Q133" s="113">
        <f t="shared" si="12"/>
        <v>5.3684639364637368E-3</v>
      </c>
      <c r="R133" s="113">
        <f t="shared" si="13"/>
        <v>1.0736927872927474E-2</v>
      </c>
      <c r="S133" s="114">
        <f t="shared" si="14"/>
        <v>5.3397974265512183E-3</v>
      </c>
      <c r="T133" s="107">
        <f t="shared" si="15"/>
        <v>20674187861.903641</v>
      </c>
      <c r="U133" s="175">
        <f t="shared" si="25"/>
        <v>57.447339890218288</v>
      </c>
      <c r="V133" s="113">
        <f t="shared" si="16"/>
        <v>1.4586071709605174E-3</v>
      </c>
      <c r="W133" s="113">
        <f t="shared" si="17"/>
        <v>2.9172143419210349E-3</v>
      </c>
      <c r="X133" s="114">
        <f t="shared" si="18"/>
        <v>1.4564827347989251E-3</v>
      </c>
      <c r="Y133" s="107">
        <f t="shared" si="19"/>
        <v>20181494519.521721</v>
      </c>
      <c r="Z133" s="175">
        <f t="shared" si="26"/>
        <v>146.94184952840271</v>
      </c>
      <c r="AA133" s="113">
        <f t="shared" si="20"/>
        <v>3.8310398890417188E-3</v>
      </c>
      <c r="AB133" s="113">
        <f t="shared" si="21"/>
        <v>7.6620797780834375E-3</v>
      </c>
      <c r="AC133" s="114">
        <f t="shared" si="22"/>
        <v>3.8164190354834648E-3</v>
      </c>
      <c r="AD133" s="113"/>
      <c r="AE133" s="113"/>
      <c r="AF133" s="113"/>
    </row>
    <row r="134" spans="1:32" ht="15.75" customHeight="1">
      <c r="A134" s="66"/>
      <c r="B134" s="86">
        <f t="shared" si="23"/>
        <v>88</v>
      </c>
      <c r="C134" s="156">
        <f t="shared" si="0"/>
        <v>47179441</v>
      </c>
      <c r="D134" s="107">
        <f t="shared" si="1"/>
        <v>20996270908.289062</v>
      </c>
      <c r="E134" s="157">
        <f t="shared" si="2"/>
        <v>6.8199930055669697E-2</v>
      </c>
      <c r="F134" s="158">
        <f t="shared" si="3"/>
        <v>1.7025754886668075E-6</v>
      </c>
      <c r="G134" s="113">
        <f t="shared" si="4"/>
        <v>3.4051509773336149E-6</v>
      </c>
      <c r="H134" s="114">
        <f t="shared" si="5"/>
        <v>1.7025725900232658E-6</v>
      </c>
      <c r="I134" s="107">
        <f t="shared" si="6"/>
        <v>19539302400</v>
      </c>
      <c r="J134" s="174">
        <f t="shared" si="7"/>
        <v>280</v>
      </c>
      <c r="K134" s="113">
        <f t="shared" si="8"/>
        <v>7.5681070227756062E-3</v>
      </c>
      <c r="L134" s="113">
        <f t="shared" si="9"/>
        <v>1.5136214045551212E-2</v>
      </c>
      <c r="M134" s="114">
        <f t="shared" si="10"/>
        <v>7.5112609956844434E-3</v>
      </c>
      <c r="N134" s="86">
        <f t="shared" si="24"/>
        <v>88</v>
      </c>
      <c r="O134" s="107">
        <f t="shared" si="11"/>
        <v>19956755829.395229</v>
      </c>
      <c r="P134" s="175">
        <f t="shared" si="27"/>
        <v>200.63728760123365</v>
      </c>
      <c r="Q134" s="113">
        <f t="shared" si="12"/>
        <v>5.2976130268815036E-3</v>
      </c>
      <c r="R134" s="113">
        <f t="shared" si="13"/>
        <v>1.0595226053763007E-2</v>
      </c>
      <c r="S134" s="114">
        <f t="shared" si="14"/>
        <v>5.2696962155620586E-3</v>
      </c>
      <c r="T134" s="107">
        <f t="shared" si="15"/>
        <v>20703350944.253677</v>
      </c>
      <c r="U134" s="175">
        <f t="shared" si="25"/>
        <v>55.637748683676413</v>
      </c>
      <c r="V134" s="113">
        <f t="shared" si="16"/>
        <v>1.4106035286530158E-3</v>
      </c>
      <c r="W134" s="113">
        <f t="shared" si="17"/>
        <v>2.8212070573060315E-3</v>
      </c>
      <c r="X134" s="114">
        <f t="shared" si="18"/>
        <v>1.4086165292064301E-3</v>
      </c>
      <c r="Y134" s="107">
        <f t="shared" si="19"/>
        <v>20257383350.084751</v>
      </c>
      <c r="Z134" s="175">
        <f t="shared" si="26"/>
        <v>144.78180434033516</v>
      </c>
      <c r="AA134" s="113">
        <f t="shared" si="20"/>
        <v>3.7603176756618481E-3</v>
      </c>
      <c r="AB134" s="113">
        <f t="shared" si="21"/>
        <v>7.5206353513236962E-3</v>
      </c>
      <c r="AC134" s="114">
        <f t="shared" si="22"/>
        <v>3.7462306583004867E-3</v>
      </c>
      <c r="AD134" s="113"/>
      <c r="AE134" s="113"/>
      <c r="AF134" s="113"/>
    </row>
    <row r="135" spans="1:32" ht="15.75" customHeight="1">
      <c r="A135" s="66"/>
      <c r="B135" s="86">
        <f t="shared" si="23"/>
        <v>89</v>
      </c>
      <c r="C135" s="156">
        <f t="shared" si="0"/>
        <v>47703601</v>
      </c>
      <c r="D135" s="107">
        <f t="shared" si="1"/>
        <v>20996302499.986656</v>
      </c>
      <c r="E135" s="157">
        <f t="shared" si="2"/>
        <v>6.0271095833227456E-2</v>
      </c>
      <c r="F135" s="158">
        <f t="shared" si="3"/>
        <v>1.5046337386138871E-6</v>
      </c>
      <c r="G135" s="113">
        <f t="shared" si="4"/>
        <v>3.0092674772277742E-6</v>
      </c>
      <c r="H135" s="114">
        <f t="shared" si="5"/>
        <v>1.5046314745248424E-6</v>
      </c>
      <c r="I135" s="107">
        <f t="shared" si="6"/>
        <v>19686067200</v>
      </c>
      <c r="J135" s="174">
        <f t="shared" si="7"/>
        <v>280</v>
      </c>
      <c r="K135" s="113">
        <f t="shared" si="8"/>
        <v>7.5112609956842673E-3</v>
      </c>
      <c r="L135" s="113">
        <f t="shared" si="9"/>
        <v>1.5022521991368535E-2</v>
      </c>
      <c r="M135" s="114">
        <f t="shared" si="10"/>
        <v>7.4552625727093425E-3</v>
      </c>
      <c r="N135" s="86">
        <f t="shared" si="24"/>
        <v>89</v>
      </c>
      <c r="O135" s="107">
        <f t="shared" si="11"/>
        <v>20061091058.343006</v>
      </c>
      <c r="P135" s="175">
        <f t="shared" si="27"/>
        <v>199.05225302918393</v>
      </c>
      <c r="Q135" s="113">
        <f t="shared" si="12"/>
        <v>5.2280656154592327E-3</v>
      </c>
      <c r="R135" s="113">
        <f t="shared" si="13"/>
        <v>1.0456131230918465E-2</v>
      </c>
      <c r="S135" s="114">
        <f t="shared" si="14"/>
        <v>5.2008750991827668E-3</v>
      </c>
      <c r="T135" s="107">
        <f t="shared" si="15"/>
        <v>20731595389.509686</v>
      </c>
      <c r="U135" s="175">
        <f t="shared" si="25"/>
        <v>53.885159600140611</v>
      </c>
      <c r="V135" s="113">
        <f t="shared" si="16"/>
        <v>1.3642451085362846E-3</v>
      </c>
      <c r="W135" s="113">
        <f t="shared" si="17"/>
        <v>2.7284902170725692E-3</v>
      </c>
      <c r="X135" s="114">
        <f t="shared" si="18"/>
        <v>1.3623864794458651E-3</v>
      </c>
      <c r="Y135" s="107">
        <f t="shared" si="19"/>
        <v>20332156614.838505</v>
      </c>
      <c r="Z135" s="175">
        <f t="shared" si="26"/>
        <v>142.65351181653222</v>
      </c>
      <c r="AA135" s="113">
        <f t="shared" si="20"/>
        <v>3.6911610676233185E-3</v>
      </c>
      <c r="AB135" s="113">
        <f t="shared" si="21"/>
        <v>7.382322135246637E-3</v>
      </c>
      <c r="AC135" s="114">
        <f t="shared" si="22"/>
        <v>3.6775865034988087E-3</v>
      </c>
      <c r="AD135" s="113"/>
      <c r="AE135" s="113"/>
      <c r="AF135" s="113"/>
    </row>
    <row r="136" spans="1:32" ht="15.75" customHeight="1">
      <c r="A136" s="66"/>
      <c r="B136" s="86">
        <f t="shared" si="23"/>
        <v>90</v>
      </c>
      <c r="C136" s="156">
        <f t="shared" si="0"/>
        <v>48227761</v>
      </c>
      <c r="D136" s="107">
        <f t="shared" si="1"/>
        <v>20996330418.875011</v>
      </c>
      <c r="E136" s="157">
        <f t="shared" si="2"/>
        <v>5.3264057455380001E-2</v>
      </c>
      <c r="F136" s="158">
        <f t="shared" si="3"/>
        <v>1.3297049971190341E-6</v>
      </c>
      <c r="G136" s="113">
        <f t="shared" si="4"/>
        <v>2.6594099942380683E-6</v>
      </c>
      <c r="H136" s="114">
        <f t="shared" si="5"/>
        <v>1.3297032288583921E-6</v>
      </c>
      <c r="I136" s="107">
        <f t="shared" si="6"/>
        <v>19832832000</v>
      </c>
      <c r="J136" s="174">
        <f t="shared" si="7"/>
        <v>280</v>
      </c>
      <c r="K136" s="113">
        <f t="shared" si="8"/>
        <v>7.4552625727092913E-3</v>
      </c>
      <c r="L136" s="113">
        <f t="shared" si="9"/>
        <v>1.4910525145418583E-2</v>
      </c>
      <c r="M136" s="114">
        <f t="shared" si="10"/>
        <v>7.4000929368029933E-3</v>
      </c>
      <c r="N136" s="86">
        <f t="shared" si="24"/>
        <v>90</v>
      </c>
      <c r="O136" s="107">
        <f t="shared" si="11"/>
        <v>20164602038.982098</v>
      </c>
      <c r="P136" s="175">
        <f t="shared" si="27"/>
        <v>197.47974023025336</v>
      </c>
      <c r="Q136" s="113">
        <f t="shared" si="12"/>
        <v>5.1597881858994575E-3</v>
      </c>
      <c r="R136" s="113">
        <f t="shared" si="13"/>
        <v>1.0319576371798915E-2</v>
      </c>
      <c r="S136" s="114">
        <f t="shared" si="14"/>
        <v>5.1333014377861197E-3</v>
      </c>
      <c r="T136" s="107">
        <f t="shared" si="15"/>
        <v>20758950134.740131</v>
      </c>
      <c r="U136" s="175">
        <f t="shared" si="25"/>
        <v>52.187777072736182</v>
      </c>
      <c r="V136" s="113">
        <f t="shared" si="16"/>
        <v>1.3194713053433181E-3</v>
      </c>
      <c r="W136" s="113">
        <f t="shared" si="17"/>
        <v>2.6389426106866363E-3</v>
      </c>
      <c r="X136" s="114">
        <f t="shared" si="18"/>
        <v>1.3177325949960128E-3</v>
      </c>
      <c r="Y136" s="107">
        <f t="shared" si="19"/>
        <v>20405830712.60038</v>
      </c>
      <c r="Z136" s="175">
        <f t="shared" si="26"/>
        <v>140.55650519282921</v>
      </c>
      <c r="AA136" s="113">
        <f t="shared" si="20"/>
        <v>3.6235259818974365E-3</v>
      </c>
      <c r="AB136" s="113">
        <f t="shared" si="21"/>
        <v>7.2470519637948729E-3</v>
      </c>
      <c r="AC136" s="114">
        <f t="shared" si="22"/>
        <v>3.6104434462636004E-3</v>
      </c>
      <c r="AD136" s="113"/>
      <c r="AE136" s="113"/>
      <c r="AF136" s="113"/>
    </row>
    <row r="137" spans="1:32" ht="15.75" customHeight="1">
      <c r="A137" s="66"/>
      <c r="B137" s="86">
        <f t="shared" si="23"/>
        <v>91</v>
      </c>
      <c r="C137" s="156">
        <f t="shared" si="0"/>
        <v>48751921</v>
      </c>
      <c r="D137" s="107">
        <f t="shared" si="1"/>
        <v>20996355091.950104</v>
      </c>
      <c r="E137" s="157">
        <f t="shared" si="2"/>
        <v>4.7071648148895126E-2</v>
      </c>
      <c r="F137" s="158">
        <f t="shared" si="3"/>
        <v>1.1751136793949189E-6</v>
      </c>
      <c r="G137" s="113">
        <f t="shared" si="4"/>
        <v>2.3502273587898378E-6</v>
      </c>
      <c r="H137" s="114">
        <f t="shared" si="5"/>
        <v>1.175112298357206E-6</v>
      </c>
      <c r="I137" s="107">
        <f t="shared" si="6"/>
        <v>19979596800</v>
      </c>
      <c r="J137" s="174">
        <f t="shared" si="7"/>
        <v>280</v>
      </c>
      <c r="K137" s="113">
        <f t="shared" si="8"/>
        <v>7.4000929368029742E-3</v>
      </c>
      <c r="L137" s="113">
        <f t="shared" si="9"/>
        <v>1.4800185873605948E-2</v>
      </c>
      <c r="M137" s="114">
        <f t="shared" si="10"/>
        <v>7.3457338238176462E-3</v>
      </c>
      <c r="N137" s="86">
        <f t="shared" si="24"/>
        <v>91</v>
      </c>
      <c r="O137" s="107">
        <f t="shared" si="11"/>
        <v>20267295282.874138</v>
      </c>
      <c r="P137" s="175">
        <f t="shared" si="27"/>
        <v>195.91965028243433</v>
      </c>
      <c r="Q137" s="113">
        <f t="shared" si="12"/>
        <v>5.0927483564274781E-3</v>
      </c>
      <c r="R137" s="113">
        <f t="shared" si="13"/>
        <v>1.0185496712854956E-2</v>
      </c>
      <c r="S137" s="114">
        <f t="shared" si="14"/>
        <v>5.0669436872921025E-3</v>
      </c>
      <c r="T137" s="107">
        <f t="shared" si="15"/>
        <v>20785443205.495819</v>
      </c>
      <c r="U137" s="175">
        <f t="shared" si="25"/>
        <v>50.543862094944991</v>
      </c>
      <c r="V137" s="113">
        <f t="shared" si="16"/>
        <v>1.2762240182537712E-3</v>
      </c>
      <c r="W137" s="113">
        <f t="shared" si="17"/>
        <v>2.5524480365075423E-3</v>
      </c>
      <c r="X137" s="114">
        <f t="shared" si="18"/>
        <v>1.2745973465064786E-3</v>
      </c>
      <c r="Y137" s="107">
        <f t="shared" si="19"/>
        <v>20478421801.125153</v>
      </c>
      <c r="Z137" s="175">
        <f t="shared" si="26"/>
        <v>138.49032456649462</v>
      </c>
      <c r="AA137" s="113">
        <f t="shared" si="20"/>
        <v>3.5573699276035074E-3</v>
      </c>
      <c r="AB137" s="113">
        <f t="shared" si="21"/>
        <v>7.1147398552070147E-3</v>
      </c>
      <c r="AC137" s="114">
        <f t="shared" si="22"/>
        <v>3.5447599053157752E-3</v>
      </c>
      <c r="AD137" s="113"/>
      <c r="AE137" s="113"/>
      <c r="AF137" s="113"/>
    </row>
    <row r="138" spans="1:32" ht="15.75" customHeight="1">
      <c r="A138" s="66"/>
      <c r="B138" s="86">
        <f t="shared" si="23"/>
        <v>92</v>
      </c>
      <c r="C138" s="156">
        <f t="shared" si="0"/>
        <v>49276081</v>
      </c>
      <c r="D138" s="107">
        <f t="shared" si="1"/>
        <v>20996376896.565918</v>
      </c>
      <c r="E138" s="157">
        <f t="shared" si="2"/>
        <v>4.1599160208730557E-2</v>
      </c>
      <c r="F138" s="158">
        <f t="shared" si="3"/>
        <v>1.0384952873353129E-6</v>
      </c>
      <c r="G138" s="113">
        <f t="shared" si="4"/>
        <v>2.0769905746706257E-6</v>
      </c>
      <c r="H138" s="114">
        <f t="shared" si="5"/>
        <v>1.0384942088492721E-6</v>
      </c>
      <c r="I138" s="107">
        <f t="shared" si="6"/>
        <v>20126361600</v>
      </c>
      <c r="J138" s="174">
        <f t="shared" si="7"/>
        <v>280</v>
      </c>
      <c r="K138" s="113">
        <f t="shared" si="8"/>
        <v>7.345733823817706E-3</v>
      </c>
      <c r="L138" s="113">
        <f t="shared" si="9"/>
        <v>1.4691467647635412E-2</v>
      </c>
      <c r="M138" s="114">
        <f t="shared" si="10"/>
        <v>7.2921675023469579E-3</v>
      </c>
      <c r="N138" s="86">
        <f t="shared" si="24"/>
        <v>92</v>
      </c>
      <c r="O138" s="107">
        <f t="shared" si="11"/>
        <v>20369177250.139431</v>
      </c>
      <c r="P138" s="175">
        <f t="shared" si="27"/>
        <v>194.3718850452031</v>
      </c>
      <c r="Q138" s="113">
        <f t="shared" si="12"/>
        <v>5.0269148321623047E-3</v>
      </c>
      <c r="R138" s="113">
        <f t="shared" si="13"/>
        <v>1.0053829664324609E-2</v>
      </c>
      <c r="S138" s="114">
        <f t="shared" si="14"/>
        <v>5.0017713535581709E-3</v>
      </c>
      <c r="T138" s="107">
        <f t="shared" si="15"/>
        <v>20811101744.522701</v>
      </c>
      <c r="U138" s="175">
        <f t="shared" si="25"/>
        <v>48.951730438954229</v>
      </c>
      <c r="V138" s="113">
        <f t="shared" si="16"/>
        <v>1.2344475300915341E-3</v>
      </c>
      <c r="W138" s="113">
        <f t="shared" si="17"/>
        <v>2.4688950601830682E-3</v>
      </c>
      <c r="X138" s="114">
        <f t="shared" si="18"/>
        <v>1.2329255481935419E-3</v>
      </c>
      <c r="Y138" s="107">
        <f t="shared" si="19"/>
        <v>20549945800.648613</v>
      </c>
      <c r="Z138" s="175">
        <f t="shared" si="26"/>
        <v>136.45451679536711</v>
      </c>
      <c r="AA138" s="113">
        <f t="shared" si="20"/>
        <v>3.4926519347077138E-3</v>
      </c>
      <c r="AB138" s="113">
        <f t="shared" si="21"/>
        <v>6.9853038694154277E-3</v>
      </c>
      <c r="AC138" s="114">
        <f t="shared" si="22"/>
        <v>3.4804957744074549E-3</v>
      </c>
      <c r="AD138" s="113"/>
      <c r="AE138" s="113"/>
      <c r="AF138" s="113"/>
    </row>
    <row r="139" spans="1:32" ht="15.75" customHeight="1">
      <c r="A139" s="66"/>
      <c r="B139" s="86">
        <f t="shared" si="23"/>
        <v>93</v>
      </c>
      <c r="C139" s="156">
        <f t="shared" si="0"/>
        <v>49800241</v>
      </c>
      <c r="D139" s="107">
        <f t="shared" si="1"/>
        <v>20996396166.205761</v>
      </c>
      <c r="E139" s="157">
        <f t="shared" si="2"/>
        <v>3.6762896523143088E-2</v>
      </c>
      <c r="F139" s="158">
        <f t="shared" si="3"/>
        <v>9.1776023729783234E-7</v>
      </c>
      <c r="G139" s="113">
        <f t="shared" si="4"/>
        <v>1.8355204745956647E-6</v>
      </c>
      <c r="H139" s="114">
        <f t="shared" si="5"/>
        <v>9.1775939492499958E-7</v>
      </c>
      <c r="I139" s="107">
        <f t="shared" si="6"/>
        <v>20273126400</v>
      </c>
      <c r="J139" s="174">
        <f t="shared" si="7"/>
        <v>280</v>
      </c>
      <c r="K139" s="113">
        <f t="shared" si="8"/>
        <v>7.2921675023467731E-3</v>
      </c>
      <c r="L139" s="113">
        <f t="shared" si="9"/>
        <v>1.4584335004693546E-2</v>
      </c>
      <c r="M139" s="114">
        <f t="shared" si="10"/>
        <v>7.2393767544407517E-3</v>
      </c>
      <c r="N139" s="86">
        <f t="shared" si="24"/>
        <v>93</v>
      </c>
      <c r="O139" s="107">
        <f t="shared" si="11"/>
        <v>20470254349.863327</v>
      </c>
      <c r="P139" s="175">
        <f t="shared" si="27"/>
        <v>192.83634715334597</v>
      </c>
      <c r="Q139" s="113">
        <f t="shared" si="12"/>
        <v>4.9622573598648483E-3</v>
      </c>
      <c r="R139" s="113">
        <f t="shared" si="13"/>
        <v>9.9245147197296966E-3</v>
      </c>
      <c r="S139" s="114">
        <f t="shared" si="14"/>
        <v>4.9377549490279282E-3</v>
      </c>
      <c r="T139" s="107">
        <f t="shared" si="15"/>
        <v>20835952039.570236</v>
      </c>
      <c r="U139" s="175">
        <f t="shared" si="25"/>
        <v>47.409750930127174</v>
      </c>
      <c r="V139" s="113">
        <f t="shared" si="16"/>
        <v>1.1940883934256543E-3</v>
      </c>
      <c r="W139" s="113">
        <f t="shared" si="17"/>
        <v>2.3881767868513086E-3</v>
      </c>
      <c r="X139" s="114">
        <f t="shared" si="18"/>
        <v>1.1926642468911286E-3</v>
      </c>
      <c r="Y139" s="107">
        <f t="shared" si="19"/>
        <v>20620418397.379078</v>
      </c>
      <c r="Z139" s="175">
        <f t="shared" si="26"/>
        <v>134.44863539847523</v>
      </c>
      <c r="AA139" s="113">
        <f t="shared" si="20"/>
        <v>3.4293324865236688E-3</v>
      </c>
      <c r="AB139" s="113">
        <f t="shared" si="21"/>
        <v>6.8586649730473376E-3</v>
      </c>
      <c r="AC139" s="114">
        <f t="shared" si="22"/>
        <v>3.4176123574398698E-3</v>
      </c>
      <c r="AD139" s="113"/>
      <c r="AE139" s="113"/>
      <c r="AF139" s="113"/>
    </row>
    <row r="140" spans="1:32" ht="15.75" customHeight="1">
      <c r="A140" s="66"/>
      <c r="B140" s="86">
        <f t="shared" si="23"/>
        <v>94</v>
      </c>
      <c r="C140" s="156">
        <f t="shared" si="0"/>
        <v>50324401</v>
      </c>
      <c r="D140" s="107">
        <f t="shared" si="1"/>
        <v>20996413195.582603</v>
      </c>
      <c r="E140" s="157">
        <f t="shared" si="2"/>
        <v>3.2488890496584599E-2</v>
      </c>
      <c r="F140" s="158">
        <f t="shared" si="3"/>
        <v>8.110618940362727E-7</v>
      </c>
      <c r="G140" s="113">
        <f t="shared" si="4"/>
        <v>1.6221237880725454E-6</v>
      </c>
      <c r="H140" s="114">
        <f t="shared" si="5"/>
        <v>8.1106123617225023E-7</v>
      </c>
      <c r="I140" s="107">
        <f t="shared" si="6"/>
        <v>20419891200</v>
      </c>
      <c r="J140" s="174">
        <f t="shared" si="7"/>
        <v>280</v>
      </c>
      <c r="K140" s="113">
        <f t="shared" si="8"/>
        <v>7.2393767544407951E-3</v>
      </c>
      <c r="L140" s="113">
        <f t="shared" si="9"/>
        <v>1.447875350888159E-2</v>
      </c>
      <c r="M140" s="114">
        <f t="shared" si="10"/>
        <v>7.1873448571557752E-3</v>
      </c>
      <c r="N140" s="86">
        <f t="shared" si="24"/>
        <v>94</v>
      </c>
      <c r="O140" s="107">
        <f t="shared" si="11"/>
        <v>20570532940.499405</v>
      </c>
      <c r="P140" s="175">
        <f t="shared" si="27"/>
        <v>191.31294001083455</v>
      </c>
      <c r="Q140" s="113">
        <f t="shared" si="12"/>
        <v>4.8987466849305375E-3</v>
      </c>
      <c r="R140" s="113">
        <f t="shared" si="13"/>
        <v>9.7974933698610749E-3</v>
      </c>
      <c r="S140" s="114">
        <f t="shared" si="14"/>
        <v>4.8748659515109871E-3</v>
      </c>
      <c r="T140" s="107">
        <f t="shared" si="15"/>
        <v>20860019550.323772</v>
      </c>
      <c r="U140" s="175">
        <f t="shared" si="25"/>
        <v>45.916343775828167</v>
      </c>
      <c r="V140" s="113">
        <f t="shared" si="16"/>
        <v>1.1550953231140497E-3</v>
      </c>
      <c r="W140" s="113">
        <f t="shared" si="17"/>
        <v>2.3101906462280994E-3</v>
      </c>
      <c r="X140" s="114">
        <f t="shared" si="18"/>
        <v>1.1537626173108162E-3</v>
      </c>
      <c r="Y140" s="107">
        <f t="shared" si="19"/>
        <v>20689855046.937603</v>
      </c>
      <c r="Z140" s="175">
        <f t="shared" si="26"/>
        <v>132.47224045811765</v>
      </c>
      <c r="AA140" s="113">
        <f t="shared" si="20"/>
        <v>3.3673734557854904E-3</v>
      </c>
      <c r="AB140" s="113">
        <f t="shared" si="21"/>
        <v>6.7347469115709808E-3</v>
      </c>
      <c r="AC140" s="114">
        <f t="shared" si="22"/>
        <v>3.3560723069832044E-3</v>
      </c>
      <c r="AD140" s="113"/>
      <c r="AE140" s="113"/>
      <c r="AF140" s="113"/>
    </row>
    <row r="141" spans="1:32" ht="15.75" customHeight="1">
      <c r="A141" s="66"/>
      <c r="B141" s="86">
        <f t="shared" si="23"/>
        <v>95</v>
      </c>
      <c r="C141" s="156">
        <f t="shared" si="0"/>
        <v>50848561</v>
      </c>
      <c r="D141" s="107">
        <f t="shared" si="1"/>
        <v>20996428245.146481</v>
      </c>
      <c r="E141" s="157">
        <f t="shared" si="2"/>
        <v>2.8711774792679515E-2</v>
      </c>
      <c r="F141" s="158">
        <f t="shared" si="3"/>
        <v>7.1676832309015346E-7</v>
      </c>
      <c r="G141" s="113">
        <f t="shared" si="4"/>
        <v>1.4335366461803069E-6</v>
      </c>
      <c r="H141" s="114">
        <f t="shared" si="5"/>
        <v>7.1676780932783402E-7</v>
      </c>
      <c r="I141" s="107">
        <f t="shared" si="6"/>
        <v>20566656000</v>
      </c>
      <c r="J141" s="174">
        <f t="shared" si="7"/>
        <v>280</v>
      </c>
      <c r="K141" s="113">
        <f t="shared" si="8"/>
        <v>7.1873448571557518E-3</v>
      </c>
      <c r="L141" s="113">
        <f t="shared" si="9"/>
        <v>1.4374689714311504E-2</v>
      </c>
      <c r="M141" s="114">
        <f t="shared" si="10"/>
        <v>7.1360555648911639E-3</v>
      </c>
      <c r="N141" s="86">
        <f t="shared" si="24"/>
        <v>95</v>
      </c>
      <c r="O141" s="107">
        <f t="shared" si="11"/>
        <v>20670019330.269459</v>
      </c>
      <c r="P141" s="175">
        <f t="shared" si="27"/>
        <v>189.80156778474895</v>
      </c>
      <c r="Q141" s="113">
        <f t="shared" si="12"/>
        <v>4.8363545104942026E-3</v>
      </c>
      <c r="R141" s="113">
        <f t="shared" si="13"/>
        <v>9.6727090209884053E-3</v>
      </c>
      <c r="S141" s="114">
        <f t="shared" si="14"/>
        <v>4.813076764972779E-3</v>
      </c>
      <c r="T141" s="107">
        <f t="shared" si="15"/>
        <v>20883328934.488575</v>
      </c>
      <c r="U141" s="175">
        <f t="shared" si="25"/>
        <v>44.469978946889583</v>
      </c>
      <c r="V141" s="113">
        <f t="shared" si="16"/>
        <v>1.11741909486565E-3</v>
      </c>
      <c r="W141" s="113">
        <f t="shared" si="17"/>
        <v>2.2348381897313E-3</v>
      </c>
      <c r="X141" s="114">
        <f t="shared" si="18"/>
        <v>1.116171863112525E-3</v>
      </c>
      <c r="Y141" s="107">
        <f t="shared" si="19"/>
        <v>20758270977.74762</v>
      </c>
      <c r="Z141" s="175">
        <f t="shared" si="26"/>
        <v>130.52489852338331</v>
      </c>
      <c r="AA141" s="113">
        <f t="shared" si="20"/>
        <v>3.3067380440706942E-3</v>
      </c>
      <c r="AB141" s="113">
        <f t="shared" si="21"/>
        <v>6.6134760881413884E-3</v>
      </c>
      <c r="AC141" s="114">
        <f t="shared" si="22"/>
        <v>3.2958395659905548E-3</v>
      </c>
      <c r="AD141" s="113"/>
      <c r="AE141" s="113"/>
      <c r="AF141" s="113"/>
    </row>
    <row r="142" spans="1:32" ht="15.75" customHeight="1">
      <c r="A142" s="66"/>
      <c r="B142" s="86">
        <f t="shared" si="23"/>
        <v>96</v>
      </c>
      <c r="C142" s="156">
        <f t="shared" si="0"/>
        <v>51372721</v>
      </c>
      <c r="D142" s="107">
        <f t="shared" si="1"/>
        <v>20996441545.067841</v>
      </c>
      <c r="E142" s="157">
        <f t="shared" si="2"/>
        <v>2.5373781595656782E-2</v>
      </c>
      <c r="F142" s="158">
        <f t="shared" si="3"/>
        <v>6.3343732585042269E-7</v>
      </c>
      <c r="G142" s="113">
        <f t="shared" si="4"/>
        <v>1.2668746517008454E-6</v>
      </c>
      <c r="H142" s="114">
        <f t="shared" si="5"/>
        <v>6.3343692446871103E-7</v>
      </c>
      <c r="I142" s="107">
        <f t="shared" si="6"/>
        <v>20713420800</v>
      </c>
      <c r="J142" s="174">
        <f t="shared" si="7"/>
        <v>280</v>
      </c>
      <c r="K142" s="113">
        <f t="shared" si="8"/>
        <v>7.1360555648910546E-3</v>
      </c>
      <c r="L142" s="113">
        <f t="shared" si="9"/>
        <v>1.4272111129782109E-2</v>
      </c>
      <c r="M142" s="114">
        <f t="shared" si="10"/>
        <v>7.0854930924784121E-3</v>
      </c>
      <c r="N142" s="86">
        <f t="shared" si="24"/>
        <v>96</v>
      </c>
      <c r="O142" s="107">
        <f t="shared" si="11"/>
        <v>20768719777.560329</v>
      </c>
      <c r="P142" s="175">
        <f t="shared" si="27"/>
        <v>188.30213539924941</v>
      </c>
      <c r="Q142" s="113">
        <f t="shared" si="12"/>
        <v>4.7750534585293001E-3</v>
      </c>
      <c r="R142" s="113">
        <f t="shared" si="13"/>
        <v>9.5501069170586001E-3</v>
      </c>
      <c r="S142" s="114">
        <f t="shared" si="14"/>
        <v>4.7523606822175157E-3</v>
      </c>
      <c r="T142" s="107">
        <f t="shared" si="15"/>
        <v>20905904073.052185</v>
      </c>
      <c r="U142" s="175">
        <f t="shared" si="25"/>
        <v>43.069174610062561</v>
      </c>
      <c r="V142" s="113">
        <f t="shared" si="16"/>
        <v>1.0810124494245502E-3</v>
      </c>
      <c r="W142" s="113">
        <f t="shared" si="17"/>
        <v>2.1620248988491004E-3</v>
      </c>
      <c r="X142" s="114">
        <f t="shared" si="18"/>
        <v>1.0798451234028672E-3</v>
      </c>
      <c r="Y142" s="107">
        <f t="shared" si="19"/>
        <v>20825681194.374729</v>
      </c>
      <c r="Z142" s="175">
        <f t="shared" si="26"/>
        <v>128.60618251508959</v>
      </c>
      <c r="AA142" s="113">
        <f t="shared" si="20"/>
        <v>3.2473907243706231E-3</v>
      </c>
      <c r="AB142" s="113">
        <f t="shared" si="21"/>
        <v>6.4947814487412462E-3</v>
      </c>
      <c r="AC142" s="114">
        <f t="shared" si="22"/>
        <v>3.2368793125152617E-3</v>
      </c>
      <c r="AD142" s="113"/>
      <c r="AE142" s="113"/>
      <c r="AF142" s="113"/>
    </row>
    <row r="143" spans="1:32" ht="15.75" customHeight="1">
      <c r="A143" s="66"/>
      <c r="B143" s="86">
        <f t="shared" si="23"/>
        <v>97</v>
      </c>
      <c r="C143" s="156">
        <f t="shared" si="0"/>
        <v>51896881</v>
      </c>
      <c r="D143" s="107">
        <f t="shared" si="1"/>
        <v>20996453298.757828</v>
      </c>
      <c r="E143" s="157">
        <f t="shared" si="2"/>
        <v>2.242385910007362E-2</v>
      </c>
      <c r="F143" s="158">
        <f t="shared" si="3"/>
        <v>5.5979438048842193E-7</v>
      </c>
      <c r="G143" s="113">
        <f t="shared" si="4"/>
        <v>1.1195887609768439E-6</v>
      </c>
      <c r="H143" s="114">
        <f t="shared" si="5"/>
        <v>5.5979406732298287E-7</v>
      </c>
      <c r="I143" s="107">
        <f t="shared" si="6"/>
        <v>20860185600</v>
      </c>
      <c r="J143" s="174">
        <f t="shared" si="7"/>
        <v>280</v>
      </c>
      <c r="K143" s="113">
        <f t="shared" si="8"/>
        <v>7.0854930924784763E-3</v>
      </c>
      <c r="L143" s="113">
        <f t="shared" si="9"/>
        <v>1.4170986184956953E-2</v>
      </c>
      <c r="M143" s="114">
        <f t="shared" si="10"/>
        <v>7.0356420989852175E-3</v>
      </c>
      <c r="N143" s="86">
        <f t="shared" si="24"/>
        <v>97</v>
      </c>
      <c r="O143" s="107">
        <f t="shared" si="11"/>
        <v>20866640491.3176</v>
      </c>
      <c r="P143" s="175">
        <f t="shared" si="27"/>
        <v>186.8145485295953</v>
      </c>
      <c r="Q143" s="113">
        <f t="shared" si="12"/>
        <v>4.714817032827885E-3</v>
      </c>
      <c r="R143" s="113">
        <f t="shared" si="13"/>
        <v>9.42963406565577E-3</v>
      </c>
      <c r="S143" s="114">
        <f t="shared" si="14"/>
        <v>4.6926918493666037E-3</v>
      </c>
      <c r="T143" s="107">
        <f t="shared" si="15"/>
        <v>20927768094.751041</v>
      </c>
      <c r="U143" s="175">
        <f t="shared" si="25"/>
        <v>41.71249560984559</v>
      </c>
      <c r="V143" s="113">
        <f t="shared" si="16"/>
        <v>1.0458300020155162E-3</v>
      </c>
      <c r="W143" s="113">
        <f t="shared" si="17"/>
        <v>2.0916600040310324E-3</v>
      </c>
      <c r="X143" s="114">
        <f t="shared" si="18"/>
        <v>1.0447373843147645E-3</v>
      </c>
      <c r="Y143" s="107">
        <f t="shared" si="19"/>
        <v>20892100480.817421</v>
      </c>
      <c r="Z143" s="175">
        <f t="shared" si="26"/>
        <v>126.71567163211775</v>
      </c>
      <c r="AA143" s="113">
        <f t="shared" si="20"/>
        <v>3.1892971866213176E-3</v>
      </c>
      <c r="AB143" s="113">
        <f t="shared" si="21"/>
        <v>6.3785943732426352E-3</v>
      </c>
      <c r="AC143" s="114">
        <f t="shared" si="22"/>
        <v>3.1791579072517617E-3</v>
      </c>
      <c r="AD143" s="113"/>
      <c r="AE143" s="113"/>
      <c r="AF143" s="113"/>
    </row>
    <row r="144" spans="1:32" ht="15.75" customHeight="1">
      <c r="A144" s="185" t="s">
        <v>90</v>
      </c>
      <c r="B144" s="186">
        <f t="shared" si="23"/>
        <v>98</v>
      </c>
      <c r="C144" s="187">
        <f t="shared" si="0"/>
        <v>52421041</v>
      </c>
      <c r="D144" s="188">
        <f t="shared" si="1"/>
        <v>20996463685.979267</v>
      </c>
      <c r="E144" s="189">
        <f t="shared" si="2"/>
        <v>1.9816890716282648E-2</v>
      </c>
      <c r="F144" s="190">
        <f t="shared" si="3"/>
        <v>4.9471314471840309E-7</v>
      </c>
      <c r="G144" s="191">
        <f t="shared" si="4"/>
        <v>9.8942628943680618E-7</v>
      </c>
      <c r="H144" s="192">
        <f t="shared" si="5"/>
        <v>4.9471289997882195E-7</v>
      </c>
      <c r="I144" s="188">
        <f t="shared" si="6"/>
        <v>21006950400</v>
      </c>
      <c r="J144" s="193">
        <f t="shared" si="7"/>
        <v>280</v>
      </c>
      <c r="K144" s="191">
        <f t="shared" si="8"/>
        <v>7.0356420989849677E-3</v>
      </c>
      <c r="L144" s="191">
        <f t="shared" si="9"/>
        <v>1.4071284197969935E-2</v>
      </c>
      <c r="M144" s="192">
        <f t="shared" si="10"/>
        <v>6.9864876721945635E-3</v>
      </c>
      <c r="N144" s="186">
        <f t="shared" si="24"/>
        <v>98</v>
      </c>
      <c r="O144" s="188">
        <f t="shared" si="11"/>
        <v>20963787631.436192</v>
      </c>
      <c r="P144" s="194">
        <f t="shared" si="27"/>
        <v>185.33871359621151</v>
      </c>
      <c r="Q144" s="191">
        <f t="shared" si="12"/>
        <v>4.655619583756823E-3</v>
      </c>
      <c r="R144" s="191">
        <f t="shared" si="13"/>
        <v>9.311239167513646E-3</v>
      </c>
      <c r="S144" s="192">
        <f t="shared" si="14"/>
        <v>4.6340452320225989E-3</v>
      </c>
      <c r="T144" s="188">
        <f t="shared" si="15"/>
        <v>20948943399.766384</v>
      </c>
      <c r="U144" s="194">
        <f t="shared" si="25"/>
        <v>40.39855199813546</v>
      </c>
      <c r="V144" s="191">
        <f t="shared" si="16"/>
        <v>1.0118281567088731E-3</v>
      </c>
      <c r="W144" s="191">
        <f t="shared" si="17"/>
        <v>2.0236563134177462E-3</v>
      </c>
      <c r="X144" s="192">
        <f t="shared" si="18"/>
        <v>1.0108053953488128E-3</v>
      </c>
      <c r="Y144" s="188">
        <f t="shared" si="19"/>
        <v>20957543403.749405</v>
      </c>
      <c r="Z144" s="194">
        <f t="shared" si="26"/>
        <v>124.8529512591256</v>
      </c>
      <c r="AA144" s="191">
        <f t="shared" si="20"/>
        <v>3.1324242860152774E-3</v>
      </c>
      <c r="AB144" s="191">
        <f t="shared" si="21"/>
        <v>6.2648485720305548E-3</v>
      </c>
      <c r="AC144" s="192">
        <f t="shared" si="22"/>
        <v>3.1226428437347575E-3</v>
      </c>
      <c r="AD144" s="113"/>
      <c r="AE144" s="113"/>
      <c r="AF144" s="113"/>
    </row>
    <row r="145" spans="1:32" ht="15.75" customHeight="1">
      <c r="A145" s="66"/>
      <c r="B145" s="86"/>
      <c r="C145" s="156"/>
      <c r="D145" s="107"/>
      <c r="E145" s="157"/>
      <c r="F145" s="158"/>
      <c r="G145" s="113"/>
      <c r="H145" s="114"/>
      <c r="I145" s="107"/>
      <c r="J145" s="174"/>
      <c r="K145" s="113"/>
      <c r="L145" s="113"/>
      <c r="M145" s="114"/>
      <c r="N145" s="86"/>
      <c r="O145" s="107"/>
      <c r="P145" s="175"/>
      <c r="Q145" s="113"/>
      <c r="R145" s="113"/>
      <c r="S145" s="114"/>
      <c r="T145" s="107"/>
      <c r="U145" s="175"/>
      <c r="V145" s="113"/>
      <c r="W145" s="113"/>
      <c r="X145" s="114"/>
      <c r="Y145" s="107"/>
      <c r="Z145" s="175"/>
      <c r="AA145" s="113"/>
      <c r="AB145" s="113"/>
      <c r="AC145" s="114"/>
      <c r="AD145" s="113"/>
      <c r="AE145" s="113"/>
      <c r="AF145" s="113"/>
    </row>
    <row r="146" spans="1:32" ht="15.75" customHeight="1">
      <c r="A146" s="66"/>
      <c r="B146" s="86"/>
      <c r="C146" s="156"/>
      <c r="D146" s="107"/>
      <c r="E146" s="157"/>
      <c r="F146" s="158"/>
      <c r="G146" s="113"/>
      <c r="H146" s="114"/>
      <c r="I146" s="107"/>
      <c r="J146" s="174"/>
      <c r="K146" s="113"/>
      <c r="L146" s="113"/>
      <c r="M146" s="114"/>
      <c r="N146" s="86"/>
      <c r="O146" s="107"/>
      <c r="P146" s="175"/>
      <c r="Q146" s="113"/>
      <c r="R146" s="113"/>
      <c r="S146" s="114"/>
      <c r="T146" s="107"/>
      <c r="U146" s="175"/>
      <c r="V146" s="113"/>
      <c r="W146" s="113"/>
      <c r="X146" s="114"/>
      <c r="Y146" s="107"/>
      <c r="Z146" s="175"/>
      <c r="AA146" s="113"/>
      <c r="AB146" s="113"/>
      <c r="AC146" s="114"/>
      <c r="AD146" s="113"/>
      <c r="AE146" s="113"/>
      <c r="AF146" s="113"/>
    </row>
    <row r="147" spans="1:32" ht="15.75" customHeight="1">
      <c r="A147" s="66"/>
      <c r="B147" s="86"/>
      <c r="C147" s="156"/>
      <c r="D147" s="107"/>
      <c r="E147" s="157"/>
      <c r="F147" s="158"/>
      <c r="G147" s="113"/>
      <c r="H147" s="114"/>
      <c r="I147" s="107"/>
      <c r="J147" s="174"/>
      <c r="K147" s="113"/>
      <c r="L147" s="113"/>
      <c r="M147" s="114"/>
      <c r="N147" s="86"/>
      <c r="O147" s="107"/>
      <c r="P147" s="175"/>
      <c r="Q147" s="113"/>
      <c r="R147" s="113"/>
      <c r="S147" s="114"/>
      <c r="T147" s="107"/>
      <c r="U147" s="175"/>
      <c r="V147" s="113"/>
      <c r="W147" s="113"/>
      <c r="X147" s="114"/>
      <c r="Y147" s="107"/>
      <c r="Z147" s="175"/>
      <c r="AA147" s="113"/>
      <c r="AB147" s="113"/>
      <c r="AC147" s="114"/>
      <c r="AD147" s="113"/>
      <c r="AE147" s="113"/>
      <c r="AF147" s="113"/>
    </row>
    <row r="148" spans="1:32" ht="15.75" customHeight="1">
      <c r="A148" s="66"/>
      <c r="B148" s="86"/>
      <c r="C148" s="156"/>
      <c r="D148" s="107"/>
      <c r="E148" s="157"/>
      <c r="F148" s="158"/>
      <c r="G148" s="113"/>
      <c r="H148" s="114"/>
      <c r="I148" s="107"/>
      <c r="J148" s="174"/>
      <c r="K148" s="113"/>
      <c r="L148" s="113"/>
      <c r="M148" s="114"/>
      <c r="N148" s="86"/>
      <c r="O148" s="107"/>
      <c r="P148" s="175"/>
      <c r="Q148" s="113"/>
      <c r="R148" s="113"/>
      <c r="S148" s="114"/>
      <c r="T148" s="107"/>
      <c r="U148" s="175"/>
      <c r="V148" s="113"/>
      <c r="W148" s="113"/>
      <c r="X148" s="114"/>
      <c r="Y148" s="107"/>
      <c r="Z148" s="175"/>
      <c r="AA148" s="113"/>
      <c r="AB148" s="113"/>
      <c r="AC148" s="114"/>
      <c r="AD148" s="113"/>
      <c r="AE148" s="113"/>
      <c r="AF148" s="113"/>
    </row>
    <row r="149" spans="1:32" ht="15.75" customHeight="1">
      <c r="A149" s="66"/>
      <c r="B149" s="86"/>
      <c r="C149" s="156"/>
      <c r="D149" s="107"/>
      <c r="E149" s="157"/>
      <c r="F149" s="158"/>
      <c r="G149" s="113"/>
      <c r="H149" s="114"/>
      <c r="I149" s="107"/>
      <c r="J149" s="174"/>
      <c r="K149" s="113"/>
      <c r="L149" s="113"/>
      <c r="M149" s="114"/>
      <c r="N149" s="86"/>
      <c r="O149" s="107"/>
      <c r="P149" s="175"/>
      <c r="Q149" s="113"/>
      <c r="R149" s="113"/>
      <c r="S149" s="114"/>
      <c r="T149" s="107"/>
      <c r="U149" s="175"/>
      <c r="V149" s="113"/>
      <c r="W149" s="113"/>
      <c r="X149" s="114"/>
      <c r="Y149" s="107"/>
      <c r="Z149" s="175"/>
      <c r="AA149" s="113"/>
      <c r="AB149" s="113"/>
      <c r="AC149" s="114"/>
      <c r="AD149" s="113"/>
      <c r="AE149" s="113"/>
      <c r="AF149" s="113"/>
    </row>
    <row r="150" spans="1:32" ht="15.75" customHeight="1">
      <c r="A150" s="66"/>
      <c r="B150" s="86"/>
      <c r="C150" s="156"/>
      <c r="D150" s="107"/>
      <c r="E150" s="157"/>
      <c r="F150" s="158"/>
      <c r="G150" s="113"/>
      <c r="H150" s="114"/>
      <c r="I150" s="107"/>
      <c r="J150" s="174"/>
      <c r="K150" s="113"/>
      <c r="L150" s="113"/>
      <c r="M150" s="114"/>
      <c r="N150" s="86"/>
      <c r="O150" s="107"/>
      <c r="P150" s="175"/>
      <c r="Q150" s="113"/>
      <c r="R150" s="113"/>
      <c r="S150" s="114"/>
      <c r="T150" s="107"/>
      <c r="U150" s="175"/>
      <c r="V150" s="113"/>
      <c r="W150" s="113"/>
      <c r="X150" s="114"/>
      <c r="Y150" s="107"/>
      <c r="Z150" s="175"/>
      <c r="AA150" s="113"/>
      <c r="AB150" s="113"/>
      <c r="AC150" s="114"/>
      <c r="AD150" s="113"/>
      <c r="AE150" s="113"/>
      <c r="AF150" s="113"/>
    </row>
    <row r="151" spans="1:32" ht="15.75" customHeight="1">
      <c r="A151" s="66"/>
      <c r="B151" s="86"/>
      <c r="C151" s="156"/>
      <c r="D151" s="107"/>
      <c r="E151" s="157"/>
      <c r="F151" s="158"/>
      <c r="G151" s="113"/>
      <c r="H151" s="114"/>
      <c r="I151" s="107"/>
      <c r="J151" s="174"/>
      <c r="K151" s="113"/>
      <c r="L151" s="113"/>
      <c r="M151" s="114"/>
      <c r="N151" s="86"/>
      <c r="O151" s="107"/>
      <c r="P151" s="175"/>
      <c r="Q151" s="113"/>
      <c r="R151" s="113"/>
      <c r="S151" s="114"/>
      <c r="T151" s="107"/>
      <c r="U151" s="175"/>
      <c r="V151" s="113"/>
      <c r="W151" s="113"/>
      <c r="X151" s="114"/>
      <c r="Y151" s="107"/>
      <c r="Z151" s="175"/>
      <c r="AA151" s="113"/>
      <c r="AB151" s="113"/>
      <c r="AC151" s="114"/>
      <c r="AD151" s="113"/>
      <c r="AE151" s="113"/>
      <c r="AF151" s="113"/>
    </row>
    <row r="152" spans="1:32" ht="15.75" customHeight="1">
      <c r="A152" s="66"/>
      <c r="B152" s="86"/>
      <c r="C152" s="156"/>
      <c r="D152" s="107"/>
      <c r="E152" s="157"/>
      <c r="F152" s="158"/>
      <c r="G152" s="113"/>
      <c r="H152" s="114"/>
      <c r="I152" s="107"/>
      <c r="J152" s="174"/>
      <c r="K152" s="113"/>
      <c r="L152" s="113"/>
      <c r="M152" s="114"/>
      <c r="N152" s="86"/>
      <c r="O152" s="107"/>
      <c r="P152" s="175"/>
      <c r="Q152" s="113"/>
      <c r="R152" s="113"/>
      <c r="S152" s="114"/>
      <c r="T152" s="107"/>
      <c r="U152" s="175"/>
      <c r="V152" s="113"/>
      <c r="W152" s="113"/>
      <c r="X152" s="114"/>
      <c r="Y152" s="107"/>
      <c r="Z152" s="175"/>
      <c r="AA152" s="113"/>
      <c r="AB152" s="113"/>
      <c r="AC152" s="114"/>
      <c r="AD152" s="113"/>
      <c r="AE152" s="113"/>
      <c r="AF152" s="113"/>
    </row>
    <row r="153" spans="1:32" ht="15.75" customHeight="1">
      <c r="A153" s="66"/>
      <c r="B153" s="86"/>
      <c r="C153" s="156"/>
      <c r="D153" s="107"/>
      <c r="E153" s="157"/>
      <c r="F153" s="158"/>
      <c r="G153" s="113"/>
      <c r="H153" s="114"/>
      <c r="I153" s="107"/>
      <c r="J153" s="174"/>
      <c r="K153" s="113"/>
      <c r="L153" s="113"/>
      <c r="M153" s="114"/>
      <c r="N153" s="86"/>
      <c r="O153" s="107"/>
      <c r="P153" s="175"/>
      <c r="Q153" s="113"/>
      <c r="R153" s="113"/>
      <c r="S153" s="114"/>
      <c r="T153" s="107"/>
      <c r="U153" s="175"/>
      <c r="V153" s="113"/>
      <c r="W153" s="113"/>
      <c r="X153" s="114"/>
      <c r="Y153" s="107"/>
      <c r="Z153" s="175"/>
      <c r="AA153" s="113"/>
      <c r="AB153" s="113"/>
      <c r="AC153" s="114"/>
      <c r="AD153" s="113"/>
      <c r="AE153" s="113"/>
      <c r="AF153" s="113"/>
    </row>
    <row r="154" spans="1:32" ht="15.75" customHeight="1">
      <c r="A154" s="66"/>
      <c r="B154" s="86"/>
      <c r="C154" s="156"/>
      <c r="D154" s="107"/>
      <c r="E154" s="157"/>
      <c r="F154" s="158"/>
      <c r="G154" s="113"/>
      <c r="H154" s="114"/>
      <c r="I154" s="107"/>
      <c r="J154" s="174"/>
      <c r="K154" s="113"/>
      <c r="L154" s="113"/>
      <c r="M154" s="114"/>
      <c r="N154" s="86"/>
      <c r="O154" s="107"/>
      <c r="P154" s="175"/>
      <c r="Q154" s="113"/>
      <c r="R154" s="113"/>
      <c r="S154" s="114"/>
      <c r="T154" s="107"/>
      <c r="U154" s="175"/>
      <c r="V154" s="113"/>
      <c r="W154" s="113"/>
      <c r="X154" s="114"/>
      <c r="Y154" s="107"/>
      <c r="Z154" s="175"/>
      <c r="AA154" s="113"/>
      <c r="AB154" s="113"/>
      <c r="AC154" s="114"/>
      <c r="AD154" s="113"/>
      <c r="AE154" s="113"/>
      <c r="AF154" s="113"/>
    </row>
    <row r="155" spans="1:32" ht="15.75" customHeight="1">
      <c r="A155" s="66"/>
      <c r="B155" s="86"/>
      <c r="C155" s="156"/>
      <c r="D155" s="107"/>
      <c r="E155" s="157"/>
      <c r="F155" s="158"/>
      <c r="G155" s="113"/>
      <c r="H155" s="114"/>
      <c r="I155" s="107"/>
      <c r="J155" s="174"/>
      <c r="K155" s="113"/>
      <c r="L155" s="113"/>
      <c r="M155" s="114"/>
      <c r="N155" s="86"/>
      <c r="O155" s="107"/>
      <c r="P155" s="175"/>
      <c r="Q155" s="113"/>
      <c r="R155" s="113"/>
      <c r="S155" s="114"/>
      <c r="T155" s="107"/>
      <c r="U155" s="175"/>
      <c r="V155" s="113"/>
      <c r="W155" s="113"/>
      <c r="X155" s="114"/>
      <c r="Y155" s="107"/>
      <c r="Z155" s="175"/>
      <c r="AA155" s="113"/>
      <c r="AB155" s="113"/>
      <c r="AC155" s="114"/>
      <c r="AD155" s="113"/>
      <c r="AE155" s="113"/>
      <c r="AF155" s="113"/>
    </row>
    <row r="156" spans="1:32" ht="15.75" customHeight="1">
      <c r="A156" s="66"/>
      <c r="B156" s="86"/>
      <c r="C156" s="156"/>
      <c r="D156" s="107"/>
      <c r="E156" s="157"/>
      <c r="F156" s="158"/>
      <c r="G156" s="113"/>
      <c r="H156" s="114"/>
      <c r="I156" s="107"/>
      <c r="J156" s="174"/>
      <c r="K156" s="113"/>
      <c r="L156" s="113"/>
      <c r="M156" s="114"/>
      <c r="N156" s="86"/>
      <c r="O156" s="107"/>
      <c r="P156" s="175"/>
      <c r="Q156" s="113"/>
      <c r="R156" s="113"/>
      <c r="S156" s="114"/>
      <c r="T156" s="107"/>
      <c r="U156" s="175"/>
      <c r="V156" s="113"/>
      <c r="W156" s="113"/>
      <c r="X156" s="114"/>
      <c r="Y156" s="107"/>
      <c r="Z156" s="175"/>
      <c r="AA156" s="113"/>
      <c r="AB156" s="113"/>
      <c r="AC156" s="114"/>
      <c r="AD156" s="113"/>
      <c r="AE156" s="113"/>
      <c r="AF156" s="113"/>
    </row>
    <row r="157" spans="1:32" ht="15.75" customHeight="1">
      <c r="A157" s="66"/>
      <c r="B157" s="86"/>
      <c r="C157" s="156"/>
      <c r="D157" s="107"/>
      <c r="E157" s="195"/>
      <c r="F157" s="158"/>
      <c r="G157" s="107"/>
      <c r="H157" s="108"/>
      <c r="I157" s="107"/>
      <c r="J157" s="195"/>
      <c r="K157" s="158"/>
      <c r="L157" s="107"/>
      <c r="M157" s="108"/>
      <c r="N157" s="86"/>
      <c r="O157" s="107"/>
      <c r="P157" s="195"/>
      <c r="Q157" s="158"/>
      <c r="R157" s="107"/>
      <c r="S157" s="108"/>
      <c r="T157" s="107"/>
      <c r="U157" s="195"/>
      <c r="V157" s="158"/>
      <c r="X157" s="88"/>
      <c r="Y157" s="107"/>
      <c r="Z157" s="195"/>
      <c r="AA157" s="158"/>
      <c r="AC157" s="88"/>
      <c r="AD157" s="63"/>
      <c r="AE157" s="63"/>
      <c r="AF157" s="63"/>
    </row>
    <row r="158" spans="1:32" ht="15.75" customHeight="1">
      <c r="A158" s="66"/>
      <c r="B158" s="86"/>
      <c r="C158" s="156"/>
      <c r="D158" s="107"/>
      <c r="E158" s="195"/>
      <c r="F158" s="158"/>
      <c r="G158" s="107"/>
      <c r="H158" s="108"/>
      <c r="I158" s="107"/>
      <c r="J158" s="195"/>
      <c r="K158" s="158"/>
      <c r="L158" s="107"/>
      <c r="M158" s="108"/>
      <c r="N158" s="86"/>
      <c r="O158" s="107"/>
      <c r="P158" s="195"/>
      <c r="Q158" s="158"/>
      <c r="R158" s="107"/>
      <c r="S158" s="108"/>
      <c r="T158" s="107"/>
      <c r="U158" s="195"/>
      <c r="V158" s="158"/>
      <c r="X158" s="88"/>
      <c r="Y158" s="107"/>
      <c r="Z158" s="195"/>
      <c r="AA158" s="158"/>
      <c r="AC158" s="88"/>
      <c r="AD158" s="63"/>
      <c r="AE158" s="63"/>
      <c r="AF158" s="63"/>
    </row>
    <row r="159" spans="1:32" ht="15.75" customHeight="1">
      <c r="A159" s="66"/>
      <c r="B159" s="86"/>
      <c r="C159" s="140"/>
      <c r="D159" s="107"/>
      <c r="E159" s="195"/>
      <c r="F159" s="158"/>
      <c r="G159" s="107"/>
      <c r="H159" s="107"/>
      <c r="I159" s="107"/>
      <c r="J159" s="195"/>
      <c r="K159" s="158"/>
      <c r="L159" s="107"/>
      <c r="M159" s="107"/>
      <c r="N159" s="86"/>
      <c r="O159" s="107"/>
      <c r="P159" s="195"/>
      <c r="Q159" s="158"/>
      <c r="R159" s="107"/>
      <c r="S159" s="107"/>
      <c r="T159" s="107"/>
      <c r="U159" s="195"/>
      <c r="V159" s="158"/>
    </row>
    <row r="160" spans="1:32" ht="15.75" customHeight="1">
      <c r="A160" s="66"/>
      <c r="B160" s="86"/>
      <c r="C160" s="140"/>
      <c r="D160" s="107"/>
      <c r="E160" s="195"/>
      <c r="F160" s="158"/>
      <c r="G160" s="107"/>
      <c r="H160" s="107"/>
      <c r="I160" s="107"/>
      <c r="J160" s="195"/>
      <c r="K160" s="158"/>
      <c r="L160" s="107"/>
      <c r="M160" s="107"/>
      <c r="N160" s="86"/>
      <c r="O160" s="107"/>
      <c r="P160" s="195"/>
      <c r="Q160" s="158"/>
      <c r="R160" s="107"/>
      <c r="S160" s="107"/>
      <c r="T160" s="107"/>
      <c r="U160" s="195"/>
      <c r="V160" s="158"/>
    </row>
    <row r="161" spans="1:22" ht="15.75" customHeight="1">
      <c r="A161" s="66"/>
      <c r="B161" s="86"/>
      <c r="C161" s="140"/>
      <c r="D161" s="107"/>
      <c r="E161" s="195"/>
      <c r="F161" s="158"/>
      <c r="G161" s="107"/>
      <c r="H161" s="107"/>
      <c r="I161" s="107"/>
      <c r="J161" s="195"/>
      <c r="K161" s="158"/>
      <c r="L161" s="107"/>
      <c r="M161" s="107"/>
      <c r="N161" s="86"/>
      <c r="O161" s="107"/>
      <c r="P161" s="195"/>
      <c r="Q161" s="158"/>
      <c r="R161" s="107"/>
      <c r="S161" s="107"/>
      <c r="T161" s="107"/>
      <c r="U161" s="195"/>
      <c r="V161" s="158"/>
    </row>
    <row r="162" spans="1:22" ht="15.75" customHeight="1">
      <c r="A162" s="66"/>
      <c r="B162" s="86"/>
      <c r="C162" s="140"/>
      <c r="D162" s="107"/>
      <c r="E162" s="195"/>
      <c r="F162" s="158"/>
      <c r="G162" s="107"/>
      <c r="H162" s="107"/>
      <c r="I162" s="107"/>
      <c r="J162" s="195"/>
      <c r="K162" s="158"/>
      <c r="L162" s="107"/>
      <c r="M162" s="107"/>
      <c r="N162" s="86"/>
      <c r="O162" s="107"/>
      <c r="P162" s="195"/>
      <c r="Q162" s="158"/>
      <c r="R162" s="107"/>
      <c r="S162" s="107"/>
      <c r="T162" s="107"/>
      <c r="U162" s="195"/>
      <c r="V162" s="158"/>
    </row>
    <row r="163" spans="1:22" ht="15.75" customHeight="1">
      <c r="A163" s="66"/>
      <c r="B163" s="86"/>
      <c r="C163" s="140"/>
      <c r="D163" s="107"/>
      <c r="E163" s="195"/>
      <c r="F163" s="158"/>
      <c r="G163" s="107"/>
      <c r="H163" s="107"/>
      <c r="I163" s="107"/>
      <c r="J163" s="195"/>
      <c r="K163" s="158"/>
      <c r="L163" s="107"/>
      <c r="M163" s="107"/>
      <c r="N163" s="86"/>
      <c r="O163" s="107"/>
      <c r="P163" s="195"/>
      <c r="Q163" s="158"/>
      <c r="R163" s="107"/>
      <c r="S163" s="107"/>
      <c r="T163" s="107"/>
      <c r="U163" s="195"/>
      <c r="V163" s="158"/>
    </row>
    <row r="164" spans="1:22" ht="15.75" customHeight="1">
      <c r="A164" s="66"/>
      <c r="B164" s="86"/>
      <c r="C164" s="140"/>
      <c r="D164" s="107"/>
      <c r="E164" s="195"/>
      <c r="F164" s="158"/>
      <c r="G164" s="107"/>
      <c r="H164" s="107"/>
      <c r="I164" s="107"/>
      <c r="J164" s="195"/>
      <c r="K164" s="158"/>
      <c r="L164" s="107"/>
      <c r="M164" s="107"/>
      <c r="N164" s="86"/>
      <c r="O164" s="107"/>
      <c r="P164" s="195"/>
      <c r="Q164" s="158"/>
      <c r="R164" s="107"/>
      <c r="S164" s="107"/>
      <c r="T164" s="107"/>
      <c r="U164" s="195"/>
      <c r="V164" s="158"/>
    </row>
    <row r="165" spans="1:22" ht="15.75" customHeight="1">
      <c r="A165" s="66"/>
      <c r="B165" s="86"/>
      <c r="C165" s="140"/>
      <c r="D165" s="107"/>
      <c r="E165" s="195"/>
      <c r="F165" s="158"/>
      <c r="G165" s="107"/>
      <c r="H165" s="107"/>
      <c r="I165" s="107"/>
      <c r="J165" s="195"/>
      <c r="K165" s="158"/>
      <c r="L165" s="107"/>
      <c r="M165" s="107"/>
      <c r="N165" s="86"/>
      <c r="O165" s="107"/>
      <c r="P165" s="195"/>
      <c r="Q165" s="158"/>
      <c r="R165" s="107"/>
      <c r="S165" s="107"/>
      <c r="T165" s="107"/>
      <c r="U165" s="195"/>
      <c r="V165" s="158"/>
    </row>
    <row r="166" spans="1:22" ht="15.75" customHeight="1">
      <c r="A166" s="66"/>
      <c r="B166" s="86"/>
      <c r="C166" s="140"/>
      <c r="D166" s="107"/>
      <c r="E166" s="195"/>
      <c r="F166" s="158"/>
      <c r="G166" s="107"/>
      <c r="H166" s="107"/>
      <c r="I166" s="107"/>
      <c r="J166" s="195"/>
      <c r="K166" s="158"/>
      <c r="L166" s="107"/>
      <c r="M166" s="107"/>
      <c r="N166" s="86"/>
      <c r="O166" s="107"/>
      <c r="P166" s="195"/>
      <c r="Q166" s="158"/>
      <c r="R166" s="107"/>
      <c r="S166" s="107"/>
      <c r="T166" s="107"/>
      <c r="U166" s="195"/>
      <c r="V166" s="158"/>
    </row>
    <row r="167" spans="1:22" ht="15.75" customHeight="1">
      <c r="A167" s="66"/>
      <c r="B167" s="86"/>
      <c r="C167" s="140"/>
      <c r="D167" s="107"/>
      <c r="E167" s="195"/>
      <c r="F167" s="158"/>
      <c r="G167" s="107"/>
      <c r="H167" s="107"/>
      <c r="I167" s="107"/>
      <c r="J167" s="195"/>
      <c r="K167" s="158"/>
      <c r="L167" s="107"/>
      <c r="M167" s="107"/>
      <c r="N167" s="86"/>
      <c r="O167" s="107"/>
      <c r="P167" s="195"/>
      <c r="Q167" s="158"/>
      <c r="R167" s="107"/>
      <c r="S167" s="107"/>
      <c r="T167" s="107"/>
      <c r="U167" s="195"/>
      <c r="V167" s="158"/>
    </row>
    <row r="168" spans="1:22" ht="15.75" customHeight="1">
      <c r="A168" s="66"/>
      <c r="B168" s="86"/>
      <c r="C168" s="140"/>
      <c r="D168" s="107"/>
      <c r="E168" s="195"/>
      <c r="F168" s="158"/>
      <c r="G168" s="107"/>
      <c r="H168" s="107"/>
      <c r="I168" s="107"/>
      <c r="J168" s="195"/>
      <c r="K168" s="158"/>
      <c r="L168" s="107"/>
      <c r="M168" s="107"/>
      <c r="N168" s="86"/>
      <c r="O168" s="107"/>
      <c r="P168" s="195"/>
      <c r="Q168" s="158"/>
      <c r="R168" s="107"/>
      <c r="S168" s="107"/>
      <c r="T168" s="107"/>
      <c r="U168" s="195"/>
      <c r="V168" s="158"/>
    </row>
    <row r="169" spans="1:22" ht="15.75" customHeight="1"/>
    <row r="170" spans="1:22" ht="15.75" customHeight="1"/>
    <row r="171" spans="1:22" ht="15.75" customHeight="1"/>
    <row r="172" spans="1:22" ht="15.75" customHeight="1"/>
    <row r="173" spans="1:22" ht="15.75" customHeight="1"/>
    <row r="174" spans="1:22" ht="15.75" customHeight="1"/>
    <row r="175" spans="1:22" ht="15.75" customHeight="1"/>
    <row r="176" spans="1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D36:AC36"/>
    <mergeCell ref="G44:H44"/>
    <mergeCell ref="L44:M44"/>
    <mergeCell ref="R44:S44"/>
    <mergeCell ref="W44:X44"/>
    <mergeCell ref="AB44:AC44"/>
  </mergeCells>
  <pageMargins left="0.75" right="0.75" top="1" bottom="1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1009"/>
  <sheetViews>
    <sheetView workbookViewId="0"/>
  </sheetViews>
  <sheetFormatPr baseColWidth="10" defaultColWidth="11.28515625" defaultRowHeight="15" customHeight="1" x14ac:dyDescent="0"/>
  <cols>
    <col min="3" max="3" width="32.140625" customWidth="1"/>
    <col min="4" max="4" width="15.42578125" customWidth="1"/>
    <col min="5" max="5" width="14.5703125" customWidth="1"/>
    <col min="6" max="6" width="14.28515625" customWidth="1"/>
    <col min="7" max="7" width="15.28515625" customWidth="1"/>
    <col min="11" max="11" width="15.85546875" customWidth="1"/>
  </cols>
  <sheetData>
    <row r="1" spans="1:24">
      <c r="A1" s="1"/>
      <c r="B1" s="1"/>
      <c r="C1" s="1"/>
      <c r="D1" s="1"/>
      <c r="E1" s="2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/>
      <c r="B2" s="5" t="s">
        <v>0</v>
      </c>
      <c r="C2" s="5"/>
      <c r="D2" s="6"/>
      <c r="E2" s="7"/>
      <c r="F2" s="8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1"/>
      <c r="B3" s="10" t="s">
        <v>1</v>
      </c>
      <c r="C3" s="1"/>
      <c r="D3" s="11" t="s">
        <v>2</v>
      </c>
      <c r="E3" s="12" t="s">
        <v>3</v>
      </c>
      <c r="F3" s="13" t="s">
        <v>4</v>
      </c>
      <c r="G3" s="14" t="s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1"/>
      <c r="B4" s="10" t="s">
        <v>6</v>
      </c>
      <c r="C4" s="1"/>
      <c r="D4" s="1"/>
      <c r="E4" s="2"/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"/>
      <c r="C5" s="15" t="s">
        <v>7</v>
      </c>
      <c r="D5" s="16">
        <f>Supply!D38</f>
        <v>3384.5728887914493</v>
      </c>
      <c r="E5" s="17">
        <f>Supply!O38</f>
        <v>400</v>
      </c>
      <c r="F5" s="18">
        <f>Supply!T38</f>
        <v>900</v>
      </c>
      <c r="G5" s="19">
        <f>Supply!Y38</f>
        <v>525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"/>
      <c r="C6" s="15" t="s">
        <v>8</v>
      </c>
      <c r="D6" s="20">
        <v>-0.12</v>
      </c>
      <c r="E6" s="21">
        <f>-Supply!O39</f>
        <v>-7.9000000000000008E-3</v>
      </c>
      <c r="F6" s="22">
        <f>-Supply!T39</f>
        <v>-3.15E-2</v>
      </c>
      <c r="G6" s="23">
        <f>-Supply!Y39</f>
        <v>-1.47E-2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24"/>
      <c r="C7" s="15" t="s">
        <v>9</v>
      </c>
      <c r="D7" s="25">
        <v>3.7</v>
      </c>
      <c r="E7" s="26">
        <f t="shared" ref="E7:G7" si="0">E9/(E5*60*24*7*52)</f>
        <v>31.593406593406595</v>
      </c>
      <c r="F7" s="27">
        <f t="shared" si="0"/>
        <v>14.041514041514041</v>
      </c>
      <c r="G7" s="28">
        <f t="shared" si="0"/>
        <v>24.071166928309786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24"/>
      <c r="C8" s="24"/>
      <c r="D8" s="25"/>
      <c r="E8" s="29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0"/>
      <c r="C9" s="31" t="s">
        <v>10</v>
      </c>
      <c r="D9" s="32">
        <f>Supply!D46</f>
        <v>6624000000</v>
      </c>
      <c r="E9" s="33">
        <f>Supply!D46</f>
        <v>6624000000</v>
      </c>
      <c r="F9" s="34">
        <f>Supply!D46</f>
        <v>6624000000</v>
      </c>
      <c r="G9" s="35">
        <f>Supply!D46</f>
        <v>6624000000</v>
      </c>
      <c r="H9" s="1"/>
      <c r="I9" s="1"/>
      <c r="J9" s="1"/>
      <c r="K9" s="1"/>
      <c r="L9" s="36"/>
      <c r="M9" s="36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37" t="s">
        <v>11</v>
      </c>
      <c r="C10" s="24"/>
      <c r="D10" s="25"/>
      <c r="E10" s="29"/>
      <c r="F10" s="3"/>
      <c r="G10" s="4"/>
      <c r="H10" s="1"/>
      <c r="I10" s="1"/>
      <c r="J10" s="1"/>
      <c r="K10" s="1"/>
      <c r="L10" s="36"/>
      <c r="M10" s="3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30" t="s">
        <v>12</v>
      </c>
      <c r="C11" s="38" t="s">
        <v>13</v>
      </c>
      <c r="D11" s="32">
        <f>Supply!D47</f>
        <v>8294932915.7727737</v>
      </c>
      <c r="E11" s="33">
        <f>Supply!O47</f>
        <v>6832835827.1999998</v>
      </c>
      <c r="F11" s="34">
        <f>Supply!T47</f>
        <v>7088314032</v>
      </c>
      <c r="G11" s="35">
        <f>Supply!Y47</f>
        <v>6897161397.6000004</v>
      </c>
      <c r="H11" s="1"/>
      <c r="I11" s="1"/>
      <c r="J11" s="1"/>
      <c r="K11" s="39"/>
      <c r="L11" s="36"/>
      <c r="M11" s="3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1"/>
      <c r="B12" s="40"/>
      <c r="C12" s="38" t="s">
        <v>14</v>
      </c>
      <c r="D12" s="32">
        <f t="shared" ref="D12:G12" si="1">D5*(1+D6)</f>
        <v>2978.4241421364754</v>
      </c>
      <c r="E12" s="33">
        <f t="shared" si="1"/>
        <v>396.84</v>
      </c>
      <c r="F12" s="34">
        <f t="shared" si="1"/>
        <v>871.65</v>
      </c>
      <c r="G12" s="35">
        <f t="shared" si="1"/>
        <v>517.28250000000003</v>
      </c>
      <c r="H12" s="1"/>
      <c r="I12" s="1"/>
      <c r="J12" s="1"/>
      <c r="K12" s="39"/>
      <c r="L12" s="36"/>
      <c r="M12" s="3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" customHeight="1">
      <c r="A13" s="1"/>
      <c r="B13" s="40"/>
      <c r="C13" s="31" t="s">
        <v>15</v>
      </c>
      <c r="D13" s="41">
        <f>Supply!F47</f>
        <v>0.25225436530386075</v>
      </c>
      <c r="E13" s="42">
        <f>Supply!Q47</f>
        <v>3.1527147826086926E-2</v>
      </c>
      <c r="F13" s="43">
        <f>Supply!V47</f>
        <v>7.0095717391304352E-2</v>
      </c>
      <c r="G13" s="44">
        <f>Supply!AA47</f>
        <v>4.1238133695652233E-2</v>
      </c>
      <c r="H13" s="1"/>
      <c r="I13" s="1"/>
      <c r="J13" s="1"/>
      <c r="K13" s="39"/>
      <c r="L13" s="36"/>
      <c r="M13" s="36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40"/>
      <c r="C14" s="38" t="s">
        <v>16</v>
      </c>
      <c r="D14" s="41">
        <f>Supply!G47</f>
        <v>0.5045087306077215</v>
      </c>
      <c r="E14" s="42">
        <f>Supply!R47</f>
        <v>6.3054295652173853E-2</v>
      </c>
      <c r="F14" s="43">
        <f>Supply!W47</f>
        <v>0.1401914347826087</v>
      </c>
      <c r="G14" s="44">
        <f>Supply!AB47</f>
        <v>8.2476267391304467E-2</v>
      </c>
      <c r="H14" s="1"/>
      <c r="I14" s="1"/>
      <c r="J14" s="1"/>
      <c r="K14" s="39"/>
      <c r="L14" s="36"/>
      <c r="M14" s="3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45"/>
      <c r="C15" s="1"/>
      <c r="D15" s="1"/>
      <c r="E15" s="2"/>
      <c r="F15" s="3"/>
      <c r="G15" s="4"/>
      <c r="H15" s="1"/>
      <c r="I15" s="1"/>
      <c r="J15" s="1"/>
      <c r="K15" s="39"/>
      <c r="L15" s="46"/>
      <c r="M15" s="4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30" t="s">
        <v>17</v>
      </c>
      <c r="C16" s="38" t="s">
        <v>13</v>
      </c>
      <c r="D16" s="32">
        <f>Supply!D51</f>
        <v>13249081648.834259</v>
      </c>
      <c r="E16" s="33">
        <f>Supply!O51</f>
        <v>7654321968.9334297</v>
      </c>
      <c r="F16" s="34">
        <f>Supply!T51</f>
        <v>8825710118.6247063</v>
      </c>
      <c r="G16" s="35">
        <f>Supply!Y51</f>
        <v>7956318198.7975159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40"/>
      <c r="C17" s="38" t="s">
        <v>14</v>
      </c>
      <c r="D17" s="32">
        <f>Supply!E51</f>
        <v>1944.4454892266297</v>
      </c>
      <c r="E17" s="33">
        <f>Supply!P51</f>
        <v>387.43323408280469</v>
      </c>
      <c r="F17" s="34">
        <f>Supply!U51</f>
        <v>791.73954825657847</v>
      </c>
      <c r="G17" s="35">
        <f>Supply!Z51</f>
        <v>494.66572115066384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40"/>
      <c r="C18" s="31" t="s">
        <v>15</v>
      </c>
      <c r="D18" s="41">
        <f>Supply!F51</f>
        <v>8.3336913842353158E-2</v>
      </c>
      <c r="E18" s="42">
        <f>Supply!Q51</f>
        <v>2.7254103835254336E-2</v>
      </c>
      <c r="F18" s="43">
        <f>Supply!V51</f>
        <v>4.9341625977563391E-2</v>
      </c>
      <c r="G18" s="44">
        <f>Supply!AA51</f>
        <v>3.3686219545870998E-2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40"/>
      <c r="C19" s="38" t="s">
        <v>16</v>
      </c>
      <c r="D19" s="41">
        <f>Supply!G51</f>
        <v>0.16667382768470632</v>
      </c>
      <c r="E19" s="42">
        <f>Supply!R51</f>
        <v>5.4508207670508672E-2</v>
      </c>
      <c r="F19" s="43">
        <f>Supply!W51</f>
        <v>9.8683251955126783E-2</v>
      </c>
      <c r="G19" s="44">
        <f>Supply!AB51</f>
        <v>6.7372439091741995E-2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47"/>
      <c r="C20" s="24"/>
      <c r="D20" s="39"/>
      <c r="E20" s="48"/>
      <c r="F20" s="49"/>
      <c r="G20" s="5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30" t="s">
        <v>18</v>
      </c>
      <c r="C21" s="38" t="s">
        <v>13</v>
      </c>
      <c r="D21" s="32">
        <f>Supply!D56</f>
        <v>16820305122.445732</v>
      </c>
      <c r="E21" s="33">
        <f>Supply!O56</f>
        <v>8646100191.0549011</v>
      </c>
      <c r="F21" s="34">
        <f>Supply!T56</f>
        <v>10714431293.638044</v>
      </c>
      <c r="G21" s="35">
        <f>Supply!Y56</f>
        <v>9197171169.3830128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40"/>
      <c r="C22" s="38" t="s">
        <v>14</v>
      </c>
      <c r="D22" s="32">
        <f>Supply!E56</f>
        <v>1048.1454784041723</v>
      </c>
      <c r="E22" s="33">
        <f>Supply!P56</f>
        <v>372.4628144562476</v>
      </c>
      <c r="F22" s="34">
        <f>Supply!U56</f>
        <v>675.42914417504517</v>
      </c>
      <c r="G22" s="35">
        <f>Supply!Z56</f>
        <v>459.58409400923489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>
      <c r="A23" s="1"/>
      <c r="B23" s="40"/>
      <c r="C23" s="31" t="s">
        <v>15</v>
      </c>
      <c r="D23" s="41">
        <f>Supply!F56</f>
        <v>3.3765533787695624E-2</v>
      </c>
      <c r="E23" s="42">
        <f>Supply!Q56</f>
        <v>2.3101776139703746E-2</v>
      </c>
      <c r="F23" s="43">
        <f>Supply!V56</f>
        <v>3.4171749785439222E-2</v>
      </c>
      <c r="G23" s="44">
        <f>Supply!AA56</f>
        <v>2.689684979154093E-2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40"/>
      <c r="C24" s="38" t="s">
        <v>16</v>
      </c>
      <c r="D24" s="41">
        <f>Supply!G56</f>
        <v>6.7531067575391249E-2</v>
      </c>
      <c r="E24" s="42">
        <f>Supply!R56</f>
        <v>4.6203552279407492E-2</v>
      </c>
      <c r="F24" s="43">
        <f>Supply!W56</f>
        <v>6.8343499570878444E-2</v>
      </c>
      <c r="G24" s="44">
        <f>Supply!AB56</f>
        <v>5.3793699583081861E-2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45"/>
      <c r="C25" s="1"/>
      <c r="D25" s="1"/>
      <c r="E25" s="2"/>
      <c r="F25" s="3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30" t="s">
        <v>19</v>
      </c>
      <c r="C26" s="38" t="s">
        <v>13</v>
      </c>
      <c r="D26" s="32">
        <f>Supply!D71</f>
        <v>20342414901.757103</v>
      </c>
      <c r="E26" s="33">
        <f>Supply!O71</f>
        <v>11396146489.31638</v>
      </c>
      <c r="F26" s="34">
        <f>Supply!T71</f>
        <v>14864867919.29936</v>
      </c>
      <c r="G26" s="35">
        <f>Supply!Y71</f>
        <v>12413521611.962963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40"/>
      <c r="C27" s="38" t="s">
        <v>14</v>
      </c>
      <c r="D27" s="32">
        <f>Supply!E71</f>
        <v>164.17194478427422</v>
      </c>
      <c r="E27" s="33">
        <f>Supply!P71</f>
        <v>330.68791277142054</v>
      </c>
      <c r="F27" s="34">
        <f>Supply!U71</f>
        <v>417.92001326903085</v>
      </c>
      <c r="G27" s="35">
        <f>Supply!Z71</f>
        <v>368.0438530486748</v>
      </c>
      <c r="H27" s="1"/>
      <c r="I27" s="51"/>
      <c r="J27" s="52"/>
      <c r="K27" s="53"/>
      <c r="L27" s="5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" customHeight="1">
      <c r="A28" s="1"/>
      <c r="B28" s="40"/>
      <c r="C28" s="31" t="s">
        <v>15</v>
      </c>
      <c r="D28" s="41">
        <f>Supply!F71</f>
        <v>4.2481648138296751E-3</v>
      </c>
      <c r="E28" s="42">
        <f>Supply!Q71</f>
        <v>1.5444735166990721E-2</v>
      </c>
      <c r="F28" s="43">
        <f>Supply!V71</f>
        <v>1.495696992651566E-2</v>
      </c>
      <c r="G28" s="44">
        <f>Supply!AA71</f>
        <v>1.5785946985978957E-2</v>
      </c>
      <c r="H28" s="1"/>
      <c r="I28" s="36"/>
      <c r="J28" s="55"/>
      <c r="K28" s="56"/>
      <c r="L28" s="5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40"/>
      <c r="C29" s="38" t="s">
        <v>16</v>
      </c>
      <c r="D29" s="41">
        <f>Supply!G71</f>
        <v>8.4963296276593502E-3</v>
      </c>
      <c r="E29" s="42">
        <f>Supply!R71</f>
        <v>3.0889470333981442E-2</v>
      </c>
      <c r="F29" s="43">
        <f>Supply!W71</f>
        <v>2.991393985303132E-2</v>
      </c>
      <c r="G29" s="44">
        <f>Supply!AB71</f>
        <v>3.1571893971957914E-2</v>
      </c>
      <c r="H29" s="1"/>
      <c r="I29" s="36"/>
      <c r="J29" s="55"/>
      <c r="K29" s="56"/>
      <c r="L29" s="5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45"/>
      <c r="C30" s="1"/>
      <c r="D30" s="1"/>
      <c r="E30" s="2"/>
      <c r="F30" s="3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30" t="s">
        <v>20</v>
      </c>
      <c r="C31" s="38" t="s">
        <v>13</v>
      </c>
      <c r="D31" s="32">
        <f>Supply!D96</f>
        <v>20966771774.161781</v>
      </c>
      <c r="E31" s="33">
        <f>Supply!O96</f>
        <v>15311339150.12343</v>
      </c>
      <c r="F31" s="34">
        <f>Supply!T96</f>
        <v>18574224211.973919</v>
      </c>
      <c r="G31" s="35">
        <f>Supply!Y96</f>
        <v>16414509851.124104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customHeight="1">
      <c r="A32" s="1"/>
      <c r="B32" s="40"/>
      <c r="C32" s="38" t="s">
        <v>14</v>
      </c>
      <c r="D32" s="32">
        <f>Supply!E96</f>
        <v>7.4718458886219352</v>
      </c>
      <c r="E32" s="33">
        <f>Supply!P96</f>
        <v>271.20929010201746</v>
      </c>
      <c r="F32" s="34">
        <f>Supply!U96</f>
        <v>187.7516646992085</v>
      </c>
      <c r="G32" s="35">
        <f>Supply!Z96</f>
        <v>254.16259658864732</v>
      </c>
      <c r="H32" s="1"/>
      <c r="I32" s="51"/>
      <c r="J32" s="52"/>
      <c r="K32" s="53"/>
      <c r="L32" s="5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58"/>
      <c r="C33" s="31" t="s">
        <v>15</v>
      </c>
      <c r="D33" s="41">
        <f>Supply!F96</f>
        <v>1.8682773310503954E-4</v>
      </c>
      <c r="E33" s="42">
        <f>Supply!Q96</f>
        <v>9.3714387940855275E-3</v>
      </c>
      <c r="F33" s="43">
        <f>Supply!V96</f>
        <v>5.3265269734259716E-3</v>
      </c>
      <c r="G33" s="44">
        <f>Supply!AA96</f>
        <v>8.1825139850584903E-3</v>
      </c>
      <c r="H33" s="1"/>
      <c r="I33" s="36"/>
      <c r="J33" s="55"/>
      <c r="K33" s="56"/>
      <c r="L33" s="5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40"/>
      <c r="C34" s="38" t="s">
        <v>16</v>
      </c>
      <c r="D34" s="41">
        <f>Supply!G96</f>
        <v>3.7365546621007909E-4</v>
      </c>
      <c r="E34" s="42">
        <f>Supply!R96</f>
        <v>1.8742877588171055E-2</v>
      </c>
      <c r="F34" s="43">
        <f>Supply!W96</f>
        <v>1.0653053946851943E-2</v>
      </c>
      <c r="G34" s="44">
        <f>Supply!AB96</f>
        <v>1.6365027970116981E-2</v>
      </c>
      <c r="H34" s="1"/>
      <c r="I34" s="36"/>
      <c r="J34" s="55"/>
      <c r="K34" s="56"/>
      <c r="L34" s="5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45"/>
      <c r="C35" s="1"/>
      <c r="D35" s="1"/>
      <c r="E35" s="2"/>
      <c r="F35" s="3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30" t="s">
        <v>21</v>
      </c>
      <c r="C36" s="31" t="s">
        <v>22</v>
      </c>
      <c r="D36" s="59">
        <v>21000000000</v>
      </c>
      <c r="E36" s="60">
        <v>21000000000</v>
      </c>
      <c r="F36" s="61">
        <v>21000000000</v>
      </c>
      <c r="G36" s="62">
        <v>21000000000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2"/>
      <c r="F37" s="3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2"/>
      <c r="F38" s="3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2"/>
      <c r="F39" s="3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2"/>
      <c r="F40" s="3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2"/>
      <c r="F41" s="3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2"/>
      <c r="F42" s="3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2"/>
      <c r="F43" s="3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2"/>
      <c r="F44" s="3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2"/>
      <c r="F45" s="3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2"/>
      <c r="F46" s="3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2"/>
      <c r="F47" s="3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2"/>
      <c r="F48" s="3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2"/>
      <c r="F49" s="3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2"/>
      <c r="F50" s="3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2"/>
      <c r="F51" s="3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2"/>
      <c r="F52" s="3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2"/>
      <c r="F53" s="3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2"/>
      <c r="F54" s="3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2"/>
      <c r="F55" s="3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2"/>
      <c r="F56" s="3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2"/>
      <c r="F57" s="3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2"/>
      <c r="F58" s="3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2"/>
      <c r="F59" s="3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2"/>
      <c r="F60" s="3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2"/>
      <c r="F61" s="3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2"/>
      <c r="F62" s="3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2"/>
      <c r="F63" s="3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2"/>
      <c r="F64" s="3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2"/>
      <c r="F65" s="3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2"/>
      <c r="F66" s="3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2"/>
      <c r="F67" s="3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2"/>
      <c r="F68" s="3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2"/>
      <c r="F69" s="3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2"/>
      <c r="F70" s="3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2"/>
      <c r="F71" s="3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2"/>
      <c r="F72" s="3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2"/>
      <c r="F73" s="3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2"/>
      <c r="F74" s="3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2"/>
      <c r="F75" s="3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2"/>
      <c r="F76" s="3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2"/>
      <c r="F77" s="3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2"/>
      <c r="F78" s="3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2"/>
      <c r="F79" s="3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2"/>
      <c r="F80" s="3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2"/>
      <c r="F81" s="3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2"/>
      <c r="F82" s="3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2"/>
      <c r="F83" s="3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2"/>
      <c r="F84" s="3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2"/>
      <c r="F85" s="3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2"/>
      <c r="F86" s="3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2"/>
      <c r="F87" s="3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2"/>
      <c r="F88" s="3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2"/>
      <c r="F89" s="3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2"/>
      <c r="F90" s="3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2"/>
      <c r="F91" s="3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2"/>
      <c r="F92" s="3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2"/>
      <c r="F93" s="3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2"/>
      <c r="F94" s="3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2"/>
      <c r="F95" s="3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2"/>
      <c r="F96" s="3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2"/>
      <c r="F97" s="3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2"/>
      <c r="F98" s="3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2"/>
      <c r="F99" s="3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2"/>
      <c r="F100" s="3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2"/>
      <c r="F101" s="3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2"/>
      <c r="F102" s="3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2"/>
      <c r="F103" s="3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2"/>
      <c r="F104" s="3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2"/>
      <c r="F105" s="3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2"/>
      <c r="F106" s="3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2"/>
      <c r="F107" s="3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2"/>
      <c r="F108" s="3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2"/>
      <c r="F109" s="3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2"/>
      <c r="F110" s="3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2"/>
      <c r="F111" s="3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2"/>
      <c r="F112" s="3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2"/>
      <c r="F113" s="3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2"/>
      <c r="F114" s="3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2"/>
      <c r="F115" s="3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2"/>
      <c r="F116" s="3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2"/>
      <c r="F117" s="3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2"/>
      <c r="F118" s="3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2"/>
      <c r="F119" s="3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2"/>
      <c r="F120" s="3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2"/>
      <c r="F121" s="3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2"/>
      <c r="F122" s="3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2"/>
      <c r="F123" s="3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2"/>
      <c r="F124" s="3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2"/>
      <c r="F125" s="3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2"/>
      <c r="F126" s="3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2"/>
      <c r="F127" s="3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2"/>
      <c r="F128" s="3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2"/>
      <c r="F129" s="3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2"/>
      <c r="F130" s="3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2"/>
      <c r="F131" s="3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2"/>
      <c r="F132" s="3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2"/>
      <c r="F133" s="3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2"/>
      <c r="F134" s="3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2"/>
      <c r="F135" s="3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2"/>
      <c r="F136" s="3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2"/>
      <c r="F137" s="3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2"/>
      <c r="F138" s="3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2"/>
      <c r="F139" s="3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2"/>
      <c r="F140" s="3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2"/>
      <c r="F141" s="3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2"/>
      <c r="F142" s="3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2"/>
      <c r="F143" s="3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2"/>
      <c r="F144" s="3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2"/>
      <c r="F145" s="3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2"/>
      <c r="F146" s="3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2"/>
      <c r="F147" s="3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2"/>
      <c r="F148" s="3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2"/>
      <c r="F149" s="3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2"/>
      <c r="F150" s="3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2"/>
      <c r="F151" s="3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2"/>
      <c r="F152" s="3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2"/>
      <c r="F153" s="3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2"/>
      <c r="F154" s="3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2"/>
      <c r="F155" s="3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2"/>
      <c r="F156" s="3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2"/>
      <c r="F157" s="3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2"/>
      <c r="F158" s="3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2"/>
      <c r="F159" s="3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2"/>
      <c r="F160" s="3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2"/>
      <c r="F161" s="3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2"/>
      <c r="F162" s="3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2"/>
      <c r="F163" s="3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2"/>
      <c r="F164" s="3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2"/>
      <c r="F165" s="3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2"/>
      <c r="F166" s="3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2"/>
      <c r="F167" s="3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2"/>
      <c r="F168" s="3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2"/>
      <c r="F169" s="3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2"/>
      <c r="F170" s="3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2"/>
      <c r="F171" s="3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2"/>
      <c r="F172" s="3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2"/>
      <c r="F173" s="3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2"/>
      <c r="F174" s="3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2"/>
      <c r="F175" s="3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2"/>
      <c r="F176" s="3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2"/>
      <c r="F177" s="3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2"/>
      <c r="F178" s="3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2"/>
      <c r="F179" s="3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2"/>
      <c r="F180" s="3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2"/>
      <c r="F181" s="3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2"/>
      <c r="F182" s="3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2"/>
      <c r="F183" s="3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2"/>
      <c r="F184" s="3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2"/>
      <c r="F185" s="3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2"/>
      <c r="F186" s="3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2"/>
      <c r="F187" s="3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2"/>
      <c r="F188" s="3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2"/>
      <c r="F189" s="3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2"/>
      <c r="F190" s="3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2"/>
      <c r="F191" s="3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2"/>
      <c r="F192" s="3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2"/>
      <c r="F193" s="3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2"/>
      <c r="F194" s="3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2"/>
      <c r="F195" s="3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2"/>
      <c r="F196" s="3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2"/>
      <c r="F197" s="3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2"/>
      <c r="F198" s="3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2"/>
      <c r="F199" s="3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2"/>
      <c r="F200" s="3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2"/>
      <c r="F201" s="3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2"/>
      <c r="F202" s="3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2"/>
      <c r="F203" s="3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2"/>
      <c r="F204" s="3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2"/>
      <c r="F205" s="3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2"/>
      <c r="F206" s="3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2"/>
      <c r="F207" s="3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2"/>
      <c r="F208" s="3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2"/>
      <c r="F209" s="3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2"/>
      <c r="F210" s="3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2"/>
      <c r="F211" s="3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2"/>
      <c r="F212" s="3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2"/>
      <c r="F213" s="3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2"/>
      <c r="F214" s="3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2"/>
      <c r="F215" s="3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2"/>
      <c r="F216" s="3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2"/>
      <c r="F217" s="3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2"/>
      <c r="F218" s="3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2"/>
      <c r="F219" s="3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2"/>
      <c r="F220" s="3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2"/>
      <c r="F221" s="3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2"/>
      <c r="F222" s="3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2"/>
      <c r="F223" s="3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2"/>
      <c r="F224" s="3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2"/>
      <c r="F225" s="3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2"/>
      <c r="F226" s="3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2"/>
      <c r="F227" s="3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2"/>
      <c r="F228" s="3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2"/>
      <c r="F229" s="3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2"/>
      <c r="F230" s="3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2"/>
      <c r="F231" s="3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2"/>
      <c r="F232" s="3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2"/>
      <c r="F233" s="3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2"/>
      <c r="F234" s="3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2"/>
      <c r="F235" s="3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2"/>
      <c r="F236" s="3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2"/>
      <c r="F237" s="3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2"/>
      <c r="F238" s="3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2"/>
      <c r="F239" s="3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2"/>
      <c r="F240" s="3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2"/>
      <c r="F241" s="3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2"/>
      <c r="F242" s="3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2"/>
      <c r="F243" s="3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2"/>
      <c r="F244" s="3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2"/>
      <c r="F245" s="3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2"/>
      <c r="F246" s="3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2"/>
      <c r="F247" s="3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2"/>
      <c r="F248" s="3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2"/>
      <c r="F249" s="3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2"/>
      <c r="F250" s="3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2"/>
      <c r="F251" s="3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2"/>
      <c r="F252" s="3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2"/>
      <c r="F253" s="3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2"/>
      <c r="F254" s="3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2"/>
      <c r="F255" s="3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2"/>
      <c r="F256" s="3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2"/>
      <c r="F257" s="3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2"/>
      <c r="F258" s="3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2"/>
      <c r="F259" s="3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2"/>
      <c r="F260" s="3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2"/>
      <c r="F261" s="3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2"/>
      <c r="F262" s="3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2"/>
      <c r="F263" s="3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2"/>
      <c r="F264" s="3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2"/>
      <c r="F265" s="3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2"/>
      <c r="F266" s="3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2"/>
      <c r="F267" s="3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2"/>
      <c r="F268" s="3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2"/>
      <c r="F269" s="3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2"/>
      <c r="F270" s="3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2"/>
      <c r="F271" s="3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2"/>
      <c r="F272" s="3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2"/>
      <c r="F273" s="3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2"/>
      <c r="F274" s="3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2"/>
      <c r="F275" s="3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2"/>
      <c r="F276" s="3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2"/>
      <c r="F277" s="3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2"/>
      <c r="F278" s="3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2"/>
      <c r="F279" s="3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2"/>
      <c r="F280" s="3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2"/>
      <c r="F281" s="3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2"/>
      <c r="F282" s="3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2"/>
      <c r="F283" s="3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2"/>
      <c r="F284" s="3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2"/>
      <c r="F285" s="3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2"/>
      <c r="F286" s="3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2"/>
      <c r="F287" s="3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2"/>
      <c r="F288" s="3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2"/>
      <c r="F289" s="3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2"/>
      <c r="F290" s="3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2"/>
      <c r="F291" s="3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2"/>
      <c r="F292" s="3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2"/>
      <c r="F293" s="3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2"/>
      <c r="F294" s="3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2"/>
      <c r="F295" s="3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2"/>
      <c r="F296" s="3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2"/>
      <c r="F297" s="3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2"/>
      <c r="F298" s="3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2"/>
      <c r="F299" s="3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2"/>
      <c r="F300" s="3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2"/>
      <c r="F301" s="3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2"/>
      <c r="F302" s="3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2"/>
      <c r="F303" s="3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2"/>
      <c r="F304" s="3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2"/>
      <c r="F305" s="3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2"/>
      <c r="F306" s="3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2"/>
      <c r="F307" s="3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2"/>
      <c r="F308" s="3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2"/>
      <c r="F309" s="3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2"/>
      <c r="F310" s="3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2"/>
      <c r="F311" s="3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2"/>
      <c r="F312" s="3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2"/>
      <c r="F313" s="3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2"/>
      <c r="F314" s="3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2"/>
      <c r="F315" s="3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2"/>
      <c r="F316" s="3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2"/>
      <c r="F317" s="3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2"/>
      <c r="F318" s="3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2"/>
      <c r="F319" s="3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2"/>
      <c r="F320" s="3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2"/>
      <c r="F321" s="3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2"/>
      <c r="F322" s="3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2"/>
      <c r="F323" s="3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2"/>
      <c r="F324" s="3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2"/>
      <c r="F325" s="3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2"/>
      <c r="F326" s="3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2"/>
      <c r="F327" s="3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2"/>
      <c r="F328" s="3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2"/>
      <c r="F329" s="3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2"/>
      <c r="F330" s="3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2"/>
      <c r="F331" s="3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2"/>
      <c r="F332" s="3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2"/>
      <c r="F333" s="3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2"/>
      <c r="F334" s="3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2"/>
      <c r="F335" s="3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2"/>
      <c r="F336" s="3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2"/>
      <c r="F337" s="3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2"/>
      <c r="F338" s="3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2"/>
      <c r="F339" s="3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2"/>
      <c r="F340" s="3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2"/>
      <c r="F341" s="3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2"/>
      <c r="F342" s="3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2"/>
      <c r="F343" s="3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2"/>
      <c r="F344" s="3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2"/>
      <c r="F345" s="3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2"/>
      <c r="F346" s="3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2"/>
      <c r="F347" s="3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2"/>
      <c r="F348" s="3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2"/>
      <c r="F349" s="3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2"/>
      <c r="F350" s="3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2"/>
      <c r="F351" s="3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2"/>
      <c r="F352" s="3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2"/>
      <c r="F353" s="3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2"/>
      <c r="F354" s="3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2"/>
      <c r="F355" s="3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2"/>
      <c r="F356" s="3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2"/>
      <c r="F357" s="3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2"/>
      <c r="F358" s="3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2"/>
      <c r="F359" s="3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2"/>
      <c r="F360" s="3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2"/>
      <c r="F361" s="3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2"/>
      <c r="F362" s="3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2"/>
      <c r="F363" s="3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2"/>
      <c r="F364" s="3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2"/>
      <c r="F365" s="3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2"/>
      <c r="F366" s="3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2"/>
      <c r="F367" s="3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2"/>
      <c r="F368" s="3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2"/>
      <c r="F369" s="3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2"/>
      <c r="F370" s="3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2"/>
      <c r="F371" s="3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2"/>
      <c r="F372" s="3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2"/>
      <c r="F373" s="3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2"/>
      <c r="F374" s="3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2"/>
      <c r="F375" s="3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2"/>
      <c r="F376" s="3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2"/>
      <c r="F377" s="3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2"/>
      <c r="F378" s="3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2"/>
      <c r="F379" s="3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2"/>
      <c r="F380" s="3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2"/>
      <c r="F381" s="3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2"/>
      <c r="F382" s="3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2"/>
      <c r="F383" s="3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2"/>
      <c r="F384" s="3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2"/>
      <c r="F385" s="3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2"/>
      <c r="F386" s="3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2"/>
      <c r="F387" s="3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2"/>
      <c r="F388" s="3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2"/>
      <c r="F389" s="3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2"/>
      <c r="F390" s="3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2"/>
      <c r="F391" s="3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2"/>
      <c r="F392" s="3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2"/>
      <c r="F393" s="3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2"/>
      <c r="F394" s="3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2"/>
      <c r="F395" s="3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2"/>
      <c r="F396" s="3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2"/>
      <c r="F397" s="3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2"/>
      <c r="F398" s="3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2"/>
      <c r="F399" s="3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2"/>
      <c r="F400" s="3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2"/>
      <c r="F401" s="3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2"/>
      <c r="F402" s="3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2"/>
      <c r="F403" s="3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2"/>
      <c r="F404" s="3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2"/>
      <c r="F405" s="3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2"/>
      <c r="F406" s="3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2"/>
      <c r="F407" s="3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2"/>
      <c r="F408" s="3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2"/>
      <c r="F409" s="3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2"/>
      <c r="F410" s="3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2"/>
      <c r="F411" s="3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2"/>
      <c r="F412" s="3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2"/>
      <c r="F413" s="3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2"/>
      <c r="F414" s="3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2"/>
      <c r="F415" s="3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2"/>
      <c r="F416" s="3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2"/>
      <c r="F417" s="3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2"/>
      <c r="F418" s="3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2"/>
      <c r="F419" s="3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2"/>
      <c r="F420" s="3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2"/>
      <c r="F421" s="3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2"/>
      <c r="F422" s="3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2"/>
      <c r="F423" s="3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2"/>
      <c r="F424" s="3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2"/>
      <c r="F425" s="3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2"/>
      <c r="F426" s="3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2"/>
      <c r="F427" s="3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2"/>
      <c r="F428" s="3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2"/>
      <c r="F429" s="3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2"/>
      <c r="F430" s="3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2"/>
      <c r="F431" s="3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2"/>
      <c r="F432" s="3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2"/>
      <c r="F433" s="3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2"/>
      <c r="F434" s="3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2"/>
      <c r="F435" s="3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2"/>
      <c r="F436" s="3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2"/>
      <c r="F437" s="3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2"/>
      <c r="F438" s="3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2"/>
      <c r="F439" s="3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2"/>
      <c r="F440" s="3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2"/>
      <c r="F441" s="3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2"/>
      <c r="F442" s="3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2"/>
      <c r="F443" s="3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2"/>
      <c r="F444" s="3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2"/>
      <c r="F445" s="3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2"/>
      <c r="F446" s="3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2"/>
      <c r="F447" s="3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2"/>
      <c r="F448" s="3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2"/>
      <c r="F449" s="3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2"/>
      <c r="F450" s="3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2"/>
      <c r="F451" s="3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2"/>
      <c r="F452" s="3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2"/>
      <c r="F453" s="3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2"/>
      <c r="F454" s="3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2"/>
      <c r="F455" s="3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2"/>
      <c r="F456" s="3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2"/>
      <c r="F457" s="3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2"/>
      <c r="F458" s="3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2"/>
      <c r="F459" s="3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2"/>
      <c r="F460" s="3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2"/>
      <c r="F461" s="3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2"/>
      <c r="F462" s="3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2"/>
      <c r="F463" s="3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2"/>
      <c r="F464" s="3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2"/>
      <c r="F465" s="3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2"/>
      <c r="F466" s="3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2"/>
      <c r="F467" s="3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2"/>
      <c r="F468" s="3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2"/>
      <c r="F469" s="3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2"/>
      <c r="F470" s="3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2"/>
      <c r="F471" s="3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2"/>
      <c r="F472" s="3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2"/>
      <c r="F473" s="3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2"/>
      <c r="F474" s="3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2"/>
      <c r="F475" s="3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2"/>
      <c r="F476" s="3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2"/>
      <c r="F477" s="3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2"/>
      <c r="F478" s="3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2"/>
      <c r="F479" s="3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2"/>
      <c r="F480" s="3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2"/>
      <c r="F481" s="3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2"/>
      <c r="F482" s="3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2"/>
      <c r="F483" s="3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2"/>
      <c r="F484" s="3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2"/>
      <c r="F485" s="3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2"/>
      <c r="F486" s="3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2"/>
      <c r="F487" s="3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2"/>
      <c r="F488" s="3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2"/>
      <c r="F489" s="3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2"/>
      <c r="F490" s="3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2"/>
      <c r="F491" s="3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2"/>
      <c r="F492" s="3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2"/>
      <c r="F493" s="3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2"/>
      <c r="F494" s="3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2"/>
      <c r="F495" s="3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2"/>
      <c r="F496" s="3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2"/>
      <c r="F497" s="3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2"/>
      <c r="F498" s="3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2"/>
      <c r="F499" s="3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2"/>
      <c r="F500" s="3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2"/>
      <c r="F501" s="3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2"/>
      <c r="F502" s="3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2"/>
      <c r="F503" s="3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2"/>
      <c r="F504" s="3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2"/>
      <c r="F505" s="3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2"/>
      <c r="F506" s="3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2"/>
      <c r="F507" s="3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2"/>
      <c r="F508" s="3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2"/>
      <c r="F509" s="3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2"/>
      <c r="F510" s="3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2"/>
      <c r="F511" s="3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2"/>
      <c r="F512" s="3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2"/>
      <c r="F513" s="3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2"/>
      <c r="F514" s="3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2"/>
      <c r="F515" s="3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2"/>
      <c r="F516" s="3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2"/>
      <c r="F517" s="3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2"/>
      <c r="F518" s="3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2"/>
      <c r="F519" s="3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2"/>
      <c r="F520" s="3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2"/>
      <c r="F521" s="3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2"/>
      <c r="F522" s="3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2"/>
      <c r="F523" s="3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2"/>
      <c r="F524" s="3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2"/>
      <c r="F525" s="3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2"/>
      <c r="F526" s="3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2"/>
      <c r="F527" s="3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2"/>
      <c r="F528" s="3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2"/>
      <c r="F529" s="3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2"/>
      <c r="F530" s="3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2"/>
      <c r="F531" s="3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2"/>
      <c r="F532" s="3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2"/>
      <c r="F533" s="3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2"/>
      <c r="F534" s="3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2"/>
      <c r="F535" s="3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2"/>
      <c r="F536" s="3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2"/>
      <c r="F537" s="3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2"/>
      <c r="F538" s="3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2"/>
      <c r="F539" s="3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2"/>
      <c r="F540" s="3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2"/>
      <c r="F541" s="3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2"/>
      <c r="F542" s="3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2"/>
      <c r="F543" s="3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2"/>
      <c r="F544" s="3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2"/>
      <c r="F545" s="3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2"/>
      <c r="F546" s="3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2"/>
      <c r="F547" s="3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2"/>
      <c r="F548" s="3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2"/>
      <c r="F549" s="3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2"/>
      <c r="F550" s="3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2"/>
      <c r="F551" s="3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2"/>
      <c r="F552" s="3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2"/>
      <c r="F553" s="3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2"/>
      <c r="F554" s="3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2"/>
      <c r="F555" s="3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2"/>
      <c r="F556" s="3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2"/>
      <c r="F557" s="3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2"/>
      <c r="F558" s="3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2"/>
      <c r="F559" s="3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2"/>
      <c r="F560" s="3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2"/>
      <c r="F561" s="3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2"/>
      <c r="F562" s="3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2"/>
      <c r="F563" s="3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2"/>
      <c r="F564" s="3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2"/>
      <c r="F565" s="3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2"/>
      <c r="F566" s="3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2"/>
      <c r="F567" s="3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2"/>
      <c r="F568" s="3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2"/>
      <c r="F569" s="3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2"/>
      <c r="F570" s="3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2"/>
      <c r="F571" s="3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2"/>
      <c r="F572" s="3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2"/>
      <c r="F573" s="3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2"/>
      <c r="F574" s="3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2"/>
      <c r="F575" s="3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2"/>
      <c r="F576" s="3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2"/>
      <c r="F577" s="3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2"/>
      <c r="F578" s="3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2"/>
      <c r="F579" s="3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2"/>
      <c r="F580" s="3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2"/>
      <c r="F581" s="3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2"/>
      <c r="F582" s="3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2"/>
      <c r="F583" s="3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2"/>
      <c r="F584" s="3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2"/>
      <c r="F585" s="3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2"/>
      <c r="F586" s="3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2"/>
      <c r="F587" s="3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2"/>
      <c r="F588" s="3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2"/>
      <c r="F589" s="3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2"/>
      <c r="F590" s="3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2"/>
      <c r="F591" s="3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2"/>
      <c r="F592" s="3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2"/>
      <c r="F593" s="3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2"/>
      <c r="F594" s="3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2"/>
      <c r="F595" s="3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2"/>
      <c r="F596" s="3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2"/>
      <c r="F597" s="3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2"/>
      <c r="F598" s="3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2"/>
      <c r="F599" s="3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2"/>
      <c r="F600" s="3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2"/>
      <c r="F601" s="3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2"/>
      <c r="F602" s="3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2"/>
      <c r="F603" s="3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2"/>
      <c r="F604" s="3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2"/>
      <c r="F605" s="3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2"/>
      <c r="F606" s="3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2"/>
      <c r="F607" s="3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2"/>
      <c r="F608" s="3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2"/>
      <c r="F609" s="3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2"/>
      <c r="F610" s="3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2"/>
      <c r="F611" s="3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2"/>
      <c r="F612" s="3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2"/>
      <c r="F613" s="3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2"/>
      <c r="F614" s="3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2"/>
      <c r="F615" s="3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2"/>
      <c r="F616" s="3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2"/>
      <c r="F617" s="3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2"/>
      <c r="F618" s="3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2"/>
      <c r="F619" s="3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2"/>
      <c r="F620" s="3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2"/>
      <c r="F621" s="3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2"/>
      <c r="F622" s="3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2"/>
      <c r="F623" s="3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2"/>
      <c r="F624" s="3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2"/>
      <c r="F625" s="3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2"/>
      <c r="F626" s="3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2"/>
      <c r="F627" s="3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2"/>
      <c r="F628" s="3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2"/>
      <c r="F629" s="3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2"/>
      <c r="F630" s="3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2"/>
      <c r="F631" s="3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2"/>
      <c r="F632" s="3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2"/>
      <c r="F633" s="3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2"/>
      <c r="F634" s="3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2"/>
      <c r="F635" s="3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2"/>
      <c r="F636" s="3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2"/>
      <c r="F637" s="3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2"/>
      <c r="F638" s="3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2"/>
      <c r="F639" s="3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2"/>
      <c r="F640" s="3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2"/>
      <c r="F641" s="3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2"/>
      <c r="F642" s="3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2"/>
      <c r="F643" s="3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2"/>
      <c r="F644" s="3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2"/>
      <c r="F645" s="3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2"/>
      <c r="F646" s="3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2"/>
      <c r="F647" s="3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2"/>
      <c r="F648" s="3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2"/>
      <c r="F649" s="3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2"/>
      <c r="F650" s="3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2"/>
      <c r="F651" s="3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2"/>
      <c r="F652" s="3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2"/>
      <c r="F653" s="3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2"/>
      <c r="F654" s="3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2"/>
      <c r="F655" s="3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2"/>
      <c r="F656" s="3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2"/>
      <c r="F657" s="3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2"/>
      <c r="F658" s="3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2"/>
      <c r="F659" s="3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2"/>
      <c r="F660" s="3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2"/>
      <c r="F661" s="3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2"/>
      <c r="F662" s="3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2"/>
      <c r="F663" s="3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2"/>
      <c r="F664" s="3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2"/>
      <c r="F665" s="3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2"/>
      <c r="F666" s="3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2"/>
      <c r="F667" s="3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2"/>
      <c r="F668" s="3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2"/>
      <c r="F669" s="3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2"/>
      <c r="F670" s="3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2"/>
      <c r="F671" s="3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2"/>
      <c r="F672" s="3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2"/>
      <c r="F673" s="3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2"/>
      <c r="F674" s="3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2"/>
      <c r="F675" s="3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2"/>
      <c r="F676" s="3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2"/>
      <c r="F677" s="3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2"/>
      <c r="F678" s="3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2"/>
      <c r="F679" s="3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2"/>
      <c r="F680" s="3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2"/>
      <c r="F681" s="3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2"/>
      <c r="F682" s="3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2"/>
      <c r="F683" s="3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2"/>
      <c r="F684" s="3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2"/>
      <c r="F685" s="3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2"/>
      <c r="F686" s="3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2"/>
      <c r="F687" s="3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2"/>
      <c r="F688" s="3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2"/>
      <c r="F689" s="3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2"/>
      <c r="F690" s="3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2"/>
      <c r="F691" s="3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2"/>
      <c r="F692" s="3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2"/>
      <c r="F693" s="3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2"/>
      <c r="F694" s="3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2"/>
      <c r="F695" s="3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2"/>
      <c r="F696" s="3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2"/>
      <c r="F697" s="3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2"/>
      <c r="F698" s="3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2"/>
      <c r="F699" s="3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2"/>
      <c r="F700" s="3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2"/>
      <c r="F701" s="3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2"/>
      <c r="F702" s="3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2"/>
      <c r="F703" s="3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2"/>
      <c r="F704" s="3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2"/>
      <c r="F705" s="3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2"/>
      <c r="F706" s="3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2"/>
      <c r="F707" s="3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2"/>
      <c r="F708" s="3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2"/>
      <c r="F709" s="3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2"/>
      <c r="F710" s="3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2"/>
      <c r="F711" s="3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2"/>
      <c r="F712" s="3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2"/>
      <c r="F713" s="3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2"/>
      <c r="F714" s="3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2"/>
      <c r="F715" s="3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2"/>
      <c r="F716" s="3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2"/>
      <c r="F717" s="3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2"/>
      <c r="F718" s="3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2"/>
      <c r="F719" s="3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2"/>
      <c r="F720" s="3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2"/>
      <c r="F721" s="3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2"/>
      <c r="F722" s="3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2"/>
      <c r="F723" s="3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2"/>
      <c r="F724" s="3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2"/>
      <c r="F725" s="3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2"/>
      <c r="F726" s="3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2"/>
      <c r="F727" s="3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2"/>
      <c r="F728" s="3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2"/>
      <c r="F729" s="3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2"/>
      <c r="F730" s="3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2"/>
      <c r="F731" s="3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2"/>
      <c r="F732" s="3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2"/>
      <c r="F733" s="3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2"/>
      <c r="F734" s="3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2"/>
      <c r="F735" s="3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2"/>
      <c r="F736" s="3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2"/>
      <c r="F737" s="3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2"/>
      <c r="F738" s="3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2"/>
      <c r="F739" s="3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2"/>
      <c r="F740" s="3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2"/>
      <c r="F741" s="3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2"/>
      <c r="F742" s="3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2"/>
      <c r="F743" s="3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2"/>
      <c r="F744" s="3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2"/>
      <c r="F745" s="3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2"/>
      <c r="F746" s="3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2"/>
      <c r="F747" s="3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2"/>
      <c r="F748" s="3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2"/>
      <c r="F749" s="3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2"/>
      <c r="F750" s="3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2"/>
      <c r="F751" s="3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2"/>
      <c r="F752" s="3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2"/>
      <c r="F753" s="3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2"/>
      <c r="F754" s="3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2"/>
      <c r="F755" s="3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2"/>
      <c r="F756" s="3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2"/>
      <c r="F757" s="3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2"/>
      <c r="F758" s="3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2"/>
      <c r="F759" s="3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2"/>
      <c r="F760" s="3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2"/>
      <c r="F761" s="3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2"/>
      <c r="F762" s="3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2"/>
      <c r="F763" s="3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2"/>
      <c r="F764" s="3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2"/>
      <c r="F765" s="3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2"/>
      <c r="F766" s="3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2"/>
      <c r="F767" s="3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2"/>
      <c r="F768" s="3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2"/>
      <c r="F769" s="3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2"/>
      <c r="F770" s="3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2"/>
      <c r="F771" s="3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2"/>
      <c r="F772" s="3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2"/>
      <c r="F773" s="3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2"/>
      <c r="F774" s="3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2"/>
      <c r="F775" s="3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2"/>
      <c r="F776" s="3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2"/>
      <c r="F777" s="3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2"/>
      <c r="F778" s="3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2"/>
      <c r="F779" s="3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2"/>
      <c r="F780" s="3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2"/>
      <c r="F781" s="3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2"/>
      <c r="F782" s="3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2"/>
      <c r="F783" s="3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2"/>
      <c r="F784" s="3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2"/>
      <c r="F785" s="3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2"/>
      <c r="F786" s="3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2"/>
      <c r="F787" s="3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2"/>
      <c r="F788" s="3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2"/>
      <c r="F789" s="3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2"/>
      <c r="F790" s="3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2"/>
      <c r="F791" s="3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2"/>
      <c r="F792" s="3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2"/>
      <c r="F793" s="3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2"/>
      <c r="F794" s="3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2"/>
      <c r="F795" s="3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2"/>
      <c r="F796" s="3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2"/>
      <c r="F797" s="3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2"/>
      <c r="F798" s="3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2"/>
      <c r="F799" s="3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2"/>
      <c r="F800" s="3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2"/>
      <c r="F801" s="3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2"/>
      <c r="F802" s="3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2"/>
      <c r="F803" s="3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2"/>
      <c r="F804" s="3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2"/>
      <c r="F805" s="3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2"/>
      <c r="F806" s="3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2"/>
      <c r="F807" s="3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2"/>
      <c r="F808" s="3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2"/>
      <c r="F809" s="3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2"/>
      <c r="F810" s="3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2"/>
      <c r="F811" s="3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2"/>
      <c r="F812" s="3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2"/>
      <c r="F813" s="3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2"/>
      <c r="F814" s="3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2"/>
      <c r="F815" s="3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2"/>
      <c r="F816" s="3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2"/>
      <c r="F817" s="3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2"/>
      <c r="F818" s="3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2"/>
      <c r="F819" s="3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2"/>
      <c r="F820" s="3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2"/>
      <c r="F821" s="3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2"/>
      <c r="F822" s="3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2"/>
      <c r="F823" s="3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2"/>
      <c r="F824" s="3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2"/>
      <c r="F825" s="3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2"/>
      <c r="F826" s="3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2"/>
      <c r="F827" s="3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2"/>
      <c r="F828" s="3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2"/>
      <c r="F829" s="3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2"/>
      <c r="F830" s="3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2"/>
      <c r="F831" s="3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2"/>
      <c r="F832" s="3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2"/>
      <c r="F833" s="3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2"/>
      <c r="F834" s="3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2"/>
      <c r="F835" s="3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2"/>
      <c r="F836" s="3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2"/>
      <c r="F837" s="3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2"/>
      <c r="F838" s="3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2"/>
      <c r="F839" s="3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2"/>
      <c r="F840" s="3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2"/>
      <c r="F841" s="3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2"/>
      <c r="F842" s="3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2"/>
      <c r="F843" s="3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2"/>
      <c r="F844" s="3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2"/>
      <c r="F845" s="3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2"/>
      <c r="F846" s="3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2"/>
      <c r="F847" s="3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2"/>
      <c r="F848" s="3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2"/>
      <c r="F849" s="3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2"/>
      <c r="F850" s="3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2"/>
      <c r="F851" s="3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2"/>
      <c r="F852" s="3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2"/>
      <c r="F853" s="3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2"/>
      <c r="F854" s="3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2"/>
      <c r="F855" s="3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2"/>
      <c r="F856" s="3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2"/>
      <c r="F857" s="3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2"/>
      <c r="F858" s="3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2"/>
      <c r="F859" s="3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2"/>
      <c r="F860" s="3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2"/>
      <c r="F861" s="3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2"/>
      <c r="F862" s="3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2"/>
      <c r="F863" s="3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2"/>
      <c r="F864" s="3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2"/>
      <c r="F865" s="3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2"/>
      <c r="F866" s="3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2"/>
      <c r="F867" s="3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2"/>
      <c r="F868" s="3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2"/>
      <c r="F869" s="3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2"/>
      <c r="F870" s="3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2"/>
      <c r="F871" s="3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2"/>
      <c r="F872" s="3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2"/>
      <c r="F873" s="3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2"/>
      <c r="F874" s="3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2"/>
      <c r="F875" s="3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2"/>
      <c r="F876" s="3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2"/>
      <c r="F877" s="3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2"/>
      <c r="F878" s="3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2"/>
      <c r="F879" s="3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2"/>
      <c r="F880" s="3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2"/>
      <c r="F881" s="3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2"/>
      <c r="F882" s="3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2"/>
      <c r="F883" s="3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2"/>
      <c r="F884" s="3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2"/>
      <c r="F885" s="3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2"/>
      <c r="F886" s="3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2"/>
      <c r="F887" s="3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2"/>
      <c r="F888" s="3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2"/>
      <c r="F889" s="3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2"/>
      <c r="F890" s="3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2"/>
      <c r="F891" s="3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2"/>
      <c r="F892" s="3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2"/>
      <c r="F893" s="3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2"/>
      <c r="F894" s="3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2"/>
      <c r="F895" s="3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2"/>
      <c r="F896" s="3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2"/>
      <c r="F897" s="3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2"/>
      <c r="F898" s="3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2"/>
      <c r="F899" s="3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2"/>
      <c r="F900" s="3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2"/>
      <c r="F901" s="3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2"/>
      <c r="F902" s="3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2"/>
      <c r="F903" s="3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2"/>
      <c r="F904" s="3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2"/>
      <c r="F905" s="3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2"/>
      <c r="F906" s="3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2"/>
      <c r="F907" s="3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2"/>
      <c r="F908" s="3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2"/>
      <c r="F909" s="3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2"/>
      <c r="F910" s="3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2"/>
      <c r="F911" s="3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2"/>
      <c r="F912" s="3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2"/>
      <c r="F913" s="3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2"/>
      <c r="F914" s="3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2"/>
      <c r="F915" s="3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2"/>
      <c r="F916" s="3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2"/>
      <c r="F917" s="3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2"/>
      <c r="F918" s="3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2"/>
      <c r="F919" s="3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2"/>
      <c r="F920" s="3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2"/>
      <c r="F921" s="3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2"/>
      <c r="F922" s="3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2"/>
      <c r="F923" s="3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2"/>
      <c r="F924" s="3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2"/>
      <c r="F925" s="3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2"/>
      <c r="F926" s="3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2"/>
      <c r="F927" s="3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2"/>
      <c r="F928" s="3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2"/>
      <c r="F929" s="3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2"/>
      <c r="F930" s="3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2"/>
      <c r="F931" s="3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2"/>
      <c r="F932" s="3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2"/>
      <c r="F933" s="3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2"/>
      <c r="F934" s="3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2"/>
      <c r="F935" s="3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2"/>
      <c r="F936" s="3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2"/>
      <c r="F937" s="3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2"/>
      <c r="F938" s="3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2"/>
      <c r="F939" s="3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2"/>
      <c r="F940" s="3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2"/>
      <c r="F941" s="3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2"/>
      <c r="F942" s="3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2"/>
      <c r="F943" s="3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2"/>
      <c r="F944" s="3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2"/>
      <c r="F945" s="3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2"/>
      <c r="F946" s="3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2"/>
      <c r="F947" s="3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2"/>
      <c r="F948" s="3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2"/>
      <c r="F949" s="3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2"/>
      <c r="F950" s="3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2"/>
      <c r="F951" s="3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2"/>
      <c r="F952" s="3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2"/>
      <c r="F953" s="3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2"/>
      <c r="F954" s="3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2"/>
      <c r="F955" s="3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2"/>
      <c r="F956" s="3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2"/>
      <c r="F957" s="3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2"/>
      <c r="F958" s="3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2"/>
      <c r="F959" s="3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2"/>
      <c r="F960" s="3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2"/>
      <c r="F961" s="3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2"/>
      <c r="F962" s="3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2"/>
      <c r="F963" s="3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2"/>
      <c r="F964" s="3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2"/>
      <c r="F965" s="3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2"/>
      <c r="F966" s="3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2"/>
      <c r="F967" s="3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2"/>
      <c r="F968" s="3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2"/>
      <c r="F969" s="3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2"/>
      <c r="F970" s="3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2"/>
      <c r="F971" s="3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2"/>
      <c r="F972" s="3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2"/>
      <c r="F973" s="3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2"/>
      <c r="F974" s="3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2"/>
      <c r="F975" s="3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2"/>
      <c r="F976" s="3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2"/>
      <c r="F977" s="3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2"/>
      <c r="F978" s="3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2"/>
      <c r="F979" s="3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2"/>
      <c r="F980" s="3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2"/>
      <c r="F981" s="3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2"/>
      <c r="F982" s="3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2"/>
      <c r="F983" s="3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2"/>
      <c r="F984" s="3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2"/>
      <c r="F985" s="3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2"/>
      <c r="F986" s="3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2"/>
      <c r="F987" s="3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2"/>
      <c r="F988" s="3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2"/>
      <c r="F989" s="3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2"/>
      <c r="F990" s="3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2"/>
      <c r="F991" s="3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2"/>
      <c r="F992" s="3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2"/>
      <c r="F993" s="3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2"/>
      <c r="F994" s="3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2"/>
      <c r="F995" s="3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2"/>
      <c r="F996" s="3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2"/>
      <c r="F997" s="3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2"/>
      <c r="F998" s="3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2"/>
      <c r="F999" s="3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2"/>
      <c r="F1000" s="3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>
      <c r="A1001" s="1"/>
      <c r="B1001" s="1"/>
      <c r="C1001" s="1"/>
      <c r="D1001" s="1"/>
      <c r="E1001" s="2"/>
      <c r="F1001" s="3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>
      <c r="A1002" s="1"/>
      <c r="B1002" s="1"/>
      <c r="C1002" s="1"/>
      <c r="D1002" s="1"/>
      <c r="E1002" s="2"/>
      <c r="F1002" s="3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>
      <c r="A1003" s="1"/>
      <c r="B1003" s="1"/>
      <c r="C1003" s="1"/>
      <c r="D1003" s="1"/>
      <c r="E1003" s="2"/>
      <c r="F1003" s="3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>
      <c r="A1004" s="1"/>
      <c r="B1004" s="1"/>
      <c r="C1004" s="1"/>
      <c r="D1004" s="1"/>
      <c r="E1004" s="2"/>
      <c r="F1004" s="3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>
      <c r="A1005" s="1"/>
      <c r="B1005" s="1"/>
      <c r="C1005" s="1"/>
      <c r="D1005" s="1"/>
      <c r="E1005" s="2"/>
      <c r="F1005" s="3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>
      <c r="A1006" s="1"/>
      <c r="B1006" s="1"/>
      <c r="C1006" s="1"/>
      <c r="D1006" s="1"/>
      <c r="E1006" s="2"/>
      <c r="F1006" s="3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>
      <c r="A1007" s="1"/>
      <c r="B1007" s="1"/>
      <c r="C1007" s="1"/>
      <c r="D1007" s="1"/>
      <c r="E1007" s="2"/>
      <c r="F1007" s="3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>
      <c r="A1008" s="1"/>
      <c r="B1008" s="1"/>
      <c r="C1008" s="1"/>
      <c r="D1008" s="1"/>
      <c r="E1008" s="2"/>
      <c r="F1008" s="3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>
      <c r="A1009" s="1"/>
      <c r="B1009" s="1"/>
      <c r="C1009" s="1"/>
      <c r="D1009" s="1"/>
      <c r="E1009" s="2"/>
      <c r="F1009" s="3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Elion Chin</cp:lastModifiedBy>
  <dcterms:modified xsi:type="dcterms:W3CDTF">2020-04-06T18:02:14Z</dcterms:modified>
</cp:coreProperties>
</file>