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Kuliah\Semester 5\Data Mining\P3\"/>
    </mc:Choice>
  </mc:AlternateContent>
  <xr:revisionPtr revIDLastSave="0" documentId="13_ncr:1_{EFF7993B-46E4-49AD-8558-7D3E8874AEA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toh" sheetId="1" r:id="rId1"/>
    <sheet name="Contoh (2)" sheetId="2" r:id="rId2"/>
    <sheet name="U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3" l="1"/>
  <c r="C81" i="3"/>
  <c r="E80" i="3"/>
  <c r="E81" i="3" s="1"/>
  <c r="I79" i="3" s="1"/>
  <c r="E79" i="3"/>
  <c r="S70" i="3"/>
  <c r="S67" i="3"/>
  <c r="D69" i="3"/>
  <c r="C69" i="3"/>
  <c r="E68" i="3"/>
  <c r="E67" i="3"/>
  <c r="E66" i="3"/>
  <c r="E69" i="3" s="1"/>
  <c r="I66" i="3" s="1"/>
  <c r="N32" i="3"/>
  <c r="N29" i="3"/>
  <c r="I18" i="3"/>
  <c r="H18" i="3"/>
  <c r="R17" i="3"/>
  <c r="Q17" i="3"/>
  <c r="J17" i="3"/>
  <c r="S16" i="3"/>
  <c r="J16" i="3"/>
  <c r="S15" i="3"/>
  <c r="J15" i="3"/>
  <c r="N32" i="2"/>
  <c r="N29" i="2"/>
  <c r="I18" i="2"/>
  <c r="H18" i="2"/>
  <c r="R17" i="2"/>
  <c r="Q17" i="2"/>
  <c r="J17" i="2"/>
  <c r="S16" i="2"/>
  <c r="J16" i="2"/>
  <c r="S15" i="2"/>
  <c r="S17" i="2" s="1"/>
  <c r="R20" i="2" s="1"/>
  <c r="J15" i="2"/>
  <c r="C84" i="3" l="1"/>
  <c r="D84" i="3"/>
  <c r="I80" i="3"/>
  <c r="D72" i="3"/>
  <c r="C72" i="3"/>
  <c r="S17" i="3"/>
  <c r="W16" i="3" s="1"/>
  <c r="I67" i="3"/>
  <c r="I68" i="3"/>
  <c r="Q20" i="3"/>
  <c r="R20" i="3"/>
  <c r="W15" i="3"/>
  <c r="J18" i="3"/>
  <c r="W16" i="2"/>
  <c r="J18" i="2"/>
  <c r="N16" i="2" s="1"/>
  <c r="Q20" i="2"/>
  <c r="W15" i="2"/>
  <c r="B32" i="1"/>
  <c r="B34" i="1" s="1"/>
  <c r="B22" i="1"/>
  <c r="B21" i="1"/>
  <c r="B20" i="1"/>
  <c r="H21" i="3" l="1"/>
  <c r="I21" i="3"/>
  <c r="N15" i="3"/>
  <c r="N16" i="3"/>
  <c r="N17" i="3"/>
  <c r="AH34" i="3" s="1"/>
  <c r="I21" i="2"/>
  <c r="N15" i="2"/>
  <c r="B33" i="1"/>
  <c r="H21" i="2"/>
  <c r="B35" i="1"/>
  <c r="N17" i="2"/>
  <c r="AH34" i="2" s="1"/>
  <c r="B23" i="1"/>
  <c r="B24" i="1" s="1"/>
  <c r="U40" i="3" l="1"/>
  <c r="AH40" i="3"/>
  <c r="U34" i="3"/>
  <c r="U40" i="2"/>
  <c r="AH40" i="2"/>
  <c r="U34" i="2"/>
  <c r="B25" i="1"/>
  <c r="B26" i="1"/>
  <c r="B27" i="1" l="1"/>
  <c r="M32" i="1"/>
  <c r="M29" i="1"/>
  <c r="Q17" i="1"/>
  <c r="P17" i="1"/>
  <c r="R16" i="1"/>
  <c r="R15" i="1"/>
  <c r="H18" i="1"/>
  <c r="G18" i="1"/>
  <c r="I16" i="1"/>
  <c r="I17" i="1"/>
  <c r="I15" i="1"/>
  <c r="I18" i="1" s="1"/>
  <c r="G21" i="1" s="1"/>
  <c r="M16" i="1" l="1"/>
  <c r="H21" i="1"/>
  <c r="M17" i="1"/>
  <c r="M15" i="1"/>
  <c r="R17" i="1"/>
  <c r="V16" i="1" s="1"/>
  <c r="V15" i="1" l="1"/>
  <c r="Q20" i="1"/>
  <c r="P20" i="1"/>
  <c r="T40" i="1" l="1"/>
  <c r="AG40" i="1"/>
  <c r="AG34" i="1"/>
  <c r="T34" i="1"/>
</calcChain>
</file>

<file path=xl/sharedStrings.xml><?xml version="1.0" encoding="utf-8"?>
<sst xmlns="http://schemas.openxmlformats.org/spreadsheetml/2006/main" count="701" uniqueCount="117">
  <si>
    <t>Dataset Klasifikasi Keputusan Main atau Tidak Berdasarkan Cuaca</t>
  </si>
  <si>
    <t>dengan Algoritma Naive Bayes</t>
  </si>
  <si>
    <t>Kencang</t>
  </si>
  <si>
    <t>Lemah</t>
  </si>
  <si>
    <t>Cerah</t>
  </si>
  <si>
    <t>Mendung</t>
  </si>
  <si>
    <t>Hujan</t>
  </si>
  <si>
    <t>Tidak</t>
  </si>
  <si>
    <t>Ya</t>
  </si>
  <si>
    <t>TEOREMA</t>
  </si>
  <si>
    <t>Tahap 1: (Membuat table frekuensi atribut cuaca (x1))</t>
  </si>
  <si>
    <t>CUACA</t>
  </si>
  <si>
    <t>CLASS</t>
  </si>
  <si>
    <t>YA</t>
  </si>
  <si>
    <t>TIDAK</t>
  </si>
  <si>
    <t>TOTAL</t>
  </si>
  <si>
    <t>P(Tidak)</t>
  </si>
  <si>
    <t>5/14</t>
  </si>
  <si>
    <t>9/14</t>
  </si>
  <si>
    <t xml:space="preserve">P(Cerah) </t>
  </si>
  <si>
    <t xml:space="preserve">P(Mendung) </t>
  </si>
  <si>
    <t xml:space="preserve">P(Hujan) </t>
  </si>
  <si>
    <t>4/14</t>
  </si>
  <si>
    <t>Tahap 2: (Membuat table frekuensi atribut angin (x2))</t>
  </si>
  <si>
    <t>Cuaca (X1)</t>
  </si>
  <si>
    <t>Angin (X2)</t>
  </si>
  <si>
    <t>Keputusan Main</t>
  </si>
  <si>
    <t>ANGIN</t>
  </si>
  <si>
    <t>8/14</t>
  </si>
  <si>
    <t>6/14</t>
  </si>
  <si>
    <t xml:space="preserve">P(Kencang) </t>
  </si>
  <si>
    <t xml:space="preserve">P(Lemah) </t>
  </si>
  <si>
    <t>Apabila cuaca cerah, keputusan main atau tidak?</t>
  </si>
  <si>
    <t>Persamaan:</t>
  </si>
  <si>
    <t xml:space="preserve">                               Ya dan Tidak)</t>
  </si>
  <si>
    <t xml:space="preserve">P(Ya|Cerah) = </t>
  </si>
  <si>
    <t>Predictor prior probabilty = P(X)</t>
  </si>
  <si>
    <t>Prior probability = P(c)</t>
  </si>
  <si>
    <t>Contoh kasus 1: (1 input = berdasarkan cuaca)</t>
  </si>
  <si>
    <t>P(Ya)</t>
  </si>
  <si>
    <t>P(Cerah)</t>
  </si>
  <si>
    <t xml:space="preserve"> P(Cerah|Ya)*P(Ya)</t>
  </si>
  <si>
    <t>=</t>
  </si>
  <si>
    <t>(3/9)*0,64</t>
  </si>
  <si>
    <t xml:space="preserve">P(Tidak|Cerah) = </t>
  </si>
  <si>
    <t xml:space="preserve"> P(Cerah|Tidak)*P(Tidak)</t>
  </si>
  <si>
    <t>(2/5)*0,36</t>
  </si>
  <si>
    <t xml:space="preserve">             dibandingkan dengan probabilitas Tidak</t>
  </si>
  <si>
    <t>Keputusan main : Ya, karena nilai probabilitas Ya saat cerah lebih besar</t>
  </si>
  <si>
    <r>
      <t>(</t>
    </r>
    <r>
      <rPr>
        <b/>
        <sz val="11"/>
        <color theme="1"/>
        <rFont val="Calibri"/>
        <family val="2"/>
        <scheme val="minor"/>
      </rPr>
      <t>Solusi:</t>
    </r>
    <r>
      <rPr>
        <sz val="11"/>
        <color theme="1"/>
        <rFont val="Calibri"/>
        <family val="2"/>
        <charset val="1"/>
        <scheme val="minor"/>
      </rPr>
      <t xml:space="preserve"> keputusan dapat ditentukan dengan mencari nilai probabilitas cerah</t>
    </r>
  </si>
  <si>
    <t>Contoh kasus 2: (2 input = berdasarkan cuaca dan angin)</t>
  </si>
  <si>
    <r>
      <t>(</t>
    </r>
    <r>
      <rPr>
        <b/>
        <sz val="11"/>
        <color theme="1"/>
        <rFont val="Calibri"/>
        <family val="2"/>
        <scheme val="minor"/>
      </rPr>
      <t>Solusi:</t>
    </r>
    <r>
      <rPr>
        <sz val="11"/>
        <color theme="1"/>
        <rFont val="Calibri"/>
        <family val="2"/>
        <charset val="1"/>
        <scheme val="minor"/>
      </rPr>
      <t xml:space="preserve"> keputusan dapat ditentukan dengan mencari nilai probabilitas angin saat kencang dengan</t>
    </r>
  </si>
  <si>
    <t xml:space="preserve">               class Ya dan class Tidak)</t>
  </si>
  <si>
    <t>Apa kemungkinan keputusan yang akan diambil apabila angin = kencang dan cuaca = hujan?</t>
  </si>
  <si>
    <t xml:space="preserve">               class Ya dan class Tidak dikalikan dengan nilai probabilitas cuaca saat hujan dengan                    </t>
  </si>
  <si>
    <t>0,57 * 0,36</t>
  </si>
  <si>
    <t xml:space="preserve">P(Ya|Angin=Kencang, Cuaca=Hujan) = </t>
  </si>
  <si>
    <t>P(Angin=Kencang, Cuaca=Hujan | Ya) * P(Ya)</t>
  </si>
  <si>
    <t>P(Angin=Kencang, Cuaca=Hujan)</t>
  </si>
  <si>
    <t xml:space="preserve">P(Tidak|Angin=Kencang, Cuaca=Hujan) = </t>
  </si>
  <si>
    <t>P(Angin=Kencang, Cuaca=Hujan | Tidak) * P(Tidak)</t>
  </si>
  <si>
    <t>((4/5)*(3/5)*0,36</t>
  </si>
  <si>
    <t xml:space="preserve">Keputusan main : Tidak, karena nilai probabilitas Tidak saat angin kencang dan cuaca hujan nilai </t>
  </si>
  <si>
    <t xml:space="preserve">            probabilitasnya lebih besar dibandingkan dengan Ya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</si>
  <si>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</si>
  <si>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</si>
  <si>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</si>
  <si>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</si>
  <si>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</si>
  <si>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</si>
  <si>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</si>
  <si>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</si>
  <si>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</si>
  <si>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</si>
  <si>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</si>
  <si>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</si>
  <si>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</si>
  <si>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</si>
  <si>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Class</t>
  </si>
  <si>
    <t>((4/9)*(2/9)*0,64</t>
  </si>
  <si>
    <t>Apa kemungkinan keputusan yang akan diambil apabila angin = lemah dan cuaca = hujan?</t>
  </si>
  <si>
    <r>
      <t>(</t>
    </r>
    <r>
      <rPr>
        <b/>
        <sz val="11"/>
        <color theme="1"/>
        <rFont val="Calibri"/>
        <family val="2"/>
        <scheme val="minor"/>
      </rPr>
      <t>Solusi:</t>
    </r>
    <r>
      <rPr>
        <sz val="11"/>
        <color theme="1"/>
        <rFont val="Calibri"/>
        <family val="2"/>
        <charset val="1"/>
        <scheme val="minor"/>
      </rPr>
      <t xml:space="preserve"> keputusan dapat ditentukan dengan mencari nilai probabilitas angin saat lemah dengan</t>
    </r>
  </si>
  <si>
    <t xml:space="preserve">P(Ya|Angin=Lemah, Cuaca=Hujan) = </t>
  </si>
  <si>
    <t>P(Angin=Lemah, Cuaca=Hujan | Ya) * P(Ya)</t>
  </si>
  <si>
    <t>P(Angin=Lemah, Cuaca=Hujan)</t>
  </si>
  <si>
    <t>((5/9)*(2/9)*0,64</t>
  </si>
  <si>
    <t>0,43 * 0,36</t>
  </si>
  <si>
    <t xml:space="preserve">P(Tidak|Angin=Lemah, Cuaca=Hujan) = </t>
  </si>
  <si>
    <t>P(Angin=Lemah, Cuaca=Hujan | Tidak) * P(Tidak)</t>
  </si>
  <si>
    <t>((1/5)*(3/5)*0,36</t>
  </si>
  <si>
    <t xml:space="preserve">Keputusan main : Ya, karena nilai probabilitas ya saat angin lemah dan cuaca hujan nilai </t>
  </si>
  <si>
    <t xml:space="preserve">            probabilitasnya lebih besar dibandingkan dengan Tidak</t>
  </si>
  <si>
    <t>?</t>
  </si>
  <si>
    <t>NIK (X1)</t>
  </si>
  <si>
    <t>Rangka (</t>
  </si>
  <si>
    <t>TEOREMA BAYES</t>
  </si>
  <si>
    <t>Practice (Cerah dan Lemah)</t>
  </si>
  <si>
    <t xml:space="preserve">P(Ya|Angin=Lemah, Cuaca=Cerah) = </t>
  </si>
  <si>
    <t xml:space="preserve">P(Tidak|Angin=Lemah, Cuaca=Cerah) = </t>
  </si>
  <si>
    <t>P(Angin=Lemah, Cuaca=Cerah | Ya) * P(Ya)</t>
  </si>
  <si>
    <t>P(Angin=Lemah, Cuaca=Cerah)</t>
  </si>
  <si>
    <t>((5/9)*(3/9)*0,64</t>
  </si>
  <si>
    <t>P(Angin=Lemah, Cuaca=Cerah | Tidak) * P(Tidak)</t>
  </si>
  <si>
    <t>((1/5)*(2/9)*0,36</t>
  </si>
  <si>
    <t xml:space="preserve">Keputusan main : Ya, karena nilai probabilitas Ya saat angin Lemah dan cuaca Cerah nilai </t>
  </si>
  <si>
    <t xml:space="preserve">P(Ya|Angin=Lemah, Cuaca=Mendung) = </t>
  </si>
  <si>
    <t>P(Angin=Lemah, Cuaca=Mendung | Ya) * P(Ya)</t>
  </si>
  <si>
    <t>P(Angin=Lemah, Cuaca=Mendung)</t>
  </si>
  <si>
    <t>P(Angin=Lemah, Cuaca=Mendung | Tidak) * P(Tidak)</t>
  </si>
  <si>
    <t>(0,44)*(0,22)*0,64</t>
  </si>
  <si>
    <t>(0,8)*(0,6)*0,36</t>
  </si>
  <si>
    <t>0,20</t>
  </si>
  <si>
    <t xml:space="preserve">Keputusan main : Tidak, karena nilai probabilitas Tidak saat angin Kencang dan cuaca Hujan nilai </t>
  </si>
  <si>
    <t>((5/9)*(4/9)*0,64</t>
  </si>
  <si>
    <t>0,43 * 0,29</t>
  </si>
  <si>
    <t>((1/5)*(0/5)*0,36</t>
  </si>
  <si>
    <t xml:space="preserve">Keputusan main : Ya, karena nilai probabilitas Ya saat angin Lemah dan cuaca Mendung nilai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</si>
</sst>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quotePrefix="1"/>
    <xf numFmtId="0" fontId="6" fillId="0" borderId="0" xfId="0" applyFont="1"/>
    <xf numFmtId="0" fontId="6" fillId="0" borderId="8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2519</xdr:colOff>
      <xdr:row>4</xdr:row>
      <xdr:rowOff>7621</xdr:rowOff>
    </xdr:from>
    <xdr:to>
      <xdr:col>9</xdr:col>
      <xdr:colOff>190500</xdr:colOff>
      <xdr:row>10</xdr:row>
      <xdr:rowOff>40122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091" t="40627" r="11663" b="37514"/>
        <a:stretch/>
      </xdr:blipFill>
      <xdr:spPr>
        <a:xfrm>
          <a:off x="2639039" y="739141"/>
          <a:ext cx="2687341" cy="1129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2519</xdr:colOff>
      <xdr:row>4</xdr:row>
      <xdr:rowOff>7621</xdr:rowOff>
    </xdr:from>
    <xdr:to>
      <xdr:col>10</xdr:col>
      <xdr:colOff>190500</xdr:colOff>
      <xdr:row>10</xdr:row>
      <xdr:rowOff>40122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091" t="40627" r="11663" b="37514"/>
        <a:stretch/>
      </xdr:blipFill>
      <xdr:spPr>
        <a:xfrm>
          <a:off x="2684759" y="906781"/>
          <a:ext cx="2687341" cy="11297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2519</xdr:colOff>
      <xdr:row>4</xdr:row>
      <xdr:rowOff>7621</xdr:rowOff>
    </xdr:from>
    <xdr:to>
      <xdr:col>10</xdr:col>
      <xdr:colOff>251460</xdr:colOff>
      <xdr:row>10</xdr:row>
      <xdr:rowOff>40122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CAFCA8-1375-4DD3-A22F-9C5C4C6BD4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091" t="40627" r="11663" b="37514"/>
        <a:stretch/>
      </xdr:blipFill>
      <xdr:spPr>
        <a:xfrm>
          <a:off x="3484859" y="906781"/>
          <a:ext cx="2687341" cy="112978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10</xdr:col>
      <xdr:colOff>248941</xdr:colOff>
      <xdr:row>52</xdr:row>
      <xdr:rowOff>32501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FF5062-2918-4391-81F9-F2BB17E8C9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091" t="40627" r="11663" b="37514"/>
        <a:stretch/>
      </xdr:blipFill>
      <xdr:spPr>
        <a:xfrm>
          <a:off x="3657600" y="8816340"/>
          <a:ext cx="2687341" cy="1129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3"/>
  <sheetViews>
    <sheetView zoomScale="115" zoomScaleNormal="115" workbookViewId="0">
      <pane xSplit="4" ySplit="1" topLeftCell="G5" activePane="bottomRight" state="frozen"/>
      <selection pane="topRight" activeCell="E1" sqref="E1"/>
      <selection pane="bottomLeft" activeCell="A2" sqref="A2"/>
      <selection pane="bottomRight" activeCell="D19" sqref="D19"/>
    </sheetView>
  </sheetViews>
  <sheetFormatPr defaultRowHeight="14.4" x14ac:dyDescent="0.3"/>
  <cols>
    <col min="1" max="1" width="3.21875" customWidth="1"/>
    <col min="2" max="2" width="11" customWidth="1"/>
    <col min="3" max="3" width="11.6640625" customWidth="1"/>
    <col min="4" max="4" width="10.109375" customWidth="1"/>
    <col min="5" max="5" width="3.109375" customWidth="1"/>
    <col min="6" max="6" width="9.21875" style="1" customWidth="1"/>
    <col min="7" max="7" width="9.109375" customWidth="1"/>
    <col min="8" max="8" width="11.6640625" customWidth="1"/>
    <col min="9" max="9" width="6.44140625" bestFit="1" customWidth="1"/>
    <col min="10" max="10" width="2.88671875" customWidth="1"/>
    <col min="11" max="11" width="11.109375" bestFit="1" customWidth="1"/>
    <col min="13" max="13" width="7.44140625" customWidth="1"/>
    <col min="14" max="14" width="2.5546875" customWidth="1"/>
    <col min="16" max="16" width="9.88671875" customWidth="1"/>
    <col min="17" max="17" width="10.21875" customWidth="1"/>
    <col min="19" max="19" width="5.5546875" customWidth="1"/>
    <col min="20" max="20" width="9.88671875" customWidth="1"/>
    <col min="27" max="27" width="3" customWidth="1"/>
  </cols>
  <sheetData>
    <row r="1" spans="1:22" x14ac:dyDescent="0.3">
      <c r="A1" t="s">
        <v>0</v>
      </c>
    </row>
    <row r="2" spans="1:22" x14ac:dyDescent="0.3">
      <c r="A2" t="s">
        <v>1</v>
      </c>
    </row>
    <row r="3" spans="1:22" x14ac:dyDescent="0.3">
      <c r="D3" s="22" t="s">
        <v>78</v>
      </c>
    </row>
    <row r="4" spans="1:22" ht="27.6" customHeight="1" x14ac:dyDescent="0.3">
      <c r="B4" s="16" t="s">
        <v>24</v>
      </c>
      <c r="C4" s="16" t="s">
        <v>25</v>
      </c>
      <c r="D4" s="15" t="s">
        <v>26</v>
      </c>
      <c r="F4" s="25" t="s">
        <v>95</v>
      </c>
    </row>
    <row r="5" spans="1:22" x14ac:dyDescent="0.3">
      <c r="A5" s="19" t="s">
        <v>64</v>
      </c>
      <c r="B5" s="2" t="s">
        <v>4</v>
      </c>
      <c r="C5" s="2" t="s">
        <v>2</v>
      </c>
      <c r="D5" s="3" t="s">
        <v>7</v>
      </c>
    </row>
    <row r="6" spans="1:22" x14ac:dyDescent="0.3">
      <c r="A6" s="19" t="s">
        <v>65</v>
      </c>
      <c r="B6" s="2" t="s">
        <v>5</v>
      </c>
      <c r="C6" s="2" t="s">
        <v>3</v>
      </c>
      <c r="D6" s="3" t="s">
        <v>8</v>
      </c>
    </row>
    <row r="7" spans="1:22" x14ac:dyDescent="0.3">
      <c r="A7" s="19" t="s">
        <v>66</v>
      </c>
      <c r="B7" s="2" t="s">
        <v>6</v>
      </c>
      <c r="C7" s="2" t="s">
        <v>3</v>
      </c>
      <c r="D7" s="3" t="s">
        <v>8</v>
      </c>
    </row>
    <row r="8" spans="1:22" x14ac:dyDescent="0.3">
      <c r="A8" s="19" t="s">
        <v>67</v>
      </c>
      <c r="B8" s="2" t="s">
        <v>4</v>
      </c>
      <c r="C8" s="2" t="s">
        <v>2</v>
      </c>
      <c r="D8" s="3" t="s">
        <v>8</v>
      </c>
    </row>
    <row r="9" spans="1:22" x14ac:dyDescent="0.3">
      <c r="A9" s="19" t="s">
        <v>68</v>
      </c>
      <c r="B9" s="2" t="s">
        <v>4</v>
      </c>
      <c r="C9" s="2" t="s">
        <v>2</v>
      </c>
      <c r="D9" s="3" t="s">
        <v>8</v>
      </c>
    </row>
    <row r="10" spans="1:22" x14ac:dyDescent="0.3">
      <c r="A10" s="19" t="s">
        <v>69</v>
      </c>
      <c r="B10" s="2" t="s">
        <v>5</v>
      </c>
      <c r="C10" s="2" t="s">
        <v>2</v>
      </c>
      <c r="D10" s="3" t="s">
        <v>8</v>
      </c>
    </row>
    <row r="11" spans="1:22" x14ac:dyDescent="0.3">
      <c r="A11" s="19" t="s">
        <v>70</v>
      </c>
      <c r="B11" s="2" t="s">
        <v>6</v>
      </c>
      <c r="C11" s="2" t="s">
        <v>2</v>
      </c>
      <c r="D11" s="3" t="s">
        <v>7</v>
      </c>
    </row>
    <row r="12" spans="1:22" x14ac:dyDescent="0.3">
      <c r="A12" s="19" t="s">
        <v>71</v>
      </c>
      <c r="B12" s="2" t="s">
        <v>6</v>
      </c>
      <c r="C12" s="2" t="s">
        <v>3</v>
      </c>
      <c r="D12" s="3" t="s">
        <v>7</v>
      </c>
      <c r="F12" s="14" t="s">
        <v>10</v>
      </c>
      <c r="N12" s="13"/>
      <c r="O12" s="6" t="s">
        <v>23</v>
      </c>
    </row>
    <row r="13" spans="1:22" x14ac:dyDescent="0.3">
      <c r="A13" s="19" t="s">
        <v>72</v>
      </c>
      <c r="B13" s="2" t="s">
        <v>4</v>
      </c>
      <c r="C13" s="2" t="s">
        <v>3</v>
      </c>
      <c r="D13" s="3" t="s">
        <v>8</v>
      </c>
      <c r="F13" s="2"/>
      <c r="G13" s="37" t="s">
        <v>12</v>
      </c>
      <c r="H13" s="38"/>
      <c r="I13" s="33" t="s">
        <v>15</v>
      </c>
      <c r="N13" s="13"/>
      <c r="O13" s="2"/>
      <c r="P13" s="37" t="s">
        <v>12</v>
      </c>
      <c r="Q13" s="38"/>
      <c r="R13" s="33" t="s">
        <v>15</v>
      </c>
    </row>
    <row r="14" spans="1:22" x14ac:dyDescent="0.3">
      <c r="A14" s="19" t="s">
        <v>73</v>
      </c>
      <c r="B14" s="2" t="s">
        <v>6</v>
      </c>
      <c r="C14" s="2" t="s">
        <v>2</v>
      </c>
      <c r="D14" s="3" t="s">
        <v>8</v>
      </c>
      <c r="F14" s="7" t="s">
        <v>11</v>
      </c>
      <c r="G14" s="3" t="s">
        <v>14</v>
      </c>
      <c r="H14" s="3" t="s">
        <v>13</v>
      </c>
      <c r="I14" s="34"/>
      <c r="K14" s="35" t="s">
        <v>36</v>
      </c>
      <c r="L14" s="35"/>
      <c r="M14" s="35"/>
      <c r="N14" s="13"/>
      <c r="O14" s="7" t="s">
        <v>27</v>
      </c>
      <c r="P14" s="3" t="s">
        <v>14</v>
      </c>
      <c r="Q14" s="3" t="s">
        <v>13</v>
      </c>
      <c r="R14" s="34"/>
      <c r="T14" s="35" t="s">
        <v>36</v>
      </c>
      <c r="U14" s="35"/>
      <c r="V14" s="35"/>
    </row>
    <row r="15" spans="1:22" x14ac:dyDescent="0.3">
      <c r="A15" s="19" t="s">
        <v>74</v>
      </c>
      <c r="B15" s="2" t="s">
        <v>4</v>
      </c>
      <c r="C15" s="2" t="s">
        <v>2</v>
      </c>
      <c r="D15" s="3" t="s">
        <v>7</v>
      </c>
      <c r="F15" s="3" t="s">
        <v>4</v>
      </c>
      <c r="G15" s="8">
        <v>2</v>
      </c>
      <c r="H15" s="8">
        <v>3</v>
      </c>
      <c r="I15" s="2">
        <f>SUM(G15:H15)</f>
        <v>5</v>
      </c>
      <c r="K15" t="s">
        <v>19</v>
      </c>
      <c r="L15" s="9" t="s">
        <v>17</v>
      </c>
      <c r="M15" s="10">
        <f>I15/I18</f>
        <v>0.35714285714285715</v>
      </c>
      <c r="N15" s="13"/>
      <c r="O15" s="3" t="s">
        <v>2</v>
      </c>
      <c r="P15" s="8">
        <v>4</v>
      </c>
      <c r="Q15" s="8">
        <v>4</v>
      </c>
      <c r="R15" s="2">
        <f>SUM(P15:Q15)</f>
        <v>8</v>
      </c>
      <c r="T15" t="s">
        <v>30</v>
      </c>
      <c r="U15" s="9" t="s">
        <v>28</v>
      </c>
      <c r="V15" s="10">
        <f>R15/R17</f>
        <v>0.5714285714285714</v>
      </c>
    </row>
    <row r="16" spans="1:22" x14ac:dyDescent="0.3">
      <c r="A16" s="19" t="s">
        <v>75</v>
      </c>
      <c r="B16" s="2" t="s">
        <v>5</v>
      </c>
      <c r="C16" s="2" t="s">
        <v>3</v>
      </c>
      <c r="D16" s="3" t="s">
        <v>8</v>
      </c>
      <c r="F16" s="3" t="s">
        <v>5</v>
      </c>
      <c r="G16" s="8">
        <v>0</v>
      </c>
      <c r="H16" s="8">
        <v>4</v>
      </c>
      <c r="I16" s="2">
        <f t="shared" ref="I16:I17" si="0">SUM(G16:H16)</f>
        <v>4</v>
      </c>
      <c r="K16" t="s">
        <v>20</v>
      </c>
      <c r="L16" s="9" t="s">
        <v>22</v>
      </c>
      <c r="M16" s="10">
        <f>I16/I18</f>
        <v>0.2857142857142857</v>
      </c>
      <c r="N16" s="13"/>
      <c r="O16" s="3" t="s">
        <v>3</v>
      </c>
      <c r="P16" s="8">
        <v>1</v>
      </c>
      <c r="Q16" s="8">
        <v>5</v>
      </c>
      <c r="R16" s="2">
        <f t="shared" ref="R16" si="1">SUM(P16:Q16)</f>
        <v>6</v>
      </c>
      <c r="T16" t="s">
        <v>31</v>
      </c>
      <c r="U16" s="9" t="s">
        <v>29</v>
      </c>
      <c r="V16" s="10">
        <f>R16/R17</f>
        <v>0.42857142857142855</v>
      </c>
    </row>
    <row r="17" spans="1:37" x14ac:dyDescent="0.3">
      <c r="A17" s="19" t="s">
        <v>76</v>
      </c>
      <c r="B17" s="2" t="s">
        <v>5</v>
      </c>
      <c r="C17" s="2" t="s">
        <v>3</v>
      </c>
      <c r="D17" s="3" t="s">
        <v>8</v>
      </c>
      <c r="F17" s="3" t="s">
        <v>6</v>
      </c>
      <c r="G17" s="8">
        <v>3</v>
      </c>
      <c r="H17" s="8">
        <v>2</v>
      </c>
      <c r="I17" s="2">
        <f t="shared" si="0"/>
        <v>5</v>
      </c>
      <c r="K17" t="s">
        <v>21</v>
      </c>
      <c r="L17" s="9" t="s">
        <v>17</v>
      </c>
      <c r="M17" s="10">
        <f>I17/I18</f>
        <v>0.35714285714285715</v>
      </c>
      <c r="N17" s="13"/>
      <c r="O17" s="12" t="s">
        <v>15</v>
      </c>
      <c r="P17" s="2">
        <f>SUM(P15:P16)</f>
        <v>5</v>
      </c>
      <c r="Q17" s="2">
        <f>SUM(Q15:Q16)</f>
        <v>9</v>
      </c>
      <c r="R17" s="2">
        <f>SUM(R15:R16)</f>
        <v>14</v>
      </c>
      <c r="U17" s="9"/>
      <c r="V17" s="10"/>
    </row>
    <row r="18" spans="1:37" x14ac:dyDescent="0.3">
      <c r="A18" s="19" t="s">
        <v>77</v>
      </c>
      <c r="B18" s="2" t="s">
        <v>6</v>
      </c>
      <c r="C18" s="2" t="s">
        <v>2</v>
      </c>
      <c r="D18" s="3" t="s">
        <v>7</v>
      </c>
      <c r="F18" s="12" t="s">
        <v>15</v>
      </c>
      <c r="G18" s="2">
        <f>SUM(G15:G17)</f>
        <v>5</v>
      </c>
      <c r="H18" s="2">
        <f>SUM(H15:H17)</f>
        <v>9</v>
      </c>
      <c r="I18" s="2">
        <f>SUM(I15:I17)</f>
        <v>14</v>
      </c>
      <c r="L18" s="1"/>
      <c r="M18" s="10"/>
      <c r="N18" s="13"/>
      <c r="O18" s="1"/>
      <c r="P18" s="1" t="s">
        <v>16</v>
      </c>
      <c r="Q18" s="1" t="s">
        <v>39</v>
      </c>
      <c r="U18" s="1"/>
      <c r="V18" s="10"/>
    </row>
    <row r="19" spans="1:37" x14ac:dyDescent="0.3">
      <c r="A19" s="20"/>
      <c r="B19" s="23" t="s">
        <v>4</v>
      </c>
      <c r="C19" s="23" t="s">
        <v>3</v>
      </c>
      <c r="D19" s="24" t="s">
        <v>92</v>
      </c>
      <c r="G19" s="1" t="s">
        <v>16</v>
      </c>
      <c r="H19" s="1" t="s">
        <v>39</v>
      </c>
      <c r="N19" s="13"/>
      <c r="O19" s="1"/>
      <c r="P19" s="9" t="s">
        <v>17</v>
      </c>
      <c r="Q19" s="9" t="s">
        <v>18</v>
      </c>
    </row>
    <row r="20" spans="1:37" x14ac:dyDescent="0.3">
      <c r="A20" s="20"/>
      <c r="B20" s="21">
        <f>COUNTIF($B$5:$B$18,"Cerah")</f>
        <v>5</v>
      </c>
      <c r="C20" s="21"/>
      <c r="D20" s="20"/>
      <c r="G20" s="9" t="s">
        <v>17</v>
      </c>
      <c r="H20" s="9" t="s">
        <v>18</v>
      </c>
      <c r="N20" s="13"/>
      <c r="O20" s="1"/>
      <c r="P20" s="11">
        <f>P17/R17</f>
        <v>0.35714285714285715</v>
      </c>
      <c r="Q20" s="11">
        <f>Q17/R17</f>
        <v>0.6428571428571429</v>
      </c>
    </row>
    <row r="21" spans="1:37" x14ac:dyDescent="0.3">
      <c r="A21" s="20"/>
      <c r="B21" s="21">
        <f>COUNTIF($B$5:$B$18,"Mendung")</f>
        <v>4</v>
      </c>
      <c r="C21" s="21"/>
      <c r="D21" s="20"/>
      <c r="G21" s="11">
        <f>G18/I18</f>
        <v>0.35714285714285715</v>
      </c>
      <c r="H21" s="11">
        <f>H18/I18</f>
        <v>0.6428571428571429</v>
      </c>
      <c r="N21" s="13"/>
      <c r="O21" s="1"/>
      <c r="P21" s="36" t="s">
        <v>37</v>
      </c>
      <c r="Q21" s="36"/>
    </row>
    <row r="22" spans="1:37" x14ac:dyDescent="0.3">
      <c r="B22" s="21">
        <f>COUNTIF($B$5:$B$18,"Hujan")</f>
        <v>5</v>
      </c>
      <c r="G22" s="36" t="s">
        <v>37</v>
      </c>
      <c r="H22" s="36"/>
      <c r="N22" s="13"/>
    </row>
    <row r="23" spans="1:37" x14ac:dyDescent="0.3">
      <c r="B23">
        <f>SUM(B20:B22)</f>
        <v>14</v>
      </c>
      <c r="N23" s="13"/>
    </row>
    <row r="24" spans="1:37" x14ac:dyDescent="0.3">
      <c r="B24">
        <f>B20/$B$23</f>
        <v>0.35714285714285715</v>
      </c>
      <c r="F24" s="14" t="s">
        <v>38</v>
      </c>
      <c r="N24" s="13"/>
      <c r="P24" s="14" t="s">
        <v>50</v>
      </c>
      <c r="AA24" s="13"/>
      <c r="AC24" s="14" t="s">
        <v>50</v>
      </c>
    </row>
    <row r="25" spans="1:37" x14ac:dyDescent="0.3">
      <c r="B25">
        <f t="shared" ref="B25:B26" si="2">B21/$B$23</f>
        <v>0.2857142857142857</v>
      </c>
      <c r="F25" s="6" t="s">
        <v>32</v>
      </c>
      <c r="N25" s="13"/>
      <c r="P25" t="s">
        <v>53</v>
      </c>
      <c r="AA25" s="13"/>
      <c r="AC25" t="s">
        <v>80</v>
      </c>
    </row>
    <row r="26" spans="1:37" x14ac:dyDescent="0.3">
      <c r="B26">
        <f t="shared" si="2"/>
        <v>0.35714285714285715</v>
      </c>
      <c r="F26" s="6" t="s">
        <v>49</v>
      </c>
      <c r="N26" s="13"/>
      <c r="P26" s="6" t="s">
        <v>51</v>
      </c>
      <c r="AA26" s="13"/>
      <c r="AC26" s="6" t="s">
        <v>81</v>
      </c>
    </row>
    <row r="27" spans="1:37" x14ac:dyDescent="0.3">
      <c r="B27">
        <f>SUM(B24:B26)</f>
        <v>1</v>
      </c>
      <c r="F27" s="1" t="s">
        <v>34</v>
      </c>
      <c r="N27" s="13"/>
      <c r="P27" s="6" t="s">
        <v>54</v>
      </c>
      <c r="AA27" s="13"/>
      <c r="AC27" s="6" t="s">
        <v>54</v>
      </c>
    </row>
    <row r="28" spans="1:37" x14ac:dyDescent="0.3">
      <c r="F28" s="14" t="s">
        <v>33</v>
      </c>
      <c r="N28" s="13"/>
      <c r="P28" t="s">
        <v>52</v>
      </c>
      <c r="AA28" s="13"/>
      <c r="AC28" t="s">
        <v>52</v>
      </c>
    </row>
    <row r="29" spans="1:37" ht="15" thickBot="1" x14ac:dyDescent="0.35">
      <c r="B29">
        <v>1</v>
      </c>
      <c r="F29" s="17" t="s">
        <v>35</v>
      </c>
      <c r="G29" s="31" t="s">
        <v>41</v>
      </c>
      <c r="H29" s="31"/>
      <c r="I29" s="1" t="s">
        <v>42</v>
      </c>
      <c r="J29" s="31" t="s">
        <v>43</v>
      </c>
      <c r="K29" s="31"/>
      <c r="L29" s="1" t="s">
        <v>42</v>
      </c>
      <c r="M29" s="18">
        <f>((3/9)*0.64)/J30</f>
        <v>0.59259259259259256</v>
      </c>
      <c r="N29" s="13"/>
      <c r="P29" s="14" t="s">
        <v>33</v>
      </c>
      <c r="AA29" s="13"/>
      <c r="AC29" s="14" t="s">
        <v>33</v>
      </c>
    </row>
    <row r="30" spans="1:37" ht="15" thickBot="1" x14ac:dyDescent="0.35">
      <c r="B30">
        <v>3</v>
      </c>
      <c r="G30" s="32" t="s">
        <v>40</v>
      </c>
      <c r="H30" s="32"/>
      <c r="J30" s="32">
        <v>0.36</v>
      </c>
      <c r="K30" s="32"/>
      <c r="N30" s="13"/>
      <c r="S30" s="17" t="s">
        <v>56</v>
      </c>
      <c r="T30" s="31" t="s">
        <v>57</v>
      </c>
      <c r="U30" s="31"/>
      <c r="V30" s="31"/>
      <c r="W30" s="31"/>
      <c r="X30" s="31"/>
      <c r="AA30" s="13"/>
      <c r="AF30" s="17" t="s">
        <v>82</v>
      </c>
      <c r="AG30" s="31" t="s">
        <v>83</v>
      </c>
      <c r="AH30" s="31"/>
      <c r="AI30" s="31"/>
      <c r="AJ30" s="31"/>
      <c r="AK30" s="31"/>
    </row>
    <row r="31" spans="1:37" x14ac:dyDescent="0.3">
      <c r="B31">
        <v>2</v>
      </c>
      <c r="N31" s="13"/>
      <c r="T31" s="32" t="s">
        <v>58</v>
      </c>
      <c r="U31" s="32"/>
      <c r="V31" s="32"/>
      <c r="W31" s="32"/>
      <c r="X31" s="32"/>
      <c r="AA31" s="13"/>
      <c r="AG31" s="32" t="s">
        <v>84</v>
      </c>
      <c r="AH31" s="32"/>
      <c r="AI31" s="32"/>
      <c r="AJ31" s="32"/>
      <c r="AK31" s="32"/>
    </row>
    <row r="32" spans="1:37" ht="15" thickBot="1" x14ac:dyDescent="0.35">
      <c r="B32">
        <f>SUM(B29:B31)</f>
        <v>6</v>
      </c>
      <c r="F32" s="17" t="s">
        <v>44</v>
      </c>
      <c r="G32" s="31" t="s">
        <v>45</v>
      </c>
      <c r="H32" s="31"/>
      <c r="I32" s="1" t="s">
        <v>42</v>
      </c>
      <c r="J32" s="31" t="s">
        <v>46</v>
      </c>
      <c r="K32" s="31"/>
      <c r="L32" s="1" t="s">
        <v>42</v>
      </c>
      <c r="M32" s="18">
        <f>((2/5)*0.36)/J33</f>
        <v>0.39999999999999997</v>
      </c>
      <c r="N32" s="13"/>
      <c r="S32" s="17" t="s">
        <v>42</v>
      </c>
      <c r="T32" s="31" t="s">
        <v>79</v>
      </c>
      <c r="U32" s="31"/>
      <c r="AA32" s="13"/>
      <c r="AF32" s="17" t="s">
        <v>42</v>
      </c>
      <c r="AG32" s="31" t="s">
        <v>85</v>
      </c>
      <c r="AH32" s="31"/>
    </row>
    <row r="33" spans="2:37" x14ac:dyDescent="0.3">
      <c r="B33">
        <f>B29/$B$32</f>
        <v>0.16666666666666666</v>
      </c>
      <c r="G33" s="32" t="s">
        <v>40</v>
      </c>
      <c r="H33" s="32"/>
      <c r="J33" s="32">
        <v>0.36</v>
      </c>
      <c r="K33" s="32"/>
      <c r="N33" s="13"/>
      <c r="T33" s="32" t="s">
        <v>55</v>
      </c>
      <c r="U33" s="32"/>
      <c r="AA33" s="13"/>
      <c r="AG33" s="32" t="s">
        <v>86</v>
      </c>
      <c r="AH33" s="32"/>
    </row>
    <row r="34" spans="2:37" x14ac:dyDescent="0.3">
      <c r="B34">
        <f t="shared" ref="B34:B35" si="3">B30/$B$32</f>
        <v>0.5</v>
      </c>
      <c r="N34" s="13"/>
      <c r="S34" s="17" t="s">
        <v>42</v>
      </c>
      <c r="T34" s="18">
        <f>((4/9)*(2/9)*Q20)/(V15*M17)</f>
        <v>0.31111111111111106</v>
      </c>
      <c r="AA34" s="13"/>
      <c r="AF34" s="17" t="s">
        <v>42</v>
      </c>
      <c r="AG34" s="18">
        <f>((5/9)*(2/9)*Q20)/(V16*M17)</f>
        <v>0.51851851851851849</v>
      </c>
    </row>
    <row r="35" spans="2:37" x14ac:dyDescent="0.3">
      <c r="B35">
        <f t="shared" si="3"/>
        <v>0.33333333333333331</v>
      </c>
      <c r="F35" s="14" t="s">
        <v>48</v>
      </c>
      <c r="N35" s="13"/>
      <c r="AA35" s="13"/>
    </row>
    <row r="36" spans="2:37" ht="15" thickBot="1" x14ac:dyDescent="0.35">
      <c r="G36" s="5" t="s">
        <v>47</v>
      </c>
      <c r="N36" s="13"/>
      <c r="S36" s="17" t="s">
        <v>59</v>
      </c>
      <c r="T36" s="31" t="s">
        <v>60</v>
      </c>
      <c r="U36" s="31"/>
      <c r="V36" s="31"/>
      <c r="W36" s="31"/>
      <c r="X36" s="31"/>
      <c r="AA36" s="13"/>
      <c r="AF36" s="17" t="s">
        <v>87</v>
      </c>
      <c r="AG36" s="31" t="s">
        <v>88</v>
      </c>
      <c r="AH36" s="31"/>
      <c r="AI36" s="31"/>
      <c r="AJ36" s="31"/>
      <c r="AK36" s="31"/>
    </row>
    <row r="37" spans="2:37" x14ac:dyDescent="0.3">
      <c r="T37" s="32" t="s">
        <v>58</v>
      </c>
      <c r="U37" s="32"/>
      <c r="V37" s="32"/>
      <c r="W37" s="32"/>
      <c r="X37" s="32"/>
      <c r="AG37" s="32" t="s">
        <v>84</v>
      </c>
      <c r="AH37" s="32"/>
      <c r="AI37" s="32"/>
      <c r="AJ37" s="32"/>
      <c r="AK37" s="32"/>
    </row>
    <row r="38" spans="2:37" ht="15" thickBot="1" x14ac:dyDescent="0.35">
      <c r="S38" s="17" t="s">
        <v>42</v>
      </c>
      <c r="T38" s="31" t="s">
        <v>61</v>
      </c>
      <c r="U38" s="31"/>
      <c r="AF38" s="17" t="s">
        <v>42</v>
      </c>
      <c r="AG38" s="31" t="s">
        <v>89</v>
      </c>
      <c r="AH38" s="31"/>
    </row>
    <row r="39" spans="2:37" x14ac:dyDescent="0.3">
      <c r="T39" s="32" t="s">
        <v>55</v>
      </c>
      <c r="U39" s="32"/>
      <c r="AG39" s="32" t="s">
        <v>86</v>
      </c>
      <c r="AH39" s="32"/>
    </row>
    <row r="40" spans="2:37" x14ac:dyDescent="0.3">
      <c r="S40" s="17" t="s">
        <v>42</v>
      </c>
      <c r="T40" s="6">
        <f>((4/5)*(3/5)*P20)/(V15*M17)</f>
        <v>0.84</v>
      </c>
      <c r="AF40" s="17" t="s">
        <v>42</v>
      </c>
      <c r="AG40" s="6">
        <f>((1/5)*(3/5)*P20)/(V16*M17)</f>
        <v>0.27999999999999997</v>
      </c>
    </row>
    <row r="42" spans="2:37" x14ac:dyDescent="0.3">
      <c r="P42" s="14" t="s">
        <v>62</v>
      </c>
      <c r="AC42" s="14" t="s">
        <v>90</v>
      </c>
    </row>
    <row r="43" spans="2:37" x14ac:dyDescent="0.3">
      <c r="Q43" s="5" t="s">
        <v>63</v>
      </c>
      <c r="AD43" s="5" t="s">
        <v>91</v>
      </c>
    </row>
  </sheetData>
  <mergeCells count="32">
    <mergeCell ref="AG37:AK37"/>
    <mergeCell ref="AG38:AH38"/>
    <mergeCell ref="AG39:AH39"/>
    <mergeCell ref="AG30:AK30"/>
    <mergeCell ref="AG31:AK31"/>
    <mergeCell ref="AG32:AH32"/>
    <mergeCell ref="AG33:AH33"/>
    <mergeCell ref="AG36:AK36"/>
    <mergeCell ref="P21:Q21"/>
    <mergeCell ref="K14:M14"/>
    <mergeCell ref="G22:H22"/>
    <mergeCell ref="G13:H13"/>
    <mergeCell ref="I13:I14"/>
    <mergeCell ref="P13:Q13"/>
    <mergeCell ref="R13:R14"/>
    <mergeCell ref="T14:V14"/>
    <mergeCell ref="T30:X30"/>
    <mergeCell ref="T31:X31"/>
    <mergeCell ref="T32:U32"/>
    <mergeCell ref="G29:H29"/>
    <mergeCell ref="G30:H30"/>
    <mergeCell ref="J29:K29"/>
    <mergeCell ref="J30:K30"/>
    <mergeCell ref="G32:H32"/>
    <mergeCell ref="J32:K32"/>
    <mergeCell ref="T36:X36"/>
    <mergeCell ref="T37:X37"/>
    <mergeCell ref="T38:U38"/>
    <mergeCell ref="T39:U39"/>
    <mergeCell ref="G33:H33"/>
    <mergeCell ref="J33:K33"/>
    <mergeCell ref="T33:U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3"/>
  <sheetViews>
    <sheetView zoomScale="115" zoomScaleNormal="115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4.4" x14ac:dyDescent="0.3"/>
  <cols>
    <col min="1" max="1" width="3.21875" customWidth="1"/>
    <col min="2" max="2" width="11" customWidth="1"/>
    <col min="3" max="4" width="11.6640625" customWidth="1"/>
    <col min="5" max="5" width="10.109375" customWidth="1"/>
    <col min="6" max="6" width="3.109375" customWidth="1"/>
    <col min="7" max="7" width="9.21875" style="1" customWidth="1"/>
    <col min="8" max="8" width="9.109375" customWidth="1"/>
    <col min="9" max="9" width="11.6640625" customWidth="1"/>
    <col min="10" max="10" width="6.44140625" bestFit="1" customWidth="1"/>
    <col min="11" max="11" width="2.88671875" customWidth="1"/>
    <col min="12" max="12" width="11.109375" bestFit="1" customWidth="1"/>
    <col min="14" max="14" width="7.44140625" customWidth="1"/>
    <col min="15" max="15" width="2.5546875" customWidth="1"/>
    <col min="17" max="17" width="9.88671875" customWidth="1"/>
    <col min="18" max="18" width="10.21875" customWidth="1"/>
    <col min="20" max="20" width="5.5546875" customWidth="1"/>
    <col min="21" max="21" width="9.88671875" customWidth="1"/>
    <col min="28" max="28" width="3" customWidth="1"/>
  </cols>
  <sheetData>
    <row r="1" spans="1:23" x14ac:dyDescent="0.3">
      <c r="A1" t="s">
        <v>0</v>
      </c>
    </row>
    <row r="2" spans="1:23" x14ac:dyDescent="0.3">
      <c r="A2" t="s">
        <v>1</v>
      </c>
    </row>
    <row r="3" spans="1:23" x14ac:dyDescent="0.3">
      <c r="E3" s="22" t="s">
        <v>78</v>
      </c>
    </row>
    <row r="4" spans="1:23" ht="27.6" customHeight="1" x14ac:dyDescent="0.3">
      <c r="B4" s="16" t="s">
        <v>93</v>
      </c>
      <c r="C4" s="16" t="s">
        <v>94</v>
      </c>
      <c r="D4" s="16"/>
      <c r="E4" s="15" t="s">
        <v>26</v>
      </c>
      <c r="G4" s="4" t="s">
        <v>9</v>
      </c>
    </row>
    <row r="5" spans="1:23" x14ac:dyDescent="0.3">
      <c r="A5" s="19" t="s">
        <v>64</v>
      </c>
      <c r="B5" s="2" t="s">
        <v>4</v>
      </c>
      <c r="C5" s="2" t="s">
        <v>2</v>
      </c>
      <c r="D5" s="2"/>
      <c r="E5" s="3" t="s">
        <v>7</v>
      </c>
    </row>
    <row r="6" spans="1:23" x14ac:dyDescent="0.3">
      <c r="A6" s="19" t="s">
        <v>65</v>
      </c>
      <c r="B6" s="2" t="s">
        <v>5</v>
      </c>
      <c r="C6" s="2" t="s">
        <v>3</v>
      </c>
      <c r="D6" s="2"/>
      <c r="E6" s="3" t="s">
        <v>8</v>
      </c>
    </row>
    <row r="7" spans="1:23" x14ac:dyDescent="0.3">
      <c r="A7" s="19" t="s">
        <v>66</v>
      </c>
      <c r="B7" s="2" t="s">
        <v>6</v>
      </c>
      <c r="C7" s="2" t="s">
        <v>3</v>
      </c>
      <c r="D7" s="2"/>
      <c r="E7" s="3" t="s">
        <v>8</v>
      </c>
    </row>
    <row r="8" spans="1:23" x14ac:dyDescent="0.3">
      <c r="A8" s="19" t="s">
        <v>67</v>
      </c>
      <c r="B8" s="2" t="s">
        <v>4</v>
      </c>
      <c r="C8" s="2" t="s">
        <v>2</v>
      </c>
      <c r="D8" s="2"/>
      <c r="E8" s="3" t="s">
        <v>8</v>
      </c>
    </row>
    <row r="9" spans="1:23" x14ac:dyDescent="0.3">
      <c r="A9" s="19" t="s">
        <v>68</v>
      </c>
      <c r="B9" s="2" t="s">
        <v>4</v>
      </c>
      <c r="C9" s="2" t="s">
        <v>2</v>
      </c>
      <c r="D9" s="2"/>
      <c r="E9" s="3" t="s">
        <v>8</v>
      </c>
    </row>
    <row r="10" spans="1:23" x14ac:dyDescent="0.3">
      <c r="A10" s="19" t="s">
        <v>69</v>
      </c>
      <c r="B10" s="2" t="s">
        <v>5</v>
      </c>
      <c r="C10" s="2" t="s">
        <v>2</v>
      </c>
      <c r="D10" s="2"/>
      <c r="E10" s="3" t="s">
        <v>8</v>
      </c>
    </row>
    <row r="11" spans="1:23" x14ac:dyDescent="0.3">
      <c r="A11" s="19" t="s">
        <v>70</v>
      </c>
      <c r="B11" s="2" t="s">
        <v>6</v>
      </c>
      <c r="C11" s="2" t="s">
        <v>2</v>
      </c>
      <c r="D11" s="2"/>
      <c r="E11" s="3" t="s">
        <v>7</v>
      </c>
    </row>
    <row r="12" spans="1:23" x14ac:dyDescent="0.3">
      <c r="A12" s="19" t="s">
        <v>71</v>
      </c>
      <c r="B12" s="2" t="s">
        <v>6</v>
      </c>
      <c r="C12" s="2" t="s">
        <v>3</v>
      </c>
      <c r="D12" s="2"/>
      <c r="E12" s="3" t="s">
        <v>7</v>
      </c>
      <c r="G12" s="14" t="s">
        <v>10</v>
      </c>
      <c r="O12" s="13"/>
      <c r="P12" s="6" t="s">
        <v>23</v>
      </c>
    </row>
    <row r="13" spans="1:23" x14ac:dyDescent="0.3">
      <c r="A13" s="19" t="s">
        <v>72</v>
      </c>
      <c r="B13" s="2" t="s">
        <v>4</v>
      </c>
      <c r="C13" s="2" t="s">
        <v>3</v>
      </c>
      <c r="D13" s="2"/>
      <c r="E13" s="3" t="s">
        <v>8</v>
      </c>
      <c r="G13" s="2"/>
      <c r="H13" s="37" t="s">
        <v>12</v>
      </c>
      <c r="I13" s="38"/>
      <c r="J13" s="33" t="s">
        <v>15</v>
      </c>
      <c r="O13" s="13"/>
      <c r="P13" s="2"/>
      <c r="Q13" s="37" t="s">
        <v>12</v>
      </c>
      <c r="R13" s="38"/>
      <c r="S13" s="33" t="s">
        <v>15</v>
      </c>
    </row>
    <row r="14" spans="1:23" x14ac:dyDescent="0.3">
      <c r="A14" s="19" t="s">
        <v>73</v>
      </c>
      <c r="B14" s="2" t="s">
        <v>6</v>
      </c>
      <c r="C14" s="2" t="s">
        <v>2</v>
      </c>
      <c r="D14" s="2"/>
      <c r="E14" s="3" t="s">
        <v>8</v>
      </c>
      <c r="G14" s="7" t="s">
        <v>11</v>
      </c>
      <c r="H14" s="3" t="s">
        <v>14</v>
      </c>
      <c r="I14" s="3" t="s">
        <v>13</v>
      </c>
      <c r="J14" s="34"/>
      <c r="L14" s="35" t="s">
        <v>36</v>
      </c>
      <c r="M14" s="35"/>
      <c r="N14" s="35"/>
      <c r="O14" s="13"/>
      <c r="P14" s="7" t="s">
        <v>27</v>
      </c>
      <c r="Q14" s="3" t="s">
        <v>14</v>
      </c>
      <c r="R14" s="3" t="s">
        <v>13</v>
      </c>
      <c r="S14" s="34"/>
      <c r="U14" s="35" t="s">
        <v>36</v>
      </c>
      <c r="V14" s="35"/>
      <c r="W14" s="35"/>
    </row>
    <row r="15" spans="1:23" x14ac:dyDescent="0.3">
      <c r="A15" s="19" t="s">
        <v>74</v>
      </c>
      <c r="B15" s="2" t="s">
        <v>4</v>
      </c>
      <c r="C15" s="2" t="s">
        <v>2</v>
      </c>
      <c r="D15" s="2"/>
      <c r="E15" s="3" t="s">
        <v>7</v>
      </c>
      <c r="G15" s="3" t="s">
        <v>4</v>
      </c>
      <c r="H15" s="8">
        <v>2</v>
      </c>
      <c r="I15" s="8">
        <v>3</v>
      </c>
      <c r="J15" s="2">
        <f>SUM(H15:I15)</f>
        <v>5</v>
      </c>
      <c r="L15" t="s">
        <v>19</v>
      </c>
      <c r="M15" s="9" t="s">
        <v>17</v>
      </c>
      <c r="N15" s="10">
        <f>J15/J18</f>
        <v>0.35714285714285715</v>
      </c>
      <c r="O15" s="13"/>
      <c r="P15" s="3" t="s">
        <v>2</v>
      </c>
      <c r="Q15" s="8">
        <v>4</v>
      </c>
      <c r="R15" s="8">
        <v>4</v>
      </c>
      <c r="S15" s="2">
        <f>SUM(Q15:R15)</f>
        <v>8</v>
      </c>
      <c r="U15" t="s">
        <v>30</v>
      </c>
      <c r="V15" s="9" t="s">
        <v>28</v>
      </c>
      <c r="W15" s="10">
        <f>S15/S17</f>
        <v>0.5714285714285714</v>
      </c>
    </row>
    <row r="16" spans="1:23" x14ac:dyDescent="0.3">
      <c r="A16" s="19" t="s">
        <v>75</v>
      </c>
      <c r="B16" s="2" t="s">
        <v>5</v>
      </c>
      <c r="C16" s="2" t="s">
        <v>3</v>
      </c>
      <c r="D16" s="2"/>
      <c r="E16" s="3" t="s">
        <v>8</v>
      </c>
      <c r="G16" s="3" t="s">
        <v>5</v>
      </c>
      <c r="H16" s="8">
        <v>0</v>
      </c>
      <c r="I16" s="8">
        <v>4</v>
      </c>
      <c r="J16" s="2">
        <f t="shared" ref="J16:J17" si="0">SUM(H16:I16)</f>
        <v>4</v>
      </c>
      <c r="L16" t="s">
        <v>20</v>
      </c>
      <c r="M16" s="9" t="s">
        <v>22</v>
      </c>
      <c r="N16" s="10">
        <f>J16/J18</f>
        <v>0.2857142857142857</v>
      </c>
      <c r="O16" s="13"/>
      <c r="P16" s="3" t="s">
        <v>3</v>
      </c>
      <c r="Q16" s="8">
        <v>1</v>
      </c>
      <c r="R16" s="8">
        <v>5</v>
      </c>
      <c r="S16" s="2">
        <f t="shared" ref="S16" si="1">SUM(Q16:R16)</f>
        <v>6</v>
      </c>
      <c r="U16" t="s">
        <v>31</v>
      </c>
      <c r="V16" s="9" t="s">
        <v>29</v>
      </c>
      <c r="W16" s="10">
        <f>S16/S17</f>
        <v>0.42857142857142855</v>
      </c>
    </row>
    <row r="17" spans="1:38" x14ac:dyDescent="0.3">
      <c r="A17" s="19" t="s">
        <v>76</v>
      </c>
      <c r="B17" s="2" t="s">
        <v>5</v>
      </c>
      <c r="C17" s="2" t="s">
        <v>3</v>
      </c>
      <c r="D17" s="2"/>
      <c r="E17" s="3" t="s">
        <v>8</v>
      </c>
      <c r="G17" s="3" t="s">
        <v>6</v>
      </c>
      <c r="H17" s="8">
        <v>3</v>
      </c>
      <c r="I17" s="8">
        <v>2</v>
      </c>
      <c r="J17" s="2">
        <f t="shared" si="0"/>
        <v>5</v>
      </c>
      <c r="L17" t="s">
        <v>21</v>
      </c>
      <c r="M17" s="9" t="s">
        <v>17</v>
      </c>
      <c r="N17" s="10">
        <f>J17/J18</f>
        <v>0.35714285714285715</v>
      </c>
      <c r="O17" s="13"/>
      <c r="P17" s="12" t="s">
        <v>15</v>
      </c>
      <c r="Q17" s="2">
        <f>SUM(Q15:Q16)</f>
        <v>5</v>
      </c>
      <c r="R17" s="2">
        <f>SUM(R15:R16)</f>
        <v>9</v>
      </c>
      <c r="S17" s="2">
        <f>SUM(S15:S16)</f>
        <v>14</v>
      </c>
      <c r="V17" s="9"/>
      <c r="W17" s="10"/>
    </row>
    <row r="18" spans="1:38" x14ac:dyDescent="0.3">
      <c r="A18" s="19" t="s">
        <v>77</v>
      </c>
      <c r="B18" s="27" t="s">
        <v>6</v>
      </c>
      <c r="C18" s="27" t="s">
        <v>2</v>
      </c>
      <c r="D18" s="27"/>
      <c r="E18" s="28" t="s">
        <v>7</v>
      </c>
      <c r="G18" s="12" t="s">
        <v>15</v>
      </c>
      <c r="H18" s="2">
        <f>SUM(H15:H17)</f>
        <v>5</v>
      </c>
      <c r="I18" s="2">
        <f>SUM(I15:I17)</f>
        <v>9</v>
      </c>
      <c r="J18" s="2">
        <f>SUM(J15:J17)</f>
        <v>14</v>
      </c>
      <c r="M18" s="1"/>
      <c r="N18" s="10"/>
      <c r="O18" s="13"/>
      <c r="P18" s="1"/>
      <c r="Q18" s="1" t="s">
        <v>16</v>
      </c>
      <c r="R18" s="1" t="s">
        <v>39</v>
      </c>
      <c r="V18" s="1"/>
      <c r="W18" s="10"/>
    </row>
    <row r="19" spans="1:38" x14ac:dyDescent="0.3">
      <c r="A19" s="20"/>
      <c r="B19" s="29" t="s">
        <v>4</v>
      </c>
      <c r="C19" s="29" t="s">
        <v>3</v>
      </c>
      <c r="D19" s="29"/>
      <c r="E19" s="30" t="s">
        <v>92</v>
      </c>
      <c r="H19" s="1" t="s">
        <v>16</v>
      </c>
      <c r="I19" s="1" t="s">
        <v>39</v>
      </c>
      <c r="O19" s="13"/>
      <c r="P19" s="1"/>
      <c r="Q19" s="9" t="s">
        <v>17</v>
      </c>
      <c r="R19" s="9" t="s">
        <v>18</v>
      </c>
    </row>
    <row r="20" spans="1:38" x14ac:dyDescent="0.3">
      <c r="A20" s="20"/>
      <c r="B20" s="26"/>
      <c r="C20" s="26"/>
      <c r="D20" s="26"/>
      <c r="E20" s="20"/>
      <c r="H20" s="9" t="s">
        <v>17</v>
      </c>
      <c r="I20" s="9" t="s">
        <v>18</v>
      </c>
      <c r="O20" s="13"/>
      <c r="P20" s="1"/>
      <c r="Q20" s="11">
        <f>Q17/S17</f>
        <v>0.35714285714285715</v>
      </c>
      <c r="R20" s="11">
        <f>R17/S17</f>
        <v>0.6428571428571429</v>
      </c>
    </row>
    <row r="21" spans="1:38" x14ac:dyDescent="0.3">
      <c r="A21" s="20"/>
      <c r="B21" s="26"/>
      <c r="C21" s="26"/>
      <c r="D21" s="26"/>
      <c r="E21" s="20"/>
      <c r="H21" s="11">
        <f>H18/J18</f>
        <v>0.35714285714285715</v>
      </c>
      <c r="I21" s="11">
        <f>I18/J18</f>
        <v>0.6428571428571429</v>
      </c>
      <c r="O21" s="13"/>
      <c r="P21" s="1"/>
      <c r="Q21" s="36" t="s">
        <v>37</v>
      </c>
      <c r="R21" s="36"/>
    </row>
    <row r="22" spans="1:38" x14ac:dyDescent="0.3">
      <c r="B22" s="26"/>
      <c r="H22" s="36" t="s">
        <v>37</v>
      </c>
      <c r="I22" s="36"/>
      <c r="O22" s="13"/>
    </row>
    <row r="23" spans="1:38" x14ac:dyDescent="0.3">
      <c r="O23" s="13"/>
    </row>
    <row r="24" spans="1:38" x14ac:dyDescent="0.3">
      <c r="G24" s="14" t="s">
        <v>38</v>
      </c>
      <c r="O24" s="13"/>
      <c r="Q24" s="14" t="s">
        <v>50</v>
      </c>
      <c r="AB24" s="13"/>
      <c r="AD24" s="14" t="s">
        <v>50</v>
      </c>
    </row>
    <row r="25" spans="1:38" x14ac:dyDescent="0.3">
      <c r="G25" s="6" t="s">
        <v>32</v>
      </c>
      <c r="O25" s="13"/>
      <c r="Q25" t="s">
        <v>53</v>
      </c>
      <c r="AB25" s="13"/>
      <c r="AD25" t="s">
        <v>80</v>
      </c>
    </row>
    <row r="26" spans="1:38" x14ac:dyDescent="0.3">
      <c r="G26" s="6" t="s">
        <v>49</v>
      </c>
      <c r="O26" s="13"/>
      <c r="Q26" s="6" t="s">
        <v>51</v>
      </c>
      <c r="AB26" s="13"/>
      <c r="AD26" s="6" t="s">
        <v>81</v>
      </c>
    </row>
    <row r="27" spans="1:38" x14ac:dyDescent="0.3">
      <c r="G27" s="1" t="s">
        <v>34</v>
      </c>
      <c r="O27" s="13"/>
      <c r="Q27" s="6" t="s">
        <v>54</v>
      </c>
      <c r="AB27" s="13"/>
      <c r="AD27" s="6" t="s">
        <v>54</v>
      </c>
    </row>
    <row r="28" spans="1:38" x14ac:dyDescent="0.3">
      <c r="G28" s="14" t="s">
        <v>33</v>
      </c>
      <c r="O28" s="13"/>
      <c r="Q28" t="s">
        <v>52</v>
      </c>
      <c r="AB28" s="13"/>
      <c r="AD28" t="s">
        <v>52</v>
      </c>
    </row>
    <row r="29" spans="1:38" ht="15" thickBot="1" x14ac:dyDescent="0.35">
      <c r="G29" s="17" t="s">
        <v>35</v>
      </c>
      <c r="H29" s="31" t="s">
        <v>41</v>
      </c>
      <c r="I29" s="31"/>
      <c r="J29" s="1" t="s">
        <v>42</v>
      </c>
      <c r="K29" s="31" t="s">
        <v>43</v>
      </c>
      <c r="L29" s="31"/>
      <c r="M29" s="1" t="s">
        <v>42</v>
      </c>
      <c r="N29" s="18">
        <f>((3/9)*0.64)/K30</f>
        <v>0.59259259259259256</v>
      </c>
      <c r="O29" s="13"/>
      <c r="Q29" s="14" t="s">
        <v>33</v>
      </c>
      <c r="AB29" s="13"/>
      <c r="AD29" s="14" t="s">
        <v>33</v>
      </c>
    </row>
    <row r="30" spans="1:38" ht="15" thickBot="1" x14ac:dyDescent="0.35">
      <c r="H30" s="32" t="s">
        <v>40</v>
      </c>
      <c r="I30" s="32"/>
      <c r="K30" s="32">
        <v>0.36</v>
      </c>
      <c r="L30" s="32"/>
      <c r="O30" s="13"/>
      <c r="T30" s="17" t="s">
        <v>56</v>
      </c>
      <c r="U30" s="31" t="s">
        <v>57</v>
      </c>
      <c r="V30" s="31"/>
      <c r="W30" s="31"/>
      <c r="X30" s="31"/>
      <c r="Y30" s="31"/>
      <c r="AB30" s="13"/>
      <c r="AG30" s="17" t="s">
        <v>82</v>
      </c>
      <c r="AH30" s="31" t="s">
        <v>83</v>
      </c>
      <c r="AI30" s="31"/>
      <c r="AJ30" s="31"/>
      <c r="AK30" s="31"/>
      <c r="AL30" s="31"/>
    </row>
    <row r="31" spans="1:38" x14ac:dyDescent="0.3">
      <c r="O31" s="13"/>
      <c r="U31" s="32" t="s">
        <v>58</v>
      </c>
      <c r="V31" s="32"/>
      <c r="W31" s="32"/>
      <c r="X31" s="32"/>
      <c r="Y31" s="32"/>
      <c r="AB31" s="13"/>
      <c r="AH31" s="32" t="s">
        <v>84</v>
      </c>
      <c r="AI31" s="32"/>
      <c r="AJ31" s="32"/>
      <c r="AK31" s="32"/>
      <c r="AL31" s="32"/>
    </row>
    <row r="32" spans="1:38" ht="15" thickBot="1" x14ac:dyDescent="0.35">
      <c r="G32" s="17" t="s">
        <v>44</v>
      </c>
      <c r="H32" s="31" t="s">
        <v>45</v>
      </c>
      <c r="I32" s="31"/>
      <c r="J32" s="1" t="s">
        <v>42</v>
      </c>
      <c r="K32" s="31" t="s">
        <v>46</v>
      </c>
      <c r="L32" s="31"/>
      <c r="M32" s="1" t="s">
        <v>42</v>
      </c>
      <c r="N32" s="18">
        <f>((2/5)*0.36)/K33</f>
        <v>0.39999999999999997</v>
      </c>
      <c r="O32" s="13"/>
      <c r="T32" s="17" t="s">
        <v>42</v>
      </c>
      <c r="U32" s="31" t="s">
        <v>79</v>
      </c>
      <c r="V32" s="31"/>
      <c r="AB32" s="13"/>
      <c r="AG32" s="17" t="s">
        <v>42</v>
      </c>
      <c r="AH32" s="31" t="s">
        <v>85</v>
      </c>
      <c r="AI32" s="31"/>
    </row>
    <row r="33" spans="7:38" x14ac:dyDescent="0.3">
      <c r="H33" s="32" t="s">
        <v>40</v>
      </c>
      <c r="I33" s="32"/>
      <c r="K33" s="32">
        <v>0.36</v>
      </c>
      <c r="L33" s="32"/>
      <c r="O33" s="13"/>
      <c r="U33" s="32" t="s">
        <v>55</v>
      </c>
      <c r="V33" s="32"/>
      <c r="AB33" s="13"/>
      <c r="AH33" s="32" t="s">
        <v>86</v>
      </c>
      <c r="AI33" s="32"/>
    </row>
    <row r="34" spans="7:38" x14ac:dyDescent="0.3">
      <c r="O34" s="13"/>
      <c r="T34" s="17" t="s">
        <v>42</v>
      </c>
      <c r="U34" s="18">
        <f>((4/9)*(2/9)*R20)/(W15*N17)</f>
        <v>0.31111111111111106</v>
      </c>
      <c r="AB34" s="13"/>
      <c r="AG34" s="17" t="s">
        <v>42</v>
      </c>
      <c r="AH34" s="18">
        <f>((5/9)*(2/9)*R20)/(W16*N17)</f>
        <v>0.51851851851851849</v>
      </c>
    </row>
    <row r="35" spans="7:38" x14ac:dyDescent="0.3">
      <c r="G35" s="14" t="s">
        <v>48</v>
      </c>
      <c r="O35" s="13"/>
      <c r="AB35" s="13"/>
    </row>
    <row r="36" spans="7:38" ht="15" thickBot="1" x14ac:dyDescent="0.35">
      <c r="H36" s="5" t="s">
        <v>47</v>
      </c>
      <c r="O36" s="13"/>
      <c r="T36" s="17" t="s">
        <v>59</v>
      </c>
      <c r="U36" s="31" t="s">
        <v>60</v>
      </c>
      <c r="V36" s="31"/>
      <c r="W36" s="31"/>
      <c r="X36" s="31"/>
      <c r="Y36" s="31"/>
      <c r="AB36" s="13"/>
      <c r="AG36" s="17" t="s">
        <v>87</v>
      </c>
      <c r="AH36" s="31" t="s">
        <v>88</v>
      </c>
      <c r="AI36" s="31"/>
      <c r="AJ36" s="31"/>
      <c r="AK36" s="31"/>
      <c r="AL36" s="31"/>
    </row>
    <row r="37" spans="7:38" x14ac:dyDescent="0.3">
      <c r="U37" s="32" t="s">
        <v>58</v>
      </c>
      <c r="V37" s="32"/>
      <c r="W37" s="32"/>
      <c r="X37" s="32"/>
      <c r="Y37" s="32"/>
      <c r="AH37" s="32" t="s">
        <v>84</v>
      </c>
      <c r="AI37" s="32"/>
      <c r="AJ37" s="32"/>
      <c r="AK37" s="32"/>
      <c r="AL37" s="32"/>
    </row>
    <row r="38" spans="7:38" ht="15" thickBot="1" x14ac:dyDescent="0.35">
      <c r="T38" s="17" t="s">
        <v>42</v>
      </c>
      <c r="U38" s="31" t="s">
        <v>61</v>
      </c>
      <c r="V38" s="31"/>
      <c r="AG38" s="17" t="s">
        <v>42</v>
      </c>
      <c r="AH38" s="31" t="s">
        <v>89</v>
      </c>
      <c r="AI38" s="31"/>
    </row>
    <row r="39" spans="7:38" x14ac:dyDescent="0.3">
      <c r="U39" s="32" t="s">
        <v>55</v>
      </c>
      <c r="V39" s="32"/>
      <c r="AH39" s="32" t="s">
        <v>86</v>
      </c>
      <c r="AI39" s="32"/>
    </row>
    <row r="40" spans="7:38" x14ac:dyDescent="0.3">
      <c r="T40" s="17" t="s">
        <v>42</v>
      </c>
      <c r="U40" s="6">
        <f>((4/5)*(3/5)*Q20)/(W15*N17)</f>
        <v>0.84</v>
      </c>
      <c r="AG40" s="17" t="s">
        <v>42</v>
      </c>
      <c r="AH40" s="6">
        <f>((1/5)*(3/5)*Q20)/(W16*N17)</f>
        <v>0.27999999999999997</v>
      </c>
    </row>
    <row r="42" spans="7:38" x14ac:dyDescent="0.3">
      <c r="Q42" s="14" t="s">
        <v>62</v>
      </c>
      <c r="AD42" s="14" t="s">
        <v>90</v>
      </c>
    </row>
    <row r="43" spans="7:38" x14ac:dyDescent="0.3">
      <c r="R43" s="5" t="s">
        <v>63</v>
      </c>
      <c r="AE43" s="5" t="s">
        <v>91</v>
      </c>
    </row>
  </sheetData>
  <mergeCells count="32">
    <mergeCell ref="U37:Y37"/>
    <mergeCell ref="AH37:AL37"/>
    <mergeCell ref="U38:V38"/>
    <mergeCell ref="AH38:AI38"/>
    <mergeCell ref="U39:V39"/>
    <mergeCell ref="AH39:AI39"/>
    <mergeCell ref="H33:I33"/>
    <mergeCell ref="K33:L33"/>
    <mergeCell ref="U33:V33"/>
    <mergeCell ref="AH33:AI33"/>
    <mergeCell ref="U36:Y36"/>
    <mergeCell ref="AH36:AL36"/>
    <mergeCell ref="U30:Y30"/>
    <mergeCell ref="AH30:AL30"/>
    <mergeCell ref="U31:Y31"/>
    <mergeCell ref="AH31:AL31"/>
    <mergeCell ref="H32:I32"/>
    <mergeCell ref="K32:L32"/>
    <mergeCell ref="U32:V32"/>
    <mergeCell ref="AH32:AI32"/>
    <mergeCell ref="Q21:R21"/>
    <mergeCell ref="H22:I22"/>
    <mergeCell ref="H29:I29"/>
    <mergeCell ref="K29:L29"/>
    <mergeCell ref="H30:I30"/>
    <mergeCell ref="K30:L30"/>
    <mergeCell ref="U14:W14"/>
    <mergeCell ref="H13:I13"/>
    <mergeCell ref="J13:J14"/>
    <mergeCell ref="Q13:R13"/>
    <mergeCell ref="S13:S14"/>
    <mergeCell ref="L14:N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66D2-FD1C-4667-8C1D-FD9F72D82A9B}">
  <dimension ref="A1:AL138"/>
  <sheetViews>
    <sheetView tabSelected="1" topLeftCell="A113" workbookViewId="0">
      <selection activeCell="J134" sqref="J134"/>
    </sheetView>
  </sheetViews>
  <sheetFormatPr defaultRowHeight="14.4" x14ac:dyDescent="0.3"/>
  <sheetData>
    <row r="1" spans="1:23" x14ac:dyDescent="0.3">
      <c r="A1" t="s">
        <v>0</v>
      </c>
      <c r="G1" s="1"/>
    </row>
    <row r="2" spans="1:23" x14ac:dyDescent="0.3">
      <c r="A2" t="s">
        <v>1</v>
      </c>
      <c r="G2" s="1"/>
    </row>
    <row r="3" spans="1:23" x14ac:dyDescent="0.3">
      <c r="E3" s="22" t="s">
        <v>78</v>
      </c>
      <c r="G3" s="1"/>
    </row>
    <row r="4" spans="1:23" ht="28.8" x14ac:dyDescent="0.3">
      <c r="B4" s="16" t="s">
        <v>93</v>
      </c>
      <c r="C4" s="16" t="s">
        <v>94</v>
      </c>
      <c r="D4" s="16"/>
      <c r="E4" s="15" t="s">
        <v>26</v>
      </c>
      <c r="G4" s="4" t="s">
        <v>9</v>
      </c>
    </row>
    <row r="5" spans="1:23" x14ac:dyDescent="0.3">
      <c r="A5" s="19" t="s">
        <v>64</v>
      </c>
      <c r="B5" s="2" t="s">
        <v>4</v>
      </c>
      <c r="C5" s="2" t="s">
        <v>2</v>
      </c>
      <c r="D5" s="2"/>
      <c r="E5" s="3" t="s">
        <v>7</v>
      </c>
      <c r="G5" s="1"/>
    </row>
    <row r="6" spans="1:23" x14ac:dyDescent="0.3">
      <c r="A6" s="19" t="s">
        <v>65</v>
      </c>
      <c r="B6" s="2" t="s">
        <v>5</v>
      </c>
      <c r="C6" s="2" t="s">
        <v>3</v>
      </c>
      <c r="D6" s="2"/>
      <c r="E6" s="3" t="s">
        <v>8</v>
      </c>
      <c r="G6" s="1"/>
    </row>
    <row r="7" spans="1:23" x14ac:dyDescent="0.3">
      <c r="A7" s="19" t="s">
        <v>66</v>
      </c>
      <c r="B7" s="2" t="s">
        <v>6</v>
      </c>
      <c r="C7" s="2" t="s">
        <v>3</v>
      </c>
      <c r="D7" s="2"/>
      <c r="E7" s="3" t="s">
        <v>8</v>
      </c>
      <c r="G7" s="1"/>
    </row>
    <row r="8" spans="1:23" x14ac:dyDescent="0.3">
      <c r="A8" s="19" t="s">
        <v>67</v>
      </c>
      <c r="B8" s="2" t="s">
        <v>4</v>
      </c>
      <c r="C8" s="2" t="s">
        <v>2</v>
      </c>
      <c r="D8" s="2"/>
      <c r="E8" s="3" t="s">
        <v>8</v>
      </c>
      <c r="G8" s="1"/>
    </row>
    <row r="9" spans="1:23" x14ac:dyDescent="0.3">
      <c r="A9" s="19" t="s">
        <v>68</v>
      </c>
      <c r="B9" s="2" t="s">
        <v>4</v>
      </c>
      <c r="C9" s="2" t="s">
        <v>2</v>
      </c>
      <c r="D9" s="2"/>
      <c r="E9" s="3" t="s">
        <v>8</v>
      </c>
      <c r="G9" s="1"/>
    </row>
    <row r="10" spans="1:23" x14ac:dyDescent="0.3">
      <c r="A10" s="19" t="s">
        <v>69</v>
      </c>
      <c r="B10" s="2" t="s">
        <v>5</v>
      </c>
      <c r="C10" s="2" t="s">
        <v>2</v>
      </c>
      <c r="D10" s="2"/>
      <c r="E10" s="3" t="s">
        <v>8</v>
      </c>
      <c r="G10" s="1"/>
    </row>
    <row r="11" spans="1:23" x14ac:dyDescent="0.3">
      <c r="A11" s="19" t="s">
        <v>70</v>
      </c>
      <c r="B11" s="2" t="s">
        <v>6</v>
      </c>
      <c r="C11" s="2" t="s">
        <v>2</v>
      </c>
      <c r="D11" s="2"/>
      <c r="E11" s="3" t="s">
        <v>7</v>
      </c>
      <c r="G11" s="1"/>
    </row>
    <row r="12" spans="1:23" x14ac:dyDescent="0.3">
      <c r="A12" s="19" t="s">
        <v>71</v>
      </c>
      <c r="B12" s="2" t="s">
        <v>6</v>
      </c>
      <c r="C12" s="2" t="s">
        <v>3</v>
      </c>
      <c r="D12" s="2"/>
      <c r="E12" s="3" t="s">
        <v>7</v>
      </c>
      <c r="G12" s="14" t="s">
        <v>10</v>
      </c>
      <c r="O12" s="13"/>
      <c r="P12" s="6" t="s">
        <v>23</v>
      </c>
    </row>
    <row r="13" spans="1:23" x14ac:dyDescent="0.3">
      <c r="A13" s="19" t="s">
        <v>72</v>
      </c>
      <c r="B13" s="2" t="s">
        <v>4</v>
      </c>
      <c r="C13" s="2" t="s">
        <v>3</v>
      </c>
      <c r="D13" s="2"/>
      <c r="E13" s="3" t="s">
        <v>8</v>
      </c>
      <c r="G13" s="2"/>
      <c r="H13" s="37" t="s">
        <v>12</v>
      </c>
      <c r="I13" s="38"/>
      <c r="J13" s="33" t="s">
        <v>15</v>
      </c>
      <c r="O13" s="13"/>
      <c r="P13" s="2"/>
      <c r="Q13" s="37" t="s">
        <v>12</v>
      </c>
      <c r="R13" s="38"/>
      <c r="S13" s="33" t="s">
        <v>15</v>
      </c>
    </row>
    <row r="14" spans="1:23" x14ac:dyDescent="0.3">
      <c r="A14" s="19" t="s">
        <v>73</v>
      </c>
      <c r="B14" s="2" t="s">
        <v>6</v>
      </c>
      <c r="C14" s="2" t="s">
        <v>2</v>
      </c>
      <c r="D14" s="2"/>
      <c r="E14" s="3" t="s">
        <v>8</v>
      </c>
      <c r="G14" s="7" t="s">
        <v>11</v>
      </c>
      <c r="H14" s="3" t="s">
        <v>14</v>
      </c>
      <c r="I14" s="3" t="s">
        <v>13</v>
      </c>
      <c r="J14" s="34"/>
      <c r="L14" s="35" t="s">
        <v>36</v>
      </c>
      <c r="M14" s="35"/>
      <c r="N14" s="35"/>
      <c r="O14" s="13"/>
      <c r="P14" s="7" t="s">
        <v>27</v>
      </c>
      <c r="Q14" s="3" t="s">
        <v>14</v>
      </c>
      <c r="R14" s="3" t="s">
        <v>13</v>
      </c>
      <c r="S14" s="34"/>
      <c r="U14" s="35" t="s">
        <v>36</v>
      </c>
      <c r="V14" s="35"/>
      <c r="W14" s="35"/>
    </row>
    <row r="15" spans="1:23" x14ac:dyDescent="0.3">
      <c r="A15" s="19" t="s">
        <v>74</v>
      </c>
      <c r="B15" s="2" t="s">
        <v>4</v>
      </c>
      <c r="C15" s="2" t="s">
        <v>2</v>
      </c>
      <c r="D15" s="2"/>
      <c r="E15" s="3" t="s">
        <v>7</v>
      </c>
      <c r="G15" s="3" t="s">
        <v>4</v>
      </c>
      <c r="H15" s="8">
        <v>2</v>
      </c>
      <c r="I15" s="8">
        <v>3</v>
      </c>
      <c r="J15" s="2">
        <f>SUM(H15:I15)</f>
        <v>5</v>
      </c>
      <c r="L15" t="s">
        <v>19</v>
      </c>
      <c r="M15" s="9" t="s">
        <v>17</v>
      </c>
      <c r="N15" s="10">
        <f>J15/J18</f>
        <v>0.35714285714285715</v>
      </c>
      <c r="O15" s="13"/>
      <c r="P15" s="3" t="s">
        <v>2</v>
      </c>
      <c r="Q15" s="8">
        <v>4</v>
      </c>
      <c r="R15" s="8">
        <v>4</v>
      </c>
      <c r="S15" s="2">
        <f>SUM(Q15:R15)</f>
        <v>8</v>
      </c>
      <c r="U15" t="s">
        <v>30</v>
      </c>
      <c r="V15" s="9" t="s">
        <v>28</v>
      </c>
      <c r="W15" s="10">
        <f>S15/S17</f>
        <v>0.5714285714285714</v>
      </c>
    </row>
    <row r="16" spans="1:23" x14ac:dyDescent="0.3">
      <c r="A16" s="19" t="s">
        <v>75</v>
      </c>
      <c r="B16" s="2" t="s">
        <v>5</v>
      </c>
      <c r="C16" s="2" t="s">
        <v>3</v>
      </c>
      <c r="D16" s="2"/>
      <c r="E16" s="3" t="s">
        <v>8</v>
      </c>
      <c r="G16" s="3" t="s">
        <v>5</v>
      </c>
      <c r="H16" s="8">
        <v>0</v>
      </c>
      <c r="I16" s="8">
        <v>4</v>
      </c>
      <c r="J16" s="2">
        <f t="shared" ref="J16:J17" si="0">SUM(H16:I16)</f>
        <v>4</v>
      </c>
      <c r="L16" t="s">
        <v>20</v>
      </c>
      <c r="M16" s="9" t="s">
        <v>22</v>
      </c>
      <c r="N16" s="10">
        <f>J16/J18</f>
        <v>0.2857142857142857</v>
      </c>
      <c r="O16" s="13"/>
      <c r="P16" s="3" t="s">
        <v>3</v>
      </c>
      <c r="Q16" s="8">
        <v>1</v>
      </c>
      <c r="R16" s="8">
        <v>5</v>
      </c>
      <c r="S16" s="2">
        <f t="shared" ref="S16" si="1">SUM(Q16:R16)</f>
        <v>6</v>
      </c>
      <c r="U16" t="s">
        <v>31</v>
      </c>
      <c r="V16" s="9" t="s">
        <v>29</v>
      </c>
      <c r="W16" s="10">
        <f>S16/S17</f>
        <v>0.42857142857142855</v>
      </c>
    </row>
    <row r="17" spans="1:38" x14ac:dyDescent="0.3">
      <c r="A17" s="19" t="s">
        <v>76</v>
      </c>
      <c r="B17" s="2" t="s">
        <v>5</v>
      </c>
      <c r="C17" s="2" t="s">
        <v>3</v>
      </c>
      <c r="D17" s="2"/>
      <c r="E17" s="3" t="s">
        <v>8</v>
      </c>
      <c r="G17" s="3" t="s">
        <v>6</v>
      </c>
      <c r="H17" s="8">
        <v>3</v>
      </c>
      <c r="I17" s="8">
        <v>2</v>
      </c>
      <c r="J17" s="2">
        <f t="shared" si="0"/>
        <v>5</v>
      </c>
      <c r="L17" t="s">
        <v>21</v>
      </c>
      <c r="M17" s="9" t="s">
        <v>17</v>
      </c>
      <c r="N17" s="10">
        <f>J17/J18</f>
        <v>0.35714285714285715</v>
      </c>
      <c r="O17" s="13"/>
      <c r="P17" s="12" t="s">
        <v>15</v>
      </c>
      <c r="Q17" s="2">
        <f>SUM(Q15:Q16)</f>
        <v>5</v>
      </c>
      <c r="R17" s="2">
        <f>SUM(R15:R16)</f>
        <v>9</v>
      </c>
      <c r="S17" s="2">
        <f>SUM(S15:S16)</f>
        <v>14</v>
      </c>
      <c r="V17" s="9"/>
      <c r="W17" s="10"/>
    </row>
    <row r="18" spans="1:38" x14ac:dyDescent="0.3">
      <c r="A18" s="19" t="s">
        <v>77</v>
      </c>
      <c r="B18" s="27" t="s">
        <v>6</v>
      </c>
      <c r="C18" s="27" t="s">
        <v>2</v>
      </c>
      <c r="D18" s="27"/>
      <c r="E18" s="28" t="s">
        <v>7</v>
      </c>
      <c r="G18" s="12" t="s">
        <v>15</v>
      </c>
      <c r="H18" s="2">
        <f>SUM(H15:H17)</f>
        <v>5</v>
      </c>
      <c r="I18" s="2">
        <f>SUM(I15:I17)</f>
        <v>9</v>
      </c>
      <c r="J18" s="2">
        <f>SUM(J15:J17)</f>
        <v>14</v>
      </c>
      <c r="M18" s="1"/>
      <c r="N18" s="10"/>
      <c r="O18" s="13"/>
      <c r="P18" s="1"/>
      <c r="Q18" s="1" t="s">
        <v>16</v>
      </c>
      <c r="R18" s="1" t="s">
        <v>39</v>
      </c>
      <c r="V18" s="1"/>
      <c r="W18" s="10"/>
    </row>
    <row r="19" spans="1:38" x14ac:dyDescent="0.3">
      <c r="A19" s="20"/>
      <c r="B19" s="29" t="s">
        <v>4</v>
      </c>
      <c r="C19" s="29" t="s">
        <v>3</v>
      </c>
      <c r="D19" s="29"/>
      <c r="E19" s="30" t="s">
        <v>92</v>
      </c>
      <c r="G19" s="1"/>
      <c r="H19" s="1" t="s">
        <v>16</v>
      </c>
      <c r="I19" s="1" t="s">
        <v>39</v>
      </c>
      <c r="O19" s="13"/>
      <c r="P19" s="1"/>
      <c r="Q19" s="9" t="s">
        <v>17</v>
      </c>
      <c r="R19" s="9" t="s">
        <v>18</v>
      </c>
    </row>
    <row r="20" spans="1:38" x14ac:dyDescent="0.3">
      <c r="A20" s="20"/>
      <c r="B20" s="26"/>
      <c r="C20" s="26"/>
      <c r="D20" s="26"/>
      <c r="E20" s="20"/>
      <c r="G20" s="1"/>
      <c r="H20" s="9" t="s">
        <v>17</v>
      </c>
      <c r="I20" s="9" t="s">
        <v>18</v>
      </c>
      <c r="O20" s="13"/>
      <c r="P20" s="1"/>
      <c r="Q20" s="11">
        <f>Q17/S17</f>
        <v>0.35714285714285715</v>
      </c>
      <c r="R20" s="11">
        <f>R17/S17</f>
        <v>0.6428571428571429</v>
      </c>
    </row>
    <row r="21" spans="1:38" x14ac:dyDescent="0.3">
      <c r="A21" s="20"/>
      <c r="B21" s="26"/>
      <c r="C21" s="26"/>
      <c r="D21" s="26"/>
      <c r="E21" s="20"/>
      <c r="G21" s="1"/>
      <c r="H21" s="11">
        <f>H18/J18</f>
        <v>0.35714285714285715</v>
      </c>
      <c r="I21" s="11">
        <f>I18/J18</f>
        <v>0.6428571428571429</v>
      </c>
      <c r="O21" s="13"/>
      <c r="P21" s="1"/>
      <c r="Q21" s="36" t="s">
        <v>37</v>
      </c>
      <c r="R21" s="36"/>
    </row>
    <row r="22" spans="1:38" x14ac:dyDescent="0.3">
      <c r="B22" s="26"/>
      <c r="G22" s="1"/>
      <c r="H22" s="36" t="s">
        <v>37</v>
      </c>
      <c r="I22" s="36"/>
      <c r="O22" s="13"/>
    </row>
    <row r="23" spans="1:38" x14ac:dyDescent="0.3">
      <c r="G23" s="1"/>
      <c r="O23" s="13"/>
    </row>
    <row r="24" spans="1:38" x14ac:dyDescent="0.3">
      <c r="G24" s="14" t="s">
        <v>38</v>
      </c>
      <c r="O24" s="13"/>
      <c r="Q24" s="14" t="s">
        <v>50</v>
      </c>
      <c r="AB24" s="13"/>
      <c r="AD24" s="14" t="s">
        <v>50</v>
      </c>
    </row>
    <row r="25" spans="1:38" x14ac:dyDescent="0.3">
      <c r="G25" s="6" t="s">
        <v>32</v>
      </c>
      <c r="O25" s="13"/>
      <c r="Q25" t="s">
        <v>53</v>
      </c>
      <c r="AB25" s="13"/>
      <c r="AD25" t="s">
        <v>80</v>
      </c>
    </row>
    <row r="26" spans="1:38" x14ac:dyDescent="0.3">
      <c r="G26" s="6" t="s">
        <v>49</v>
      </c>
      <c r="O26" s="13"/>
      <c r="Q26" s="6" t="s">
        <v>51</v>
      </c>
      <c r="AB26" s="13"/>
      <c r="AD26" s="6" t="s">
        <v>81</v>
      </c>
    </row>
    <row r="27" spans="1:38" x14ac:dyDescent="0.3">
      <c r="G27" s="1" t="s">
        <v>34</v>
      </c>
      <c r="O27" s="13"/>
      <c r="Q27" s="6" t="s">
        <v>54</v>
      </c>
      <c r="AB27" s="13"/>
      <c r="AD27" s="6" t="s">
        <v>54</v>
      </c>
    </row>
    <row r="28" spans="1:38" x14ac:dyDescent="0.3">
      <c r="G28" s="14" t="s">
        <v>33</v>
      </c>
      <c r="O28" s="13"/>
      <c r="Q28" t="s">
        <v>52</v>
      </c>
      <c r="AB28" s="13"/>
      <c r="AD28" t="s">
        <v>52</v>
      </c>
    </row>
    <row r="29" spans="1:38" ht="15" thickBot="1" x14ac:dyDescent="0.35">
      <c r="G29" s="17" t="s">
        <v>35</v>
      </c>
      <c r="H29" s="31" t="s">
        <v>41</v>
      </c>
      <c r="I29" s="31"/>
      <c r="J29" s="1" t="s">
        <v>42</v>
      </c>
      <c r="K29" s="31" t="s">
        <v>43</v>
      </c>
      <c r="L29" s="31"/>
      <c r="M29" s="1" t="s">
        <v>42</v>
      </c>
      <c r="N29" s="18">
        <f>((3/9)*0.64)/K30</f>
        <v>0.59259259259259256</v>
      </c>
      <c r="O29" s="13"/>
      <c r="Q29" s="14" t="s">
        <v>33</v>
      </c>
      <c r="AB29" s="13"/>
      <c r="AD29" s="14" t="s">
        <v>33</v>
      </c>
    </row>
    <row r="30" spans="1:38" ht="15" thickBot="1" x14ac:dyDescent="0.35">
      <c r="G30" s="1"/>
      <c r="H30" s="32" t="s">
        <v>40</v>
      </c>
      <c r="I30" s="32"/>
      <c r="K30" s="32">
        <v>0.36</v>
      </c>
      <c r="L30" s="32"/>
      <c r="O30" s="13"/>
      <c r="T30" s="17" t="s">
        <v>56</v>
      </c>
      <c r="U30" s="31" t="s">
        <v>57</v>
      </c>
      <c r="V30" s="31"/>
      <c r="W30" s="31"/>
      <c r="X30" s="31"/>
      <c r="Y30" s="31"/>
      <c r="AB30" s="13"/>
      <c r="AG30" s="17" t="s">
        <v>82</v>
      </c>
      <c r="AH30" s="31" t="s">
        <v>83</v>
      </c>
      <c r="AI30" s="31"/>
      <c r="AJ30" s="31"/>
      <c r="AK30" s="31"/>
      <c r="AL30" s="31"/>
    </row>
    <row r="31" spans="1:38" x14ac:dyDescent="0.3">
      <c r="G31" s="1"/>
      <c r="O31" s="13"/>
      <c r="U31" s="32" t="s">
        <v>58</v>
      </c>
      <c r="V31" s="32"/>
      <c r="W31" s="32"/>
      <c r="X31" s="32"/>
      <c r="Y31" s="32"/>
      <c r="AB31" s="13"/>
      <c r="AH31" s="32" t="s">
        <v>84</v>
      </c>
      <c r="AI31" s="32"/>
      <c r="AJ31" s="32"/>
      <c r="AK31" s="32"/>
      <c r="AL31" s="32"/>
    </row>
    <row r="32" spans="1:38" ht="15" thickBot="1" x14ac:dyDescent="0.35">
      <c r="G32" s="17" t="s">
        <v>44</v>
      </c>
      <c r="H32" s="31" t="s">
        <v>45</v>
      </c>
      <c r="I32" s="31"/>
      <c r="J32" s="1" t="s">
        <v>42</v>
      </c>
      <c r="K32" s="31" t="s">
        <v>46</v>
      </c>
      <c r="L32" s="31"/>
      <c r="M32" s="1" t="s">
        <v>42</v>
      </c>
      <c r="N32" s="18">
        <f>((2/5)*0.36)/K33</f>
        <v>0.39999999999999997</v>
      </c>
      <c r="O32" s="13"/>
      <c r="T32" s="17" t="s">
        <v>42</v>
      </c>
      <c r="U32" s="31" t="s">
        <v>79</v>
      </c>
      <c r="V32" s="31"/>
      <c r="AB32" s="13"/>
      <c r="AG32" s="17" t="s">
        <v>42</v>
      </c>
      <c r="AH32" s="31" t="s">
        <v>85</v>
      </c>
      <c r="AI32" s="31"/>
    </row>
    <row r="33" spans="2:38" x14ac:dyDescent="0.3">
      <c r="G33" s="1"/>
      <c r="H33" s="32" t="s">
        <v>40</v>
      </c>
      <c r="I33" s="32"/>
      <c r="K33" s="32">
        <v>0.36</v>
      </c>
      <c r="L33" s="32"/>
      <c r="O33" s="13"/>
      <c r="U33" s="32" t="s">
        <v>55</v>
      </c>
      <c r="V33" s="32"/>
      <c r="AB33" s="13"/>
      <c r="AH33" s="32" t="s">
        <v>86</v>
      </c>
      <c r="AI33" s="32"/>
    </row>
    <row r="34" spans="2:38" x14ac:dyDescent="0.3">
      <c r="G34" s="1"/>
      <c r="O34" s="13"/>
      <c r="T34" s="17" t="s">
        <v>42</v>
      </c>
      <c r="U34" s="18">
        <f>((4/9)*(2/9)*R20)/(W15*N17)</f>
        <v>0.31111111111111106</v>
      </c>
      <c r="AB34" s="13"/>
      <c r="AG34" s="17" t="s">
        <v>42</v>
      </c>
      <c r="AH34" s="18">
        <f>((5/9)*(2/9)*R20)/(W16*N17)</f>
        <v>0.51851851851851849</v>
      </c>
    </row>
    <row r="35" spans="2:38" x14ac:dyDescent="0.3">
      <c r="G35" s="14" t="s">
        <v>48</v>
      </c>
      <c r="O35" s="13"/>
      <c r="AB35" s="13"/>
    </row>
    <row r="36" spans="2:38" ht="15" thickBot="1" x14ac:dyDescent="0.35">
      <c r="G36" s="1"/>
      <c r="H36" s="5" t="s">
        <v>47</v>
      </c>
      <c r="O36" s="13"/>
      <c r="T36" s="17" t="s">
        <v>59</v>
      </c>
      <c r="U36" s="31" t="s">
        <v>60</v>
      </c>
      <c r="V36" s="31"/>
      <c r="W36" s="31"/>
      <c r="X36" s="31"/>
      <c r="Y36" s="31"/>
      <c r="AB36" s="13"/>
      <c r="AG36" s="17" t="s">
        <v>87</v>
      </c>
      <c r="AH36" s="31" t="s">
        <v>88</v>
      </c>
      <c r="AI36" s="31"/>
      <c r="AJ36" s="31"/>
      <c r="AK36" s="31"/>
      <c r="AL36" s="31"/>
    </row>
    <row r="37" spans="2:38" x14ac:dyDescent="0.3">
      <c r="G37" s="1"/>
      <c r="U37" s="32" t="s">
        <v>58</v>
      </c>
      <c r="V37" s="32"/>
      <c r="W37" s="32"/>
      <c r="X37" s="32"/>
      <c r="Y37" s="32"/>
      <c r="AH37" s="32" t="s">
        <v>84</v>
      </c>
      <c r="AI37" s="32"/>
      <c r="AJ37" s="32"/>
      <c r="AK37" s="32"/>
      <c r="AL37" s="32"/>
    </row>
    <row r="38" spans="2:38" ht="15" thickBot="1" x14ac:dyDescent="0.35">
      <c r="G38" s="1"/>
      <c r="T38" s="17" t="s">
        <v>42</v>
      </c>
      <c r="U38" s="31" t="s">
        <v>61</v>
      </c>
      <c r="V38" s="31"/>
      <c r="AG38" s="17" t="s">
        <v>42</v>
      </c>
      <c r="AH38" s="31" t="s">
        <v>89</v>
      </c>
      <c r="AI38" s="31"/>
    </row>
    <row r="39" spans="2:38" x14ac:dyDescent="0.3">
      <c r="G39" s="1"/>
      <c r="U39" s="32" t="s">
        <v>55</v>
      </c>
      <c r="V39" s="32"/>
      <c r="AH39" s="32" t="s">
        <v>86</v>
      </c>
      <c r="AI39" s="32"/>
    </row>
    <row r="40" spans="2:38" x14ac:dyDescent="0.3">
      <c r="G40" s="1"/>
      <c r="T40" s="17" t="s">
        <v>42</v>
      </c>
      <c r="U40" s="6">
        <f>((4/5)*(3/5)*Q20)/(W15*N17)</f>
        <v>0.84</v>
      </c>
      <c r="AG40" s="17" t="s">
        <v>42</v>
      </c>
      <c r="AH40" s="6">
        <f>((1/5)*(3/5)*Q20)/(W16*N17)</f>
        <v>0.27999999999999997</v>
      </c>
    </row>
    <row r="41" spans="2:38" x14ac:dyDescent="0.3">
      <c r="G41" s="1"/>
    </row>
    <row r="42" spans="2:38" x14ac:dyDescent="0.3">
      <c r="G42" s="1"/>
      <c r="Q42" s="14" t="s">
        <v>62</v>
      </c>
      <c r="AD42" s="14" t="s">
        <v>90</v>
      </c>
    </row>
    <row r="43" spans="2:38" x14ac:dyDescent="0.3">
      <c r="G43" s="1"/>
      <c r="R43" s="5" t="s">
        <v>63</v>
      </c>
      <c r="AE43" s="5" t="s">
        <v>91</v>
      </c>
    </row>
    <row r="44" spans="2:38" x14ac:dyDescent="0.3">
      <c r="E44" s="22" t="s">
        <v>78</v>
      </c>
    </row>
    <row r="45" spans="2:38" ht="28.8" x14ac:dyDescent="0.3">
      <c r="B45" s="16" t="s">
        <v>93</v>
      </c>
      <c r="C45" s="16" t="s">
        <v>94</v>
      </c>
      <c r="D45" s="16"/>
      <c r="E45" s="15" t="s">
        <v>26</v>
      </c>
    </row>
    <row r="46" spans="2:38" x14ac:dyDescent="0.3">
      <c r="B46" s="2" t="s">
        <v>4</v>
      </c>
      <c r="C46" s="2" t="s">
        <v>2</v>
      </c>
      <c r="D46" s="2"/>
      <c r="E46" s="3" t="s">
        <v>7</v>
      </c>
    </row>
    <row r="47" spans="2:38" x14ac:dyDescent="0.3">
      <c r="B47" s="2" t="s">
        <v>5</v>
      </c>
      <c r="C47" s="2" t="s">
        <v>3</v>
      </c>
      <c r="D47" s="2"/>
      <c r="E47" s="3" t="s">
        <v>8</v>
      </c>
    </row>
    <row r="48" spans="2:38" x14ac:dyDescent="0.3">
      <c r="B48" s="2" t="s">
        <v>6</v>
      </c>
      <c r="C48" s="2" t="s">
        <v>3</v>
      </c>
      <c r="D48" s="2"/>
      <c r="E48" s="3" t="s">
        <v>8</v>
      </c>
    </row>
    <row r="49" spans="2:12" x14ac:dyDescent="0.3">
      <c r="B49" s="2" t="s">
        <v>4</v>
      </c>
      <c r="C49" s="2" t="s">
        <v>2</v>
      </c>
      <c r="D49" s="2"/>
      <c r="E49" s="3" t="s">
        <v>8</v>
      </c>
    </row>
    <row r="50" spans="2:12" x14ac:dyDescent="0.3">
      <c r="B50" s="2" t="s">
        <v>4</v>
      </c>
      <c r="C50" s="2" t="s">
        <v>2</v>
      </c>
      <c r="D50" s="2"/>
      <c r="E50" s="3" t="s">
        <v>8</v>
      </c>
    </row>
    <row r="51" spans="2:12" x14ac:dyDescent="0.3">
      <c r="B51" s="2" t="s">
        <v>5</v>
      </c>
      <c r="C51" s="2" t="s">
        <v>2</v>
      </c>
      <c r="D51" s="2"/>
      <c r="E51" s="3" t="s">
        <v>8</v>
      </c>
    </row>
    <row r="52" spans="2:12" x14ac:dyDescent="0.3">
      <c r="B52" s="2" t="s">
        <v>6</v>
      </c>
      <c r="C52" s="2" t="s">
        <v>2</v>
      </c>
      <c r="D52" s="2"/>
      <c r="E52" s="3" t="s">
        <v>7</v>
      </c>
    </row>
    <row r="53" spans="2:12" x14ac:dyDescent="0.3">
      <c r="B53" s="2" t="s">
        <v>6</v>
      </c>
      <c r="C53" s="2" t="s">
        <v>3</v>
      </c>
      <c r="D53" s="2"/>
      <c r="E53" s="3" t="s">
        <v>7</v>
      </c>
    </row>
    <row r="54" spans="2:12" x14ac:dyDescent="0.3">
      <c r="B54" s="2" t="s">
        <v>4</v>
      </c>
      <c r="C54" s="2" t="s">
        <v>3</v>
      </c>
      <c r="D54" s="2"/>
      <c r="E54" s="3" t="s">
        <v>8</v>
      </c>
    </row>
    <row r="55" spans="2:12" x14ac:dyDescent="0.3">
      <c r="B55" s="2" t="s">
        <v>6</v>
      </c>
      <c r="C55" s="2" t="s">
        <v>2</v>
      </c>
      <c r="D55" s="2"/>
      <c r="E55" s="3" t="s">
        <v>8</v>
      </c>
    </row>
    <row r="56" spans="2:12" x14ac:dyDescent="0.3">
      <c r="B56" s="2" t="s">
        <v>4</v>
      </c>
      <c r="C56" s="2" t="s">
        <v>2</v>
      </c>
      <c r="D56" s="2"/>
      <c r="E56" s="3" t="s">
        <v>7</v>
      </c>
    </row>
    <row r="57" spans="2:12" x14ac:dyDescent="0.3">
      <c r="B57" s="2" t="s">
        <v>5</v>
      </c>
      <c r="C57" s="2" t="s">
        <v>3</v>
      </c>
      <c r="D57" s="2"/>
      <c r="E57" s="3" t="s">
        <v>8</v>
      </c>
    </row>
    <row r="58" spans="2:12" x14ac:dyDescent="0.3">
      <c r="B58" s="2" t="s">
        <v>5</v>
      </c>
      <c r="C58" s="2" t="s">
        <v>3</v>
      </c>
      <c r="D58" s="2"/>
      <c r="E58" s="3" t="s">
        <v>8</v>
      </c>
    </row>
    <row r="59" spans="2:12" x14ac:dyDescent="0.3">
      <c r="B59" s="27" t="s">
        <v>6</v>
      </c>
      <c r="C59" s="27" t="s">
        <v>2</v>
      </c>
      <c r="D59" s="27"/>
      <c r="E59" s="28" t="s">
        <v>7</v>
      </c>
    </row>
    <row r="60" spans="2:12" x14ac:dyDescent="0.3">
      <c r="B60" s="29" t="s">
        <v>4</v>
      </c>
      <c r="C60" s="29" t="s">
        <v>3</v>
      </c>
      <c r="D60" s="29"/>
      <c r="E60" s="30" t="s">
        <v>8</v>
      </c>
    </row>
    <row r="61" spans="2:12" x14ac:dyDescent="0.3">
      <c r="B61" s="29" t="s">
        <v>6</v>
      </c>
      <c r="C61" s="29" t="s">
        <v>2</v>
      </c>
      <c r="D61" s="29"/>
      <c r="E61" s="30" t="s">
        <v>92</v>
      </c>
    </row>
    <row r="62" spans="2:12" x14ac:dyDescent="0.3">
      <c r="B62" s="29" t="s">
        <v>5</v>
      </c>
      <c r="C62" s="29" t="s">
        <v>3</v>
      </c>
      <c r="D62" s="29"/>
      <c r="E62" s="30" t="s">
        <v>92</v>
      </c>
      <c r="L62" s="14" t="s">
        <v>38</v>
      </c>
    </row>
    <row r="63" spans="2:12" x14ac:dyDescent="0.3">
      <c r="B63" s="14" t="s">
        <v>10</v>
      </c>
      <c r="L63" s="6" t="s">
        <v>32</v>
      </c>
    </row>
    <row r="64" spans="2:12" x14ac:dyDescent="0.3">
      <c r="B64" s="2"/>
      <c r="C64" s="37" t="s">
        <v>12</v>
      </c>
      <c r="D64" s="38"/>
      <c r="E64" s="33" t="s">
        <v>15</v>
      </c>
      <c r="L64" s="6" t="s">
        <v>49</v>
      </c>
    </row>
    <row r="65" spans="2:19" x14ac:dyDescent="0.3">
      <c r="B65" s="7" t="s">
        <v>11</v>
      </c>
      <c r="C65" s="3" t="s">
        <v>14</v>
      </c>
      <c r="D65" s="3" t="s">
        <v>13</v>
      </c>
      <c r="E65" s="34"/>
      <c r="G65" s="35" t="s">
        <v>36</v>
      </c>
      <c r="H65" s="35"/>
      <c r="I65" s="35"/>
      <c r="L65" s="1" t="s">
        <v>34</v>
      </c>
    </row>
    <row r="66" spans="2:19" x14ac:dyDescent="0.3">
      <c r="B66" s="3" t="s">
        <v>4</v>
      </c>
      <c r="C66" s="8">
        <v>2</v>
      </c>
      <c r="D66" s="8">
        <v>3</v>
      </c>
      <c r="E66" s="2">
        <f>SUM(C66:D66)</f>
        <v>5</v>
      </c>
      <c r="G66" t="s">
        <v>19</v>
      </c>
      <c r="H66" s="9" t="s">
        <v>17</v>
      </c>
      <c r="I66" s="10">
        <f>E66/E69</f>
        <v>0.35714285714285715</v>
      </c>
      <c r="L66" s="14" t="s">
        <v>33</v>
      </c>
    </row>
    <row r="67" spans="2:19" ht="15" thickBot="1" x14ac:dyDescent="0.35">
      <c r="B67" s="3" t="s">
        <v>5</v>
      </c>
      <c r="C67" s="8">
        <v>0</v>
      </c>
      <c r="D67" s="8">
        <v>4</v>
      </c>
      <c r="E67" s="2">
        <f t="shared" ref="E67:E68" si="2">SUM(C67:D67)</f>
        <v>4</v>
      </c>
      <c r="G67" t="s">
        <v>20</v>
      </c>
      <c r="H67" s="9" t="s">
        <v>22</v>
      </c>
      <c r="I67" s="10">
        <f>E67/E69</f>
        <v>0.2857142857142857</v>
      </c>
      <c r="L67" s="17" t="s">
        <v>35</v>
      </c>
      <c r="M67" s="31" t="s">
        <v>41</v>
      </c>
      <c r="N67" s="31"/>
      <c r="O67" s="1" t="s">
        <v>42</v>
      </c>
      <c r="P67" s="31" t="s">
        <v>43</v>
      </c>
      <c r="Q67" s="31"/>
      <c r="R67" s="1" t="s">
        <v>42</v>
      </c>
      <c r="S67" s="18">
        <f>((3/9)*0.64)/P68</f>
        <v>0.59259259259259256</v>
      </c>
    </row>
    <row r="68" spans="2:19" x14ac:dyDescent="0.3">
      <c r="B68" s="3" t="s">
        <v>6</v>
      </c>
      <c r="C68" s="8">
        <v>3</v>
      </c>
      <c r="D68" s="8">
        <v>2</v>
      </c>
      <c r="E68" s="2">
        <f t="shared" si="2"/>
        <v>5</v>
      </c>
      <c r="G68" t="s">
        <v>21</v>
      </c>
      <c r="H68" s="9" t="s">
        <v>17</v>
      </c>
      <c r="I68" s="10">
        <f>E68/E69</f>
        <v>0.35714285714285715</v>
      </c>
      <c r="L68" s="1"/>
      <c r="M68" s="32" t="s">
        <v>40</v>
      </c>
      <c r="N68" s="32"/>
      <c r="P68" s="32">
        <v>0.36</v>
      </c>
      <c r="Q68" s="32"/>
    </row>
    <row r="69" spans="2:19" x14ac:dyDescent="0.3">
      <c r="B69" s="12" t="s">
        <v>15</v>
      </c>
      <c r="C69" s="2">
        <f>SUM(C66:C68)</f>
        <v>5</v>
      </c>
      <c r="D69" s="2">
        <f>SUM(D66:D68)</f>
        <v>9</v>
      </c>
      <c r="E69" s="2">
        <f>SUM(E66:E68)</f>
        <v>14</v>
      </c>
      <c r="H69" s="1"/>
      <c r="I69" s="10"/>
      <c r="L69" s="1"/>
    </row>
    <row r="70" spans="2:19" ht="15" thickBot="1" x14ac:dyDescent="0.35">
      <c r="C70" s="1" t="s">
        <v>16</v>
      </c>
      <c r="D70" s="1" t="s">
        <v>39</v>
      </c>
      <c r="L70" s="17" t="s">
        <v>44</v>
      </c>
      <c r="M70" s="31" t="s">
        <v>45</v>
      </c>
      <c r="N70" s="31"/>
      <c r="O70" s="1" t="s">
        <v>42</v>
      </c>
      <c r="P70" s="31" t="s">
        <v>46</v>
      </c>
      <c r="Q70" s="31"/>
      <c r="R70" s="1" t="s">
        <v>42</v>
      </c>
      <c r="S70" s="18">
        <f>((2/5)*0.36)/P71</f>
        <v>0.39999999999999997</v>
      </c>
    </row>
    <row r="71" spans="2:19" x14ac:dyDescent="0.3">
      <c r="C71" s="9" t="s">
        <v>17</v>
      </c>
      <c r="D71" s="9" t="s">
        <v>18</v>
      </c>
      <c r="L71" s="1"/>
      <c r="M71" s="32" t="s">
        <v>40</v>
      </c>
      <c r="N71" s="32"/>
      <c r="P71" s="32">
        <v>0.36</v>
      </c>
      <c r="Q71" s="32"/>
    </row>
    <row r="72" spans="2:19" x14ac:dyDescent="0.3">
      <c r="C72" s="11">
        <f>C69/E69</f>
        <v>0.35714285714285715</v>
      </c>
      <c r="D72" s="11">
        <f>D69/E69</f>
        <v>0.6428571428571429</v>
      </c>
      <c r="L72" s="1"/>
    </row>
    <row r="73" spans="2:19" x14ac:dyDescent="0.3">
      <c r="C73" s="36" t="s">
        <v>37</v>
      </c>
      <c r="D73" s="36"/>
      <c r="L73" s="14" t="s">
        <v>48</v>
      </c>
    </row>
    <row r="74" spans="2:19" x14ac:dyDescent="0.3">
      <c r="L74" s="1"/>
      <c r="M74" s="5" t="s">
        <v>47</v>
      </c>
    </row>
    <row r="76" spans="2:19" x14ac:dyDescent="0.3">
      <c r="B76" s="6" t="s">
        <v>23</v>
      </c>
      <c r="L76" s="14" t="s">
        <v>50</v>
      </c>
    </row>
    <row r="77" spans="2:19" x14ac:dyDescent="0.3">
      <c r="B77" s="2"/>
      <c r="C77" s="37" t="s">
        <v>12</v>
      </c>
      <c r="D77" s="38"/>
      <c r="E77" s="33" t="s">
        <v>15</v>
      </c>
      <c r="L77" t="s">
        <v>53</v>
      </c>
    </row>
    <row r="78" spans="2:19" x14ac:dyDescent="0.3">
      <c r="B78" s="7" t="s">
        <v>27</v>
      </c>
      <c r="C78" s="3" t="s">
        <v>14</v>
      </c>
      <c r="D78" s="3" t="s">
        <v>13</v>
      </c>
      <c r="E78" s="34"/>
      <c r="G78" s="35" t="s">
        <v>36</v>
      </c>
      <c r="H78" s="35"/>
      <c r="I78" s="35"/>
      <c r="L78" s="6" t="s">
        <v>51</v>
      </c>
    </row>
    <row r="79" spans="2:19" x14ac:dyDescent="0.3">
      <c r="B79" s="3" t="s">
        <v>2</v>
      </c>
      <c r="C79" s="8">
        <v>4</v>
      </c>
      <c r="D79" s="8">
        <v>4</v>
      </c>
      <c r="E79" s="2">
        <f>SUM(C79:D79)</f>
        <v>8</v>
      </c>
      <c r="G79" t="s">
        <v>30</v>
      </c>
      <c r="H79" s="9" t="s">
        <v>28</v>
      </c>
      <c r="I79" s="10">
        <f>E79/E81</f>
        <v>0.5714285714285714</v>
      </c>
      <c r="L79" s="6" t="s">
        <v>54</v>
      </c>
    </row>
    <row r="80" spans="2:19" x14ac:dyDescent="0.3">
      <c r="B80" s="3" t="s">
        <v>3</v>
      </c>
      <c r="C80" s="8">
        <v>1</v>
      </c>
      <c r="D80" s="8">
        <v>5</v>
      </c>
      <c r="E80" s="2">
        <f t="shared" ref="E80" si="3">SUM(C80:D80)</f>
        <v>6</v>
      </c>
      <c r="G80" t="s">
        <v>31</v>
      </c>
      <c r="H80" s="9" t="s">
        <v>29</v>
      </c>
      <c r="I80" s="10">
        <f>E80/E81</f>
        <v>0.42857142857142855</v>
      </c>
      <c r="L80" t="s">
        <v>52</v>
      </c>
    </row>
    <row r="81" spans="2:20" x14ac:dyDescent="0.3">
      <c r="B81" s="12" t="s">
        <v>15</v>
      </c>
      <c r="C81" s="2">
        <f>SUM(C79:C80)</f>
        <v>5</v>
      </c>
      <c r="D81" s="2">
        <f>SUM(D79:D80)</f>
        <v>9</v>
      </c>
      <c r="E81" s="2">
        <f>SUM(E79:E80)</f>
        <v>14</v>
      </c>
      <c r="H81" s="9"/>
      <c r="I81" s="10"/>
      <c r="L81" s="14" t="s">
        <v>33</v>
      </c>
    </row>
    <row r="82" spans="2:20" ht="15" thickBot="1" x14ac:dyDescent="0.35">
      <c r="B82" s="1"/>
      <c r="C82" s="1" t="s">
        <v>16</v>
      </c>
      <c r="D82" s="1" t="s">
        <v>39</v>
      </c>
      <c r="H82" s="1"/>
      <c r="I82" s="10"/>
      <c r="O82" s="17" t="s">
        <v>56</v>
      </c>
      <c r="P82" s="31" t="s">
        <v>57</v>
      </c>
      <c r="Q82" s="31"/>
      <c r="R82" s="31"/>
      <c r="S82" s="31"/>
      <c r="T82" s="31"/>
    </row>
    <row r="83" spans="2:20" x14ac:dyDescent="0.3">
      <c r="B83" s="1"/>
      <c r="C83" s="9" t="s">
        <v>17</v>
      </c>
      <c r="D83" s="9" t="s">
        <v>18</v>
      </c>
      <c r="P83" s="32" t="s">
        <v>58</v>
      </c>
      <c r="Q83" s="32"/>
      <c r="R83" s="32"/>
      <c r="S83" s="32"/>
      <c r="T83" s="32"/>
    </row>
    <row r="84" spans="2:20" ht="15" thickBot="1" x14ac:dyDescent="0.35">
      <c r="B84" s="1"/>
      <c r="C84" s="11">
        <f>C81/E81</f>
        <v>0.35714285714285715</v>
      </c>
      <c r="D84" s="11">
        <f>D81/E81</f>
        <v>0.6428571428571429</v>
      </c>
      <c r="O84" s="17" t="s">
        <v>42</v>
      </c>
      <c r="P84" s="31" t="s">
        <v>79</v>
      </c>
      <c r="Q84" s="31"/>
    </row>
    <row r="85" spans="2:20" x14ac:dyDescent="0.3">
      <c r="B85" s="1"/>
      <c r="C85" s="36" t="s">
        <v>37</v>
      </c>
      <c r="D85" s="36"/>
      <c r="P85" s="32" t="s">
        <v>55</v>
      </c>
      <c r="Q85" s="32"/>
    </row>
    <row r="86" spans="2:20" x14ac:dyDescent="0.3">
      <c r="O86" s="17" t="s">
        <v>42</v>
      </c>
      <c r="P86" s="18">
        <v>0.31</v>
      </c>
    </row>
    <row r="88" spans="2:20" ht="15" thickBot="1" x14ac:dyDescent="0.35">
      <c r="O88" s="17" t="s">
        <v>59</v>
      </c>
      <c r="P88" s="31" t="s">
        <v>60</v>
      </c>
      <c r="Q88" s="31"/>
      <c r="R88" s="31"/>
      <c r="S88" s="31"/>
      <c r="T88" s="31"/>
    </row>
    <row r="89" spans="2:20" x14ac:dyDescent="0.3">
      <c r="P89" s="32" t="s">
        <v>58</v>
      </c>
      <c r="Q89" s="32"/>
      <c r="R89" s="32"/>
      <c r="S89" s="32"/>
      <c r="T89" s="32"/>
    </row>
    <row r="90" spans="2:20" ht="15" thickBot="1" x14ac:dyDescent="0.35">
      <c r="O90" s="17" t="s">
        <v>42</v>
      </c>
      <c r="P90" s="31" t="s">
        <v>61</v>
      </c>
      <c r="Q90" s="31"/>
    </row>
    <row r="91" spans="2:20" x14ac:dyDescent="0.3">
      <c r="P91" s="32" t="s">
        <v>55</v>
      </c>
      <c r="Q91" s="32"/>
    </row>
    <row r="92" spans="2:20" x14ac:dyDescent="0.3">
      <c r="O92" s="17" t="s">
        <v>42</v>
      </c>
      <c r="P92" s="6">
        <v>0.84</v>
      </c>
    </row>
    <row r="94" spans="2:20" x14ac:dyDescent="0.3">
      <c r="L94" s="14" t="s">
        <v>62</v>
      </c>
    </row>
    <row r="95" spans="2:20" x14ac:dyDescent="0.3">
      <c r="M95" s="5" t="s">
        <v>63</v>
      </c>
    </row>
    <row r="97" spans="1:10" x14ac:dyDescent="0.3">
      <c r="A97" s="39" t="s">
        <v>96</v>
      </c>
      <c r="B97" s="39"/>
      <c r="C97" s="39"/>
      <c r="D97" s="39"/>
      <c r="E97" s="39"/>
      <c r="F97" s="39"/>
      <c r="G97" s="39"/>
      <c r="H97" s="39"/>
    </row>
    <row r="98" spans="1:10" ht="15" thickBot="1" x14ac:dyDescent="0.35">
      <c r="A98">
        <v>1</v>
      </c>
      <c r="E98" s="17" t="s">
        <v>97</v>
      </c>
      <c r="F98" s="31" t="s">
        <v>99</v>
      </c>
      <c r="G98" s="31"/>
      <c r="H98" s="31"/>
      <c r="I98" s="31"/>
      <c r="J98" s="31"/>
    </row>
    <row r="99" spans="1:10" x14ac:dyDescent="0.3">
      <c r="F99" s="32" t="s">
        <v>100</v>
      </c>
      <c r="G99" s="32"/>
      <c r="H99" s="32"/>
      <c r="I99" s="32"/>
      <c r="J99" s="32"/>
    </row>
    <row r="100" spans="1:10" ht="15" thickBot="1" x14ac:dyDescent="0.35">
      <c r="E100" s="17" t="s">
        <v>42</v>
      </c>
      <c r="F100" s="31" t="s">
        <v>101</v>
      </c>
      <c r="G100" s="31"/>
    </row>
    <row r="101" spans="1:10" x14ac:dyDescent="0.3">
      <c r="F101" s="32" t="s">
        <v>86</v>
      </c>
      <c r="G101" s="32"/>
    </row>
    <row r="102" spans="1:10" x14ac:dyDescent="0.3">
      <c r="E102" s="17" t="s">
        <v>42</v>
      </c>
      <c r="F102" s="18">
        <v>0.75</v>
      </c>
    </row>
    <row r="104" spans="1:10" ht="15" thickBot="1" x14ac:dyDescent="0.35">
      <c r="E104" s="17" t="s">
        <v>98</v>
      </c>
      <c r="F104" s="31" t="s">
        <v>102</v>
      </c>
      <c r="G104" s="31"/>
      <c r="H104" s="31"/>
      <c r="I104" s="31"/>
      <c r="J104" s="31"/>
    </row>
    <row r="105" spans="1:10" x14ac:dyDescent="0.3">
      <c r="F105" s="32" t="s">
        <v>100</v>
      </c>
      <c r="G105" s="32"/>
      <c r="H105" s="32"/>
      <c r="I105" s="32"/>
      <c r="J105" s="32"/>
    </row>
    <row r="106" spans="1:10" ht="15" thickBot="1" x14ac:dyDescent="0.35">
      <c r="E106" s="17" t="s">
        <v>42</v>
      </c>
      <c r="F106" s="31" t="s">
        <v>103</v>
      </c>
      <c r="G106" s="31"/>
    </row>
    <row r="107" spans="1:10" x14ac:dyDescent="0.3">
      <c r="F107" s="32" t="s">
        <v>86</v>
      </c>
      <c r="G107" s="32"/>
    </row>
    <row r="108" spans="1:10" x14ac:dyDescent="0.3">
      <c r="E108" s="17" t="s">
        <v>42</v>
      </c>
      <c r="F108" s="6">
        <v>0.31</v>
      </c>
    </row>
    <row r="109" spans="1:10" x14ac:dyDescent="0.3">
      <c r="B109" s="14" t="s">
        <v>104</v>
      </c>
    </row>
    <row r="110" spans="1:10" x14ac:dyDescent="0.3">
      <c r="C110" s="5" t="s">
        <v>91</v>
      </c>
    </row>
    <row r="112" spans="1:10" ht="15" thickBot="1" x14ac:dyDescent="0.35">
      <c r="A112">
        <v>2</v>
      </c>
      <c r="E112" s="17" t="s">
        <v>56</v>
      </c>
      <c r="F112" s="31" t="s">
        <v>57</v>
      </c>
      <c r="G112" s="31"/>
      <c r="H112" s="31"/>
      <c r="I112" s="31"/>
      <c r="J112" s="31"/>
    </row>
    <row r="113" spans="1:10" x14ac:dyDescent="0.3">
      <c r="F113" s="32" t="s">
        <v>58</v>
      </c>
      <c r="G113" s="32"/>
      <c r="H113" s="32"/>
      <c r="I113" s="32"/>
      <c r="J113" s="32"/>
    </row>
    <row r="114" spans="1:10" ht="15" thickBot="1" x14ac:dyDescent="0.35">
      <c r="E114" s="17" t="s">
        <v>42</v>
      </c>
      <c r="F114" s="31" t="s">
        <v>79</v>
      </c>
      <c r="G114" s="31"/>
      <c r="I114" s="31" t="s">
        <v>109</v>
      </c>
      <c r="J114" s="31"/>
    </row>
    <row r="115" spans="1:10" x14ac:dyDescent="0.3">
      <c r="F115" s="32" t="s">
        <v>55</v>
      </c>
      <c r="G115" s="32"/>
      <c r="I115" s="32" t="s">
        <v>55</v>
      </c>
      <c r="J115" s="32"/>
    </row>
    <row r="116" spans="1:10" x14ac:dyDescent="0.3">
      <c r="E116" s="17" t="s">
        <v>42</v>
      </c>
      <c r="F116" s="18">
        <v>0.03</v>
      </c>
    </row>
    <row r="118" spans="1:10" ht="15" thickBot="1" x14ac:dyDescent="0.35">
      <c r="E118" s="17" t="s">
        <v>59</v>
      </c>
      <c r="F118" s="31" t="s">
        <v>60</v>
      </c>
      <c r="G118" s="31"/>
      <c r="H118" s="31"/>
      <c r="I118" s="31"/>
      <c r="J118" s="31"/>
    </row>
    <row r="119" spans="1:10" x14ac:dyDescent="0.3">
      <c r="F119" s="32" t="s">
        <v>58</v>
      </c>
      <c r="G119" s="32"/>
      <c r="H119" s="32"/>
      <c r="I119" s="32"/>
      <c r="J119" s="32"/>
    </row>
    <row r="120" spans="1:10" ht="15" thickBot="1" x14ac:dyDescent="0.35">
      <c r="E120" s="17" t="s">
        <v>42</v>
      </c>
      <c r="F120" s="31" t="s">
        <v>61</v>
      </c>
      <c r="G120" s="31"/>
      <c r="I120" s="31" t="s">
        <v>110</v>
      </c>
      <c r="J120" s="31"/>
    </row>
    <row r="121" spans="1:10" x14ac:dyDescent="0.3">
      <c r="F121" s="32" t="s">
        <v>55</v>
      </c>
      <c r="G121" s="32"/>
      <c r="I121" s="32" t="s">
        <v>55</v>
      </c>
      <c r="J121" s="32"/>
    </row>
    <row r="122" spans="1:10" x14ac:dyDescent="0.3">
      <c r="E122" s="17" t="s">
        <v>42</v>
      </c>
      <c r="F122" s="40" t="s">
        <v>111</v>
      </c>
    </row>
    <row r="123" spans="1:10" x14ac:dyDescent="0.3">
      <c r="B123" s="14" t="s">
        <v>112</v>
      </c>
    </row>
    <row r="124" spans="1:10" x14ac:dyDescent="0.3">
      <c r="C124" s="5" t="s">
        <v>63</v>
      </c>
    </row>
    <row r="126" spans="1:10" ht="15" thickBot="1" x14ac:dyDescent="0.35">
      <c r="A126">
        <v>3</v>
      </c>
      <c r="E126" s="17" t="s">
        <v>105</v>
      </c>
      <c r="F126" s="31" t="s">
        <v>106</v>
      </c>
      <c r="G126" s="31"/>
      <c r="H126" s="31"/>
      <c r="I126" s="31"/>
      <c r="J126" s="31"/>
    </row>
    <row r="127" spans="1:10" x14ac:dyDescent="0.3">
      <c r="F127" s="32" t="s">
        <v>107</v>
      </c>
      <c r="G127" s="32"/>
      <c r="H127" s="32"/>
      <c r="I127" s="32"/>
      <c r="J127" s="32"/>
    </row>
    <row r="128" spans="1:10" ht="15" thickBot="1" x14ac:dyDescent="0.35">
      <c r="E128" s="17" t="s">
        <v>42</v>
      </c>
      <c r="F128" s="31" t="s">
        <v>113</v>
      </c>
      <c r="G128" s="31"/>
    </row>
    <row r="129" spans="2:10" x14ac:dyDescent="0.3">
      <c r="F129" s="32" t="s">
        <v>114</v>
      </c>
      <c r="G129" s="32"/>
    </row>
    <row r="130" spans="2:10" x14ac:dyDescent="0.3">
      <c r="E130" s="17" t="s">
        <v>42</v>
      </c>
      <c r="F130" s="18">
        <v>0.12</v>
      </c>
    </row>
    <row r="132" spans="2:10" ht="15" thickBot="1" x14ac:dyDescent="0.35">
      <c r="E132" s="17" t="s">
        <v>98</v>
      </c>
      <c r="F132" s="31" t="s">
        <v>108</v>
      </c>
      <c r="G132" s="31"/>
      <c r="H132" s="31"/>
      <c r="I132" s="31"/>
      <c r="J132" s="31"/>
    </row>
    <row r="133" spans="2:10" x14ac:dyDescent="0.3">
      <c r="F133" s="32" t="s">
        <v>107</v>
      </c>
      <c r="G133" s="32"/>
      <c r="H133" s="32"/>
      <c r="I133" s="32"/>
      <c r="J133" s="32"/>
    </row>
    <row r="134" spans="2:10" ht="15" thickBot="1" x14ac:dyDescent="0.35">
      <c r="E134" s="17" t="s">
        <v>42</v>
      </c>
      <c r="F134" s="31" t="s">
        <v>115</v>
      </c>
      <c r="G134" s="31"/>
    </row>
    <row r="135" spans="2:10" x14ac:dyDescent="0.3">
      <c r="F135" s="32" t="s">
        <v>114</v>
      </c>
      <c r="G135" s="32"/>
    </row>
    <row r="136" spans="2:10" x14ac:dyDescent="0.3">
      <c r="E136" s="17" t="s">
        <v>42</v>
      </c>
      <c r="F136" s="6">
        <v>0</v>
      </c>
    </row>
    <row r="137" spans="2:10" x14ac:dyDescent="0.3">
      <c r="B137" s="14" t="s">
        <v>116</v>
      </c>
    </row>
    <row r="138" spans="2:10" x14ac:dyDescent="0.3">
      <c r="C138" s="5" t="s">
        <v>91</v>
      </c>
    </row>
  </sheetData>
  <mergeCells count="85">
    <mergeCell ref="U14:W14"/>
    <mergeCell ref="C77:D77"/>
    <mergeCell ref="E77:E78"/>
    <mergeCell ref="G78:I78"/>
    <mergeCell ref="C85:D85"/>
    <mergeCell ref="P82:T82"/>
    <mergeCell ref="P83:T83"/>
    <mergeCell ref="P84:Q84"/>
    <mergeCell ref="P85:Q85"/>
    <mergeCell ref="Q21:R21"/>
    <mergeCell ref="H22:I22"/>
    <mergeCell ref="H29:I29"/>
    <mergeCell ref="K29:L29"/>
    <mergeCell ref="H30:I30"/>
    <mergeCell ref="K30:L30"/>
    <mergeCell ref="U30:Y30"/>
    <mergeCell ref="H13:I13"/>
    <mergeCell ref="J13:J14"/>
    <mergeCell ref="Q13:R13"/>
    <mergeCell ref="S13:S14"/>
    <mergeCell ref="L14:N14"/>
    <mergeCell ref="AH30:AL30"/>
    <mergeCell ref="U31:Y31"/>
    <mergeCell ref="AH31:AL31"/>
    <mergeCell ref="H32:I32"/>
    <mergeCell ref="K32:L32"/>
    <mergeCell ref="U32:V32"/>
    <mergeCell ref="AH32:AI32"/>
    <mergeCell ref="H33:I33"/>
    <mergeCell ref="K33:L33"/>
    <mergeCell ref="U33:V33"/>
    <mergeCell ref="AH33:AI33"/>
    <mergeCell ref="U36:Y36"/>
    <mergeCell ref="AH36:AL36"/>
    <mergeCell ref="U37:Y37"/>
    <mergeCell ref="AH37:AL37"/>
    <mergeCell ref="U38:V38"/>
    <mergeCell ref="AH38:AI38"/>
    <mergeCell ref="U39:V39"/>
    <mergeCell ref="AH39:AI39"/>
    <mergeCell ref="C64:D64"/>
    <mergeCell ref="E64:E65"/>
    <mergeCell ref="G65:I65"/>
    <mergeCell ref="C73:D73"/>
    <mergeCell ref="M68:N68"/>
    <mergeCell ref="P68:Q68"/>
    <mergeCell ref="M71:N71"/>
    <mergeCell ref="P71:Q71"/>
    <mergeCell ref="M67:N67"/>
    <mergeCell ref="P67:Q67"/>
    <mergeCell ref="M70:N70"/>
    <mergeCell ref="P70:Q70"/>
    <mergeCell ref="P88:T88"/>
    <mergeCell ref="P89:T89"/>
    <mergeCell ref="P90:Q90"/>
    <mergeCell ref="P91:Q91"/>
    <mergeCell ref="A97:H97"/>
    <mergeCell ref="F98:J98"/>
    <mergeCell ref="F99:J99"/>
    <mergeCell ref="F100:G100"/>
    <mergeCell ref="F101:G101"/>
    <mergeCell ref="F104:J104"/>
    <mergeCell ref="F105:J105"/>
    <mergeCell ref="F106:G106"/>
    <mergeCell ref="F107:G107"/>
    <mergeCell ref="F112:J112"/>
    <mergeCell ref="F113:J113"/>
    <mergeCell ref="F114:G114"/>
    <mergeCell ref="F115:G115"/>
    <mergeCell ref="F118:J118"/>
    <mergeCell ref="F119:J119"/>
    <mergeCell ref="F120:G120"/>
    <mergeCell ref="I120:J120"/>
    <mergeCell ref="I114:J114"/>
    <mergeCell ref="I115:J115"/>
    <mergeCell ref="F132:J132"/>
    <mergeCell ref="F133:J133"/>
    <mergeCell ref="F134:G134"/>
    <mergeCell ref="F135:G135"/>
    <mergeCell ref="F121:G121"/>
    <mergeCell ref="F126:J126"/>
    <mergeCell ref="F127:J127"/>
    <mergeCell ref="F128:G128"/>
    <mergeCell ref="F129:G129"/>
    <mergeCell ref="I121:J1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Contoh</vt:lpstr>
      <vt:lpstr>Contoh (2)</vt:lpstr>
      <vt:lpstr>UTS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Atthariq Putera</cp:lastModifiedBy>
  <dcterms:created xsi:type="dcterms:W3CDTF">2022-09-26T14:22:48Z</dcterms:created>
  <dcterms:modified xsi:type="dcterms:W3CDTF">2023-10-30T04:42:10Z</dcterms:modified>
</cp:coreProperties>
</file>