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จ่ายเช็ค2017\"/>
    </mc:Choice>
  </mc:AlternateContent>
  <xr:revisionPtr revIDLastSave="0" documentId="13_ncr:1_{985BBE79-0A2B-4EFB-9BE4-11F4AE7FA1D7}" xr6:coauthVersionLast="36" xr6:coauthVersionMax="36" xr10:uidLastSave="{00000000-0000-0000-0000-000000000000}"/>
  <bookViews>
    <workbookView xWindow="0" yWindow="0" windowWidth="20490" windowHeight="7245" xr2:uid="{5F422F70-D2E5-49A9-8706-C51D372B8C33}"/>
  </bookViews>
  <sheets>
    <sheet name="จ่ายเช็ค 9&quot;18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0" i="1" l="1"/>
  <c r="B287" i="1" l="1"/>
  <c r="B286" i="1"/>
  <c r="B285" i="1"/>
  <c r="B284" i="1"/>
  <c r="B283" i="1"/>
  <c r="B282" i="1"/>
  <c r="B281" i="1"/>
  <c r="B280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A260" i="1"/>
  <c r="I258" i="1"/>
  <c r="J258" i="1" s="1"/>
  <c r="G258" i="1"/>
  <c r="H258" i="1" s="1"/>
  <c r="G257" i="1"/>
  <c r="I257" i="1" s="1"/>
  <c r="I256" i="1"/>
  <c r="G256" i="1"/>
  <c r="I255" i="1"/>
  <c r="H255" i="1"/>
  <c r="J254" i="1"/>
  <c r="C285" i="1" s="1"/>
  <c r="H254" i="1"/>
  <c r="I254" i="1" s="1"/>
  <c r="H253" i="1"/>
  <c r="G253" i="1"/>
  <c r="I253" i="1" s="1"/>
  <c r="I252" i="1"/>
  <c r="G252" i="1"/>
  <c r="G251" i="1"/>
  <c r="I250" i="1"/>
  <c r="G250" i="1"/>
  <c r="G249" i="1"/>
  <c r="H248" i="1"/>
  <c r="G248" i="1"/>
  <c r="I248" i="1" s="1"/>
  <c r="H247" i="1"/>
  <c r="G247" i="1"/>
  <c r="G246" i="1"/>
  <c r="G245" i="1"/>
  <c r="G244" i="1"/>
  <c r="G243" i="1"/>
  <c r="G242" i="1"/>
  <c r="G241" i="1"/>
  <c r="G240" i="1"/>
  <c r="H239" i="1"/>
  <c r="J239" i="1" s="1"/>
  <c r="C281" i="1" s="1"/>
  <c r="G239" i="1"/>
  <c r="J238" i="1"/>
  <c r="I238" i="1"/>
  <c r="I237" i="1"/>
  <c r="G237" i="1"/>
  <c r="H237" i="1" s="1"/>
  <c r="I236" i="1"/>
  <c r="J236" i="1" s="1"/>
  <c r="G236" i="1"/>
  <c r="H236" i="1" s="1"/>
  <c r="H235" i="1"/>
  <c r="G235" i="1"/>
  <c r="H234" i="1"/>
  <c r="G234" i="1"/>
  <c r="I234" i="1" s="1"/>
  <c r="G233" i="1"/>
  <c r="H232" i="1"/>
  <c r="G232" i="1"/>
  <c r="I232" i="1" s="1"/>
  <c r="G231" i="1"/>
  <c r="H230" i="1"/>
  <c r="G230" i="1"/>
  <c r="I230" i="1" s="1"/>
  <c r="G229" i="1"/>
  <c r="H228" i="1"/>
  <c r="G228" i="1"/>
  <c r="I228" i="1" s="1"/>
  <c r="H227" i="1"/>
  <c r="G227" i="1"/>
  <c r="I226" i="1"/>
  <c r="G226" i="1"/>
  <c r="H226" i="1" s="1"/>
  <c r="H225" i="1"/>
  <c r="G225" i="1"/>
  <c r="I224" i="1"/>
  <c r="G224" i="1"/>
  <c r="H224" i="1" s="1"/>
  <c r="H223" i="1"/>
  <c r="G223" i="1"/>
  <c r="I222" i="1"/>
  <c r="G222" i="1"/>
  <c r="H222" i="1" s="1"/>
  <c r="H221" i="1"/>
  <c r="G221" i="1"/>
  <c r="I220" i="1"/>
  <c r="G220" i="1"/>
  <c r="H220" i="1" s="1"/>
  <c r="H219" i="1"/>
  <c r="G219" i="1"/>
  <c r="I218" i="1"/>
  <c r="G218" i="1"/>
  <c r="H218" i="1" s="1"/>
  <c r="H217" i="1"/>
  <c r="G217" i="1"/>
  <c r="I216" i="1"/>
  <c r="G216" i="1"/>
  <c r="H216" i="1" s="1"/>
  <c r="H215" i="1"/>
  <c r="G215" i="1"/>
  <c r="I214" i="1"/>
  <c r="G214" i="1"/>
  <c r="H214" i="1" s="1"/>
  <c r="H213" i="1"/>
  <c r="G213" i="1"/>
  <c r="I212" i="1"/>
  <c r="G212" i="1"/>
  <c r="H212" i="1" s="1"/>
  <c r="H211" i="1"/>
  <c r="G211" i="1"/>
  <c r="I210" i="1"/>
  <c r="G210" i="1"/>
  <c r="H210" i="1" s="1"/>
  <c r="H209" i="1"/>
  <c r="G209" i="1"/>
  <c r="I208" i="1"/>
  <c r="G208" i="1"/>
  <c r="H208" i="1" s="1"/>
  <c r="H207" i="1"/>
  <c r="G207" i="1"/>
  <c r="I206" i="1"/>
  <c r="G206" i="1"/>
  <c r="H206" i="1" s="1"/>
  <c r="H205" i="1"/>
  <c r="G205" i="1"/>
  <c r="H204" i="1"/>
  <c r="G204" i="1"/>
  <c r="I204" i="1" s="1"/>
  <c r="G203" i="1"/>
  <c r="H202" i="1"/>
  <c r="G202" i="1"/>
  <c r="I202" i="1" s="1"/>
  <c r="G201" i="1"/>
  <c r="H200" i="1"/>
  <c r="G200" i="1"/>
  <c r="I200" i="1" s="1"/>
  <c r="G199" i="1"/>
  <c r="H198" i="1"/>
  <c r="G198" i="1"/>
  <c r="I198" i="1" s="1"/>
  <c r="G197" i="1"/>
  <c r="H196" i="1"/>
  <c r="G196" i="1"/>
  <c r="I196" i="1" s="1"/>
  <c r="G195" i="1"/>
  <c r="H194" i="1"/>
  <c r="G194" i="1"/>
  <c r="I194" i="1" s="1"/>
  <c r="G193" i="1"/>
  <c r="H192" i="1"/>
  <c r="G192" i="1"/>
  <c r="I192" i="1" s="1"/>
  <c r="H191" i="1"/>
  <c r="G191" i="1"/>
  <c r="I190" i="1"/>
  <c r="G190" i="1"/>
  <c r="H190" i="1" s="1"/>
  <c r="H189" i="1"/>
  <c r="G189" i="1"/>
  <c r="I188" i="1"/>
  <c r="G188" i="1"/>
  <c r="H188" i="1" s="1"/>
  <c r="H187" i="1"/>
  <c r="G187" i="1"/>
  <c r="I186" i="1"/>
  <c r="G186" i="1"/>
  <c r="H186" i="1" s="1"/>
  <c r="H185" i="1"/>
  <c r="G185" i="1"/>
  <c r="I184" i="1"/>
  <c r="G184" i="1"/>
  <c r="H184" i="1" s="1"/>
  <c r="H183" i="1"/>
  <c r="G183" i="1"/>
  <c r="I182" i="1"/>
  <c r="G182" i="1"/>
  <c r="H182" i="1" s="1"/>
  <c r="H181" i="1"/>
  <c r="G181" i="1"/>
  <c r="I180" i="1"/>
  <c r="G180" i="1"/>
  <c r="H180" i="1" s="1"/>
  <c r="H179" i="1"/>
  <c r="G179" i="1"/>
  <c r="I178" i="1"/>
  <c r="G178" i="1"/>
  <c r="H178" i="1" s="1"/>
  <c r="H177" i="1"/>
  <c r="G177" i="1"/>
  <c r="I176" i="1"/>
  <c r="G176" i="1"/>
  <c r="H176" i="1" s="1"/>
  <c r="G175" i="1"/>
  <c r="H175" i="1" s="1"/>
  <c r="H174" i="1"/>
  <c r="G174" i="1"/>
  <c r="I174" i="1" s="1"/>
  <c r="G173" i="1"/>
  <c r="H173" i="1" s="1"/>
  <c r="H172" i="1"/>
  <c r="G172" i="1"/>
  <c r="I172" i="1" s="1"/>
  <c r="G171" i="1"/>
  <c r="H171" i="1" s="1"/>
  <c r="H170" i="1"/>
  <c r="G170" i="1"/>
  <c r="I170" i="1" s="1"/>
  <c r="G169" i="1"/>
  <c r="H169" i="1" s="1"/>
  <c r="H168" i="1"/>
  <c r="G168" i="1"/>
  <c r="I168" i="1" s="1"/>
  <c r="G167" i="1"/>
  <c r="H167" i="1" s="1"/>
  <c r="H166" i="1"/>
  <c r="G166" i="1"/>
  <c r="I166" i="1" s="1"/>
  <c r="G165" i="1"/>
  <c r="H165" i="1" s="1"/>
  <c r="H164" i="1"/>
  <c r="G164" i="1"/>
  <c r="I164" i="1" s="1"/>
  <c r="G163" i="1"/>
  <c r="H163" i="1" s="1"/>
  <c r="H162" i="1"/>
  <c r="G162" i="1"/>
  <c r="I162" i="1" s="1"/>
  <c r="G161" i="1"/>
  <c r="H161" i="1" s="1"/>
  <c r="H160" i="1"/>
  <c r="G160" i="1"/>
  <c r="I160" i="1" s="1"/>
  <c r="G159" i="1"/>
  <c r="H159" i="1" s="1"/>
  <c r="G158" i="1"/>
  <c r="H158" i="1" s="1"/>
  <c r="G157" i="1"/>
  <c r="H157" i="1" s="1"/>
  <c r="H156" i="1"/>
  <c r="G156" i="1"/>
  <c r="I156" i="1" s="1"/>
  <c r="G155" i="1"/>
  <c r="H155" i="1" s="1"/>
  <c r="G154" i="1"/>
  <c r="H154" i="1" s="1"/>
  <c r="H153" i="1"/>
  <c r="G153" i="1"/>
  <c r="I153" i="1" s="1"/>
  <c r="G152" i="1"/>
  <c r="H152" i="1" s="1"/>
  <c r="H151" i="1"/>
  <c r="G151" i="1"/>
  <c r="I151" i="1" s="1"/>
  <c r="G150" i="1"/>
  <c r="H150" i="1" s="1"/>
  <c r="H149" i="1"/>
  <c r="G149" i="1"/>
  <c r="I149" i="1" s="1"/>
  <c r="G148" i="1"/>
  <c r="H148" i="1" s="1"/>
  <c r="H147" i="1"/>
  <c r="G147" i="1"/>
  <c r="I147" i="1" s="1"/>
  <c r="G146" i="1"/>
  <c r="H146" i="1" s="1"/>
  <c r="H145" i="1"/>
  <c r="G145" i="1"/>
  <c r="I145" i="1" s="1"/>
  <c r="G144" i="1"/>
  <c r="H144" i="1" s="1"/>
  <c r="H143" i="1"/>
  <c r="G143" i="1"/>
  <c r="I143" i="1" s="1"/>
  <c r="G142" i="1"/>
  <c r="H142" i="1" s="1"/>
  <c r="G141" i="1"/>
  <c r="H141" i="1" s="1"/>
  <c r="H140" i="1"/>
  <c r="G140" i="1"/>
  <c r="I140" i="1" s="1"/>
  <c r="G139" i="1"/>
  <c r="H139" i="1" s="1"/>
  <c r="H138" i="1"/>
  <c r="G138" i="1"/>
  <c r="I138" i="1" s="1"/>
  <c r="G137" i="1"/>
  <c r="H137" i="1" s="1"/>
  <c r="H136" i="1"/>
  <c r="G136" i="1"/>
  <c r="I136" i="1" s="1"/>
  <c r="G135" i="1"/>
  <c r="H135" i="1" s="1"/>
  <c r="H134" i="1"/>
  <c r="G134" i="1"/>
  <c r="I134" i="1" s="1"/>
  <c r="G133" i="1"/>
  <c r="H133" i="1" s="1"/>
  <c r="H132" i="1"/>
  <c r="G132" i="1"/>
  <c r="I132" i="1" s="1"/>
  <c r="G131" i="1"/>
  <c r="H131" i="1" s="1"/>
  <c r="H130" i="1"/>
  <c r="G130" i="1"/>
  <c r="I130" i="1" s="1"/>
  <c r="G129" i="1"/>
  <c r="H129" i="1" s="1"/>
  <c r="H128" i="1"/>
  <c r="G128" i="1"/>
  <c r="I128" i="1" s="1"/>
  <c r="G127" i="1"/>
  <c r="H127" i="1" s="1"/>
  <c r="H126" i="1"/>
  <c r="G126" i="1"/>
  <c r="I126" i="1" s="1"/>
  <c r="G125" i="1"/>
  <c r="H125" i="1" s="1"/>
  <c r="H124" i="1"/>
  <c r="G124" i="1"/>
  <c r="I124" i="1" s="1"/>
  <c r="G123" i="1"/>
  <c r="H123" i="1" s="1"/>
  <c r="H122" i="1"/>
  <c r="G122" i="1"/>
  <c r="I122" i="1" s="1"/>
  <c r="H121" i="1"/>
  <c r="G121" i="1"/>
  <c r="G120" i="1"/>
  <c r="G119" i="1"/>
  <c r="G118" i="1"/>
  <c r="G117" i="1"/>
  <c r="G116" i="1"/>
  <c r="G115" i="1"/>
  <c r="G114" i="1"/>
  <c r="G113" i="1"/>
  <c r="G112" i="1"/>
  <c r="H111" i="1"/>
  <c r="G111" i="1"/>
  <c r="G110" i="1"/>
  <c r="G109" i="1"/>
  <c r="G108" i="1"/>
  <c r="G107" i="1"/>
  <c r="G106" i="1"/>
  <c r="H105" i="1" s="1"/>
  <c r="G105" i="1"/>
  <c r="G104" i="1"/>
  <c r="G103" i="1"/>
  <c r="G102" i="1"/>
  <c r="G101" i="1"/>
  <c r="G100" i="1"/>
  <c r="G99" i="1"/>
  <c r="H98" i="1"/>
  <c r="G98" i="1"/>
  <c r="I97" i="1"/>
  <c r="G97" i="1"/>
  <c r="H97" i="1" s="1"/>
  <c r="H96" i="1"/>
  <c r="G96" i="1"/>
  <c r="I95" i="1"/>
  <c r="G95" i="1"/>
  <c r="H95" i="1" s="1"/>
  <c r="H94" i="1"/>
  <c r="G94" i="1"/>
  <c r="I93" i="1"/>
  <c r="G93" i="1"/>
  <c r="H93" i="1" s="1"/>
  <c r="H92" i="1"/>
  <c r="G92" i="1"/>
  <c r="I91" i="1"/>
  <c r="G91" i="1"/>
  <c r="H91" i="1" s="1"/>
  <c r="H90" i="1"/>
  <c r="G90" i="1"/>
  <c r="I89" i="1"/>
  <c r="G89" i="1"/>
  <c r="H89" i="1" s="1"/>
  <c r="H88" i="1"/>
  <c r="G88" i="1"/>
  <c r="I87" i="1"/>
  <c r="G87" i="1"/>
  <c r="H87" i="1" s="1"/>
  <c r="H86" i="1"/>
  <c r="G86" i="1"/>
  <c r="I85" i="1"/>
  <c r="G85" i="1"/>
  <c r="H85" i="1" s="1"/>
  <c r="H84" i="1"/>
  <c r="G84" i="1"/>
  <c r="I83" i="1"/>
  <c r="G83" i="1"/>
  <c r="H83" i="1" s="1"/>
  <c r="H82" i="1"/>
  <c r="G82" i="1"/>
  <c r="I81" i="1"/>
  <c r="G81" i="1"/>
  <c r="H81" i="1" s="1"/>
  <c r="H80" i="1"/>
  <c r="G80" i="1"/>
  <c r="I79" i="1"/>
  <c r="G79" i="1"/>
  <c r="H79" i="1" s="1"/>
  <c r="H78" i="1"/>
  <c r="G78" i="1"/>
  <c r="I77" i="1"/>
  <c r="G77" i="1"/>
  <c r="H77" i="1" s="1"/>
  <c r="H76" i="1"/>
  <c r="G76" i="1"/>
  <c r="I75" i="1"/>
  <c r="G75" i="1"/>
  <c r="H75" i="1" s="1"/>
  <c r="H74" i="1"/>
  <c r="G74" i="1"/>
  <c r="H73" i="1"/>
  <c r="G73" i="1"/>
  <c r="I73" i="1" s="1"/>
  <c r="G72" i="1"/>
  <c r="H72" i="1" s="1"/>
  <c r="H71" i="1"/>
  <c r="G71" i="1"/>
  <c r="I71" i="1" s="1"/>
  <c r="G70" i="1"/>
  <c r="H70" i="1" s="1"/>
  <c r="H69" i="1"/>
  <c r="G69" i="1"/>
  <c r="I69" i="1" s="1"/>
  <c r="G68" i="1"/>
  <c r="H68" i="1" s="1"/>
  <c r="H67" i="1"/>
  <c r="G67" i="1"/>
  <c r="I67" i="1" s="1"/>
  <c r="G66" i="1"/>
  <c r="H66" i="1" s="1"/>
  <c r="H65" i="1"/>
  <c r="G65" i="1"/>
  <c r="I65" i="1" s="1"/>
  <c r="G64" i="1"/>
  <c r="H64" i="1" s="1"/>
  <c r="H63" i="1"/>
  <c r="G63" i="1"/>
  <c r="I63" i="1" s="1"/>
  <c r="G62" i="1"/>
  <c r="H62" i="1" s="1"/>
  <c r="H61" i="1"/>
  <c r="G61" i="1"/>
  <c r="I61" i="1" s="1"/>
  <c r="G60" i="1"/>
  <c r="H60" i="1" s="1"/>
  <c r="H59" i="1"/>
  <c r="G59" i="1"/>
  <c r="I59" i="1" s="1"/>
  <c r="G58" i="1"/>
  <c r="H58" i="1" s="1"/>
  <c r="H57" i="1"/>
  <c r="G57" i="1"/>
  <c r="I57" i="1" s="1"/>
  <c r="G56" i="1"/>
  <c r="H56" i="1" s="1"/>
  <c r="H55" i="1"/>
  <c r="G55" i="1"/>
  <c r="I55" i="1" s="1"/>
  <c r="G54" i="1"/>
  <c r="H54" i="1" s="1"/>
  <c r="H53" i="1"/>
  <c r="G53" i="1"/>
  <c r="I53" i="1" s="1"/>
  <c r="G52" i="1"/>
  <c r="H52" i="1" s="1"/>
  <c r="H51" i="1"/>
  <c r="G51" i="1"/>
  <c r="I51" i="1" s="1"/>
  <c r="H50" i="1"/>
  <c r="G50" i="1"/>
  <c r="I49" i="1"/>
  <c r="G49" i="1"/>
  <c r="H49" i="1" s="1"/>
  <c r="H48" i="1"/>
  <c r="G48" i="1"/>
  <c r="H47" i="1"/>
  <c r="G47" i="1"/>
  <c r="I47" i="1" s="1"/>
  <c r="G46" i="1"/>
  <c r="G45" i="1"/>
  <c r="G44" i="1"/>
  <c r="G43" i="1"/>
  <c r="G42" i="1"/>
  <c r="H42" i="1" s="1"/>
  <c r="G41" i="1"/>
  <c r="G40" i="1"/>
  <c r="G39" i="1"/>
  <c r="G38" i="1"/>
  <c r="H37" i="1" s="1"/>
  <c r="G37" i="1"/>
  <c r="G36" i="1"/>
  <c r="G35" i="1"/>
  <c r="G34" i="1"/>
  <c r="G33" i="1"/>
  <c r="G32" i="1"/>
  <c r="H31" i="1"/>
  <c r="G31" i="1"/>
  <c r="G30" i="1"/>
  <c r="G29" i="1"/>
  <c r="G28" i="1"/>
  <c r="G27" i="1"/>
  <c r="G26" i="1"/>
  <c r="G25" i="1"/>
  <c r="H25" i="1" s="1"/>
  <c r="G24" i="1"/>
  <c r="H23" i="1"/>
  <c r="G23" i="1"/>
  <c r="I23" i="1" s="1"/>
  <c r="G22" i="1"/>
  <c r="H22" i="1" s="1"/>
  <c r="H21" i="1"/>
  <c r="G21" i="1"/>
  <c r="I21" i="1" s="1"/>
  <c r="H20" i="1"/>
  <c r="G20" i="1"/>
  <c r="I20" i="1" s="1"/>
  <c r="G19" i="1"/>
  <c r="H19" i="1" s="1"/>
  <c r="H18" i="1"/>
  <c r="G18" i="1"/>
  <c r="I18" i="1" s="1"/>
  <c r="G17" i="1"/>
  <c r="H17" i="1" s="1"/>
  <c r="H16" i="1"/>
  <c r="G16" i="1"/>
  <c r="I16" i="1" s="1"/>
  <c r="H15" i="1"/>
  <c r="G15" i="1"/>
  <c r="I15" i="1" s="1"/>
  <c r="G14" i="1"/>
  <c r="H14" i="1" s="1"/>
  <c r="H13" i="1"/>
  <c r="G13" i="1"/>
  <c r="I13" i="1" s="1"/>
  <c r="G12" i="1"/>
  <c r="H12" i="1" s="1"/>
  <c r="H11" i="1"/>
  <c r="G11" i="1"/>
  <c r="I11" i="1" s="1"/>
  <c r="G10" i="1"/>
  <c r="H10" i="1" s="1"/>
  <c r="H9" i="1"/>
  <c r="G9" i="1"/>
  <c r="I9" i="1" s="1"/>
  <c r="G8" i="1"/>
  <c r="H8" i="1" s="1"/>
  <c r="H7" i="1"/>
  <c r="G7" i="1"/>
  <c r="I7" i="1" s="1"/>
  <c r="G6" i="1"/>
  <c r="H6" i="1" s="1"/>
  <c r="H5" i="1"/>
  <c r="G5" i="1"/>
  <c r="I5" i="1" s="1"/>
  <c r="G4" i="1"/>
  <c r="H4" i="1" s="1"/>
  <c r="G3" i="1"/>
  <c r="H3" i="1" s="1"/>
  <c r="I3" i="1" l="1"/>
  <c r="I4" i="1"/>
  <c r="I6" i="1"/>
  <c r="I8" i="1"/>
  <c r="I10" i="1"/>
  <c r="I12" i="1"/>
  <c r="I14" i="1"/>
  <c r="I17" i="1"/>
  <c r="J15" i="1" s="1"/>
  <c r="C263" i="1" s="1"/>
  <c r="I19" i="1"/>
  <c r="I22" i="1"/>
  <c r="I37" i="1"/>
  <c r="I105" i="1"/>
  <c r="H193" i="1"/>
  <c r="I193" i="1" s="1"/>
  <c r="H197" i="1"/>
  <c r="I197" i="1" s="1"/>
  <c r="H201" i="1"/>
  <c r="I201" i="1" s="1"/>
  <c r="H231" i="1"/>
  <c r="I231" i="1" s="1"/>
  <c r="H251" i="1"/>
  <c r="I251" i="1" s="1"/>
  <c r="J250" i="1" s="1"/>
  <c r="H24" i="1"/>
  <c r="I24" i="1" s="1"/>
  <c r="I25" i="1"/>
  <c r="I31" i="1"/>
  <c r="I42" i="1"/>
  <c r="I48" i="1"/>
  <c r="J47" i="1" s="1"/>
  <c r="C266" i="1" s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J73" i="1" s="1"/>
  <c r="C268" i="1" s="1"/>
  <c r="I76" i="1"/>
  <c r="I78" i="1"/>
  <c r="I80" i="1"/>
  <c r="I82" i="1"/>
  <c r="I84" i="1"/>
  <c r="I86" i="1"/>
  <c r="I88" i="1"/>
  <c r="I90" i="1"/>
  <c r="I92" i="1"/>
  <c r="I94" i="1"/>
  <c r="I96" i="1"/>
  <c r="I98" i="1"/>
  <c r="I111" i="1"/>
  <c r="H116" i="1"/>
  <c r="I116" i="1" s="1"/>
  <c r="I121" i="1"/>
  <c r="I123" i="1"/>
  <c r="I125" i="1"/>
  <c r="I127" i="1"/>
  <c r="I129" i="1"/>
  <c r="I131" i="1"/>
  <c r="I133" i="1"/>
  <c r="I135" i="1"/>
  <c r="I137" i="1"/>
  <c r="I139" i="1"/>
  <c r="I141" i="1"/>
  <c r="I142" i="1"/>
  <c r="I144" i="1"/>
  <c r="I146" i="1"/>
  <c r="I148" i="1"/>
  <c r="I150" i="1"/>
  <c r="I152" i="1"/>
  <c r="I154" i="1"/>
  <c r="I155" i="1"/>
  <c r="I157" i="1"/>
  <c r="J157" i="1" s="1"/>
  <c r="I158" i="1"/>
  <c r="I159" i="1"/>
  <c r="I161" i="1"/>
  <c r="I163" i="1"/>
  <c r="I165" i="1"/>
  <c r="I167" i="1"/>
  <c r="I169" i="1"/>
  <c r="I171" i="1"/>
  <c r="I173" i="1"/>
  <c r="I175" i="1"/>
  <c r="H195" i="1"/>
  <c r="I195" i="1" s="1"/>
  <c r="H199" i="1"/>
  <c r="I199" i="1" s="1"/>
  <c r="H203" i="1"/>
  <c r="I203" i="1" s="1"/>
  <c r="H229" i="1"/>
  <c r="I229" i="1" s="1"/>
  <c r="H233" i="1"/>
  <c r="I233" i="1" s="1"/>
  <c r="H249" i="1"/>
  <c r="I249" i="1" s="1"/>
  <c r="I177" i="1"/>
  <c r="I179" i="1"/>
  <c r="I181" i="1"/>
  <c r="I183" i="1"/>
  <c r="I185" i="1"/>
  <c r="I187" i="1"/>
  <c r="I189" i="1"/>
  <c r="I191" i="1"/>
  <c r="I205" i="1"/>
  <c r="J204" i="1" s="1"/>
  <c r="C276" i="1" s="1"/>
  <c r="I207" i="1"/>
  <c r="I209" i="1"/>
  <c r="I211" i="1"/>
  <c r="I213" i="1"/>
  <c r="I215" i="1"/>
  <c r="I217" i="1"/>
  <c r="I219" i="1"/>
  <c r="I221" i="1"/>
  <c r="I223" i="1"/>
  <c r="I225" i="1"/>
  <c r="I227" i="1"/>
  <c r="I235" i="1"/>
  <c r="J234" i="1" s="1"/>
  <c r="H244" i="1"/>
  <c r="J244" i="1" s="1"/>
  <c r="C282" i="1" s="1"/>
  <c r="I247" i="1"/>
  <c r="J256" i="1"/>
  <c r="C286" i="1" s="1"/>
  <c r="J20" i="1" l="1"/>
  <c r="C264" i="1" s="1"/>
  <c r="J247" i="1"/>
  <c r="J158" i="1"/>
  <c r="C274" i="1" s="1"/>
  <c r="J141" i="1"/>
  <c r="C271" i="1" s="1"/>
  <c r="J121" i="1"/>
  <c r="C270" i="1" s="1"/>
  <c r="J227" i="1"/>
  <c r="C277" i="1" s="1"/>
  <c r="J191" i="1"/>
  <c r="C275" i="1" s="1"/>
  <c r="J154" i="1"/>
  <c r="C272" i="1" s="1"/>
  <c r="J98" i="1"/>
  <c r="C269" i="1" s="1"/>
  <c r="J50" i="1"/>
  <c r="C267" i="1" s="1"/>
  <c r="J25" i="1"/>
  <c r="C265" i="1" s="1"/>
  <c r="J3" i="1"/>
  <c r="C262" i="1" s="1"/>
</calcChain>
</file>

<file path=xl/sharedStrings.xml><?xml version="1.0" encoding="utf-8"?>
<sst xmlns="http://schemas.openxmlformats.org/spreadsheetml/2006/main" count="593" uniqueCount="353">
  <si>
    <t>สรุปวางบิลจ่ายเช็คเดือน กันยายน 2561</t>
  </si>
  <si>
    <t>NO</t>
  </si>
  <si>
    <t xml:space="preserve">Supplier </t>
  </si>
  <si>
    <t>IPACK PO No.</t>
  </si>
  <si>
    <t>Product</t>
  </si>
  <si>
    <t>Q'ty</t>
  </si>
  <si>
    <t>Unit
Price</t>
  </si>
  <si>
    <t>Amount</t>
  </si>
  <si>
    <t>VAT</t>
  </si>
  <si>
    <t xml:space="preserve">Grand 
total </t>
  </si>
  <si>
    <t>รวมยอดจ่าย</t>
  </si>
  <si>
    <t>Supplier Invoice No.</t>
  </si>
  <si>
    <t>Billing date</t>
  </si>
  <si>
    <t>Payment date</t>
  </si>
  <si>
    <t>Supplier receive date</t>
  </si>
  <si>
    <t>Time</t>
  </si>
  <si>
    <t>Check No.</t>
  </si>
  <si>
    <t>หจก บางปูใหม่ พาราวู้ด</t>
  </si>
  <si>
    <t>PO201808001</t>
  </si>
  <si>
    <t>STB_Corolla, Wooden crate for : OD1140x1180x1090 mm.</t>
  </si>
  <si>
    <t>IV0012050</t>
  </si>
  <si>
    <t>PO201808019</t>
  </si>
  <si>
    <t>Wooden Crates ID 500x2700x420 OD:560x2760x550mm.</t>
  </si>
  <si>
    <t>IV0012052</t>
  </si>
  <si>
    <t>PO201808063</t>
  </si>
  <si>
    <t>ไม้ท่อนขนาด 50 x 75 x 242 mm. อบยา</t>
  </si>
  <si>
    <t>IV0012051</t>
  </si>
  <si>
    <t>ไม้ท่อนขนาด 50 x 75 x 100 mm. อบยา</t>
  </si>
  <si>
    <t>PO201808073</t>
  </si>
  <si>
    <t>Wooden Crate ID 760x760x1880 OD:840x840x2020mm.</t>
  </si>
  <si>
    <t>IV0012053</t>
  </si>
  <si>
    <t>PO201808075</t>
  </si>
  <si>
    <t>Pallet size: 850x850x160 mm.</t>
  </si>
  <si>
    <t>IV0012054</t>
  </si>
  <si>
    <t>PO201808076</t>
  </si>
  <si>
    <t>ลังไม้ Size : 350x350x300 mm</t>
  </si>
  <si>
    <t>IV0012055</t>
  </si>
  <si>
    <t>PO201808077</t>
  </si>
  <si>
    <t>Wooden Crate ID 1500x700x200 OD:1550x750x220 mm.</t>
  </si>
  <si>
    <t>IV0012056</t>
  </si>
  <si>
    <t>Wooden Crates ID1400x750x220 OD:1450xx800x440mm.</t>
  </si>
  <si>
    <t>Wooden crate: ID980x1450x550, OD1040x1510x730 mm.</t>
  </si>
  <si>
    <t>Wooden Crates ID 1045x980x280 OD:1105x1040x460mm.</t>
  </si>
  <si>
    <t>Wooden Crates ID 1050x1450x320 OD:1100x1500x480mm.</t>
  </si>
  <si>
    <t>บริษัท ชินแพค (ประเทศไทย)จำกัด</t>
  </si>
  <si>
    <t>PO201807052</t>
  </si>
  <si>
    <t>Steel Crate Frame Side UPR(LH)</t>
  </si>
  <si>
    <t>IV8080028</t>
  </si>
  <si>
    <t>Extension RWM Size:1785x1150x300</t>
  </si>
  <si>
    <t>PO201808008</t>
  </si>
  <si>
    <t>IV8080204</t>
  </si>
  <si>
    <t>PO201808029</t>
  </si>
  <si>
    <t>IV8080295</t>
  </si>
  <si>
    <t xml:space="preserve">บริษัท อนุสรณ์ เบสเซฟ จำกัด </t>
  </si>
  <si>
    <t>PO201808060</t>
  </si>
  <si>
    <t>ปลอกแขนผ้ายีนส์ขอบจั๊มแบบเทปเวลโกรหัวไหล่ (03-0102)</t>
  </si>
  <si>
    <t>IV1808-1777</t>
  </si>
  <si>
    <t>ปลอกแขนกันบาดกันความร้อนเส้นใย Aramid 18 cm.(03-0700)</t>
  </si>
  <si>
    <t>ปลอกแขน ARAMID BESTSAFE 18 แบบขอบจั๊ม (03-0702)</t>
  </si>
  <si>
    <t>D-00 ถุงมือ PURE HDPE FIBER (ENGINEER YARN) #L 02-3001-L</t>
  </si>
  <si>
    <t>WG-710 ถุุงมือเส้นใย Aramid ยี่ห้อ Wondergrip#K01 (02-4011)</t>
  </si>
  <si>
    <t>บริษัท เอส แอนด์ เอส ภัทรชาติ จำกัด</t>
  </si>
  <si>
    <t>PO201807055</t>
  </si>
  <si>
    <t>FRAME ASSY GUARD(931004JA0A,SNP17pcs.) (Part C)</t>
  </si>
  <si>
    <t>61/08/0021</t>
  </si>
  <si>
    <t>Partition FRAME GUARD 17 (Part-I)</t>
  </si>
  <si>
    <t>61/08/0022</t>
  </si>
  <si>
    <t>FRAME ASSY GUARD (931004JD0A,SNP 20pcs.) (Part A)</t>
  </si>
  <si>
    <t>61/08/0023</t>
  </si>
  <si>
    <t>FRAME ASSY RR GATE(934104JA0A,SNP 24 pcs.) (Part B)</t>
  </si>
  <si>
    <t>61/08/0024</t>
  </si>
  <si>
    <t>Partition part-d (SNP 90)</t>
  </si>
  <si>
    <t>61/08/0025</t>
  </si>
  <si>
    <t>Side UPR NMISA( Part-f SNP 55 pcs)(Part F)</t>
  </si>
  <si>
    <t>61/08/0026</t>
  </si>
  <si>
    <t>PO201808009</t>
  </si>
  <si>
    <t>61/08/0316</t>
  </si>
  <si>
    <t>PO201808028</t>
  </si>
  <si>
    <t>61/08/0538</t>
  </si>
  <si>
    <t>PO201808053</t>
  </si>
  <si>
    <t>61/08/1040</t>
  </si>
  <si>
    <t>Partiton Part-H (CODE.599H60A)</t>
  </si>
  <si>
    <t>บริษัท อีแวนส์ เคมิเคิลส์ จำกัด</t>
  </si>
  <si>
    <t>PO201808012</t>
  </si>
  <si>
    <t>น้ำมันกันสนิม (30kg./ถัง) neopralac RWX20k</t>
  </si>
  <si>
    <t>IV1808093</t>
  </si>
  <si>
    <t>PO201808031</t>
  </si>
  <si>
    <t>IV1808122</t>
  </si>
  <si>
    <t>PO201808056</t>
  </si>
  <si>
    <t>IV1808235</t>
  </si>
  <si>
    <t>บริษัท ควอลิตี้ คาร์ตอนส์ จำกัด</t>
  </si>
  <si>
    <t>PO201807037</t>
  </si>
  <si>
    <t>1X SLEEVE PART A(KJ230/CA185/CA185/CA185/KJ230)(10ชั้น)(2XCARTON)</t>
  </si>
  <si>
    <t>TRAY 1135X975X105MM. (KJ185/CA125/CA125/CA125/KJ185 BC) (2XTRAY)</t>
  </si>
  <si>
    <t>PAD 1095x935 mm.( KJ185/CA125/KJ185 ลอนC) (7xPAD)</t>
  </si>
  <si>
    <t>PO201808016</t>
  </si>
  <si>
    <t>L42L, Partition FIN DOOR, [1pcs./set], (1xPart 1 : 1110x1050 mm.)</t>
  </si>
  <si>
    <t>L42L, Partition FIN DOOR, [1pcs./set], (1xPart 2: 1110x1050 mm.)</t>
  </si>
  <si>
    <t>L42L, Partition FIN DOOR, [8pcs./set], (8xPart 3: 690x1150 mm.)</t>
  </si>
  <si>
    <t>L42L, Partition FIN DOOR, [2pcs./set], (2x Part 4: 690x1060 mm.)</t>
  </si>
  <si>
    <t>PO201808034</t>
  </si>
  <si>
    <t>BOX FR SEAT #2</t>
  </si>
  <si>
    <t>PO201808035</t>
  </si>
  <si>
    <t>SLEEVE CARTON COIL SPRING HEAVY BOX</t>
  </si>
  <si>
    <t>1xSLEEVE PART A+B (840x2517 mm. )</t>
  </si>
  <si>
    <t>2XTRAY (1355x1145x100mm. KJ230/CA125/CA125/CA125/KJ230)</t>
  </si>
  <si>
    <t>24xPARTTITION A (148x1108mm. KJ185/ZA125/KJ185)</t>
  </si>
  <si>
    <t>7xPAD (1108x1318mm.KJ185/CA125/KJ185)</t>
  </si>
  <si>
    <t>48xPARTTITION B (148x1318mm.KJ185/CA125/KJ185)</t>
  </si>
  <si>
    <t>PO20118808047</t>
  </si>
  <si>
    <t>BOX RR SEAT</t>
  </si>
  <si>
    <t>บริษัท ซีโอแอล จำกัด (มหาชน) สำนักงานใหญ่</t>
  </si>
  <si>
    <t>PO201808059</t>
  </si>
  <si>
    <t>แท่นตัดเทป ฟ้า ตราช้าง L-02 (3120410)</t>
  </si>
  <si>
    <t>SI1808058374</t>
  </si>
  <si>
    <t>เทปใส แกน 1 นิ้ว 3/4 นิ้วx36 หลา ยูนิเทป (3101050)</t>
  </si>
  <si>
    <t>มีดคัตเตอร์ คละสี ตราม้า H-404(2080030)</t>
  </si>
  <si>
    <t>กาวแท่ง 40 กรัม ตราช้าง Sticko (3011140)</t>
  </si>
  <si>
    <t>กระดาษคาร์บอน 21x33ซม. น้ำเงิน (100แผ่น) เดลต้า (5000936)</t>
  </si>
  <si>
    <t>เทปเยื่อกาว 2 หน้า แกน 3 นิ้ว 1/2 นิ้วx10 (3140200)</t>
  </si>
  <si>
    <t>เทปเยื่อกาว 2 หน้า 24 มม.x20 หลา (แพ็ค3ม้วน) (ONE 3001342)</t>
  </si>
  <si>
    <t>กระดาษการ์ดสี 20 A4 120แกรม ฟ้าเข้ม (100แผ่น) (5021060)</t>
  </si>
  <si>
    <t>SI1808094554</t>
  </si>
  <si>
    <t>กระดาษการ์ดสี A4 180 แกรม ชมพู (200แผ่น) (5005055)</t>
  </si>
  <si>
    <t>กระดาษสีถ่ายเอกสาร 21 ส้มสะท้อนแสง (100แผ่น)(5004985)</t>
  </si>
  <si>
    <t>เครื่องคิดเลขดำ คาสิโอMJ-120D PLUS (8002665)</t>
  </si>
  <si>
    <t>ดินสอ HB(แพ็ค50แท่ง) ตราม้า</t>
  </si>
  <si>
    <t>น้ำยาดันฝุ่น 4 ลิตร เหลือง ดูคลีน (0002235)</t>
  </si>
  <si>
    <t>ผลิตภัณฑ์ทำความสะอาดพื้นฆ่าเชื้อ กลิ่นลาเวนเดอร์ 5.2ล. ซันโว</t>
  </si>
  <si>
    <t>น้ำมันอเนกประสงค์ 300 มล. Sonax (9000433)</t>
  </si>
  <si>
    <t>PO201807059</t>
  </si>
  <si>
    <t>กระดาษถ่ายเอกสาร A4 70แกรม (แพ็ค5รีม) ชิห์-สุ(5010590)</t>
  </si>
  <si>
    <t>SI1808004248</t>
  </si>
  <si>
    <t>ตลับเมตร POWERLOCK 5 เมตร (9003882)</t>
  </si>
  <si>
    <t>ถ่านอัลคาไลน์ Panasonic AAA(แพ็ค4ก้อน)</t>
  </si>
  <si>
    <t>อิงค์แท้งค์ T664100 ดำ 70cc Epson (4140035)</t>
  </si>
  <si>
    <t>ไม้กวาดดอกหญ้า หกเสา 60 ซม. NCL(0321550)</t>
  </si>
  <si>
    <t>ซองใส่นามบัตร แนวตั้ง ใส (แพ็ค30ซอง) (2000777)</t>
  </si>
  <si>
    <t>สายคล้องคอ ดำ (แพ็ค 10 เส้น) แซนโก้ SK-3(2181561)</t>
  </si>
  <si>
    <t>พลาสเตอร์ปิดแผล สีเนื้อ (กล่อง100แผ่น) ไทเกอร์พล๊าส(0003165)</t>
  </si>
  <si>
    <t>ปากกาลูกลื่น 0.5 มม Faber-Castell(1007248)</t>
  </si>
  <si>
    <t>เทปกาวย่น 24 มม.x20 หลา เดลต้า(3000121)</t>
  </si>
  <si>
    <t>AICELLO (THAILAND) CO., LTD.</t>
  </si>
  <si>
    <t>PO201807056</t>
  </si>
  <si>
    <t>BOS103 sheet 0.08x1200x1200 mm.</t>
  </si>
  <si>
    <t>IV0128288</t>
  </si>
  <si>
    <t>BOS 607-SQ-Bag 0.12x1200x1160x1070 (470+600)(470+300)mm.(RV8)</t>
  </si>
  <si>
    <t>BOS607 SQ-Bag0.12x1100x1300x1200(550+650)mm(RB)</t>
  </si>
  <si>
    <t>BOS607 SQ -Bag 0.12x1710x1130x1730(730+600) (RWN) [SC730]</t>
  </si>
  <si>
    <t>BOS607 SQ-BAG 0.12x1710x1130x2100 (1100+600) (RWM) [SC1100]</t>
  </si>
  <si>
    <t>BOS607 SQ BAG 0.12x1140x2650x1850 mm.</t>
  </si>
  <si>
    <t>RSD-200 SUNDRY 200 gr.</t>
  </si>
  <si>
    <t>PO201808006</t>
  </si>
  <si>
    <t>IV0128606</t>
  </si>
  <si>
    <t>PO201808026</t>
  </si>
  <si>
    <t>IV0128812</t>
  </si>
  <si>
    <t>PO201808051</t>
  </si>
  <si>
    <t>IV0129319</t>
  </si>
  <si>
    <t>บริษัท ป๊อปปูล่า อินเตอร์พลาส จำกัด</t>
  </si>
  <si>
    <t>PO201807054</t>
  </si>
  <si>
    <t>PP BOARD 2mmx128cmx106cm ลบมุม ( สีน้ำเงิน)</t>
  </si>
  <si>
    <t>IV0152275</t>
  </si>
  <si>
    <t>PP BOARD 4xmm128cmx106 cm (ลบมุม) (พื้นRWB)</t>
  </si>
  <si>
    <t>PP BOARD 4mmx55cmx115cm(เขียว) (ข้างRWB)</t>
  </si>
  <si>
    <t>IV0152276</t>
  </si>
  <si>
    <t>PP BOARD 4mmx55cmx98.5 cm(เขียว) (หัวRWB)</t>
  </si>
  <si>
    <t>PP BOARD 4mm x 12.5 cm x 25 cm (ปั้มไดคัทไม่ขาด) (สีเขียว)</t>
  </si>
  <si>
    <t>IV0152511</t>
  </si>
  <si>
    <t>PO201808011</t>
  </si>
  <si>
    <t>IV01152634</t>
  </si>
  <si>
    <t>IV0152635</t>
  </si>
  <si>
    <t>PO201808015</t>
  </si>
  <si>
    <t>EPE SHEEP 2mm.x100cm.x63cm</t>
  </si>
  <si>
    <t>IV0152793</t>
  </si>
  <si>
    <t>PO201808030</t>
  </si>
  <si>
    <t>IV0152880</t>
  </si>
  <si>
    <t>IV0152881</t>
  </si>
  <si>
    <t>PO201808055</t>
  </si>
  <si>
    <t>IV0153372</t>
  </si>
  <si>
    <t>IV0153373</t>
  </si>
  <si>
    <t>บริษัท พีพี เซ็นเตอร์ แพค จำกัด</t>
  </si>
  <si>
    <t>P201808010</t>
  </si>
  <si>
    <t>PP BOARD 4mmx108cmx173cm(สีดำ) RECYCLE ลบมุม (พื้นRWN)</t>
  </si>
  <si>
    <t>IV00163</t>
  </si>
  <si>
    <t>PP BOARD 4mmx50cmx164cm(สีเขียว) ( ข้าง RWN)</t>
  </si>
  <si>
    <t>PP BOARD 4mmx50cmx102cm(สีเขียว) ( หัว RWN)</t>
  </si>
  <si>
    <t>PO201807053</t>
  </si>
  <si>
    <t>IV00164</t>
  </si>
  <si>
    <t>PO201808027</t>
  </si>
  <si>
    <t>IV00165</t>
  </si>
  <si>
    <t>PO201808038</t>
  </si>
  <si>
    <t>Air Bubble 100x120cm.</t>
  </si>
  <si>
    <t>IV00167</t>
  </si>
  <si>
    <t>PO201808052</t>
  </si>
  <si>
    <t>IV00171</t>
  </si>
  <si>
    <t>บริษัท ซีรัสท์ สเปเชียลตี้ เท็ค จำกัด</t>
  </si>
  <si>
    <t>PO201808025</t>
  </si>
  <si>
    <t>LDPE Cover Bag 100x120x130cm.x0.06mm.</t>
  </si>
  <si>
    <t>Humiguard 1g.OPP Film(3000pcs/Box)</t>
  </si>
  <si>
    <t xml:space="preserve">หจก. รัชนโลห </t>
  </si>
  <si>
    <t xml:space="preserve">PO201809006 </t>
  </si>
  <si>
    <t>เทปใส ติดกล่องโอพีพี 72มม*100ม.</t>
  </si>
  <si>
    <t>IV6100475</t>
  </si>
  <si>
    <t>บริษัท กล่องสยามบรรจุภัณฑ์ จำกัด</t>
  </si>
  <si>
    <t xml:space="preserve">BOX FRONT CONSONE PACK1/SET </t>
  </si>
  <si>
    <t>Paper corner Long= 2/set (50x50x1300mm)</t>
  </si>
  <si>
    <t>Paper corner Width = 2/set (50x50x1140)</t>
  </si>
  <si>
    <t>Paper corner High 4/set (50x50x1035mm)</t>
  </si>
  <si>
    <t>พาเลทกระดาษขนาด (1410x1150 mm)</t>
  </si>
  <si>
    <t>PO201808037</t>
  </si>
  <si>
    <t>PO201808048</t>
  </si>
  <si>
    <t>1x PARTITION PAD (1030x1375mm)</t>
  </si>
  <si>
    <t>บริษัท สามเค อินเตอร์ แพ็คเกจจิ้ง จำกัด</t>
  </si>
  <si>
    <t>PO201808007</t>
  </si>
  <si>
    <t>Craton Sheet W 500x L1640mm. KA125/CA105/KA125 Lon C</t>
  </si>
  <si>
    <t>3K-INV-2018080030</t>
  </si>
  <si>
    <t>PO201808018</t>
  </si>
  <si>
    <t>STB_Corolla, PAD: 1093x1089mm., CA125/CA125 Lon:CF</t>
  </si>
  <si>
    <t>3K-INV-2018080022</t>
  </si>
  <si>
    <t>PO201808013</t>
  </si>
  <si>
    <t>BOX M20</t>
  </si>
  <si>
    <t>3K-INV-2018080037</t>
  </si>
  <si>
    <t>Box M54</t>
  </si>
  <si>
    <t>3K-INV-2018080023</t>
  </si>
  <si>
    <t>Partition IPO GRAN #3 (3 layer)</t>
  </si>
  <si>
    <t>3K-INV-2018080039</t>
  </si>
  <si>
    <t>Pad IPO 1090x1130 (3 layer) V7V8 #3</t>
  </si>
  <si>
    <t>3K-INV-2018080029</t>
  </si>
  <si>
    <t>Partition IPO PSHELF #2 (5 layer)</t>
  </si>
  <si>
    <t>Pad IPO 1060x1280 (3 layer) RB Base #3</t>
  </si>
  <si>
    <t>Dummy Trunk Side</t>
  </si>
  <si>
    <t>SLEEVE IPO PSHELF(กรอบ)</t>
  </si>
  <si>
    <t>PO201807058</t>
  </si>
  <si>
    <t>STB_Corolla, PAD: 150x968 mm., CA125/CA125 Lon:CF</t>
  </si>
  <si>
    <t>3K-INV-2018080020</t>
  </si>
  <si>
    <t>STB_Corolla, PAD: 100x968 mm., CA125/CA125 Lon:CF</t>
  </si>
  <si>
    <t>3K-INV-2018080028</t>
  </si>
  <si>
    <t>ห้างหุ้นส่วนจำกัด อินต๊ะคำ รีไซเคิ้ล</t>
  </si>
  <si>
    <t>PO201808041</t>
  </si>
  <si>
    <t>Wooden pallet Size: 740x890x130 mm.</t>
  </si>
  <si>
    <t>ITK3378</t>
  </si>
  <si>
    <t>PO201808033</t>
  </si>
  <si>
    <t>Wooden pallet Size: 900x900x140mm. (FR)</t>
  </si>
  <si>
    <t>ITK3374</t>
  </si>
  <si>
    <t>Wooden pallet Size: 750x1470x140 mm. (RR)</t>
  </si>
  <si>
    <t>PO201808058</t>
  </si>
  <si>
    <t>ITK3397</t>
  </si>
  <si>
    <t>Wooden pallet Size: 980x1140x123 mm (Brose)</t>
  </si>
  <si>
    <t>ITK3353</t>
  </si>
  <si>
    <t>ITK3364</t>
  </si>
  <si>
    <t>ITK3371</t>
  </si>
  <si>
    <t>ITK3377</t>
  </si>
  <si>
    <t>ITK3392</t>
  </si>
  <si>
    <t>ITK3395</t>
  </si>
  <si>
    <t>ITK3404</t>
  </si>
  <si>
    <t>PO201808065</t>
  </si>
  <si>
    <t>ITK3401</t>
  </si>
  <si>
    <t>PO201808003</t>
  </si>
  <si>
    <t>Wooden pallet Size: 980x1140x130 mm (MANN AND HUMMEL)</t>
  </si>
  <si>
    <t>ITK3357</t>
  </si>
  <si>
    <t>PO201808020</t>
  </si>
  <si>
    <t>ITK3366</t>
  </si>
  <si>
    <t>PO201808021</t>
  </si>
  <si>
    <t>ITK3369</t>
  </si>
  <si>
    <t>ITK3368</t>
  </si>
  <si>
    <t>PO201808042</t>
  </si>
  <si>
    <t>ITK3387</t>
  </si>
  <si>
    <t>ITK3388</t>
  </si>
  <si>
    <t>PO201808044</t>
  </si>
  <si>
    <t>ITK3393</t>
  </si>
  <si>
    <t>ITK3394</t>
  </si>
  <si>
    <t>PO201808061</t>
  </si>
  <si>
    <t>ITK3402</t>
  </si>
  <si>
    <t>ITK3403</t>
  </si>
  <si>
    <t>NNT Packaging Technology Co.,Ltd.</t>
  </si>
  <si>
    <t>PO201808014</t>
  </si>
  <si>
    <t>PE FOAM SHEET WHITE 1050*1110*2mm.</t>
  </si>
  <si>
    <t>INV0182018</t>
  </si>
  <si>
    <t>PO201808022</t>
  </si>
  <si>
    <t>PE SHEET WHITH S-SELL 40 WHITH SEAL 70x1000x15 mm</t>
  </si>
  <si>
    <t>INV0202018</t>
  </si>
  <si>
    <t>PE SHEET WHITH S-SELL 40 WHITH SEAL 70x1000x45 mm</t>
  </si>
  <si>
    <t>PE SHEET WHITE Size 50x1100x60 แบบไม่มีทิชชูเทป S-CELL 40</t>
  </si>
  <si>
    <t>PO201808024</t>
  </si>
  <si>
    <t>Clip pp band</t>
  </si>
  <si>
    <t>INV0192018</t>
  </si>
  <si>
    <t>PO201808049</t>
  </si>
  <si>
    <t>PP band 15 mm.</t>
  </si>
  <si>
    <t>INV0212018</t>
  </si>
  <si>
    <t>PO201808064</t>
  </si>
  <si>
    <t>INV0222018</t>
  </si>
  <si>
    <t>หจก.พีทีโซลูชั่นส์แอนด์ซัพพลายส์</t>
  </si>
  <si>
    <t>ค่าเช่าเครื่องถ่ายเอกสาร(TSC)</t>
  </si>
  <si>
    <t>INV000693</t>
  </si>
  <si>
    <t>ค่าเช่าเครื่องถ่ายเอกสาร(ม.บ้านสวนฟ้าใส)</t>
  </si>
  <si>
    <t>บริษัท ไทยเหรียญฟอคลิฟท์ จำกัด</t>
  </si>
  <si>
    <t>RENTAL TAILIFT FD30 NO.TA14352(1-31/8/2018)</t>
  </si>
  <si>
    <t>RENTAL TOYOTA 02-8FG25 NO.10348 (1-31/8/18)</t>
  </si>
  <si>
    <t>บริษัท พี.เอส.เอ็น.เซ็นเตอร์ จำกัด</t>
  </si>
  <si>
    <t>ค่าเช่าเครื่องถ่ายเอกสาร</t>
  </si>
  <si>
    <t>016109003</t>
  </si>
  <si>
    <t>บริษัท สยาม ฟาสท์ ทรานสปอร์ต จำกัด</t>
  </si>
  <si>
    <t>ค่าขนส่งเดือน กรกฎาคม  2561</t>
  </si>
  <si>
    <t>B180900058</t>
  </si>
  <si>
    <t>ค่าขนส่ง 4w ปิกอัพ</t>
  </si>
  <si>
    <t>หัก 1 %</t>
  </si>
  <si>
    <t>ค่าขนส่งรถ6w</t>
  </si>
  <si>
    <t>ค่ายกสินค้า</t>
  </si>
  <si>
    <t>ค่าพวงจุด</t>
  </si>
  <si>
    <t>ห้างหุ้นส่วนจำกัด ศ.บริการขนส่ง</t>
  </si>
  <si>
    <t>ค่าบริการขนส่ง-สค  61 Ipack กะบะ1 8เที่ยว @700</t>
  </si>
  <si>
    <t>61/008/1</t>
  </si>
  <si>
    <t>ค่าบริการขนส่ง-สค  61 Ipack  6ล้อ  34เที่ยว@1200</t>
  </si>
  <si>
    <t>ค่าบริการขนส่ง-สค  61 Ipack  6ล้อ  2เที่ยว@1201</t>
  </si>
  <si>
    <t>บริษัท รักษาความปลอดภัย เอส. พี.เอส อินเตอร์การ์ด จำกัด</t>
  </si>
  <si>
    <t xml:space="preserve">รปภ ปฏิบัติหน้าที่เวลา 19.00-07.00น </t>
  </si>
  <si>
    <t>61/284</t>
  </si>
  <si>
    <t>รปภ จ้างพิเศษ ค่าบริการเป็นรายวัน</t>
  </si>
  <si>
    <t>รปภ จ้างพิเศษ วันหยุดนักขัตฤกษ์</t>
  </si>
  <si>
    <t xml:space="preserve">บริษัท ทีเอสเค เทรดดิ้ง เซ็นเตอร์ จำกัด </t>
  </si>
  <si>
    <t>Rental charg Oct  2018</t>
  </si>
  <si>
    <t>IV1810001</t>
  </si>
  <si>
    <t xml:space="preserve">Service Oct  2018 </t>
  </si>
  <si>
    <t>IV1810002</t>
  </si>
  <si>
    <t>Rental charg  Oct  2018 (WH2)</t>
  </si>
  <si>
    <t>IV1810005</t>
  </si>
  <si>
    <t>Service Oct   2018  (WH2)</t>
  </si>
  <si>
    <t>IV1810006</t>
  </si>
  <si>
    <t>ค่าน้ำ  เดือน กันยายน  2561</t>
  </si>
  <si>
    <t>IV1809006</t>
  </si>
  <si>
    <t>ค่าไฟ เดือน กันยายน  2561</t>
  </si>
  <si>
    <t>IV1809005</t>
  </si>
  <si>
    <t xml:space="preserve">เงินมัดจำค่าเช่าอาคาร </t>
  </si>
  <si>
    <t>IV181007</t>
  </si>
  <si>
    <t xml:space="preserve">เงินมัดจำค่าบริการ </t>
  </si>
  <si>
    <t>IV1810008</t>
  </si>
  <si>
    <t>PRO CONSULTANTS CO.,LTD</t>
  </si>
  <si>
    <t>Consultants Fees on Sep  17</t>
  </si>
  <si>
    <t>Supplier</t>
  </si>
  <si>
    <t xml:space="preserve">ยอดจ่าย </t>
  </si>
  <si>
    <t xml:space="preserve">หัก5%แล้ว </t>
  </si>
  <si>
    <t>หัก 5%แล้ว</t>
  </si>
  <si>
    <t xml:space="preserve">หัก1%แล้ว </t>
  </si>
  <si>
    <t>หัก3% แล้วจากยอดรวม24670 vat 1726.90ราคารวมทั้งสิ้น36396.90 จ่ายจริง 25,656.80</t>
  </si>
  <si>
    <t>Rental chargeหัก5%จ่ายจริง181,334.10+162,575.40 service chargeหัก3%vat7%จ่ายจริง132,342.08+118,651.52</t>
  </si>
  <si>
    <t xml:space="preserve">ค่าน้ำ+ค่าไฟ </t>
  </si>
  <si>
    <t>จ่ายเช็ค 24-9-18</t>
  </si>
  <si>
    <t>หัก3% แล้ว</t>
  </si>
  <si>
    <t>นายเสกสรรค์ แตงแก้ว</t>
  </si>
  <si>
    <t>รวม</t>
  </si>
  <si>
    <t xml:space="preserve">                 </t>
  </si>
  <si>
    <t xml:space="preserve">กรมสรรพากร </t>
  </si>
  <si>
    <t>ลงวันที่ 27-9-18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</si>
</sst>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??_-;_-@_-"/>
    <numFmt numFmtId="165" formatCode="_-* #,##0.00_-;\-* #,##0.00_-;_-* &quot;-&quot;??_-;_-@_-"/>
    <numFmt numFmtId="166" formatCode="_-* #,##0.000_-;\-* #,##0.000_-;_-* &quot;-&quot;??_-;_-@_-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name val="Arial"/>
      <family val="2"/>
    </font>
    <font>
      <b/>
      <sz val="24"/>
      <color theme="0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color theme="2"/>
      <name val="Arial"/>
      <family val="2"/>
    </font>
    <font>
      <b/>
      <sz val="9"/>
      <color theme="0" tint="-4.9989318521683403E-2"/>
      <name val="Arial"/>
      <family val="2"/>
    </font>
    <font>
      <b/>
      <sz val="12"/>
      <color theme="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9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b/>
      <sz val="10"/>
      <color theme="0" tint="-0.1499984740745262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1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4" borderId="0" xfId="0" applyFont="1" applyFill="1"/>
    <xf numFmtId="0" fontId="4" fillId="0" borderId="0" xfId="0" applyFont="1" applyFill="1"/>
    <xf numFmtId="0" fontId="5" fillId="5" borderId="3" xfId="0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165" fontId="5" fillId="5" borderId="3" xfId="1" applyFont="1" applyFill="1" applyBorder="1" applyAlignment="1">
      <alignment horizontal="center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166" fontId="5" fillId="5" borderId="3" xfId="1" applyNumberFormat="1" applyFont="1" applyFill="1" applyBorder="1" applyAlignment="1">
      <alignment horizontal="center" vertical="center" wrapText="1"/>
    </xf>
    <xf numFmtId="165" fontId="6" fillId="5" borderId="3" xfId="1" applyFont="1" applyFill="1" applyBorder="1" applyAlignment="1">
      <alignment horizontal="center" vertical="center" wrapText="1"/>
    </xf>
    <xf numFmtId="0" fontId="7" fillId="5" borderId="3" xfId="0" applyNumberFormat="1" applyFont="1" applyFill="1" applyBorder="1" applyAlignment="1">
      <alignment horizontal="center" vertical="center" wrapText="1"/>
    </xf>
    <xf numFmtId="0" fontId="5" fillId="4" borderId="0" xfId="0" applyFont="1" applyFill="1"/>
    <xf numFmtId="0" fontId="5" fillId="0" borderId="0" xfId="0" applyFont="1" applyFill="1"/>
    <xf numFmtId="0" fontId="8" fillId="2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top" wrapText="1"/>
    </xf>
    <xf numFmtId="164" fontId="4" fillId="6" borderId="4" xfId="0" applyNumberFormat="1" applyFont="1" applyFill="1" applyBorder="1" applyAlignment="1">
      <alignment horizontal="right" vertical="top" wrapText="1"/>
    </xf>
    <xf numFmtId="4" fontId="4" fillId="6" borderId="4" xfId="0" applyNumberFormat="1" applyFont="1" applyFill="1" applyBorder="1" applyAlignment="1">
      <alignment horizontal="right" vertical="top" wrapText="1"/>
    </xf>
    <xf numFmtId="43" fontId="4" fillId="6" borderId="3" xfId="1" applyNumberFormat="1" applyFont="1" applyFill="1" applyBorder="1" applyAlignment="1">
      <alignment horizontal="right" vertical="center"/>
    </xf>
    <xf numFmtId="166" fontId="4" fillId="6" borderId="3" xfId="1" applyNumberFormat="1" applyFont="1" applyFill="1" applyBorder="1" applyAlignment="1">
      <alignment horizontal="right" vertical="center"/>
    </xf>
    <xf numFmtId="165" fontId="4" fillId="6" borderId="3" xfId="1" applyNumberFormat="1" applyFont="1" applyFill="1" applyBorder="1" applyAlignment="1">
      <alignment horizontal="right" vertical="center"/>
    </xf>
    <xf numFmtId="0" fontId="4" fillId="6" borderId="6" xfId="0" applyNumberFormat="1" applyFont="1" applyFill="1" applyBorder="1" applyAlignment="1">
      <alignment horizontal="center" vertical="center"/>
    </xf>
    <xf numFmtId="14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right" vertical="top" wrapText="1"/>
    </xf>
    <xf numFmtId="0" fontId="4" fillId="6" borderId="3" xfId="0" applyFont="1" applyFill="1" applyBorder="1" applyAlignment="1"/>
    <xf numFmtId="0" fontId="10" fillId="6" borderId="3" xfId="0" applyFont="1" applyFill="1" applyBorder="1" applyAlignment="1"/>
    <xf numFmtId="0" fontId="11" fillId="6" borderId="3" xfId="0" applyFont="1" applyFill="1" applyBorder="1" applyAlignment="1">
      <alignment horizontal="center" vertical="center"/>
    </xf>
    <xf numFmtId="0" fontId="4" fillId="6" borderId="0" xfId="0" applyFont="1" applyFill="1"/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center"/>
    </xf>
    <xf numFmtId="164" fontId="4" fillId="6" borderId="3" xfId="0" applyNumberFormat="1" applyFont="1" applyFill="1" applyBorder="1" applyAlignment="1">
      <alignment horizontal="right" vertical="center"/>
    </xf>
    <xf numFmtId="165" fontId="4" fillId="6" borderId="3" xfId="1" applyFont="1" applyFill="1" applyBorder="1" applyAlignment="1">
      <alignment horizontal="right" vertical="center"/>
    </xf>
    <xf numFmtId="0" fontId="12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/>
    </xf>
    <xf numFmtId="164" fontId="4" fillId="6" borderId="3" xfId="1" applyNumberFormat="1" applyFont="1" applyFill="1" applyBorder="1" applyAlignment="1">
      <alignment horizontal="right"/>
    </xf>
    <xf numFmtId="165" fontId="4" fillId="6" borderId="3" xfId="1" applyFont="1" applyFill="1" applyBorder="1" applyAlignment="1">
      <alignment horizontal="right"/>
    </xf>
    <xf numFmtId="0" fontId="4" fillId="6" borderId="3" xfId="2" applyFont="1" applyFill="1" applyBorder="1" applyAlignment="1">
      <alignment horizontal="center" vertical="top" wrapText="1"/>
    </xf>
    <xf numFmtId="164" fontId="4" fillId="6" borderId="3" xfId="1" applyNumberFormat="1" applyFont="1" applyFill="1" applyBorder="1" applyAlignment="1">
      <alignment horizontal="right" vertical="top" wrapText="1"/>
    </xf>
    <xf numFmtId="165" fontId="4" fillId="6" borderId="3" xfId="1" applyFont="1" applyFill="1" applyBorder="1" applyAlignment="1">
      <alignment horizontal="right" vertical="top" wrapText="1"/>
    </xf>
    <xf numFmtId="0" fontId="4" fillId="6" borderId="3" xfId="0" applyFont="1" applyFill="1" applyBorder="1"/>
    <xf numFmtId="0" fontId="12" fillId="6" borderId="3" xfId="2" applyFont="1" applyFill="1" applyBorder="1" applyAlignment="1">
      <alignment vertical="top" wrapText="1"/>
    </xf>
    <xf numFmtId="164" fontId="12" fillId="6" borderId="3" xfId="0" applyNumberFormat="1" applyFont="1" applyFill="1" applyBorder="1" applyAlignment="1">
      <alignment horizontal="right"/>
    </xf>
    <xf numFmtId="165" fontId="12" fillId="6" borderId="3" xfId="1" applyFont="1" applyFill="1" applyBorder="1" applyAlignment="1">
      <alignment horizontal="right" vertical="top" wrapText="1"/>
    </xf>
    <xf numFmtId="0" fontId="4" fillId="6" borderId="3" xfId="2" applyFont="1" applyFill="1" applyBorder="1" applyAlignment="1">
      <alignment vertical="center" wrapText="1"/>
    </xf>
    <xf numFmtId="164" fontId="4" fillId="6" borderId="3" xfId="1" applyNumberFormat="1" applyFont="1" applyFill="1" applyBorder="1" applyAlignment="1">
      <alignment horizontal="right" vertical="center" wrapText="1"/>
    </xf>
    <xf numFmtId="165" fontId="4" fillId="6" borderId="3" xfId="1" applyFont="1" applyFill="1" applyBorder="1" applyAlignment="1">
      <alignment horizontal="right" vertical="center" wrapText="1"/>
    </xf>
    <xf numFmtId="0" fontId="4" fillId="6" borderId="3" xfId="0" applyFont="1" applyFill="1" applyBorder="1" applyAlignment="1">
      <alignment vertical="top"/>
    </xf>
    <xf numFmtId="0" fontId="12" fillId="6" borderId="3" xfId="0" applyFont="1" applyFill="1" applyBorder="1" applyAlignment="1">
      <alignment horizontal="center" vertical="top"/>
    </xf>
    <xf numFmtId="0" fontId="4" fillId="6" borderId="3" xfId="0" applyFont="1" applyFill="1" applyBorder="1" applyAlignment="1">
      <alignment horizontal="center"/>
    </xf>
    <xf numFmtId="0" fontId="4" fillId="6" borderId="3" xfId="2" applyFont="1" applyFill="1" applyBorder="1" applyAlignment="1">
      <alignment vertical="top" wrapText="1"/>
    </xf>
    <xf numFmtId="165" fontId="9" fillId="6" borderId="3" xfId="1" applyFont="1" applyFill="1" applyBorder="1" applyAlignment="1">
      <alignment vertical="center"/>
    </xf>
    <xf numFmtId="0" fontId="4" fillId="6" borderId="3" xfId="2" applyFont="1" applyFill="1" applyBorder="1" applyAlignment="1">
      <alignment wrapText="1"/>
    </xf>
    <xf numFmtId="164" fontId="4" fillId="6" borderId="3" xfId="1" applyNumberFormat="1" applyFont="1" applyFill="1" applyBorder="1" applyAlignment="1">
      <alignment horizontal="right" wrapText="1"/>
    </xf>
    <xf numFmtId="165" fontId="4" fillId="6" borderId="3" xfId="1" applyFont="1" applyFill="1" applyBorder="1" applyAlignment="1">
      <alignment horizontal="right" wrapText="1"/>
    </xf>
    <xf numFmtId="165" fontId="4" fillId="4" borderId="0" xfId="0" applyNumberFormat="1" applyFont="1" applyFill="1"/>
    <xf numFmtId="0" fontId="4" fillId="6" borderId="5" xfId="0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5" fontId="9" fillId="6" borderId="3" xfId="1" applyFont="1" applyFill="1" applyBorder="1" applyAlignment="1">
      <alignment horizontal="center" vertical="center"/>
    </xf>
    <xf numFmtId="0" fontId="4" fillId="6" borderId="3" xfId="0" quotePrefix="1" applyNumberFormat="1" applyFont="1" applyFill="1" applyBorder="1" applyAlignment="1">
      <alignment horizontal="center" vertical="center"/>
    </xf>
    <xf numFmtId="165" fontId="4" fillId="6" borderId="5" xfId="1" applyNumberFormat="1" applyFont="1" applyFill="1" applyBorder="1" applyAlignment="1">
      <alignment vertical="center"/>
    </xf>
    <xf numFmtId="165" fontId="4" fillId="6" borderId="7" xfId="1" applyNumberFormat="1" applyFont="1" applyFill="1" applyBorder="1" applyAlignment="1">
      <alignment horizontal="right" vertical="center"/>
    </xf>
    <xf numFmtId="165" fontId="9" fillId="6" borderId="7" xfId="1" applyFont="1" applyFill="1" applyBorder="1" applyAlignment="1">
      <alignment horizontal="center" vertical="center"/>
    </xf>
    <xf numFmtId="164" fontId="4" fillId="6" borderId="3" xfId="1" applyNumberFormat="1" applyFont="1" applyFill="1" applyBorder="1" applyAlignment="1">
      <alignment horizontal="right" vertical="center"/>
    </xf>
    <xf numFmtId="0" fontId="4" fillId="6" borderId="3" xfId="1" applyNumberFormat="1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166" fontId="4" fillId="6" borderId="3" xfId="0" applyNumberFormat="1" applyFont="1" applyFill="1" applyBorder="1" applyAlignment="1">
      <alignment horizontal="right"/>
    </xf>
    <xf numFmtId="165" fontId="4" fillId="6" borderId="3" xfId="0" applyNumberFormat="1" applyFont="1" applyFill="1" applyBorder="1" applyAlignment="1">
      <alignment horizontal="right"/>
    </xf>
    <xf numFmtId="0" fontId="9" fillId="6" borderId="3" xfId="0" applyFont="1" applyFill="1" applyBorder="1" applyAlignment="1">
      <alignment horizontal="center" vertical="center"/>
    </xf>
    <xf numFmtId="0" fontId="4" fillId="0" borderId="0" xfId="0" applyFont="1" applyFill="1" applyAlignment="1"/>
    <xf numFmtId="164" fontId="4" fillId="4" borderId="0" xfId="0" applyNumberFormat="1" applyFont="1" applyFill="1" applyBorder="1" applyAlignment="1">
      <alignment horizontal="right"/>
    </xf>
    <xf numFmtId="165" fontId="4" fillId="4" borderId="0" xfId="1" applyFont="1" applyFill="1" applyBorder="1" applyAlignment="1">
      <alignment horizontal="right"/>
    </xf>
    <xf numFmtId="165" fontId="4" fillId="4" borderId="0" xfId="1" applyNumberFormat="1" applyFont="1" applyFill="1" applyBorder="1" applyAlignment="1">
      <alignment horizontal="right"/>
    </xf>
    <xf numFmtId="166" fontId="4" fillId="4" borderId="0" xfId="1" applyNumberFormat="1" applyFont="1" applyFill="1" applyBorder="1" applyAlignment="1">
      <alignment horizontal="right"/>
    </xf>
    <xf numFmtId="165" fontId="4" fillId="4" borderId="0" xfId="1" applyNumberFormat="1" applyFont="1" applyFill="1" applyAlignment="1">
      <alignment horizontal="right"/>
    </xf>
    <xf numFmtId="165" fontId="6" fillId="0" borderId="0" xfId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/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right"/>
    </xf>
    <xf numFmtId="165" fontId="4" fillId="0" borderId="0" xfId="1" applyFont="1" applyFill="1" applyAlignment="1">
      <alignment horizontal="right"/>
    </xf>
    <xf numFmtId="165" fontId="4" fillId="0" borderId="0" xfId="1" applyNumberFormat="1" applyFont="1" applyFill="1" applyAlignment="1">
      <alignment horizontal="right"/>
    </xf>
    <xf numFmtId="166" fontId="4" fillId="0" borderId="0" xfId="1" applyNumberFormat="1" applyFont="1" applyFill="1" applyBorder="1" applyAlignment="1">
      <alignment horizontal="right"/>
    </xf>
    <xf numFmtId="165" fontId="16" fillId="4" borderId="0" xfId="1" applyNumberFormat="1" applyFont="1" applyFill="1" applyBorder="1" applyAlignment="1">
      <alignment horizontal="right" vertical="center"/>
    </xf>
    <xf numFmtId="165" fontId="6" fillId="8" borderId="0" xfId="1" applyFont="1" applyFill="1" applyBorder="1" applyAlignment="1">
      <alignment horizontal="center" vertical="center"/>
    </xf>
    <xf numFmtId="0" fontId="16" fillId="8" borderId="0" xfId="0" applyNumberFormat="1" applyFont="1" applyFill="1" applyBorder="1" applyAlignment="1">
      <alignment horizontal="center"/>
    </xf>
    <xf numFmtId="165" fontId="4" fillId="4" borderId="0" xfId="1" applyNumberFormat="1" applyFont="1" applyFill="1" applyBorder="1" applyAlignment="1">
      <alignment horizontal="right" vertical="center"/>
    </xf>
    <xf numFmtId="165" fontId="9" fillId="8" borderId="0" xfId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/>
    <xf numFmtId="0" fontId="4" fillId="0" borderId="0" xfId="0" applyFont="1" applyFill="1" applyAlignment="1">
      <alignment horizontal="center"/>
    </xf>
    <xf numFmtId="0" fontId="4" fillId="8" borderId="0" xfId="0" applyNumberFormat="1" applyFont="1" applyFill="1" applyBorder="1" applyAlignment="1">
      <alignment horizontal="center"/>
    </xf>
    <xf numFmtId="0" fontId="18" fillId="4" borderId="0" xfId="0" applyFont="1" applyFill="1"/>
    <xf numFmtId="0" fontId="18" fillId="0" borderId="0" xfId="0" applyFont="1" applyFill="1" applyAlignment="1">
      <alignment horizontal="left"/>
    </xf>
    <xf numFmtId="0" fontId="18" fillId="4" borderId="12" xfId="0" applyFont="1" applyFill="1" applyBorder="1" applyAlignment="1">
      <alignment horizontal="left"/>
    </xf>
    <xf numFmtId="0" fontId="4" fillId="0" borderId="0" xfId="0" applyFont="1" applyFill="1" applyAlignment="1">
      <alignment horizontal="right"/>
    </xf>
    <xf numFmtId="0" fontId="19" fillId="4" borderId="0" xfId="0" applyFont="1" applyFill="1" applyBorder="1" applyAlignment="1">
      <alignment horizontal="left" wrapText="1"/>
    </xf>
    <xf numFmtId="166" fontId="4" fillId="0" borderId="0" xfId="1" applyNumberFormat="1" applyFont="1" applyFill="1" applyAlignment="1">
      <alignment horizontal="right"/>
    </xf>
    <xf numFmtId="0" fontId="18" fillId="4" borderId="0" xfId="0" applyFont="1" applyFill="1" applyBorder="1" applyAlignment="1">
      <alignment horizontal="left" vertical="center" wrapText="1"/>
    </xf>
    <xf numFmtId="14" fontId="18" fillId="0" borderId="0" xfId="0" applyNumberFormat="1" applyFont="1" applyFill="1" applyAlignment="1">
      <alignment horizontal="left"/>
    </xf>
    <xf numFmtId="0" fontId="18" fillId="4" borderId="0" xfId="0" applyFont="1" applyFill="1" applyBorder="1" applyAlignment="1">
      <alignment horizontal="left"/>
    </xf>
    <xf numFmtId="0" fontId="20" fillId="9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right" vertical="center"/>
    </xf>
    <xf numFmtId="165" fontId="22" fillId="9" borderId="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9" fillId="11" borderId="3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vertical="center"/>
    </xf>
    <xf numFmtId="165" fontId="9" fillId="11" borderId="3" xfId="0" applyNumberFormat="1" applyFont="1" applyFill="1" applyBorder="1" applyAlignment="1">
      <alignment horizontal="center" vertical="center"/>
    </xf>
    <xf numFmtId="165" fontId="17" fillId="11" borderId="3" xfId="0" applyNumberFormat="1" applyFont="1" applyFill="1" applyBorder="1" applyAlignment="1">
      <alignment vertical="center"/>
    </xf>
    <xf numFmtId="165" fontId="9" fillId="11" borderId="3" xfId="0" applyNumberFormat="1" applyFont="1" applyFill="1" applyBorder="1" applyAlignment="1">
      <alignment horizontal="center"/>
    </xf>
    <xf numFmtId="0" fontId="4" fillId="11" borderId="3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center" wrapText="1"/>
    </xf>
    <xf numFmtId="165" fontId="9" fillId="6" borderId="5" xfId="1" applyFont="1" applyFill="1" applyBorder="1" applyAlignment="1">
      <alignment horizontal="center" vertical="center" wrapText="1"/>
    </xf>
    <xf numFmtId="165" fontId="9" fillId="6" borderId="7" xfId="1" applyFont="1" applyFill="1" applyBorder="1" applyAlignment="1">
      <alignment horizontal="center" vertical="center" wrapText="1"/>
    </xf>
    <xf numFmtId="165" fontId="9" fillId="6" borderId="8" xfId="1" applyFont="1" applyFill="1" applyBorder="1" applyAlignment="1">
      <alignment horizontal="center" vertical="center" wrapText="1"/>
    </xf>
    <xf numFmtId="165" fontId="9" fillId="6" borderId="5" xfId="1" applyFont="1" applyFill="1" applyBorder="1" applyAlignment="1">
      <alignment horizontal="center" vertical="center"/>
    </xf>
    <xf numFmtId="165" fontId="9" fillId="6" borderId="7" xfId="1" applyFont="1" applyFill="1" applyBorder="1" applyAlignment="1">
      <alignment horizontal="center" vertical="center"/>
    </xf>
    <xf numFmtId="165" fontId="9" fillId="6" borderId="8" xfId="1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166" fontId="4" fillId="6" borderId="5" xfId="1" applyNumberFormat="1" applyFont="1" applyFill="1" applyBorder="1" applyAlignment="1">
      <alignment horizontal="center" vertical="center"/>
    </xf>
    <xf numFmtId="166" fontId="4" fillId="6" borderId="7" xfId="1" applyNumberFormat="1" applyFont="1" applyFill="1" applyBorder="1" applyAlignment="1">
      <alignment horizontal="center" vertical="center"/>
    </xf>
    <xf numFmtId="166" fontId="4" fillId="6" borderId="8" xfId="1" applyNumberFormat="1" applyFont="1" applyFill="1" applyBorder="1" applyAlignment="1">
      <alignment horizontal="center" vertical="center"/>
    </xf>
    <xf numFmtId="165" fontId="4" fillId="6" borderId="7" xfId="1" applyNumberFormat="1" applyFont="1" applyFill="1" applyBorder="1" applyAlignment="1">
      <alignment horizontal="center" vertical="center"/>
    </xf>
    <xf numFmtId="165" fontId="4" fillId="6" borderId="8" xfId="1" applyNumberFormat="1" applyFont="1" applyFill="1" applyBorder="1" applyAlignment="1">
      <alignment horizontal="center" vertical="center"/>
    </xf>
    <xf numFmtId="166" fontId="4" fillId="6" borderId="5" xfId="1" applyNumberFormat="1" applyFont="1" applyFill="1" applyBorder="1" applyAlignment="1">
      <alignment horizontal="center" vertical="center" wrapText="1"/>
    </xf>
    <xf numFmtId="166" fontId="4" fillId="6" borderId="7" xfId="1" applyNumberFormat="1" applyFont="1" applyFill="1" applyBorder="1" applyAlignment="1">
      <alignment horizontal="center" vertical="center" wrapText="1"/>
    </xf>
    <xf numFmtId="166" fontId="4" fillId="6" borderId="8" xfId="1" applyNumberFormat="1" applyFont="1" applyFill="1" applyBorder="1" applyAlignment="1">
      <alignment horizontal="center" vertical="center" wrapText="1"/>
    </xf>
    <xf numFmtId="165" fontId="4" fillId="6" borderId="5" xfId="1" applyNumberFormat="1" applyFont="1" applyFill="1" applyBorder="1" applyAlignment="1">
      <alignment horizontal="right" vertical="center"/>
    </xf>
    <xf numFmtId="165" fontId="4" fillId="6" borderId="7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5" xfId="2" xr:uid="{771DE6CC-E631-4D90-81D2-1534E3C798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1330-ED03-4A42-89BD-DAE2337D2DB2}">
  <sheetPr>
    <tabColor rgb="FFFF0000"/>
  </sheetPr>
  <dimension ref="A1:CA291"/>
  <sheetViews>
    <sheetView tabSelected="1" topLeftCell="A278" zoomScale="115" zoomScaleNormal="115" workbookViewId="0">
      <selection activeCell="D289" sqref="D289"/>
    </sheetView>
  </sheetViews>
  <sheetFormatPr defaultColWidth="3.42578125" defaultRowHeight="16.5" customHeight="1"/>
  <cols>
    <col min="1" max="1" width="5.5703125" style="120" customWidth="1"/>
    <col min="2" max="2" width="46.7109375" style="121" customWidth="1"/>
    <col min="3" max="3" width="20.42578125" style="120" customWidth="1"/>
    <col min="4" max="4" width="67.42578125" style="3" customWidth="1"/>
    <col min="5" max="5" width="8.85546875" style="96" customWidth="1"/>
    <col min="6" max="6" width="12" style="97" customWidth="1"/>
    <col min="7" max="7" width="16.85546875" style="98" customWidth="1"/>
    <col min="8" max="8" width="16.7109375" style="113" customWidth="1"/>
    <col min="9" max="9" width="11.85546875" style="89" customWidth="1"/>
    <col min="10" max="10" width="18.85546875" style="90" customWidth="1"/>
    <col min="11" max="11" width="18" style="91" customWidth="1"/>
    <col min="12" max="12" width="13.5703125" style="106" customWidth="1"/>
    <col min="13" max="13" width="13.28515625" style="106" customWidth="1"/>
    <col min="14" max="14" width="9.42578125" style="106" customWidth="1"/>
    <col min="15" max="15" width="10" style="106" customWidth="1"/>
    <col min="16" max="16" width="11.42578125" style="106" customWidth="1"/>
    <col min="17" max="17" width="0" style="3" hidden="1" customWidth="1"/>
    <col min="18" max="19" width="3.42578125" style="3"/>
    <col min="20" max="20" width="9.140625" style="3" bestFit="1" customWidth="1"/>
    <col min="21" max="21" width="6" style="3" bestFit="1" customWidth="1"/>
    <col min="22" max="25" width="3.42578125" style="3"/>
    <col min="26" max="26" width="3.140625" style="3" customWidth="1"/>
    <col min="27" max="16384" width="3.42578125" style="3"/>
  </cols>
  <sheetData>
    <row r="1" spans="1:79" ht="40.5" customHeight="1">
      <c r="A1" s="1">
        <v>7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7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79" s="12" customFormat="1" ht="40.5" customHeight="1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7" t="s">
        <v>9</v>
      </c>
      <c r="J2" s="9" t="s">
        <v>10</v>
      </c>
      <c r="K2" s="10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</row>
    <row r="3" spans="1:79" ht="18" customHeight="1">
      <c r="A3" s="13">
        <v>1</v>
      </c>
      <c r="B3" s="14" t="s">
        <v>17</v>
      </c>
      <c r="C3" s="15" t="s">
        <v>18</v>
      </c>
      <c r="D3" s="16" t="s">
        <v>19</v>
      </c>
      <c r="E3" s="17">
        <v>42</v>
      </c>
      <c r="F3" s="18">
        <v>1100</v>
      </c>
      <c r="G3" s="19">
        <f>E3*F3</f>
        <v>46200</v>
      </c>
      <c r="H3" s="20">
        <f>G3*0.07</f>
        <v>3234.0000000000005</v>
      </c>
      <c r="I3" s="21">
        <f>ROUND(G3+H3,2)</f>
        <v>49434</v>
      </c>
      <c r="J3" s="132">
        <f>SUM(I3:I14)</f>
        <v>76719</v>
      </c>
      <c r="K3" s="22" t="s">
        <v>20</v>
      </c>
      <c r="L3" s="23">
        <v>43346</v>
      </c>
      <c r="M3" s="23">
        <v>43375</v>
      </c>
      <c r="N3" s="24"/>
      <c r="O3" s="25"/>
      <c r="P3" s="2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spans="1:79" s="32" customFormat="1" ht="16.5" customHeight="1">
      <c r="A4" s="27"/>
      <c r="B4" s="14"/>
      <c r="C4" s="15" t="s">
        <v>21</v>
      </c>
      <c r="D4" s="16" t="s">
        <v>22</v>
      </c>
      <c r="E4" s="17">
        <v>1</v>
      </c>
      <c r="F4" s="28">
        <v>1700</v>
      </c>
      <c r="G4" s="19">
        <f t="shared" ref="G4:G24" si="0">E4*F4</f>
        <v>1700</v>
      </c>
      <c r="H4" s="20">
        <f t="shared" ref="H4:H24" si="1">G4*0.07</f>
        <v>119.00000000000001</v>
      </c>
      <c r="I4" s="21">
        <f t="shared" ref="I4:I67" si="2">ROUND(G4+H4,2)</f>
        <v>1819</v>
      </c>
      <c r="J4" s="133"/>
      <c r="K4" s="22" t="s">
        <v>23</v>
      </c>
      <c r="L4" s="23">
        <v>43346</v>
      </c>
      <c r="M4" s="23">
        <v>43375</v>
      </c>
      <c r="N4" s="29"/>
      <c r="O4" s="30"/>
      <c r="P4" s="3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spans="1:79" s="32" customFormat="1" ht="16.5" customHeight="1">
      <c r="A5" s="27"/>
      <c r="B5" s="14"/>
      <c r="C5" s="15" t="s">
        <v>24</v>
      </c>
      <c r="D5" s="16" t="s">
        <v>25</v>
      </c>
      <c r="E5" s="17">
        <v>30</v>
      </c>
      <c r="F5" s="28">
        <v>110</v>
      </c>
      <c r="G5" s="19">
        <f t="shared" si="0"/>
        <v>3300</v>
      </c>
      <c r="H5" s="20">
        <f t="shared" si="1"/>
        <v>231.00000000000003</v>
      </c>
      <c r="I5" s="21">
        <f t="shared" si="2"/>
        <v>3531</v>
      </c>
      <c r="J5" s="133"/>
      <c r="K5" s="22" t="s">
        <v>26</v>
      </c>
      <c r="L5" s="23">
        <v>43346</v>
      </c>
      <c r="M5" s="23">
        <v>43375</v>
      </c>
      <c r="N5" s="29"/>
      <c r="O5" s="30"/>
      <c r="P5" s="3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s="32" customFormat="1" ht="16.5" customHeight="1">
      <c r="A6" s="27"/>
      <c r="B6" s="14"/>
      <c r="C6" s="15"/>
      <c r="D6" s="16" t="s">
        <v>27</v>
      </c>
      <c r="E6" s="17">
        <v>10</v>
      </c>
      <c r="F6" s="28">
        <v>35</v>
      </c>
      <c r="G6" s="19">
        <f t="shared" si="0"/>
        <v>350</v>
      </c>
      <c r="H6" s="20">
        <f t="shared" si="1"/>
        <v>24.500000000000004</v>
      </c>
      <c r="I6" s="21">
        <f t="shared" si="2"/>
        <v>374.5</v>
      </c>
      <c r="J6" s="133"/>
      <c r="K6" s="22" t="s">
        <v>26</v>
      </c>
      <c r="L6" s="23">
        <v>43346</v>
      </c>
      <c r="M6" s="23">
        <v>43375</v>
      </c>
      <c r="N6" s="29"/>
      <c r="O6" s="30"/>
      <c r="P6" s="3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spans="1:79" s="32" customFormat="1" ht="16.5" customHeight="1">
      <c r="A7" s="27"/>
      <c r="B7" s="14"/>
      <c r="C7" s="15" t="s">
        <v>28</v>
      </c>
      <c r="D7" s="16" t="s">
        <v>29</v>
      </c>
      <c r="E7" s="17">
        <v>1</v>
      </c>
      <c r="F7" s="28">
        <v>1900</v>
      </c>
      <c r="G7" s="19">
        <f t="shared" si="0"/>
        <v>1900</v>
      </c>
      <c r="H7" s="20">
        <f t="shared" si="1"/>
        <v>133</v>
      </c>
      <c r="I7" s="21">
        <f t="shared" si="2"/>
        <v>2033</v>
      </c>
      <c r="J7" s="133"/>
      <c r="K7" s="22" t="s">
        <v>30</v>
      </c>
      <c r="L7" s="23">
        <v>43346</v>
      </c>
      <c r="M7" s="23">
        <v>43375</v>
      </c>
      <c r="N7" s="29"/>
      <c r="O7" s="30"/>
      <c r="P7" s="3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 spans="1:79" s="32" customFormat="1" ht="16.5" customHeight="1">
      <c r="A8" s="27"/>
      <c r="B8" s="14"/>
      <c r="C8" s="15" t="s">
        <v>31</v>
      </c>
      <c r="D8" s="16" t="s">
        <v>32</v>
      </c>
      <c r="E8" s="17">
        <v>1</v>
      </c>
      <c r="F8" s="28">
        <v>200</v>
      </c>
      <c r="G8" s="19">
        <f t="shared" si="0"/>
        <v>200</v>
      </c>
      <c r="H8" s="20">
        <f t="shared" si="1"/>
        <v>14.000000000000002</v>
      </c>
      <c r="I8" s="21">
        <f t="shared" si="2"/>
        <v>214</v>
      </c>
      <c r="J8" s="133"/>
      <c r="K8" s="22" t="s">
        <v>33</v>
      </c>
      <c r="L8" s="23">
        <v>43346</v>
      </c>
      <c r="M8" s="23">
        <v>43375</v>
      </c>
      <c r="N8" s="29"/>
      <c r="O8" s="30"/>
      <c r="P8" s="3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</row>
    <row r="9" spans="1:79" s="32" customFormat="1" ht="16.5" customHeight="1">
      <c r="A9" s="27"/>
      <c r="B9" s="14"/>
      <c r="C9" s="15" t="s">
        <v>34</v>
      </c>
      <c r="D9" s="16" t="s">
        <v>35</v>
      </c>
      <c r="E9" s="17">
        <v>9</v>
      </c>
      <c r="F9" s="28">
        <v>150</v>
      </c>
      <c r="G9" s="19">
        <f t="shared" si="0"/>
        <v>1350</v>
      </c>
      <c r="H9" s="20">
        <f t="shared" si="1"/>
        <v>94.500000000000014</v>
      </c>
      <c r="I9" s="21">
        <f t="shared" si="2"/>
        <v>1444.5</v>
      </c>
      <c r="J9" s="133"/>
      <c r="K9" s="22" t="s">
        <v>36</v>
      </c>
      <c r="L9" s="23">
        <v>43346</v>
      </c>
      <c r="M9" s="23">
        <v>43375</v>
      </c>
      <c r="N9" s="29"/>
      <c r="O9" s="30"/>
      <c r="P9" s="3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</row>
    <row r="10" spans="1:79" s="32" customFormat="1" ht="16.5" customHeight="1">
      <c r="A10" s="27"/>
      <c r="B10" s="14"/>
      <c r="C10" s="15" t="s">
        <v>37</v>
      </c>
      <c r="D10" s="16" t="s">
        <v>38</v>
      </c>
      <c r="E10" s="17">
        <v>1</v>
      </c>
      <c r="F10" s="28">
        <v>1200</v>
      </c>
      <c r="G10" s="19">
        <f t="shared" si="0"/>
        <v>1200</v>
      </c>
      <c r="H10" s="20">
        <f t="shared" si="1"/>
        <v>84.000000000000014</v>
      </c>
      <c r="I10" s="21">
        <f t="shared" si="2"/>
        <v>1284</v>
      </c>
      <c r="J10" s="133"/>
      <c r="K10" s="22" t="s">
        <v>39</v>
      </c>
      <c r="L10" s="23">
        <v>43346</v>
      </c>
      <c r="M10" s="23">
        <v>43375</v>
      </c>
      <c r="N10" s="29"/>
      <c r="O10" s="30"/>
      <c r="P10" s="3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spans="1:79" s="32" customFormat="1" ht="16.5" customHeight="1">
      <c r="A11" s="27"/>
      <c r="B11" s="14"/>
      <c r="C11" s="15"/>
      <c r="D11" s="16" t="s">
        <v>40</v>
      </c>
      <c r="E11" s="17">
        <v>1</v>
      </c>
      <c r="F11" s="28">
        <v>1200</v>
      </c>
      <c r="G11" s="19">
        <f t="shared" si="0"/>
        <v>1200</v>
      </c>
      <c r="H11" s="20">
        <f t="shared" si="1"/>
        <v>84.000000000000014</v>
      </c>
      <c r="I11" s="21">
        <f t="shared" si="2"/>
        <v>1284</v>
      </c>
      <c r="J11" s="133"/>
      <c r="K11" s="22" t="s">
        <v>39</v>
      </c>
      <c r="L11" s="23">
        <v>43346</v>
      </c>
      <c r="M11" s="23">
        <v>43375</v>
      </c>
      <c r="N11" s="29"/>
      <c r="O11" s="30"/>
      <c r="P11" s="3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</row>
    <row r="12" spans="1:79" s="32" customFormat="1" ht="16.5" customHeight="1">
      <c r="A12" s="27"/>
      <c r="B12" s="14"/>
      <c r="C12" s="15"/>
      <c r="D12" s="16" t="s">
        <v>41</v>
      </c>
      <c r="E12" s="17">
        <v>4</v>
      </c>
      <c r="F12" s="28">
        <v>2300</v>
      </c>
      <c r="G12" s="19">
        <f t="shared" si="0"/>
        <v>9200</v>
      </c>
      <c r="H12" s="20">
        <f t="shared" si="1"/>
        <v>644.00000000000011</v>
      </c>
      <c r="I12" s="21">
        <f t="shared" si="2"/>
        <v>9844</v>
      </c>
      <c r="J12" s="133"/>
      <c r="K12" s="22" t="s">
        <v>39</v>
      </c>
      <c r="L12" s="23">
        <v>43346</v>
      </c>
      <c r="M12" s="23">
        <v>43375</v>
      </c>
      <c r="N12" s="29"/>
      <c r="O12" s="30"/>
      <c r="P12" s="3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s="32" customFormat="1" ht="16.5" customHeight="1">
      <c r="A13" s="27"/>
      <c r="B13" s="14"/>
      <c r="C13" s="15"/>
      <c r="D13" s="16" t="s">
        <v>42</v>
      </c>
      <c r="E13" s="17">
        <v>2</v>
      </c>
      <c r="F13" s="28">
        <v>1500</v>
      </c>
      <c r="G13" s="19">
        <f t="shared" si="0"/>
        <v>3000</v>
      </c>
      <c r="H13" s="20">
        <f t="shared" si="1"/>
        <v>210.00000000000003</v>
      </c>
      <c r="I13" s="21">
        <f t="shared" si="2"/>
        <v>3210</v>
      </c>
      <c r="J13" s="133"/>
      <c r="K13" s="22" t="s">
        <v>39</v>
      </c>
      <c r="L13" s="23">
        <v>43346</v>
      </c>
      <c r="M13" s="23">
        <v>43375</v>
      </c>
      <c r="N13" s="29"/>
      <c r="O13" s="30"/>
      <c r="P13" s="3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s="32" customFormat="1" ht="16.5" customHeight="1">
      <c r="A14" s="27"/>
      <c r="B14" s="14"/>
      <c r="C14" s="15"/>
      <c r="D14" s="16" t="s">
        <v>43</v>
      </c>
      <c r="E14" s="17">
        <v>1</v>
      </c>
      <c r="F14" s="28">
        <v>2100</v>
      </c>
      <c r="G14" s="19">
        <f t="shared" si="0"/>
        <v>2100</v>
      </c>
      <c r="H14" s="20">
        <f t="shared" si="1"/>
        <v>147</v>
      </c>
      <c r="I14" s="21">
        <f t="shared" si="2"/>
        <v>2247</v>
      </c>
      <c r="J14" s="134"/>
      <c r="K14" s="22" t="s">
        <v>39</v>
      </c>
      <c r="L14" s="23">
        <v>43346</v>
      </c>
      <c r="M14" s="23">
        <v>43375</v>
      </c>
      <c r="N14" s="29"/>
      <c r="O14" s="30"/>
      <c r="P14" s="3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s="32" customFormat="1" ht="16.5" customHeight="1">
      <c r="A15" s="13">
        <v>2</v>
      </c>
      <c r="B15" s="14" t="s">
        <v>44</v>
      </c>
      <c r="C15" s="15" t="s">
        <v>45</v>
      </c>
      <c r="D15" s="16" t="s">
        <v>46</v>
      </c>
      <c r="E15" s="17">
        <v>12</v>
      </c>
      <c r="F15" s="28">
        <v>10768</v>
      </c>
      <c r="G15" s="19">
        <f t="shared" si="0"/>
        <v>129216</v>
      </c>
      <c r="H15" s="20">
        <f t="shared" si="1"/>
        <v>9045.1200000000008</v>
      </c>
      <c r="I15" s="21">
        <f t="shared" si="2"/>
        <v>138261.12</v>
      </c>
      <c r="J15" s="132">
        <f>SUM(I15:I19)</f>
        <v>249832.16</v>
      </c>
      <c r="K15" s="22" t="s">
        <v>47</v>
      </c>
      <c r="L15" s="23">
        <v>43346</v>
      </c>
      <c r="M15" s="23">
        <v>43375</v>
      </c>
      <c r="N15" s="29"/>
      <c r="O15" s="30"/>
      <c r="P15" s="3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</row>
    <row r="16" spans="1:79" s="32" customFormat="1" ht="16.5" customHeight="1">
      <c r="A16" s="27"/>
      <c r="B16" s="14"/>
      <c r="C16" s="15"/>
      <c r="D16" s="16" t="s">
        <v>48</v>
      </c>
      <c r="E16" s="17">
        <v>15</v>
      </c>
      <c r="F16" s="28">
        <v>1360</v>
      </c>
      <c r="G16" s="19">
        <f t="shared" si="0"/>
        <v>20400</v>
      </c>
      <c r="H16" s="20">
        <f t="shared" si="1"/>
        <v>1428.0000000000002</v>
      </c>
      <c r="I16" s="21">
        <f t="shared" si="2"/>
        <v>21828</v>
      </c>
      <c r="J16" s="133"/>
      <c r="K16" s="22" t="s">
        <v>47</v>
      </c>
      <c r="L16" s="23">
        <v>43346</v>
      </c>
      <c r="M16" s="23">
        <v>43375</v>
      </c>
      <c r="N16" s="29"/>
      <c r="O16" s="30"/>
      <c r="P16" s="3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r="17" spans="1:79" s="32" customFormat="1" ht="16.5" customHeight="1">
      <c r="A17" s="27"/>
      <c r="B17" s="14"/>
      <c r="C17" s="15" t="s">
        <v>49</v>
      </c>
      <c r="D17" s="16" t="s">
        <v>46</v>
      </c>
      <c r="E17" s="17">
        <v>4</v>
      </c>
      <c r="F17" s="28">
        <v>10768</v>
      </c>
      <c r="G17" s="19">
        <f t="shared" si="0"/>
        <v>43072</v>
      </c>
      <c r="H17" s="20">
        <f t="shared" si="1"/>
        <v>3015.0400000000004</v>
      </c>
      <c r="I17" s="21">
        <f t="shared" si="2"/>
        <v>46087.040000000001</v>
      </c>
      <c r="J17" s="133"/>
      <c r="K17" s="22" t="s">
        <v>50</v>
      </c>
      <c r="L17" s="23">
        <v>43346</v>
      </c>
      <c r="M17" s="23">
        <v>43375</v>
      </c>
      <c r="N17" s="29"/>
      <c r="O17" s="30"/>
      <c r="P17" s="3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spans="1:79" s="32" customFormat="1" ht="16.5" customHeight="1">
      <c r="A18" s="27"/>
      <c r="B18" s="14"/>
      <c r="C18" s="15"/>
      <c r="D18" s="16" t="s">
        <v>48</v>
      </c>
      <c r="E18" s="17">
        <v>15</v>
      </c>
      <c r="F18" s="28">
        <v>1360</v>
      </c>
      <c r="G18" s="19">
        <f t="shared" si="0"/>
        <v>20400</v>
      </c>
      <c r="H18" s="20">
        <f t="shared" si="1"/>
        <v>1428.0000000000002</v>
      </c>
      <c r="I18" s="21">
        <f t="shared" si="2"/>
        <v>21828</v>
      </c>
      <c r="J18" s="133"/>
      <c r="K18" s="22" t="s">
        <v>50</v>
      </c>
      <c r="L18" s="23">
        <v>43346</v>
      </c>
      <c r="M18" s="23">
        <v>43375</v>
      </c>
      <c r="N18" s="29"/>
      <c r="O18" s="30"/>
      <c r="P18" s="3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</row>
    <row r="19" spans="1:79" s="32" customFormat="1" ht="16.5" customHeight="1">
      <c r="A19" s="27"/>
      <c r="B19" s="14"/>
      <c r="C19" s="15" t="s">
        <v>51</v>
      </c>
      <c r="D19" s="16" t="s">
        <v>48</v>
      </c>
      <c r="E19" s="17">
        <v>15</v>
      </c>
      <c r="F19" s="28">
        <v>1360</v>
      </c>
      <c r="G19" s="19">
        <f t="shared" si="0"/>
        <v>20400</v>
      </c>
      <c r="H19" s="20">
        <f t="shared" si="1"/>
        <v>1428.0000000000002</v>
      </c>
      <c r="I19" s="21">
        <f t="shared" si="2"/>
        <v>21828</v>
      </c>
      <c r="J19" s="134"/>
      <c r="K19" s="22" t="s">
        <v>52</v>
      </c>
      <c r="L19" s="23">
        <v>43346</v>
      </c>
      <c r="M19" s="23">
        <v>43375</v>
      </c>
      <c r="N19" s="29"/>
      <c r="O19" s="30"/>
      <c r="P19" s="3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spans="1:79" s="32" customFormat="1" ht="16.5" customHeight="1">
      <c r="A20" s="13">
        <v>3</v>
      </c>
      <c r="B20" s="14" t="s">
        <v>53</v>
      </c>
      <c r="C20" s="15" t="s">
        <v>54</v>
      </c>
      <c r="D20" s="16" t="s">
        <v>55</v>
      </c>
      <c r="E20" s="17">
        <v>3</v>
      </c>
      <c r="F20" s="28">
        <v>120</v>
      </c>
      <c r="G20" s="19">
        <f t="shared" si="0"/>
        <v>360</v>
      </c>
      <c r="H20" s="20">
        <f t="shared" si="1"/>
        <v>25.200000000000003</v>
      </c>
      <c r="I20" s="21">
        <f t="shared" si="2"/>
        <v>385.2</v>
      </c>
      <c r="J20" s="132">
        <f>SUM(I20:I24)</f>
        <v>3531</v>
      </c>
      <c r="K20" s="22" t="s">
        <v>56</v>
      </c>
      <c r="L20" s="23">
        <v>43346</v>
      </c>
      <c r="M20" s="23">
        <v>43375</v>
      </c>
      <c r="N20" s="29"/>
      <c r="O20" s="30"/>
      <c r="P20" s="3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s="32" customFormat="1" ht="16.5" customHeight="1">
      <c r="A21" s="27"/>
      <c r="B21" s="14"/>
      <c r="C21" s="15"/>
      <c r="D21" s="16" t="s">
        <v>57</v>
      </c>
      <c r="E21" s="17">
        <v>3</v>
      </c>
      <c r="F21" s="28">
        <v>160</v>
      </c>
      <c r="G21" s="19">
        <f t="shared" si="0"/>
        <v>480</v>
      </c>
      <c r="H21" s="20">
        <f t="shared" si="1"/>
        <v>33.6</v>
      </c>
      <c r="I21" s="21">
        <f t="shared" si="2"/>
        <v>513.6</v>
      </c>
      <c r="J21" s="133"/>
      <c r="K21" s="22" t="s">
        <v>56</v>
      </c>
      <c r="L21" s="23">
        <v>43346</v>
      </c>
      <c r="M21" s="23">
        <v>43375</v>
      </c>
      <c r="N21" s="29"/>
      <c r="O21" s="30"/>
      <c r="P21" s="3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s="32" customFormat="1" ht="16.5" customHeight="1">
      <c r="A22" s="27"/>
      <c r="B22" s="14"/>
      <c r="C22" s="15"/>
      <c r="D22" s="16" t="s">
        <v>58</v>
      </c>
      <c r="E22" s="17">
        <v>3</v>
      </c>
      <c r="F22" s="28">
        <v>380</v>
      </c>
      <c r="G22" s="19">
        <f t="shared" si="0"/>
        <v>1140</v>
      </c>
      <c r="H22" s="20">
        <f t="shared" si="1"/>
        <v>79.800000000000011</v>
      </c>
      <c r="I22" s="21">
        <f t="shared" si="2"/>
        <v>1219.8</v>
      </c>
      <c r="J22" s="133"/>
      <c r="K22" s="22" t="s">
        <v>56</v>
      </c>
      <c r="L22" s="23">
        <v>43346</v>
      </c>
      <c r="M22" s="23">
        <v>43375</v>
      </c>
      <c r="N22" s="29"/>
      <c r="O22" s="30"/>
      <c r="P22" s="3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s="32" customFormat="1" ht="16.5" customHeight="1">
      <c r="A23" s="27"/>
      <c r="B23" s="14"/>
      <c r="C23" s="15"/>
      <c r="D23" s="16" t="s">
        <v>59</v>
      </c>
      <c r="E23" s="17">
        <v>2</v>
      </c>
      <c r="F23" s="28">
        <v>160</v>
      </c>
      <c r="G23" s="19">
        <f t="shared" si="0"/>
        <v>320</v>
      </c>
      <c r="H23" s="20">
        <f t="shared" si="1"/>
        <v>22.400000000000002</v>
      </c>
      <c r="I23" s="21">
        <f t="shared" si="2"/>
        <v>342.4</v>
      </c>
      <c r="J23" s="133"/>
      <c r="K23" s="22" t="s">
        <v>56</v>
      </c>
      <c r="L23" s="23">
        <v>43346</v>
      </c>
      <c r="M23" s="23">
        <v>43375</v>
      </c>
      <c r="N23" s="29"/>
      <c r="O23" s="30"/>
      <c r="P23" s="3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s="32" customFormat="1" ht="16.5" customHeight="1">
      <c r="A24" s="27"/>
      <c r="B24" s="14"/>
      <c r="C24" s="15"/>
      <c r="D24" s="16" t="s">
        <v>60</v>
      </c>
      <c r="E24" s="17">
        <v>5</v>
      </c>
      <c r="F24" s="28">
        <v>200</v>
      </c>
      <c r="G24" s="19">
        <f t="shared" si="0"/>
        <v>1000</v>
      </c>
      <c r="H24" s="20">
        <f t="shared" si="1"/>
        <v>70</v>
      </c>
      <c r="I24" s="21">
        <f t="shared" si="2"/>
        <v>1070</v>
      </c>
      <c r="J24" s="134"/>
      <c r="K24" s="22" t="s">
        <v>56</v>
      </c>
      <c r="L24" s="23">
        <v>43346</v>
      </c>
      <c r="M24" s="23">
        <v>43375</v>
      </c>
      <c r="N24" s="29"/>
      <c r="O24" s="30"/>
      <c r="P24" s="3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s="32" customFormat="1" ht="16.5" customHeight="1">
      <c r="A25" s="13">
        <v>4</v>
      </c>
      <c r="B25" s="14" t="s">
        <v>61</v>
      </c>
      <c r="C25" s="15" t="s">
        <v>62</v>
      </c>
      <c r="D25" s="16" t="s">
        <v>63</v>
      </c>
      <c r="E25" s="17">
        <v>2</v>
      </c>
      <c r="F25" s="28">
        <v>1793.53</v>
      </c>
      <c r="G25" s="19">
        <f>ROUND(E25*F25,2)</f>
        <v>3587.06</v>
      </c>
      <c r="H25" s="20">
        <f>ROUND(SUM(G25:G30)*0.07,2)</f>
        <v>7029.16</v>
      </c>
      <c r="I25" s="21">
        <f>SUM(G25:G30,H25)</f>
        <v>107445.71</v>
      </c>
      <c r="J25" s="132">
        <f>SUM(I25:I46)</f>
        <v>219059.65</v>
      </c>
      <c r="K25" s="22" t="s">
        <v>64</v>
      </c>
      <c r="L25" s="23">
        <v>43346</v>
      </c>
      <c r="M25" s="23">
        <v>43375</v>
      </c>
      <c r="N25" s="29"/>
      <c r="O25" s="30"/>
      <c r="P25" s="3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s="32" customFormat="1" ht="16.5" customHeight="1">
      <c r="A26" s="27"/>
      <c r="B26" s="14"/>
      <c r="C26" s="15"/>
      <c r="D26" s="16" t="s">
        <v>65</v>
      </c>
      <c r="E26" s="17">
        <v>5</v>
      </c>
      <c r="F26" s="28">
        <v>1734.37</v>
      </c>
      <c r="G26" s="19">
        <f t="shared" ref="G26:G89" si="3">ROUND(E26*F26,2)</f>
        <v>8671.85</v>
      </c>
      <c r="H26" s="20"/>
      <c r="I26" s="21"/>
      <c r="J26" s="133"/>
      <c r="K26" s="22" t="s">
        <v>66</v>
      </c>
      <c r="L26" s="23">
        <v>43346</v>
      </c>
      <c r="M26" s="23">
        <v>43375</v>
      </c>
      <c r="N26" s="29"/>
      <c r="O26" s="30"/>
      <c r="P26" s="3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s="32" customFormat="1" ht="16.5" customHeight="1">
      <c r="A27" s="27"/>
      <c r="B27" s="14"/>
      <c r="C27" s="15"/>
      <c r="D27" s="16" t="s">
        <v>67</v>
      </c>
      <c r="E27" s="17">
        <v>14</v>
      </c>
      <c r="F27" s="28">
        <v>1291.77</v>
      </c>
      <c r="G27" s="19">
        <f t="shared" si="3"/>
        <v>18084.78</v>
      </c>
      <c r="H27" s="20"/>
      <c r="I27" s="21"/>
      <c r="J27" s="133"/>
      <c r="K27" s="22" t="s">
        <v>68</v>
      </c>
      <c r="L27" s="23">
        <v>43346</v>
      </c>
      <c r="M27" s="23">
        <v>43375</v>
      </c>
      <c r="N27" s="29"/>
      <c r="O27" s="30"/>
      <c r="P27" s="3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</row>
    <row r="28" spans="1:79" s="32" customFormat="1" ht="16.5" customHeight="1">
      <c r="A28" s="27"/>
      <c r="B28" s="14"/>
      <c r="C28" s="15"/>
      <c r="D28" s="16" t="s">
        <v>69</v>
      </c>
      <c r="E28" s="17">
        <v>25</v>
      </c>
      <c r="F28" s="28">
        <v>2195</v>
      </c>
      <c r="G28" s="19">
        <f t="shared" si="3"/>
        <v>54875</v>
      </c>
      <c r="H28" s="20"/>
      <c r="I28" s="21"/>
      <c r="J28" s="133"/>
      <c r="K28" s="22" t="s">
        <v>70</v>
      </c>
      <c r="L28" s="23">
        <v>43346</v>
      </c>
      <c r="M28" s="23">
        <v>43375</v>
      </c>
      <c r="N28" s="29"/>
      <c r="O28" s="30"/>
      <c r="P28" s="3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</row>
    <row r="29" spans="1:79" s="32" customFormat="1" ht="16.5" customHeight="1">
      <c r="A29" s="27"/>
      <c r="B29" s="14"/>
      <c r="C29" s="15"/>
      <c r="D29" s="16" t="s">
        <v>71</v>
      </c>
      <c r="E29" s="17">
        <v>5</v>
      </c>
      <c r="F29" s="28">
        <v>838.86</v>
      </c>
      <c r="G29" s="19">
        <f t="shared" si="3"/>
        <v>4194.3</v>
      </c>
      <c r="H29" s="20"/>
      <c r="I29" s="21"/>
      <c r="J29" s="133"/>
      <c r="K29" s="22" t="s">
        <v>72</v>
      </c>
      <c r="L29" s="23">
        <v>43346</v>
      </c>
      <c r="M29" s="23">
        <v>43375</v>
      </c>
      <c r="N29" s="29"/>
      <c r="O29" s="30"/>
      <c r="P29" s="3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r="30" spans="1:79" s="32" customFormat="1" ht="16.5" customHeight="1">
      <c r="A30" s="27"/>
      <c r="B30" s="14"/>
      <c r="C30" s="15"/>
      <c r="D30" s="16" t="s">
        <v>73</v>
      </c>
      <c r="E30" s="17">
        <v>4</v>
      </c>
      <c r="F30" s="28">
        <v>2750.89</v>
      </c>
      <c r="G30" s="19">
        <f t="shared" si="3"/>
        <v>11003.56</v>
      </c>
      <c r="H30" s="20"/>
      <c r="I30" s="21"/>
      <c r="J30" s="133"/>
      <c r="K30" s="22" t="s">
        <v>74</v>
      </c>
      <c r="L30" s="23">
        <v>43346</v>
      </c>
      <c r="M30" s="23">
        <v>43375</v>
      </c>
      <c r="N30" s="29"/>
      <c r="O30" s="30"/>
      <c r="P30" s="3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</row>
    <row r="31" spans="1:79" s="32" customFormat="1" ht="16.5" customHeight="1">
      <c r="A31" s="27"/>
      <c r="B31" s="14"/>
      <c r="C31" s="15" t="s">
        <v>75</v>
      </c>
      <c r="D31" s="16" t="s">
        <v>63</v>
      </c>
      <c r="E31" s="17">
        <v>3</v>
      </c>
      <c r="F31" s="28">
        <v>1793.53</v>
      </c>
      <c r="G31" s="19">
        <f t="shared" si="3"/>
        <v>5380.59</v>
      </c>
      <c r="H31" s="20">
        <f>ROUND(SUM(G31:G36)*0.07,2)</f>
        <v>3429.64</v>
      </c>
      <c r="I31" s="21">
        <f>SUM(G31:G36,H31)</f>
        <v>52424.45</v>
      </c>
      <c r="J31" s="133"/>
      <c r="K31" s="22" t="s">
        <v>76</v>
      </c>
      <c r="L31" s="23">
        <v>43346</v>
      </c>
      <c r="M31" s="23">
        <v>43375</v>
      </c>
      <c r="N31" s="29"/>
      <c r="O31" s="30"/>
      <c r="P31" s="3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</row>
    <row r="32" spans="1:79" s="32" customFormat="1" ht="16.5" customHeight="1">
      <c r="A32" s="27"/>
      <c r="B32" s="14"/>
      <c r="C32" s="15"/>
      <c r="D32" s="16" t="s">
        <v>65</v>
      </c>
      <c r="E32" s="17">
        <v>1</v>
      </c>
      <c r="F32" s="28">
        <v>1734.37</v>
      </c>
      <c r="G32" s="19">
        <f t="shared" si="3"/>
        <v>1734.37</v>
      </c>
      <c r="H32" s="20"/>
      <c r="I32" s="21"/>
      <c r="J32" s="133"/>
      <c r="K32" s="22" t="s">
        <v>76</v>
      </c>
      <c r="L32" s="23">
        <v>43346</v>
      </c>
      <c r="M32" s="23">
        <v>43375</v>
      </c>
      <c r="N32" s="29"/>
      <c r="O32" s="30"/>
      <c r="P32" s="3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s="32" customFormat="1" ht="16.5" customHeight="1">
      <c r="A33" s="27"/>
      <c r="B33" s="14"/>
      <c r="C33" s="15"/>
      <c r="D33" s="16" t="s">
        <v>67</v>
      </c>
      <c r="E33" s="17">
        <v>12</v>
      </c>
      <c r="F33" s="28">
        <v>1291.77</v>
      </c>
      <c r="G33" s="19">
        <f t="shared" si="3"/>
        <v>15501.24</v>
      </c>
      <c r="H33" s="20"/>
      <c r="I33" s="21"/>
      <c r="J33" s="133"/>
      <c r="K33" s="22" t="s">
        <v>76</v>
      </c>
      <c r="L33" s="23">
        <v>43346</v>
      </c>
      <c r="M33" s="23">
        <v>43375</v>
      </c>
      <c r="N33" s="29"/>
      <c r="O33" s="30"/>
      <c r="P33" s="3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32" customFormat="1" ht="16.5" customHeight="1">
      <c r="A34" s="27"/>
      <c r="B34" s="14"/>
      <c r="C34" s="15"/>
      <c r="D34" s="16" t="s">
        <v>69</v>
      </c>
      <c r="E34" s="17">
        <v>10</v>
      </c>
      <c r="F34" s="28">
        <v>2195</v>
      </c>
      <c r="G34" s="19">
        <f t="shared" si="3"/>
        <v>21950</v>
      </c>
      <c r="H34" s="20"/>
      <c r="I34" s="21"/>
      <c r="J34" s="133"/>
      <c r="K34" s="22" t="s">
        <v>76</v>
      </c>
      <c r="L34" s="23">
        <v>43346</v>
      </c>
      <c r="M34" s="23">
        <v>43375</v>
      </c>
      <c r="N34" s="29"/>
      <c r="O34" s="30"/>
      <c r="P34" s="3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32" customFormat="1" ht="16.5" customHeight="1">
      <c r="A35" s="27"/>
      <c r="B35" s="14"/>
      <c r="C35" s="15"/>
      <c r="D35" s="16" t="s">
        <v>71</v>
      </c>
      <c r="E35" s="17">
        <v>2</v>
      </c>
      <c r="F35" s="28">
        <v>838.86</v>
      </c>
      <c r="G35" s="19">
        <f t="shared" si="3"/>
        <v>1677.72</v>
      </c>
      <c r="H35" s="20"/>
      <c r="I35" s="21"/>
      <c r="J35" s="133"/>
      <c r="K35" s="22" t="s">
        <v>76</v>
      </c>
      <c r="L35" s="23">
        <v>43346</v>
      </c>
      <c r="M35" s="23">
        <v>43375</v>
      </c>
      <c r="N35" s="29"/>
      <c r="O35" s="30"/>
      <c r="P35" s="3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32" customFormat="1" ht="16.5" customHeight="1">
      <c r="A36" s="27"/>
      <c r="B36" s="14"/>
      <c r="C36" s="15"/>
      <c r="D36" s="16" t="s">
        <v>73</v>
      </c>
      <c r="E36" s="17">
        <v>1</v>
      </c>
      <c r="F36" s="28">
        <v>2750.89</v>
      </c>
      <c r="G36" s="19">
        <f t="shared" si="3"/>
        <v>2750.89</v>
      </c>
      <c r="H36" s="20"/>
      <c r="I36" s="21"/>
      <c r="J36" s="133"/>
      <c r="K36" s="22" t="s">
        <v>76</v>
      </c>
      <c r="L36" s="23">
        <v>43346</v>
      </c>
      <c r="M36" s="23">
        <v>43375</v>
      </c>
      <c r="N36" s="29"/>
      <c r="O36" s="30"/>
      <c r="P36" s="3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32" customFormat="1" ht="16.5" customHeight="1">
      <c r="A37" s="27"/>
      <c r="B37" s="14"/>
      <c r="C37" s="15" t="s">
        <v>77</v>
      </c>
      <c r="D37" s="16" t="s">
        <v>63</v>
      </c>
      <c r="E37" s="17">
        <v>2</v>
      </c>
      <c r="F37" s="28">
        <v>1793.53</v>
      </c>
      <c r="G37" s="19">
        <f t="shared" si="3"/>
        <v>3587.06</v>
      </c>
      <c r="H37" s="20">
        <f>ROUND(SUM(G37:G41)*0.07,2)</f>
        <v>2405.44</v>
      </c>
      <c r="I37" s="21">
        <f>SUM(G37:G41,H37)</f>
        <v>36768.840000000004</v>
      </c>
      <c r="J37" s="133"/>
      <c r="K37" s="22" t="s">
        <v>78</v>
      </c>
      <c r="L37" s="23">
        <v>43346</v>
      </c>
      <c r="M37" s="23">
        <v>43375</v>
      </c>
      <c r="N37" s="29"/>
      <c r="O37" s="30"/>
      <c r="P37" s="3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32" customFormat="1" ht="16.5" customHeight="1">
      <c r="A38" s="27"/>
      <c r="B38" s="14"/>
      <c r="C38" s="15"/>
      <c r="D38" s="16" t="s">
        <v>65</v>
      </c>
      <c r="E38" s="17">
        <v>4</v>
      </c>
      <c r="F38" s="28">
        <v>1734.37</v>
      </c>
      <c r="G38" s="19">
        <f t="shared" si="3"/>
        <v>6937.48</v>
      </c>
      <c r="H38" s="20"/>
      <c r="I38" s="21"/>
      <c r="J38" s="133"/>
      <c r="K38" s="22" t="s">
        <v>78</v>
      </c>
      <c r="L38" s="23">
        <v>43346</v>
      </c>
      <c r="M38" s="23">
        <v>43375</v>
      </c>
      <c r="N38" s="29"/>
      <c r="O38" s="30"/>
      <c r="P38" s="3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32" customFormat="1" ht="16.5" customHeight="1">
      <c r="A39" s="27"/>
      <c r="B39" s="14"/>
      <c r="C39" s="15"/>
      <c r="D39" s="16" t="s">
        <v>67</v>
      </c>
      <c r="E39" s="17">
        <v>4</v>
      </c>
      <c r="F39" s="28">
        <v>1291.77</v>
      </c>
      <c r="G39" s="19">
        <f t="shared" si="3"/>
        <v>5167.08</v>
      </c>
      <c r="H39" s="20"/>
      <c r="I39" s="21"/>
      <c r="J39" s="133"/>
      <c r="K39" s="22" t="s">
        <v>78</v>
      </c>
      <c r="L39" s="23">
        <v>43346</v>
      </c>
      <c r="M39" s="23">
        <v>43375</v>
      </c>
      <c r="N39" s="29"/>
      <c r="O39" s="30"/>
      <c r="P39" s="3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32" customFormat="1" ht="16.5" customHeight="1">
      <c r="A40" s="27"/>
      <c r="B40" s="14"/>
      <c r="C40" s="15"/>
      <c r="D40" s="16" t="s">
        <v>69</v>
      </c>
      <c r="E40" s="17">
        <v>6</v>
      </c>
      <c r="F40" s="28">
        <v>2195</v>
      </c>
      <c r="G40" s="19">
        <f t="shared" si="3"/>
        <v>13170</v>
      </c>
      <c r="H40" s="20"/>
      <c r="I40" s="21"/>
      <c r="J40" s="133"/>
      <c r="K40" s="22" t="s">
        <v>78</v>
      </c>
      <c r="L40" s="23">
        <v>43346</v>
      </c>
      <c r="M40" s="23">
        <v>43375</v>
      </c>
      <c r="N40" s="29"/>
      <c r="O40" s="30"/>
      <c r="P40" s="3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32" customFormat="1" ht="16.5" customHeight="1">
      <c r="A41" s="27"/>
      <c r="B41" s="14"/>
      <c r="C41" s="15"/>
      <c r="D41" s="16" t="s">
        <v>73</v>
      </c>
      <c r="E41" s="17">
        <v>2</v>
      </c>
      <c r="F41" s="28">
        <v>2750.89</v>
      </c>
      <c r="G41" s="19">
        <f t="shared" si="3"/>
        <v>5501.78</v>
      </c>
      <c r="H41" s="20"/>
      <c r="I41" s="21"/>
      <c r="J41" s="133"/>
      <c r="K41" s="22" t="s">
        <v>78</v>
      </c>
      <c r="L41" s="23">
        <v>43346</v>
      </c>
      <c r="M41" s="23">
        <v>43375</v>
      </c>
      <c r="N41" s="29"/>
      <c r="O41" s="30"/>
      <c r="P41" s="3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32" customFormat="1" ht="16.5" customHeight="1">
      <c r="A42" s="27"/>
      <c r="B42" s="14"/>
      <c r="C42" s="15" t="s">
        <v>79</v>
      </c>
      <c r="D42" s="16" t="s">
        <v>65</v>
      </c>
      <c r="E42" s="17">
        <v>1</v>
      </c>
      <c r="F42" s="28">
        <v>1734.37</v>
      </c>
      <c r="G42" s="19">
        <f t="shared" si="3"/>
        <v>1734.37</v>
      </c>
      <c r="H42" s="20">
        <f>ROUND(SUM(G42:G46)*0.07,2)</f>
        <v>1466.77</v>
      </c>
      <c r="I42" s="21">
        <f>SUM(G42:G46,H42)</f>
        <v>22420.65</v>
      </c>
      <c r="J42" s="133"/>
      <c r="K42" s="22" t="s">
        <v>80</v>
      </c>
      <c r="L42" s="23">
        <v>43346</v>
      </c>
      <c r="M42" s="23">
        <v>43375</v>
      </c>
      <c r="N42" s="29"/>
      <c r="O42" s="30"/>
      <c r="P42" s="3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32" customFormat="1" ht="16.5" customHeight="1">
      <c r="A43" s="27"/>
      <c r="B43" s="14"/>
      <c r="C43" s="15"/>
      <c r="D43" s="16" t="s">
        <v>67</v>
      </c>
      <c r="E43" s="17">
        <v>5</v>
      </c>
      <c r="F43" s="28">
        <v>1291.77</v>
      </c>
      <c r="G43" s="19">
        <f t="shared" si="3"/>
        <v>6458.85</v>
      </c>
      <c r="H43" s="20"/>
      <c r="I43" s="21"/>
      <c r="J43" s="133"/>
      <c r="K43" s="22" t="s">
        <v>80</v>
      </c>
      <c r="L43" s="23">
        <v>43346</v>
      </c>
      <c r="M43" s="23">
        <v>43375</v>
      </c>
      <c r="N43" s="29"/>
      <c r="O43" s="30"/>
      <c r="P43" s="3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32" customFormat="1" ht="16.5" customHeight="1">
      <c r="A44" s="27"/>
      <c r="B44" s="14"/>
      <c r="C44" s="15"/>
      <c r="D44" s="16" t="s">
        <v>69</v>
      </c>
      <c r="E44" s="17">
        <v>1</v>
      </c>
      <c r="F44" s="28">
        <v>2195</v>
      </c>
      <c r="G44" s="19">
        <f t="shared" si="3"/>
        <v>2195</v>
      </c>
      <c r="H44" s="20"/>
      <c r="I44" s="21"/>
      <c r="J44" s="133"/>
      <c r="K44" s="22" t="s">
        <v>80</v>
      </c>
      <c r="L44" s="23">
        <v>43346</v>
      </c>
      <c r="M44" s="23">
        <v>43375</v>
      </c>
      <c r="N44" s="29"/>
      <c r="O44" s="30"/>
      <c r="P44" s="3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32" customFormat="1" ht="16.5" customHeight="1">
      <c r="A45" s="27"/>
      <c r="B45" s="14"/>
      <c r="C45" s="15"/>
      <c r="D45" s="16" t="s">
        <v>73</v>
      </c>
      <c r="E45" s="17">
        <v>2</v>
      </c>
      <c r="F45" s="28">
        <v>2750.89</v>
      </c>
      <c r="G45" s="19">
        <f t="shared" si="3"/>
        <v>5501.78</v>
      </c>
      <c r="H45" s="20"/>
      <c r="I45" s="21"/>
      <c r="J45" s="133"/>
      <c r="K45" s="22" t="s">
        <v>80</v>
      </c>
      <c r="L45" s="23">
        <v>43346</v>
      </c>
      <c r="M45" s="23">
        <v>43375</v>
      </c>
      <c r="N45" s="29"/>
      <c r="O45" s="30"/>
      <c r="P45" s="3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32" customFormat="1" ht="16.5" customHeight="1">
      <c r="A46" s="27"/>
      <c r="B46" s="14"/>
      <c r="C46" s="15"/>
      <c r="D46" s="16" t="s">
        <v>81</v>
      </c>
      <c r="E46" s="17">
        <v>3</v>
      </c>
      <c r="F46" s="28">
        <v>1687.96</v>
      </c>
      <c r="G46" s="19">
        <f t="shared" si="3"/>
        <v>5063.88</v>
      </c>
      <c r="H46" s="20"/>
      <c r="I46" s="21"/>
      <c r="J46" s="134"/>
      <c r="K46" s="22" t="s">
        <v>80</v>
      </c>
      <c r="L46" s="23">
        <v>43346</v>
      </c>
      <c r="M46" s="23">
        <v>43375</v>
      </c>
      <c r="N46" s="29"/>
      <c r="O46" s="30"/>
      <c r="P46" s="31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32" customFormat="1" ht="16.5" customHeight="1">
      <c r="A47" s="13">
        <v>5</v>
      </c>
      <c r="B47" s="33" t="s">
        <v>82</v>
      </c>
      <c r="C47" s="15" t="s">
        <v>83</v>
      </c>
      <c r="D47" s="16" t="s">
        <v>84</v>
      </c>
      <c r="E47" s="17">
        <v>90</v>
      </c>
      <c r="F47" s="28">
        <v>56.5</v>
      </c>
      <c r="G47" s="19">
        <f t="shared" si="3"/>
        <v>5085</v>
      </c>
      <c r="H47" s="20">
        <f t="shared" ref="H47:H97" si="4">ROUND(G47*0.07,2)</f>
        <v>355.95</v>
      </c>
      <c r="I47" s="21">
        <f t="shared" si="2"/>
        <v>5440.95</v>
      </c>
      <c r="J47" s="132">
        <f>SUM(I47:I49)</f>
        <v>16322.849999999999</v>
      </c>
      <c r="K47" s="22" t="s">
        <v>85</v>
      </c>
      <c r="L47" s="23">
        <v>43346</v>
      </c>
      <c r="M47" s="23">
        <v>43375</v>
      </c>
      <c r="N47" s="29"/>
      <c r="O47" s="30"/>
      <c r="P47" s="31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32" customFormat="1" ht="16.5" customHeight="1">
      <c r="A48" s="27"/>
      <c r="B48" s="14"/>
      <c r="C48" s="15" t="s">
        <v>86</v>
      </c>
      <c r="D48" s="16" t="s">
        <v>84</v>
      </c>
      <c r="E48" s="17">
        <v>90</v>
      </c>
      <c r="F48" s="28">
        <v>56.5</v>
      </c>
      <c r="G48" s="19">
        <f t="shared" si="3"/>
        <v>5085</v>
      </c>
      <c r="H48" s="20">
        <f t="shared" si="4"/>
        <v>355.95</v>
      </c>
      <c r="I48" s="21">
        <f t="shared" si="2"/>
        <v>5440.95</v>
      </c>
      <c r="J48" s="133"/>
      <c r="K48" s="22" t="s">
        <v>87</v>
      </c>
      <c r="L48" s="23">
        <v>43346</v>
      </c>
      <c r="M48" s="23">
        <v>43375</v>
      </c>
      <c r="N48" s="29"/>
      <c r="O48" s="30"/>
      <c r="P48" s="31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32" customFormat="1" ht="16.5" customHeight="1">
      <c r="A49" s="27"/>
      <c r="B49" s="14"/>
      <c r="C49" s="15" t="s">
        <v>88</v>
      </c>
      <c r="D49" s="16" t="s">
        <v>84</v>
      </c>
      <c r="E49" s="17">
        <v>90</v>
      </c>
      <c r="F49" s="28">
        <v>56.5</v>
      </c>
      <c r="G49" s="19">
        <f t="shared" si="3"/>
        <v>5085</v>
      </c>
      <c r="H49" s="20">
        <f t="shared" si="4"/>
        <v>355.95</v>
      </c>
      <c r="I49" s="21">
        <f t="shared" si="2"/>
        <v>5440.95</v>
      </c>
      <c r="J49" s="134"/>
      <c r="K49" s="22" t="s">
        <v>89</v>
      </c>
      <c r="L49" s="23">
        <v>43346</v>
      </c>
      <c r="M49" s="23">
        <v>43375</v>
      </c>
      <c r="N49" s="29"/>
      <c r="O49" s="30"/>
      <c r="P49" s="31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32" customFormat="1" ht="16.5" customHeight="1">
      <c r="A50" s="13">
        <v>6</v>
      </c>
      <c r="B50" s="14" t="s">
        <v>90</v>
      </c>
      <c r="C50" s="15" t="s">
        <v>91</v>
      </c>
      <c r="D50" s="16" t="s">
        <v>92</v>
      </c>
      <c r="E50" s="17">
        <v>150</v>
      </c>
      <c r="F50" s="28">
        <v>280</v>
      </c>
      <c r="G50" s="19">
        <f t="shared" si="3"/>
        <v>42000</v>
      </c>
      <c r="H50" s="20">
        <f t="shared" si="4"/>
        <v>2940</v>
      </c>
      <c r="I50" s="21">
        <f t="shared" si="2"/>
        <v>44940</v>
      </c>
      <c r="J50" s="132">
        <f>SUM(I50:I72)</f>
        <v>297789.19000000006</v>
      </c>
      <c r="K50" s="22">
        <v>1180800392</v>
      </c>
      <c r="L50" s="23">
        <v>43346</v>
      </c>
      <c r="M50" s="23">
        <v>43375</v>
      </c>
      <c r="N50" s="29"/>
      <c r="O50" s="30"/>
      <c r="P50" s="3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32" customFormat="1" ht="16.5" customHeight="1">
      <c r="A51" s="27"/>
      <c r="B51" s="14"/>
      <c r="C51" s="15"/>
      <c r="D51" s="16" t="s">
        <v>93</v>
      </c>
      <c r="E51" s="17">
        <v>200</v>
      </c>
      <c r="F51" s="28">
        <v>51.5</v>
      </c>
      <c r="G51" s="19">
        <f t="shared" si="3"/>
        <v>10300</v>
      </c>
      <c r="H51" s="20">
        <f t="shared" si="4"/>
        <v>721</v>
      </c>
      <c r="I51" s="21">
        <f t="shared" si="2"/>
        <v>11021</v>
      </c>
      <c r="J51" s="133"/>
      <c r="K51" s="22">
        <v>1180800392</v>
      </c>
      <c r="L51" s="23">
        <v>43346</v>
      </c>
      <c r="M51" s="23">
        <v>43375</v>
      </c>
      <c r="N51" s="29"/>
      <c r="O51" s="30"/>
      <c r="P51" s="3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32" customFormat="1" ht="16.5" customHeight="1">
      <c r="A52" s="27"/>
      <c r="B52" s="14"/>
      <c r="C52" s="15"/>
      <c r="D52" s="16" t="s">
        <v>94</v>
      </c>
      <c r="E52" s="17">
        <v>1400</v>
      </c>
      <c r="F52" s="28">
        <v>20.5</v>
      </c>
      <c r="G52" s="19">
        <f t="shared" si="3"/>
        <v>28700</v>
      </c>
      <c r="H52" s="20">
        <f t="shared" si="4"/>
        <v>2009</v>
      </c>
      <c r="I52" s="21">
        <f t="shared" si="2"/>
        <v>30709</v>
      </c>
      <c r="J52" s="133"/>
      <c r="K52" s="22">
        <v>1180800320</v>
      </c>
      <c r="L52" s="23">
        <v>43346</v>
      </c>
      <c r="M52" s="23">
        <v>43375</v>
      </c>
      <c r="N52" s="29"/>
      <c r="O52" s="30"/>
      <c r="P52" s="31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32" customFormat="1" ht="16.5" customHeight="1">
      <c r="A53" s="27"/>
      <c r="B53" s="14"/>
      <c r="C53" s="15"/>
      <c r="D53" s="16" t="s">
        <v>93</v>
      </c>
      <c r="E53" s="17">
        <v>100</v>
      </c>
      <c r="F53" s="28">
        <v>51.5</v>
      </c>
      <c r="G53" s="19">
        <f t="shared" si="3"/>
        <v>5150</v>
      </c>
      <c r="H53" s="20">
        <f t="shared" si="4"/>
        <v>360.5</v>
      </c>
      <c r="I53" s="21">
        <f t="shared" si="2"/>
        <v>5510.5</v>
      </c>
      <c r="J53" s="133"/>
      <c r="K53" s="22">
        <v>1180800320</v>
      </c>
      <c r="L53" s="23">
        <v>43346</v>
      </c>
      <c r="M53" s="23">
        <v>43375</v>
      </c>
      <c r="N53" s="29"/>
      <c r="O53" s="30"/>
      <c r="P53" s="3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32" customFormat="1" ht="16.5" customHeight="1">
      <c r="A54" s="27"/>
      <c r="B54" s="14"/>
      <c r="C54" s="15"/>
      <c r="D54" s="16" t="s">
        <v>92</v>
      </c>
      <c r="E54" s="17">
        <v>150</v>
      </c>
      <c r="F54" s="28">
        <v>280</v>
      </c>
      <c r="G54" s="19">
        <f t="shared" si="3"/>
        <v>42000</v>
      </c>
      <c r="H54" s="20">
        <f t="shared" si="4"/>
        <v>2940</v>
      </c>
      <c r="I54" s="21">
        <f t="shared" si="2"/>
        <v>44940</v>
      </c>
      <c r="J54" s="133"/>
      <c r="K54" s="22">
        <v>1180800707</v>
      </c>
      <c r="L54" s="23">
        <v>43346</v>
      </c>
      <c r="M54" s="23">
        <v>43375</v>
      </c>
      <c r="N54" s="29"/>
      <c r="O54" s="30"/>
      <c r="P54" s="3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32" customFormat="1" ht="16.5" customHeight="1">
      <c r="A55" s="27"/>
      <c r="B55" s="14"/>
      <c r="C55" s="15"/>
      <c r="D55" s="16" t="s">
        <v>93</v>
      </c>
      <c r="E55" s="17">
        <v>300</v>
      </c>
      <c r="F55" s="28">
        <v>51.5</v>
      </c>
      <c r="G55" s="19">
        <f t="shared" si="3"/>
        <v>15450</v>
      </c>
      <c r="H55" s="20">
        <f t="shared" si="4"/>
        <v>1081.5</v>
      </c>
      <c r="I55" s="21">
        <f t="shared" si="2"/>
        <v>16531.5</v>
      </c>
      <c r="J55" s="133"/>
      <c r="K55" s="22">
        <v>1180800707</v>
      </c>
      <c r="L55" s="23">
        <v>43346</v>
      </c>
      <c r="M55" s="23">
        <v>43375</v>
      </c>
      <c r="N55" s="29"/>
      <c r="O55" s="30"/>
      <c r="P55" s="31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32" customFormat="1" ht="16.5" customHeight="1">
      <c r="A56" s="27"/>
      <c r="B56" s="14"/>
      <c r="C56" s="15"/>
      <c r="D56" s="16" t="s">
        <v>94</v>
      </c>
      <c r="E56" s="17">
        <v>700</v>
      </c>
      <c r="F56" s="28">
        <v>20.5</v>
      </c>
      <c r="G56" s="19">
        <f t="shared" si="3"/>
        <v>14350</v>
      </c>
      <c r="H56" s="20">
        <f t="shared" si="4"/>
        <v>1004.5</v>
      </c>
      <c r="I56" s="21">
        <f t="shared" si="2"/>
        <v>15354.5</v>
      </c>
      <c r="J56" s="133"/>
      <c r="K56" s="22">
        <v>1180800707</v>
      </c>
      <c r="L56" s="23">
        <v>43346</v>
      </c>
      <c r="M56" s="23">
        <v>43375</v>
      </c>
      <c r="N56" s="29"/>
      <c r="O56" s="30"/>
      <c r="P56" s="31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32" customFormat="1" ht="16.5" customHeight="1">
      <c r="A57" s="27"/>
      <c r="B57" s="14"/>
      <c r="C57" s="15"/>
      <c r="D57" s="16" t="s">
        <v>92</v>
      </c>
      <c r="E57" s="17">
        <v>100</v>
      </c>
      <c r="F57" s="28">
        <v>280</v>
      </c>
      <c r="G57" s="19">
        <f t="shared" si="3"/>
        <v>28000</v>
      </c>
      <c r="H57" s="20">
        <f t="shared" si="4"/>
        <v>1960</v>
      </c>
      <c r="I57" s="21">
        <f t="shared" si="2"/>
        <v>29960</v>
      </c>
      <c r="J57" s="133"/>
      <c r="K57" s="22">
        <v>1180800895</v>
      </c>
      <c r="L57" s="23">
        <v>43346</v>
      </c>
      <c r="M57" s="23">
        <v>43375</v>
      </c>
      <c r="N57" s="29"/>
      <c r="O57" s="30"/>
      <c r="P57" s="31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32" customFormat="1" ht="16.5" customHeight="1">
      <c r="A58" s="27"/>
      <c r="B58" s="14"/>
      <c r="C58" s="15"/>
      <c r="D58" s="16" t="s">
        <v>93</v>
      </c>
      <c r="E58" s="17">
        <v>200</v>
      </c>
      <c r="F58" s="28">
        <v>51.5</v>
      </c>
      <c r="G58" s="19">
        <f t="shared" si="3"/>
        <v>10300</v>
      </c>
      <c r="H58" s="20">
        <f t="shared" si="4"/>
        <v>721</v>
      </c>
      <c r="I58" s="21">
        <f t="shared" si="2"/>
        <v>11021</v>
      </c>
      <c r="J58" s="133"/>
      <c r="K58" s="22">
        <v>1180800895</v>
      </c>
      <c r="L58" s="23">
        <v>43346</v>
      </c>
      <c r="M58" s="23">
        <v>43375</v>
      </c>
      <c r="N58" s="29"/>
      <c r="O58" s="30"/>
      <c r="P58" s="31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32" customFormat="1" ht="16.5" customHeight="1">
      <c r="A59" s="27"/>
      <c r="B59" s="14"/>
      <c r="C59" s="15"/>
      <c r="D59" s="16" t="s">
        <v>94</v>
      </c>
      <c r="E59" s="17">
        <v>700</v>
      </c>
      <c r="F59" s="28">
        <v>20.5</v>
      </c>
      <c r="G59" s="19">
        <f t="shared" si="3"/>
        <v>14350</v>
      </c>
      <c r="H59" s="20">
        <f t="shared" si="4"/>
        <v>1004.5</v>
      </c>
      <c r="I59" s="21">
        <f t="shared" si="2"/>
        <v>15354.5</v>
      </c>
      <c r="J59" s="133"/>
      <c r="K59" s="22">
        <v>1180800895</v>
      </c>
      <c r="L59" s="23">
        <v>43346</v>
      </c>
      <c r="M59" s="23">
        <v>43375</v>
      </c>
      <c r="N59" s="29"/>
      <c r="O59" s="30"/>
      <c r="P59" s="31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32" customFormat="1" ht="16.5" customHeight="1">
      <c r="A60" s="27"/>
      <c r="B60" s="14"/>
      <c r="C60" s="15" t="s">
        <v>95</v>
      </c>
      <c r="D60" s="16" t="s">
        <v>96</v>
      </c>
      <c r="E60" s="17">
        <v>150</v>
      </c>
      <c r="F60" s="28">
        <v>37</v>
      </c>
      <c r="G60" s="19">
        <f t="shared" si="3"/>
        <v>5550</v>
      </c>
      <c r="H60" s="20">
        <f t="shared" si="4"/>
        <v>388.5</v>
      </c>
      <c r="I60" s="21">
        <f t="shared" si="2"/>
        <v>5938.5</v>
      </c>
      <c r="J60" s="133"/>
      <c r="K60" s="22">
        <v>1180800321</v>
      </c>
      <c r="L60" s="23">
        <v>43346</v>
      </c>
      <c r="M60" s="23">
        <v>43375</v>
      </c>
      <c r="N60" s="29"/>
      <c r="O60" s="30"/>
      <c r="P60" s="31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32" customFormat="1" ht="16.5" customHeight="1">
      <c r="A61" s="27"/>
      <c r="B61" s="14"/>
      <c r="C61" s="15"/>
      <c r="D61" s="16" t="s">
        <v>97</v>
      </c>
      <c r="E61" s="17">
        <v>150</v>
      </c>
      <c r="F61" s="28">
        <v>25.25</v>
      </c>
      <c r="G61" s="19">
        <f t="shared" si="3"/>
        <v>3787.5</v>
      </c>
      <c r="H61" s="20">
        <f t="shared" si="4"/>
        <v>265.13</v>
      </c>
      <c r="I61" s="21">
        <f t="shared" si="2"/>
        <v>4052.63</v>
      </c>
      <c r="J61" s="133"/>
      <c r="K61" s="22">
        <v>1180800321</v>
      </c>
      <c r="L61" s="23">
        <v>43346</v>
      </c>
      <c r="M61" s="23">
        <v>43375</v>
      </c>
      <c r="N61" s="29"/>
      <c r="O61" s="30"/>
      <c r="P61" s="31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32" customFormat="1" ht="16.5" customHeight="1">
      <c r="A62" s="27"/>
      <c r="B62" s="14"/>
      <c r="C62" s="15"/>
      <c r="D62" s="16" t="s">
        <v>98</v>
      </c>
      <c r="E62" s="17">
        <v>1200</v>
      </c>
      <c r="F62" s="28">
        <v>25.25</v>
      </c>
      <c r="G62" s="19">
        <f t="shared" si="3"/>
        <v>30300</v>
      </c>
      <c r="H62" s="20">
        <f t="shared" si="4"/>
        <v>2121</v>
      </c>
      <c r="I62" s="21">
        <f t="shared" si="2"/>
        <v>32421</v>
      </c>
      <c r="J62" s="133"/>
      <c r="K62" s="22">
        <v>1180800321</v>
      </c>
      <c r="L62" s="23">
        <v>43346</v>
      </c>
      <c r="M62" s="23">
        <v>43375</v>
      </c>
      <c r="N62" s="29"/>
      <c r="O62" s="30"/>
      <c r="P62" s="3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32" customFormat="1" ht="16.5" customHeight="1">
      <c r="A63" s="27"/>
      <c r="B63" s="14"/>
      <c r="C63" s="15"/>
      <c r="D63" s="16" t="s">
        <v>99</v>
      </c>
      <c r="E63" s="17">
        <v>300</v>
      </c>
      <c r="F63" s="28">
        <v>24</v>
      </c>
      <c r="G63" s="19">
        <f t="shared" si="3"/>
        <v>7200</v>
      </c>
      <c r="H63" s="20">
        <f t="shared" si="4"/>
        <v>504</v>
      </c>
      <c r="I63" s="21">
        <f t="shared" si="2"/>
        <v>7704</v>
      </c>
      <c r="J63" s="133"/>
      <c r="K63" s="22">
        <v>1180800321</v>
      </c>
      <c r="L63" s="23">
        <v>43346</v>
      </c>
      <c r="M63" s="23">
        <v>43375</v>
      </c>
      <c r="N63" s="29"/>
      <c r="O63" s="30"/>
      <c r="P63" s="3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32" customFormat="1" ht="16.5" customHeight="1">
      <c r="A64" s="27"/>
      <c r="B64" s="14"/>
      <c r="C64" s="15" t="s">
        <v>100</v>
      </c>
      <c r="D64" s="16" t="s">
        <v>101</v>
      </c>
      <c r="E64" s="17">
        <v>24</v>
      </c>
      <c r="F64" s="28">
        <v>381.25</v>
      </c>
      <c r="G64" s="19">
        <f t="shared" si="3"/>
        <v>9150</v>
      </c>
      <c r="H64" s="20">
        <f t="shared" si="4"/>
        <v>640.5</v>
      </c>
      <c r="I64" s="21">
        <f t="shared" si="2"/>
        <v>9790.5</v>
      </c>
      <c r="J64" s="133"/>
      <c r="K64" s="22">
        <v>1180800393</v>
      </c>
      <c r="L64" s="23">
        <v>43346</v>
      </c>
      <c r="M64" s="23">
        <v>43375</v>
      </c>
      <c r="N64" s="29"/>
      <c r="O64" s="30"/>
      <c r="P64" s="3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32" customFormat="1" ht="16.5" customHeight="1">
      <c r="A65" s="27"/>
      <c r="B65" s="14"/>
      <c r="C65" s="15" t="s">
        <v>102</v>
      </c>
      <c r="D65" s="16" t="s">
        <v>103</v>
      </c>
      <c r="E65" s="17">
        <v>2</v>
      </c>
      <c r="F65" s="28">
        <v>0</v>
      </c>
      <c r="G65" s="19">
        <f t="shared" si="3"/>
        <v>0</v>
      </c>
      <c r="H65" s="20">
        <f t="shared" si="4"/>
        <v>0</v>
      </c>
      <c r="I65" s="21">
        <f t="shared" si="2"/>
        <v>0</v>
      </c>
      <c r="J65" s="133"/>
      <c r="K65" s="22">
        <v>1180800394</v>
      </c>
      <c r="L65" s="23">
        <v>43346</v>
      </c>
      <c r="M65" s="23">
        <v>43375</v>
      </c>
      <c r="N65" s="29"/>
      <c r="O65" s="30"/>
      <c r="P65" s="3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32" customFormat="1" ht="16.5" customHeight="1">
      <c r="A66" s="27"/>
      <c r="B66" s="14"/>
      <c r="C66" s="15"/>
      <c r="D66" s="16" t="s">
        <v>104</v>
      </c>
      <c r="E66" s="17">
        <v>2</v>
      </c>
      <c r="F66" s="28">
        <v>416</v>
      </c>
      <c r="G66" s="19">
        <f t="shared" si="3"/>
        <v>832</v>
      </c>
      <c r="H66" s="20">
        <f t="shared" si="4"/>
        <v>58.24</v>
      </c>
      <c r="I66" s="21">
        <f t="shared" si="2"/>
        <v>890.24</v>
      </c>
      <c r="J66" s="133"/>
      <c r="K66" s="22">
        <v>1180800394</v>
      </c>
      <c r="L66" s="23">
        <v>43346</v>
      </c>
      <c r="M66" s="23">
        <v>43375</v>
      </c>
      <c r="N66" s="29"/>
      <c r="O66" s="30"/>
      <c r="P66" s="3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32" customFormat="1" ht="16.5" customHeight="1">
      <c r="A67" s="27"/>
      <c r="B67" s="14"/>
      <c r="C67" s="15"/>
      <c r="D67" s="16" t="s">
        <v>105</v>
      </c>
      <c r="E67" s="17">
        <v>4</v>
      </c>
      <c r="F67" s="28">
        <v>87.5</v>
      </c>
      <c r="G67" s="19">
        <f t="shared" si="3"/>
        <v>350</v>
      </c>
      <c r="H67" s="20">
        <f t="shared" si="4"/>
        <v>24.5</v>
      </c>
      <c r="I67" s="21">
        <f t="shared" si="2"/>
        <v>374.5</v>
      </c>
      <c r="J67" s="133"/>
      <c r="K67" s="22">
        <v>1180800394</v>
      </c>
      <c r="L67" s="23">
        <v>43346</v>
      </c>
      <c r="M67" s="23">
        <v>43375</v>
      </c>
      <c r="N67" s="29"/>
      <c r="O67" s="30"/>
      <c r="P67" s="3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32" customFormat="1" ht="16.5" customHeight="1">
      <c r="A68" s="27"/>
      <c r="B68" s="14"/>
      <c r="C68" s="15"/>
      <c r="D68" s="16" t="s">
        <v>106</v>
      </c>
      <c r="E68" s="17">
        <v>48</v>
      </c>
      <c r="F68" s="28">
        <v>4.55</v>
      </c>
      <c r="G68" s="19">
        <f t="shared" si="3"/>
        <v>218.4</v>
      </c>
      <c r="H68" s="20">
        <f t="shared" si="4"/>
        <v>15.29</v>
      </c>
      <c r="I68" s="21">
        <f t="shared" ref="I68:I131" si="5">ROUND(G68+H68,2)</f>
        <v>233.69</v>
      </c>
      <c r="J68" s="133"/>
      <c r="K68" s="22">
        <v>1180800394</v>
      </c>
      <c r="L68" s="23">
        <v>43346</v>
      </c>
      <c r="M68" s="23">
        <v>43375</v>
      </c>
      <c r="N68" s="29"/>
      <c r="O68" s="30"/>
      <c r="P68" s="3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32" customFormat="1" ht="16.5" customHeight="1">
      <c r="A69" s="27"/>
      <c r="B69" s="14"/>
      <c r="C69" s="15"/>
      <c r="D69" s="16" t="s">
        <v>107</v>
      </c>
      <c r="E69" s="17">
        <v>14</v>
      </c>
      <c r="F69" s="28">
        <v>33.5</v>
      </c>
      <c r="G69" s="19">
        <f t="shared" si="3"/>
        <v>469</v>
      </c>
      <c r="H69" s="20">
        <f t="shared" si="4"/>
        <v>32.83</v>
      </c>
      <c r="I69" s="21">
        <f t="shared" si="5"/>
        <v>501.83</v>
      </c>
      <c r="J69" s="133"/>
      <c r="K69" s="22">
        <v>1180800394</v>
      </c>
      <c r="L69" s="23">
        <v>43346</v>
      </c>
      <c r="M69" s="23">
        <v>43375</v>
      </c>
      <c r="N69" s="29"/>
      <c r="O69" s="30"/>
      <c r="P69" s="3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32" customFormat="1" ht="16.5" customHeight="1">
      <c r="A70" s="27"/>
      <c r="B70" s="14"/>
      <c r="C70" s="15"/>
      <c r="D70" s="16" t="s">
        <v>108</v>
      </c>
      <c r="E70" s="17">
        <v>96</v>
      </c>
      <c r="F70" s="28">
        <v>5.5</v>
      </c>
      <c r="G70" s="19">
        <f t="shared" si="3"/>
        <v>528</v>
      </c>
      <c r="H70" s="20">
        <f t="shared" si="4"/>
        <v>36.96</v>
      </c>
      <c r="I70" s="21">
        <f t="shared" si="5"/>
        <v>564.96</v>
      </c>
      <c r="J70" s="133"/>
      <c r="K70" s="22">
        <v>1180800394</v>
      </c>
      <c r="L70" s="23">
        <v>43346</v>
      </c>
      <c r="M70" s="23">
        <v>43375</v>
      </c>
      <c r="N70" s="29"/>
      <c r="O70" s="30"/>
      <c r="P70" s="3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32" customFormat="1" ht="16.5" customHeight="1">
      <c r="A71" s="27"/>
      <c r="B71" s="14"/>
      <c r="C71" s="15" t="s">
        <v>109</v>
      </c>
      <c r="D71" s="16" t="s">
        <v>101</v>
      </c>
      <c r="E71" s="17">
        <v>23</v>
      </c>
      <c r="F71" s="28">
        <v>338.25</v>
      </c>
      <c r="G71" s="19">
        <f t="shared" si="3"/>
        <v>7779.75</v>
      </c>
      <c r="H71" s="20">
        <f t="shared" si="4"/>
        <v>544.58000000000004</v>
      </c>
      <c r="I71" s="21">
        <f t="shared" si="5"/>
        <v>8324.33</v>
      </c>
      <c r="J71" s="133"/>
      <c r="K71" s="22">
        <v>1180800828</v>
      </c>
      <c r="L71" s="23">
        <v>43346</v>
      </c>
      <c r="M71" s="23">
        <v>43375</v>
      </c>
      <c r="N71" s="29"/>
      <c r="O71" s="30"/>
      <c r="P71" s="3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32" customFormat="1" ht="16.5" customHeight="1">
      <c r="A72" s="27"/>
      <c r="B72" s="14"/>
      <c r="C72" s="15"/>
      <c r="D72" s="16" t="s">
        <v>110</v>
      </c>
      <c r="E72" s="17">
        <v>4</v>
      </c>
      <c r="F72" s="28">
        <v>385.75</v>
      </c>
      <c r="G72" s="19">
        <f t="shared" si="3"/>
        <v>1543</v>
      </c>
      <c r="H72" s="20">
        <f t="shared" si="4"/>
        <v>108.01</v>
      </c>
      <c r="I72" s="21">
        <f t="shared" si="5"/>
        <v>1651.01</v>
      </c>
      <c r="J72" s="134"/>
      <c r="K72" s="22">
        <v>1180800828</v>
      </c>
      <c r="L72" s="23">
        <v>43346</v>
      </c>
      <c r="M72" s="23">
        <v>43375</v>
      </c>
      <c r="N72" s="29"/>
      <c r="O72" s="30"/>
      <c r="P72" s="3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32" customFormat="1" ht="16.5" customHeight="1">
      <c r="A73" s="13">
        <v>7</v>
      </c>
      <c r="B73" s="14" t="s">
        <v>111</v>
      </c>
      <c r="C73" s="15" t="s">
        <v>112</v>
      </c>
      <c r="D73" s="16" t="s">
        <v>113</v>
      </c>
      <c r="E73" s="17">
        <v>1</v>
      </c>
      <c r="F73" s="28">
        <v>98.13</v>
      </c>
      <c r="G73" s="19">
        <f t="shared" si="3"/>
        <v>98.13</v>
      </c>
      <c r="H73" s="20">
        <f t="shared" si="4"/>
        <v>6.87</v>
      </c>
      <c r="I73" s="21">
        <f t="shared" si="5"/>
        <v>105</v>
      </c>
      <c r="J73" s="132">
        <f>SUM(I73:I97)</f>
        <v>7812.01</v>
      </c>
      <c r="K73" s="22" t="s">
        <v>114</v>
      </c>
      <c r="L73" s="23">
        <v>43346</v>
      </c>
      <c r="M73" s="23">
        <v>43375</v>
      </c>
      <c r="N73" s="29"/>
      <c r="O73" s="30"/>
      <c r="P73" s="3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32" customFormat="1" ht="16.5" customHeight="1">
      <c r="A74" s="27"/>
      <c r="B74" s="14"/>
      <c r="C74" s="34"/>
      <c r="D74" s="16" t="s">
        <v>115</v>
      </c>
      <c r="E74" s="17">
        <v>2</v>
      </c>
      <c r="F74" s="28">
        <v>28.97</v>
      </c>
      <c r="G74" s="19">
        <f t="shared" si="3"/>
        <v>57.94</v>
      </c>
      <c r="H74" s="20">
        <f t="shared" si="4"/>
        <v>4.0599999999999996</v>
      </c>
      <c r="I74" s="21">
        <f t="shared" si="5"/>
        <v>62</v>
      </c>
      <c r="J74" s="133"/>
      <c r="K74" s="22" t="s">
        <v>114</v>
      </c>
      <c r="L74" s="23">
        <v>43346</v>
      </c>
      <c r="M74" s="23">
        <v>43375</v>
      </c>
      <c r="N74" s="29"/>
      <c r="O74" s="30"/>
      <c r="P74" s="3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32" customFormat="1" ht="16.5" customHeight="1">
      <c r="A75" s="27"/>
      <c r="B75" s="14"/>
      <c r="C75" s="15"/>
      <c r="D75" s="16" t="s">
        <v>116</v>
      </c>
      <c r="E75" s="17">
        <v>15</v>
      </c>
      <c r="F75" s="28">
        <v>17.760000000000002</v>
      </c>
      <c r="G75" s="19">
        <f t="shared" si="3"/>
        <v>266.39999999999998</v>
      </c>
      <c r="H75" s="20">
        <f t="shared" si="4"/>
        <v>18.649999999999999</v>
      </c>
      <c r="I75" s="21">
        <f t="shared" si="5"/>
        <v>285.05</v>
      </c>
      <c r="J75" s="133"/>
      <c r="K75" s="22" t="s">
        <v>114</v>
      </c>
      <c r="L75" s="23">
        <v>43346</v>
      </c>
      <c r="M75" s="23">
        <v>43375</v>
      </c>
      <c r="N75" s="29"/>
      <c r="O75" s="30"/>
      <c r="P75" s="3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32" customFormat="1" ht="16.5" customHeight="1">
      <c r="A76" s="27"/>
      <c r="B76" s="14"/>
      <c r="C76" s="15"/>
      <c r="D76" s="16" t="s">
        <v>117</v>
      </c>
      <c r="E76" s="17">
        <v>2</v>
      </c>
      <c r="F76" s="28">
        <v>56.07</v>
      </c>
      <c r="G76" s="19">
        <f t="shared" si="3"/>
        <v>112.14</v>
      </c>
      <c r="H76" s="20">
        <f t="shared" si="4"/>
        <v>7.85</v>
      </c>
      <c r="I76" s="21">
        <f t="shared" si="5"/>
        <v>119.99</v>
      </c>
      <c r="J76" s="133"/>
      <c r="K76" s="22" t="s">
        <v>114</v>
      </c>
      <c r="L76" s="23">
        <v>43346</v>
      </c>
      <c r="M76" s="23">
        <v>43375</v>
      </c>
      <c r="N76" s="29"/>
      <c r="O76" s="30"/>
      <c r="P76" s="3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32" customFormat="1" ht="16.5" customHeight="1">
      <c r="A77" s="27"/>
      <c r="B77" s="14"/>
      <c r="C77" s="15"/>
      <c r="D77" s="16" t="s">
        <v>118</v>
      </c>
      <c r="E77" s="17">
        <v>1</v>
      </c>
      <c r="F77" s="28">
        <v>116.82</v>
      </c>
      <c r="G77" s="19">
        <f t="shared" si="3"/>
        <v>116.82</v>
      </c>
      <c r="H77" s="20">
        <f t="shared" si="4"/>
        <v>8.18</v>
      </c>
      <c r="I77" s="21">
        <f t="shared" si="5"/>
        <v>125</v>
      </c>
      <c r="J77" s="133"/>
      <c r="K77" s="22" t="s">
        <v>114</v>
      </c>
      <c r="L77" s="23">
        <v>43346</v>
      </c>
      <c r="M77" s="23">
        <v>43375</v>
      </c>
      <c r="N77" s="29"/>
      <c r="O77" s="30"/>
      <c r="P77" s="3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32" customFormat="1" ht="16.5" customHeight="1">
      <c r="A78" s="27"/>
      <c r="B78" s="14"/>
      <c r="C78" s="15"/>
      <c r="D78" s="16" t="s">
        <v>119</v>
      </c>
      <c r="E78" s="17">
        <v>10</v>
      </c>
      <c r="F78" s="28">
        <v>11.21</v>
      </c>
      <c r="G78" s="19">
        <f t="shared" si="3"/>
        <v>112.1</v>
      </c>
      <c r="H78" s="20">
        <f t="shared" si="4"/>
        <v>7.85</v>
      </c>
      <c r="I78" s="21">
        <f t="shared" si="5"/>
        <v>119.95</v>
      </c>
      <c r="J78" s="133"/>
      <c r="K78" s="22" t="s">
        <v>114</v>
      </c>
      <c r="L78" s="23">
        <v>43346</v>
      </c>
      <c r="M78" s="23">
        <v>43375</v>
      </c>
      <c r="N78" s="29"/>
      <c r="O78" s="30"/>
      <c r="P78" s="3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32" customFormat="1" ht="16.5" customHeight="1">
      <c r="A79" s="27"/>
      <c r="B79" s="14"/>
      <c r="C79" s="15"/>
      <c r="D79" s="16" t="s">
        <v>120</v>
      </c>
      <c r="E79" s="17">
        <v>3</v>
      </c>
      <c r="F79" s="28">
        <v>92.52</v>
      </c>
      <c r="G79" s="19">
        <f t="shared" si="3"/>
        <v>277.56</v>
      </c>
      <c r="H79" s="20">
        <f t="shared" si="4"/>
        <v>19.43</v>
      </c>
      <c r="I79" s="21">
        <f t="shared" si="5"/>
        <v>296.99</v>
      </c>
      <c r="J79" s="133"/>
      <c r="K79" s="22" t="s">
        <v>114</v>
      </c>
      <c r="L79" s="23">
        <v>43346</v>
      </c>
      <c r="M79" s="23">
        <v>43375</v>
      </c>
      <c r="N79" s="29"/>
      <c r="O79" s="30"/>
      <c r="P79" s="3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32" customFormat="1" ht="16.5" customHeight="1">
      <c r="A80" s="27"/>
      <c r="B80" s="14"/>
      <c r="C80" s="15" t="s">
        <v>112</v>
      </c>
      <c r="D80" s="16" t="s">
        <v>121</v>
      </c>
      <c r="E80" s="17">
        <v>1</v>
      </c>
      <c r="F80" s="28">
        <v>205.61</v>
      </c>
      <c r="G80" s="19">
        <f t="shared" si="3"/>
        <v>205.61</v>
      </c>
      <c r="H80" s="20">
        <f t="shared" si="4"/>
        <v>14.39</v>
      </c>
      <c r="I80" s="21">
        <f t="shared" si="5"/>
        <v>220</v>
      </c>
      <c r="J80" s="133"/>
      <c r="K80" s="22" t="s">
        <v>122</v>
      </c>
      <c r="L80" s="23">
        <v>43346</v>
      </c>
      <c r="M80" s="23">
        <v>43375</v>
      </c>
      <c r="N80" s="29"/>
      <c r="O80" s="30"/>
      <c r="P80" s="3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32" customFormat="1" ht="16.5" customHeight="1">
      <c r="A81" s="27"/>
      <c r="B81" s="14"/>
      <c r="C81" s="15"/>
      <c r="D81" s="16" t="s">
        <v>123</v>
      </c>
      <c r="E81" s="17">
        <v>1</v>
      </c>
      <c r="F81" s="28">
        <v>163.55000000000001</v>
      </c>
      <c r="G81" s="19">
        <f t="shared" si="3"/>
        <v>163.55000000000001</v>
      </c>
      <c r="H81" s="20">
        <f t="shared" si="4"/>
        <v>11.45</v>
      </c>
      <c r="I81" s="21">
        <f t="shared" si="5"/>
        <v>175</v>
      </c>
      <c r="J81" s="133"/>
      <c r="K81" s="22" t="s">
        <v>122</v>
      </c>
      <c r="L81" s="23">
        <v>43346</v>
      </c>
      <c r="M81" s="23">
        <v>43375</v>
      </c>
      <c r="N81" s="29"/>
      <c r="O81" s="30"/>
      <c r="P81" s="3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32" customFormat="1" ht="16.5" customHeight="1">
      <c r="A82" s="27"/>
      <c r="B82" s="14"/>
      <c r="C82" s="15"/>
      <c r="D82" s="16" t="s">
        <v>124</v>
      </c>
      <c r="E82" s="17">
        <v>1</v>
      </c>
      <c r="F82" s="28">
        <v>84.11</v>
      </c>
      <c r="G82" s="19">
        <f t="shared" si="3"/>
        <v>84.11</v>
      </c>
      <c r="H82" s="20">
        <f t="shared" si="4"/>
        <v>5.89</v>
      </c>
      <c r="I82" s="21">
        <f t="shared" si="5"/>
        <v>90</v>
      </c>
      <c r="J82" s="133"/>
      <c r="K82" s="22" t="s">
        <v>122</v>
      </c>
      <c r="L82" s="23">
        <v>43346</v>
      </c>
      <c r="M82" s="23">
        <v>43375</v>
      </c>
      <c r="N82" s="29"/>
      <c r="O82" s="30"/>
      <c r="P82" s="3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32" customFormat="1" ht="16.5" customHeight="1">
      <c r="A83" s="27"/>
      <c r="B83" s="14"/>
      <c r="C83" s="15"/>
      <c r="D83" s="16" t="s">
        <v>125</v>
      </c>
      <c r="E83" s="17">
        <v>1</v>
      </c>
      <c r="F83" s="28">
        <v>415.89</v>
      </c>
      <c r="G83" s="19">
        <f t="shared" si="3"/>
        <v>415.89</v>
      </c>
      <c r="H83" s="20">
        <f t="shared" si="4"/>
        <v>29.11</v>
      </c>
      <c r="I83" s="21">
        <f t="shared" si="5"/>
        <v>445</v>
      </c>
      <c r="J83" s="133"/>
      <c r="K83" s="22" t="s">
        <v>122</v>
      </c>
      <c r="L83" s="23">
        <v>43346</v>
      </c>
      <c r="M83" s="23">
        <v>43375</v>
      </c>
      <c r="N83" s="29"/>
      <c r="O83" s="30"/>
      <c r="P83" s="3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32" customFormat="1" ht="16.5" customHeight="1">
      <c r="A84" s="27"/>
      <c r="B84" s="14"/>
      <c r="C84" s="15"/>
      <c r="D84" s="16" t="s">
        <v>126</v>
      </c>
      <c r="E84" s="17">
        <v>1</v>
      </c>
      <c r="F84" s="28">
        <v>127.1</v>
      </c>
      <c r="G84" s="19">
        <f t="shared" si="3"/>
        <v>127.1</v>
      </c>
      <c r="H84" s="20">
        <f t="shared" si="4"/>
        <v>8.9</v>
      </c>
      <c r="I84" s="21">
        <f t="shared" si="5"/>
        <v>136</v>
      </c>
      <c r="J84" s="133"/>
      <c r="K84" s="22" t="s">
        <v>122</v>
      </c>
      <c r="L84" s="23">
        <v>43346</v>
      </c>
      <c r="M84" s="23">
        <v>43375</v>
      </c>
      <c r="N84" s="29"/>
      <c r="O84" s="30"/>
      <c r="P84" s="3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32" customFormat="1" ht="16.5" customHeight="1">
      <c r="A85" s="27"/>
      <c r="B85" s="14"/>
      <c r="C85" s="15"/>
      <c r="D85" s="16" t="s">
        <v>127</v>
      </c>
      <c r="E85" s="17">
        <v>1</v>
      </c>
      <c r="F85" s="28">
        <v>654.21</v>
      </c>
      <c r="G85" s="19">
        <f t="shared" si="3"/>
        <v>654.21</v>
      </c>
      <c r="H85" s="20">
        <f t="shared" si="4"/>
        <v>45.79</v>
      </c>
      <c r="I85" s="21">
        <f t="shared" si="5"/>
        <v>700</v>
      </c>
      <c r="J85" s="133"/>
      <c r="K85" s="22" t="s">
        <v>122</v>
      </c>
      <c r="L85" s="23">
        <v>43346</v>
      </c>
      <c r="M85" s="23">
        <v>43375</v>
      </c>
      <c r="N85" s="29"/>
      <c r="O85" s="30"/>
      <c r="P85" s="3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32" customFormat="1" ht="16.5" customHeight="1">
      <c r="A86" s="27"/>
      <c r="B86" s="14"/>
      <c r="C86" s="15"/>
      <c r="D86" s="16" t="s">
        <v>128</v>
      </c>
      <c r="E86" s="17">
        <v>1</v>
      </c>
      <c r="F86" s="28">
        <v>168.22</v>
      </c>
      <c r="G86" s="19">
        <f t="shared" si="3"/>
        <v>168.22</v>
      </c>
      <c r="H86" s="20">
        <f t="shared" si="4"/>
        <v>11.78</v>
      </c>
      <c r="I86" s="21">
        <f t="shared" si="5"/>
        <v>180</v>
      </c>
      <c r="J86" s="133"/>
      <c r="K86" s="22" t="s">
        <v>122</v>
      </c>
      <c r="L86" s="23">
        <v>43346</v>
      </c>
      <c r="M86" s="23">
        <v>43375</v>
      </c>
      <c r="N86" s="29"/>
      <c r="O86" s="30"/>
      <c r="P86" s="3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32" customFormat="1" ht="16.5" customHeight="1">
      <c r="A87" s="27"/>
      <c r="B87" s="14"/>
      <c r="C87" s="15"/>
      <c r="D87" s="16" t="s">
        <v>129</v>
      </c>
      <c r="E87" s="17">
        <v>3</v>
      </c>
      <c r="F87" s="28">
        <v>129.91</v>
      </c>
      <c r="G87" s="19">
        <f t="shared" si="3"/>
        <v>389.73</v>
      </c>
      <c r="H87" s="20">
        <f t="shared" si="4"/>
        <v>27.28</v>
      </c>
      <c r="I87" s="21">
        <f t="shared" si="5"/>
        <v>417.01</v>
      </c>
      <c r="J87" s="133"/>
      <c r="K87" s="22" t="s">
        <v>122</v>
      </c>
      <c r="L87" s="23">
        <v>43346</v>
      </c>
      <c r="M87" s="23">
        <v>43375</v>
      </c>
      <c r="N87" s="29"/>
      <c r="O87" s="30"/>
      <c r="P87" s="31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32" customFormat="1" ht="16.5" customHeight="1">
      <c r="A88" s="27"/>
      <c r="B88" s="14"/>
      <c r="C88" s="15" t="s">
        <v>130</v>
      </c>
      <c r="D88" s="16" t="s">
        <v>131</v>
      </c>
      <c r="E88" s="17">
        <v>5</v>
      </c>
      <c r="F88" s="28">
        <v>401.87</v>
      </c>
      <c r="G88" s="19">
        <f t="shared" si="3"/>
        <v>2009.35</v>
      </c>
      <c r="H88" s="20">
        <f t="shared" si="4"/>
        <v>140.65</v>
      </c>
      <c r="I88" s="21">
        <f t="shared" si="5"/>
        <v>2150</v>
      </c>
      <c r="J88" s="133"/>
      <c r="K88" s="22" t="s">
        <v>132</v>
      </c>
      <c r="L88" s="23">
        <v>43346</v>
      </c>
      <c r="M88" s="23">
        <v>43375</v>
      </c>
      <c r="N88" s="29"/>
      <c r="O88" s="30"/>
      <c r="P88" s="3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32" customFormat="1" ht="16.5" customHeight="1">
      <c r="A89" s="27"/>
      <c r="B89" s="14"/>
      <c r="C89" s="15"/>
      <c r="D89" s="16" t="s">
        <v>133</v>
      </c>
      <c r="E89" s="17">
        <v>2</v>
      </c>
      <c r="F89" s="28">
        <v>280.37</v>
      </c>
      <c r="G89" s="19">
        <f t="shared" si="3"/>
        <v>560.74</v>
      </c>
      <c r="H89" s="20">
        <f t="shared" si="4"/>
        <v>39.25</v>
      </c>
      <c r="I89" s="21">
        <f t="shared" si="5"/>
        <v>599.99</v>
      </c>
      <c r="J89" s="133"/>
      <c r="K89" s="22" t="s">
        <v>132</v>
      </c>
      <c r="L89" s="23">
        <v>43346</v>
      </c>
      <c r="M89" s="23">
        <v>43375</v>
      </c>
      <c r="N89" s="29"/>
      <c r="O89" s="30"/>
      <c r="P89" s="3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32" customFormat="1" ht="16.5" customHeight="1">
      <c r="A90" s="27"/>
      <c r="B90" s="14"/>
      <c r="C90" s="35"/>
      <c r="D90" s="16" t="s">
        <v>134</v>
      </c>
      <c r="E90" s="17">
        <v>2</v>
      </c>
      <c r="F90" s="18">
        <v>73.83</v>
      </c>
      <c r="G90" s="19">
        <f t="shared" ref="G90:G153" si="6">ROUND(E90*F90,2)</f>
        <v>147.66</v>
      </c>
      <c r="H90" s="20">
        <f t="shared" si="4"/>
        <v>10.34</v>
      </c>
      <c r="I90" s="21">
        <f t="shared" si="5"/>
        <v>158</v>
      </c>
      <c r="J90" s="133"/>
      <c r="K90" s="22" t="s">
        <v>132</v>
      </c>
      <c r="L90" s="23">
        <v>43346</v>
      </c>
      <c r="M90" s="23">
        <v>43375</v>
      </c>
      <c r="N90" s="29"/>
      <c r="O90" s="30"/>
      <c r="P90" s="3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32" customFormat="1" ht="16.5" customHeight="1">
      <c r="A91" s="27"/>
      <c r="B91" s="14"/>
      <c r="C91" s="35"/>
      <c r="D91" s="16" t="s">
        <v>135</v>
      </c>
      <c r="E91" s="17">
        <v>1</v>
      </c>
      <c r="F91" s="18">
        <v>207.47</v>
      </c>
      <c r="G91" s="19">
        <f t="shared" si="6"/>
        <v>207.47</v>
      </c>
      <c r="H91" s="20">
        <f t="shared" si="4"/>
        <v>14.52</v>
      </c>
      <c r="I91" s="21">
        <f t="shared" si="5"/>
        <v>221.99</v>
      </c>
      <c r="J91" s="133"/>
      <c r="K91" s="22" t="s">
        <v>132</v>
      </c>
      <c r="L91" s="23">
        <v>43346</v>
      </c>
      <c r="M91" s="23">
        <v>43375</v>
      </c>
      <c r="N91" s="29"/>
      <c r="O91" s="30"/>
      <c r="P91" s="3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32" customFormat="1" ht="16.5" customHeight="1">
      <c r="A92" s="36"/>
      <c r="B92" s="14"/>
      <c r="C92" s="35"/>
      <c r="D92" s="16" t="s">
        <v>136</v>
      </c>
      <c r="E92" s="17">
        <v>5</v>
      </c>
      <c r="F92" s="18">
        <v>74.77</v>
      </c>
      <c r="G92" s="19">
        <f t="shared" si="6"/>
        <v>373.85</v>
      </c>
      <c r="H92" s="20">
        <f t="shared" si="4"/>
        <v>26.17</v>
      </c>
      <c r="I92" s="21">
        <f t="shared" si="5"/>
        <v>400.02</v>
      </c>
      <c r="J92" s="133"/>
      <c r="K92" s="22" t="s">
        <v>132</v>
      </c>
      <c r="L92" s="23">
        <v>43346</v>
      </c>
      <c r="M92" s="23">
        <v>43375</v>
      </c>
      <c r="N92" s="29"/>
      <c r="O92" s="30"/>
      <c r="P92" s="3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32" customFormat="1" ht="16.5" customHeight="1">
      <c r="A93" s="36"/>
      <c r="B93" s="14"/>
      <c r="C93" s="15"/>
      <c r="D93" s="24" t="s">
        <v>137</v>
      </c>
      <c r="E93" s="37">
        <v>1</v>
      </c>
      <c r="F93" s="38">
        <v>112.15</v>
      </c>
      <c r="G93" s="19">
        <f t="shared" si="6"/>
        <v>112.15</v>
      </c>
      <c r="H93" s="20">
        <f t="shared" si="4"/>
        <v>7.85</v>
      </c>
      <c r="I93" s="21">
        <f t="shared" si="5"/>
        <v>120</v>
      </c>
      <c r="J93" s="133"/>
      <c r="K93" s="22" t="s">
        <v>132</v>
      </c>
      <c r="L93" s="23">
        <v>43346</v>
      </c>
      <c r="M93" s="23">
        <v>43375</v>
      </c>
      <c r="N93" s="29"/>
      <c r="O93" s="29"/>
      <c r="P93" s="39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32" customFormat="1" ht="16.5" customHeight="1">
      <c r="A94" s="36"/>
      <c r="B94" s="14"/>
      <c r="C94" s="15"/>
      <c r="D94" s="24" t="s">
        <v>138</v>
      </c>
      <c r="E94" s="37">
        <v>1</v>
      </c>
      <c r="F94" s="38">
        <v>126.17</v>
      </c>
      <c r="G94" s="19">
        <f t="shared" si="6"/>
        <v>126.17</v>
      </c>
      <c r="H94" s="20">
        <f t="shared" si="4"/>
        <v>8.83</v>
      </c>
      <c r="I94" s="21">
        <f t="shared" si="5"/>
        <v>135</v>
      </c>
      <c r="J94" s="133"/>
      <c r="K94" s="22" t="s">
        <v>132</v>
      </c>
      <c r="L94" s="23">
        <v>43346</v>
      </c>
      <c r="M94" s="23">
        <v>43375</v>
      </c>
      <c r="N94" s="29"/>
      <c r="O94" s="29"/>
      <c r="P94" s="39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32" customFormat="1" ht="16.5" customHeight="1">
      <c r="A95" s="40"/>
      <c r="B95" s="14"/>
      <c r="C95" s="15"/>
      <c r="D95" s="24" t="s">
        <v>139</v>
      </c>
      <c r="E95" s="37">
        <v>1</v>
      </c>
      <c r="F95" s="38">
        <v>163.55000000000001</v>
      </c>
      <c r="G95" s="19">
        <f t="shared" si="6"/>
        <v>163.55000000000001</v>
      </c>
      <c r="H95" s="20">
        <f t="shared" si="4"/>
        <v>11.45</v>
      </c>
      <c r="I95" s="21">
        <f t="shared" si="5"/>
        <v>175</v>
      </c>
      <c r="J95" s="133"/>
      <c r="K95" s="22" t="s">
        <v>132</v>
      </c>
      <c r="L95" s="23">
        <v>43346</v>
      </c>
      <c r="M95" s="23">
        <v>43375</v>
      </c>
      <c r="N95" s="29"/>
      <c r="O95" s="29"/>
      <c r="P95" s="39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32" customFormat="1" ht="16.5" customHeight="1">
      <c r="A96" s="40"/>
      <c r="B96" s="14"/>
      <c r="C96" s="15"/>
      <c r="D96" s="24" t="s">
        <v>140</v>
      </c>
      <c r="E96" s="37">
        <v>1</v>
      </c>
      <c r="F96" s="38">
        <v>191.59</v>
      </c>
      <c r="G96" s="19">
        <f t="shared" si="6"/>
        <v>191.59</v>
      </c>
      <c r="H96" s="20">
        <f t="shared" si="4"/>
        <v>13.41</v>
      </c>
      <c r="I96" s="21">
        <f t="shared" si="5"/>
        <v>205</v>
      </c>
      <c r="J96" s="133"/>
      <c r="K96" s="22" t="s">
        <v>132</v>
      </c>
      <c r="L96" s="23">
        <v>43346</v>
      </c>
      <c r="M96" s="23">
        <v>43375</v>
      </c>
      <c r="N96" s="29"/>
      <c r="O96" s="29"/>
      <c r="P96" s="39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32" customFormat="1" ht="16.5" customHeight="1">
      <c r="A97" s="40"/>
      <c r="B97" s="14"/>
      <c r="C97" s="15"/>
      <c r="D97" s="24" t="s">
        <v>141</v>
      </c>
      <c r="E97" s="37">
        <v>10</v>
      </c>
      <c r="F97" s="38">
        <v>15.89</v>
      </c>
      <c r="G97" s="19">
        <f t="shared" si="6"/>
        <v>158.9</v>
      </c>
      <c r="H97" s="20">
        <f t="shared" si="4"/>
        <v>11.12</v>
      </c>
      <c r="I97" s="21">
        <f t="shared" si="5"/>
        <v>170.02</v>
      </c>
      <c r="J97" s="134"/>
      <c r="K97" s="22" t="s">
        <v>132</v>
      </c>
      <c r="L97" s="23">
        <v>43346</v>
      </c>
      <c r="M97" s="23">
        <v>43375</v>
      </c>
      <c r="N97" s="29"/>
      <c r="O97" s="29"/>
      <c r="P97" s="39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32" customFormat="1" ht="16.5" customHeight="1">
      <c r="A98" s="41">
        <v>8</v>
      </c>
      <c r="B98" s="14" t="s">
        <v>142</v>
      </c>
      <c r="C98" s="15" t="s">
        <v>143</v>
      </c>
      <c r="D98" s="24" t="s">
        <v>144</v>
      </c>
      <c r="E98" s="37">
        <v>400</v>
      </c>
      <c r="F98" s="38">
        <v>23.6</v>
      </c>
      <c r="G98" s="19">
        <f t="shared" si="6"/>
        <v>9440</v>
      </c>
      <c r="H98" s="20">
        <f>ROUND(SUM(G98:G104)*0.07,2)</f>
        <v>6931.93</v>
      </c>
      <c r="I98" s="21">
        <f>SUM(G98:G104,H98)</f>
        <v>105959.47999999998</v>
      </c>
      <c r="J98" s="132">
        <f>SUM(I98:I120)</f>
        <v>278244.95</v>
      </c>
      <c r="K98" s="22" t="s">
        <v>145</v>
      </c>
      <c r="L98" s="23">
        <v>43346</v>
      </c>
      <c r="M98" s="23">
        <v>43375</v>
      </c>
      <c r="N98" s="29"/>
      <c r="O98" s="29"/>
      <c r="P98" s="39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32" customFormat="1" ht="16.5" customHeight="1">
      <c r="A99" s="40"/>
      <c r="B99" s="14"/>
      <c r="C99" s="15"/>
      <c r="D99" s="29" t="s">
        <v>146</v>
      </c>
      <c r="E99" s="37">
        <v>5</v>
      </c>
      <c r="F99" s="38">
        <v>184.63</v>
      </c>
      <c r="G99" s="19">
        <f t="shared" si="6"/>
        <v>923.15</v>
      </c>
      <c r="H99" s="20"/>
      <c r="I99" s="21"/>
      <c r="J99" s="133"/>
      <c r="K99" s="22" t="s">
        <v>145</v>
      </c>
      <c r="L99" s="23">
        <v>43346</v>
      </c>
      <c r="M99" s="23">
        <v>43375</v>
      </c>
      <c r="N99" s="29"/>
      <c r="O99" s="29"/>
      <c r="P99" s="3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32" customFormat="1" ht="16.5" customHeight="1">
      <c r="A100" s="40"/>
      <c r="B100" s="14"/>
      <c r="C100" s="15"/>
      <c r="D100" s="29" t="s">
        <v>147</v>
      </c>
      <c r="E100" s="37">
        <v>70</v>
      </c>
      <c r="F100" s="38">
        <v>206.66</v>
      </c>
      <c r="G100" s="19">
        <f t="shared" si="6"/>
        <v>14466.2</v>
      </c>
      <c r="H100" s="20"/>
      <c r="I100" s="21"/>
      <c r="J100" s="133"/>
      <c r="K100" s="22" t="s">
        <v>145</v>
      </c>
      <c r="L100" s="23">
        <v>43346</v>
      </c>
      <c r="M100" s="23">
        <v>43375</v>
      </c>
      <c r="N100" s="29"/>
      <c r="O100" s="29"/>
      <c r="P100" s="3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32" customFormat="1" ht="16.5" customHeight="1">
      <c r="A101" s="40"/>
      <c r="B101" s="14"/>
      <c r="C101" s="15"/>
      <c r="D101" s="29" t="s">
        <v>148</v>
      </c>
      <c r="E101" s="37">
        <v>140</v>
      </c>
      <c r="F101" s="38">
        <v>320.43</v>
      </c>
      <c r="G101" s="19">
        <f t="shared" si="6"/>
        <v>44860.2</v>
      </c>
      <c r="H101" s="20"/>
      <c r="I101" s="21"/>
      <c r="J101" s="133"/>
      <c r="K101" s="22" t="s">
        <v>145</v>
      </c>
      <c r="L101" s="23">
        <v>43346</v>
      </c>
      <c r="M101" s="23">
        <v>43375</v>
      </c>
      <c r="N101" s="29"/>
      <c r="O101" s="29"/>
      <c r="P101" s="3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32" customFormat="1" ht="16.5" customHeight="1">
      <c r="A102" s="40"/>
      <c r="B102" s="14"/>
      <c r="C102" s="15"/>
      <c r="D102" s="29" t="s">
        <v>149</v>
      </c>
      <c r="E102" s="37">
        <v>40</v>
      </c>
      <c r="F102" s="38">
        <v>375.03</v>
      </c>
      <c r="G102" s="19">
        <f t="shared" si="6"/>
        <v>15001.2</v>
      </c>
      <c r="H102" s="20"/>
      <c r="I102" s="21"/>
      <c r="J102" s="133"/>
      <c r="K102" s="22" t="s">
        <v>145</v>
      </c>
      <c r="L102" s="23">
        <v>43346</v>
      </c>
      <c r="M102" s="23">
        <v>43375</v>
      </c>
      <c r="N102" s="29"/>
      <c r="O102" s="29"/>
      <c r="P102" s="3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32" customFormat="1" ht="16.5" customHeight="1">
      <c r="A103" s="40"/>
      <c r="B103" s="14"/>
      <c r="C103" s="15"/>
      <c r="D103" s="29" t="s">
        <v>150</v>
      </c>
      <c r="E103" s="37">
        <v>20</v>
      </c>
      <c r="F103" s="38">
        <v>439.4</v>
      </c>
      <c r="G103" s="19">
        <f t="shared" si="6"/>
        <v>8788</v>
      </c>
      <c r="H103" s="20"/>
      <c r="I103" s="21"/>
      <c r="J103" s="133"/>
      <c r="K103" s="22" t="s">
        <v>145</v>
      </c>
      <c r="L103" s="23">
        <v>43346</v>
      </c>
      <c r="M103" s="23">
        <v>43375</v>
      </c>
      <c r="N103" s="29"/>
      <c r="O103" s="29"/>
      <c r="P103" s="3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32" customFormat="1" ht="16.5" customHeight="1">
      <c r="A104" s="40"/>
      <c r="B104" s="14"/>
      <c r="C104" s="15"/>
      <c r="D104" s="29" t="s">
        <v>151</v>
      </c>
      <c r="E104" s="37">
        <v>320</v>
      </c>
      <c r="F104" s="38">
        <v>17.34</v>
      </c>
      <c r="G104" s="19">
        <f t="shared" si="6"/>
        <v>5548.8</v>
      </c>
      <c r="H104" s="20"/>
      <c r="I104" s="21"/>
      <c r="J104" s="133"/>
      <c r="K104" s="22" t="s">
        <v>145</v>
      </c>
      <c r="L104" s="23">
        <v>43346</v>
      </c>
      <c r="M104" s="23">
        <v>43375</v>
      </c>
      <c r="N104" s="29"/>
      <c r="O104" s="29"/>
      <c r="P104" s="3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32" customFormat="1" ht="16.5" customHeight="1">
      <c r="A105" s="40"/>
      <c r="B105" s="14"/>
      <c r="C105" s="15" t="s">
        <v>152</v>
      </c>
      <c r="D105" s="42" t="s">
        <v>144</v>
      </c>
      <c r="E105" s="43">
        <v>100</v>
      </c>
      <c r="F105" s="44">
        <v>23.6</v>
      </c>
      <c r="G105" s="19">
        <f t="shared" si="6"/>
        <v>2360</v>
      </c>
      <c r="H105" s="20">
        <f>ROUND(SUM(G105:G110)*0.07,2)</f>
        <v>3673.82</v>
      </c>
      <c r="I105" s="21">
        <f>SUM(G105:G110,H105)</f>
        <v>56156.920000000006</v>
      </c>
      <c r="J105" s="133"/>
      <c r="K105" s="22" t="s">
        <v>153</v>
      </c>
      <c r="L105" s="23">
        <v>43346</v>
      </c>
      <c r="M105" s="23">
        <v>43375</v>
      </c>
      <c r="N105" s="29"/>
      <c r="O105" s="29"/>
      <c r="P105" s="3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32" customFormat="1" ht="16.5" customHeight="1">
      <c r="A106" s="40"/>
      <c r="B106" s="14"/>
      <c r="C106" s="15" t="s">
        <v>152</v>
      </c>
      <c r="D106" s="42" t="s">
        <v>147</v>
      </c>
      <c r="E106" s="37">
        <v>40</v>
      </c>
      <c r="F106" s="38">
        <v>206.66</v>
      </c>
      <c r="G106" s="19">
        <f t="shared" si="6"/>
        <v>8266.4</v>
      </c>
      <c r="H106" s="20"/>
      <c r="I106" s="21"/>
      <c r="J106" s="133"/>
      <c r="K106" s="22" t="s">
        <v>153</v>
      </c>
      <c r="L106" s="23">
        <v>43346</v>
      </c>
      <c r="M106" s="23">
        <v>43375</v>
      </c>
      <c r="N106" s="29"/>
      <c r="O106" s="29"/>
      <c r="P106" s="3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32" customFormat="1" ht="16.5" customHeight="1">
      <c r="A107" s="40"/>
      <c r="B107" s="14"/>
      <c r="C107" s="45" t="s">
        <v>152</v>
      </c>
      <c r="D107" s="29" t="s">
        <v>148</v>
      </c>
      <c r="E107" s="46">
        <v>80</v>
      </c>
      <c r="F107" s="47">
        <v>320.43</v>
      </c>
      <c r="G107" s="19">
        <f t="shared" si="6"/>
        <v>25634.400000000001</v>
      </c>
      <c r="H107" s="20"/>
      <c r="I107" s="21"/>
      <c r="J107" s="133"/>
      <c r="K107" s="22" t="s">
        <v>153</v>
      </c>
      <c r="L107" s="23">
        <v>43346</v>
      </c>
      <c r="M107" s="23">
        <v>43375</v>
      </c>
      <c r="N107" s="29"/>
      <c r="O107" s="29"/>
      <c r="P107" s="3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32" customFormat="1" ht="16.5" customHeight="1">
      <c r="A108" s="40"/>
      <c r="B108" s="14"/>
      <c r="C108" s="15" t="s">
        <v>152</v>
      </c>
      <c r="D108" s="48" t="s">
        <v>149</v>
      </c>
      <c r="E108" s="46">
        <v>30</v>
      </c>
      <c r="F108" s="47">
        <v>375.03</v>
      </c>
      <c r="G108" s="19">
        <f t="shared" si="6"/>
        <v>11250.9</v>
      </c>
      <c r="H108" s="20"/>
      <c r="I108" s="21"/>
      <c r="J108" s="133"/>
      <c r="K108" s="22" t="s">
        <v>153</v>
      </c>
      <c r="L108" s="23">
        <v>43346</v>
      </c>
      <c r="M108" s="23">
        <v>43375</v>
      </c>
      <c r="N108" s="29"/>
      <c r="O108" s="29"/>
      <c r="P108" s="3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32" customFormat="1" ht="16.5" customHeight="1">
      <c r="A109" s="40"/>
      <c r="B109" s="14"/>
      <c r="C109" s="15" t="s">
        <v>152</v>
      </c>
      <c r="D109" s="49" t="s">
        <v>150</v>
      </c>
      <c r="E109" s="50">
        <v>5</v>
      </c>
      <c r="F109" s="51">
        <v>439.4</v>
      </c>
      <c r="G109" s="19">
        <f t="shared" si="6"/>
        <v>2197</v>
      </c>
      <c r="H109" s="20"/>
      <c r="I109" s="21"/>
      <c r="J109" s="133"/>
      <c r="K109" s="22" t="s">
        <v>153</v>
      </c>
      <c r="L109" s="23">
        <v>43346</v>
      </c>
      <c r="M109" s="23">
        <v>43375</v>
      </c>
      <c r="N109" s="29"/>
      <c r="O109" s="29"/>
      <c r="P109" s="3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32" customFormat="1" ht="16.5" customHeight="1">
      <c r="A110" s="40"/>
      <c r="B110" s="14"/>
      <c r="C110" s="15" t="s">
        <v>152</v>
      </c>
      <c r="D110" s="14" t="s">
        <v>151</v>
      </c>
      <c r="E110" s="37">
        <v>160</v>
      </c>
      <c r="F110" s="38">
        <v>17.34</v>
      </c>
      <c r="G110" s="19">
        <f t="shared" si="6"/>
        <v>2774.4</v>
      </c>
      <c r="H110" s="20"/>
      <c r="I110" s="21"/>
      <c r="J110" s="133"/>
      <c r="K110" s="22" t="s">
        <v>153</v>
      </c>
      <c r="L110" s="23">
        <v>43346</v>
      </c>
      <c r="M110" s="23">
        <v>43375</v>
      </c>
      <c r="N110" s="29"/>
      <c r="O110" s="29"/>
      <c r="P110" s="3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32" customFormat="1" ht="16.5" customHeight="1">
      <c r="A111" s="40"/>
      <c r="B111" s="14"/>
      <c r="C111" s="15" t="s">
        <v>154</v>
      </c>
      <c r="D111" s="14" t="s">
        <v>144</v>
      </c>
      <c r="E111" s="37">
        <v>150</v>
      </c>
      <c r="F111" s="38">
        <v>23.6</v>
      </c>
      <c r="G111" s="19">
        <f t="shared" si="6"/>
        <v>3540</v>
      </c>
      <c r="H111" s="20">
        <f>ROUND(SUM(G111:G115)*0.07,2)</f>
        <v>4008.95</v>
      </c>
      <c r="I111" s="21">
        <f>SUM(G111:G115,H111)</f>
        <v>61279.599999999991</v>
      </c>
      <c r="J111" s="133"/>
      <c r="K111" s="22" t="s">
        <v>155</v>
      </c>
      <c r="L111" s="23">
        <v>43346</v>
      </c>
      <c r="M111" s="23">
        <v>43375</v>
      </c>
      <c r="N111" s="29"/>
      <c r="O111" s="29"/>
      <c r="P111" s="3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32" customFormat="1" ht="16.5" customHeight="1">
      <c r="A112" s="40"/>
      <c r="B112" s="14"/>
      <c r="C112" s="15" t="s">
        <v>154</v>
      </c>
      <c r="D112" s="14" t="s">
        <v>147</v>
      </c>
      <c r="E112" s="37">
        <v>40</v>
      </c>
      <c r="F112" s="38">
        <v>206.66</v>
      </c>
      <c r="G112" s="19">
        <f t="shared" si="6"/>
        <v>8266.4</v>
      </c>
      <c r="H112" s="20"/>
      <c r="I112" s="21"/>
      <c r="J112" s="133"/>
      <c r="K112" s="22" t="s">
        <v>155</v>
      </c>
      <c r="L112" s="23">
        <v>43346</v>
      </c>
      <c r="M112" s="23">
        <v>43375</v>
      </c>
      <c r="N112" s="29"/>
      <c r="O112" s="29"/>
      <c r="P112" s="3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32" customFormat="1" ht="16.5" customHeight="1">
      <c r="A113" s="40"/>
      <c r="B113" s="14"/>
      <c r="C113" s="15" t="s">
        <v>154</v>
      </c>
      <c r="D113" s="48" t="s">
        <v>148</v>
      </c>
      <c r="E113" s="37">
        <v>120</v>
      </c>
      <c r="F113" s="38">
        <v>320.43</v>
      </c>
      <c r="G113" s="19">
        <f t="shared" si="6"/>
        <v>38451.599999999999</v>
      </c>
      <c r="H113" s="20"/>
      <c r="I113" s="21"/>
      <c r="J113" s="133"/>
      <c r="K113" s="22" t="s">
        <v>155</v>
      </c>
      <c r="L113" s="23">
        <v>43346</v>
      </c>
      <c r="M113" s="23">
        <v>43375</v>
      </c>
      <c r="N113" s="29"/>
      <c r="O113" s="29"/>
      <c r="P113" s="3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32" customFormat="1" ht="14.25" customHeight="1">
      <c r="A114" s="40"/>
      <c r="B114" s="14"/>
      <c r="C114" s="15" t="s">
        <v>154</v>
      </c>
      <c r="D114" s="52" t="s">
        <v>149</v>
      </c>
      <c r="E114" s="53">
        <v>15</v>
      </c>
      <c r="F114" s="54">
        <v>375.03</v>
      </c>
      <c r="G114" s="19">
        <f t="shared" si="6"/>
        <v>5625.45</v>
      </c>
      <c r="H114" s="20"/>
      <c r="I114" s="21"/>
      <c r="J114" s="133"/>
      <c r="K114" s="22" t="s">
        <v>155</v>
      </c>
      <c r="L114" s="23">
        <v>43346</v>
      </c>
      <c r="M114" s="23">
        <v>43375</v>
      </c>
      <c r="N114" s="29"/>
      <c r="O114" s="29"/>
      <c r="P114" s="3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32" customFormat="1" ht="16.5" customHeight="1">
      <c r="A115" s="40"/>
      <c r="B115" s="14"/>
      <c r="C115" s="15" t="s">
        <v>154</v>
      </c>
      <c r="D115" s="14" t="s">
        <v>151</v>
      </c>
      <c r="E115" s="37">
        <v>80</v>
      </c>
      <c r="F115" s="38">
        <v>17.34</v>
      </c>
      <c r="G115" s="19">
        <f t="shared" si="6"/>
        <v>1387.2</v>
      </c>
      <c r="H115" s="20"/>
      <c r="I115" s="21"/>
      <c r="J115" s="133"/>
      <c r="K115" s="22" t="s">
        <v>155</v>
      </c>
      <c r="L115" s="23">
        <v>43346</v>
      </c>
      <c r="M115" s="23">
        <v>43375</v>
      </c>
      <c r="N115" s="29"/>
      <c r="O115" s="29"/>
      <c r="P115" s="3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32" customFormat="1" ht="16.5" customHeight="1">
      <c r="A116" s="40"/>
      <c r="B116" s="14"/>
      <c r="C116" s="15" t="s">
        <v>156</v>
      </c>
      <c r="D116" s="14" t="s">
        <v>144</v>
      </c>
      <c r="E116" s="37">
        <v>100</v>
      </c>
      <c r="F116" s="38">
        <v>23.6</v>
      </c>
      <c r="G116" s="19">
        <f t="shared" si="6"/>
        <v>2360</v>
      </c>
      <c r="H116" s="20">
        <f>ROUND(SUM(G116:G120)*0.07,2)</f>
        <v>3588.25</v>
      </c>
      <c r="I116" s="21">
        <f>SUM(G116:G120,H116)</f>
        <v>54848.950000000004</v>
      </c>
      <c r="J116" s="133"/>
      <c r="K116" s="22" t="s">
        <v>157</v>
      </c>
      <c r="L116" s="23">
        <v>43346</v>
      </c>
      <c r="M116" s="23">
        <v>43375</v>
      </c>
      <c r="N116" s="55"/>
      <c r="O116" s="55"/>
      <c r="P116" s="5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32" customFormat="1" ht="16.5" customHeight="1">
      <c r="A117" s="40"/>
      <c r="B117" s="14"/>
      <c r="C117" s="15" t="s">
        <v>156</v>
      </c>
      <c r="D117" s="14" t="s">
        <v>147</v>
      </c>
      <c r="E117" s="37">
        <v>50</v>
      </c>
      <c r="F117" s="38">
        <v>206.66</v>
      </c>
      <c r="G117" s="19">
        <f t="shared" si="6"/>
        <v>10333</v>
      </c>
      <c r="H117" s="20"/>
      <c r="I117" s="21"/>
      <c r="J117" s="133"/>
      <c r="K117" s="22" t="s">
        <v>157</v>
      </c>
      <c r="L117" s="23">
        <v>43346</v>
      </c>
      <c r="M117" s="23">
        <v>43375</v>
      </c>
      <c r="N117" s="29"/>
      <c r="O117" s="29"/>
      <c r="P117" s="3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32" customFormat="1" ht="16.5" customHeight="1">
      <c r="A118" s="40"/>
      <c r="B118" s="14"/>
      <c r="C118" s="15" t="s">
        <v>156</v>
      </c>
      <c r="D118" s="14" t="s">
        <v>148</v>
      </c>
      <c r="E118" s="37">
        <v>100</v>
      </c>
      <c r="F118" s="38">
        <v>320.43</v>
      </c>
      <c r="G118" s="19">
        <f t="shared" si="6"/>
        <v>32043</v>
      </c>
      <c r="H118" s="20"/>
      <c r="I118" s="21"/>
      <c r="J118" s="133"/>
      <c r="K118" s="22" t="s">
        <v>157</v>
      </c>
      <c r="L118" s="23">
        <v>43346</v>
      </c>
      <c r="M118" s="23">
        <v>43375</v>
      </c>
      <c r="N118" s="29"/>
      <c r="O118" s="29"/>
      <c r="P118" s="3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32" customFormat="1" ht="16.5" customHeight="1">
      <c r="A119" s="40"/>
      <c r="B119" s="14"/>
      <c r="C119" s="15" t="s">
        <v>156</v>
      </c>
      <c r="D119" s="14" t="s">
        <v>149</v>
      </c>
      <c r="E119" s="37">
        <v>10</v>
      </c>
      <c r="F119" s="38">
        <v>375.03</v>
      </c>
      <c r="G119" s="19">
        <f t="shared" si="6"/>
        <v>3750.3</v>
      </c>
      <c r="H119" s="20"/>
      <c r="I119" s="21"/>
      <c r="J119" s="133"/>
      <c r="K119" s="22" t="s">
        <v>157</v>
      </c>
      <c r="L119" s="23">
        <v>43346</v>
      </c>
      <c r="M119" s="23">
        <v>43375</v>
      </c>
      <c r="N119" s="29"/>
      <c r="O119" s="29"/>
      <c r="P119" s="39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32" customFormat="1" ht="16.5" customHeight="1">
      <c r="A120" s="40"/>
      <c r="B120" s="14"/>
      <c r="C120" s="15" t="s">
        <v>156</v>
      </c>
      <c r="D120" s="14" t="s">
        <v>151</v>
      </c>
      <c r="E120" s="37">
        <v>160</v>
      </c>
      <c r="F120" s="38">
        <v>17.34</v>
      </c>
      <c r="G120" s="19">
        <f t="shared" si="6"/>
        <v>2774.4</v>
      </c>
      <c r="H120" s="20"/>
      <c r="I120" s="21"/>
      <c r="J120" s="134"/>
      <c r="K120" s="22" t="s">
        <v>157</v>
      </c>
      <c r="L120" s="23">
        <v>43346</v>
      </c>
      <c r="M120" s="23">
        <v>43375</v>
      </c>
      <c r="N120" s="29"/>
      <c r="O120" s="29"/>
      <c r="P120" s="39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32" customFormat="1" ht="16.5" customHeight="1">
      <c r="A121" s="41">
        <v>9</v>
      </c>
      <c r="B121" s="14" t="s">
        <v>158</v>
      </c>
      <c r="C121" s="15" t="s">
        <v>159</v>
      </c>
      <c r="D121" s="14" t="s">
        <v>160</v>
      </c>
      <c r="E121" s="37">
        <v>40</v>
      </c>
      <c r="F121" s="38">
        <v>45</v>
      </c>
      <c r="G121" s="19">
        <f t="shared" si="6"/>
        <v>1800</v>
      </c>
      <c r="H121" s="20">
        <f t="shared" ref="H121:H184" si="7">ROUND(G121*0.07,2)</f>
        <v>126</v>
      </c>
      <c r="I121" s="21">
        <f t="shared" si="5"/>
        <v>1926</v>
      </c>
      <c r="J121" s="132">
        <f>SUM(I121:I140)</f>
        <v>83288.800000000003</v>
      </c>
      <c r="K121" s="22" t="s">
        <v>161</v>
      </c>
      <c r="L121" s="23">
        <v>43346</v>
      </c>
      <c r="M121" s="23">
        <v>43375</v>
      </c>
      <c r="N121" s="29"/>
      <c r="O121" s="29"/>
      <c r="P121" s="39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32" customFormat="1" ht="16.5" customHeight="1">
      <c r="A122" s="40"/>
      <c r="B122" s="14"/>
      <c r="C122" s="15"/>
      <c r="D122" s="14" t="s">
        <v>162</v>
      </c>
      <c r="E122" s="37">
        <v>80</v>
      </c>
      <c r="F122" s="38">
        <v>95</v>
      </c>
      <c r="G122" s="19">
        <f t="shared" si="6"/>
        <v>7600</v>
      </c>
      <c r="H122" s="20">
        <f t="shared" si="7"/>
        <v>532</v>
      </c>
      <c r="I122" s="21">
        <f t="shared" si="5"/>
        <v>8132</v>
      </c>
      <c r="J122" s="133"/>
      <c r="K122" s="22" t="s">
        <v>161</v>
      </c>
      <c r="L122" s="23">
        <v>43346</v>
      </c>
      <c r="M122" s="23">
        <v>43375</v>
      </c>
      <c r="N122" s="29"/>
      <c r="O122" s="29"/>
      <c r="P122" s="39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32" customFormat="1" ht="16.5" customHeight="1">
      <c r="A123" s="40"/>
      <c r="B123" s="14"/>
      <c r="C123" s="15"/>
      <c r="D123" s="14" t="s">
        <v>163</v>
      </c>
      <c r="E123" s="43">
        <v>120</v>
      </c>
      <c r="F123" s="44">
        <v>50</v>
      </c>
      <c r="G123" s="19">
        <f t="shared" si="6"/>
        <v>6000</v>
      </c>
      <c r="H123" s="20">
        <f t="shared" si="7"/>
        <v>420</v>
      </c>
      <c r="I123" s="21">
        <f t="shared" si="5"/>
        <v>6420</v>
      </c>
      <c r="J123" s="133"/>
      <c r="K123" s="22" t="s">
        <v>164</v>
      </c>
      <c r="L123" s="23">
        <v>43346</v>
      </c>
      <c r="M123" s="23">
        <v>43375</v>
      </c>
      <c r="N123" s="29"/>
      <c r="O123" s="29"/>
      <c r="P123" s="39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32" customFormat="1" ht="16.5" customHeight="1">
      <c r="A124" s="40"/>
      <c r="B124" s="14"/>
      <c r="C124" s="15"/>
      <c r="D124" s="14" t="s">
        <v>165</v>
      </c>
      <c r="E124" s="43">
        <v>140</v>
      </c>
      <c r="F124" s="44">
        <v>47</v>
      </c>
      <c r="G124" s="19">
        <f t="shared" si="6"/>
        <v>6580</v>
      </c>
      <c r="H124" s="20">
        <f t="shared" si="7"/>
        <v>460.6</v>
      </c>
      <c r="I124" s="21">
        <f t="shared" si="5"/>
        <v>7040.6</v>
      </c>
      <c r="J124" s="133"/>
      <c r="K124" s="22" t="s">
        <v>164</v>
      </c>
      <c r="L124" s="23">
        <v>43346</v>
      </c>
      <c r="M124" s="23">
        <v>43375</v>
      </c>
      <c r="N124" s="29"/>
      <c r="O124" s="29"/>
      <c r="P124" s="39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r="125" spans="1:79" s="32" customFormat="1" ht="16.5" customHeight="1">
      <c r="A125" s="40"/>
      <c r="B125" s="14"/>
      <c r="C125" s="15"/>
      <c r="D125" s="14" t="s">
        <v>166</v>
      </c>
      <c r="E125" s="37">
        <v>1000</v>
      </c>
      <c r="F125" s="38">
        <v>3</v>
      </c>
      <c r="G125" s="19">
        <f t="shared" si="6"/>
        <v>3000</v>
      </c>
      <c r="H125" s="20">
        <f t="shared" si="7"/>
        <v>210</v>
      </c>
      <c r="I125" s="21">
        <f t="shared" si="5"/>
        <v>3210</v>
      </c>
      <c r="J125" s="133"/>
      <c r="K125" s="22" t="s">
        <v>164</v>
      </c>
      <c r="L125" s="23">
        <v>43346</v>
      </c>
      <c r="M125" s="23">
        <v>43375</v>
      </c>
      <c r="N125" s="29"/>
      <c r="O125" s="29"/>
      <c r="P125" s="39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r="126" spans="1:79" s="32" customFormat="1" ht="16.5" customHeight="1">
      <c r="A126" s="40"/>
      <c r="B126" s="14"/>
      <c r="C126" s="15"/>
      <c r="D126" s="14" t="s">
        <v>166</v>
      </c>
      <c r="E126" s="37">
        <v>1000</v>
      </c>
      <c r="F126" s="38">
        <v>3</v>
      </c>
      <c r="G126" s="19">
        <f t="shared" si="6"/>
        <v>3000</v>
      </c>
      <c r="H126" s="20">
        <f t="shared" si="7"/>
        <v>210</v>
      </c>
      <c r="I126" s="21">
        <f t="shared" si="5"/>
        <v>3210</v>
      </c>
      <c r="J126" s="133"/>
      <c r="K126" s="22" t="s">
        <v>167</v>
      </c>
      <c r="L126" s="23">
        <v>43346</v>
      </c>
      <c r="M126" s="23">
        <v>43375</v>
      </c>
      <c r="N126" s="29"/>
      <c r="O126" s="29"/>
      <c r="P126" s="39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r="127" spans="1:79" s="32" customFormat="1" ht="16.5" customHeight="1">
      <c r="A127" s="40"/>
      <c r="B127" s="14"/>
      <c r="C127" s="15" t="s">
        <v>168</v>
      </c>
      <c r="D127" s="14" t="s">
        <v>160</v>
      </c>
      <c r="E127" s="37">
        <v>20</v>
      </c>
      <c r="F127" s="38">
        <v>45</v>
      </c>
      <c r="G127" s="19">
        <f t="shared" si="6"/>
        <v>900</v>
      </c>
      <c r="H127" s="20">
        <f t="shared" si="7"/>
        <v>63</v>
      </c>
      <c r="I127" s="21">
        <f t="shared" si="5"/>
        <v>963</v>
      </c>
      <c r="J127" s="133"/>
      <c r="K127" s="22" t="s">
        <v>169</v>
      </c>
      <c r="L127" s="23">
        <v>43346</v>
      </c>
      <c r="M127" s="23">
        <v>43375</v>
      </c>
      <c r="N127" s="57"/>
      <c r="O127" s="29"/>
      <c r="P127" s="39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r="128" spans="1:79" s="32" customFormat="1" ht="17.25" customHeight="1">
      <c r="A128" s="40"/>
      <c r="B128" s="33"/>
      <c r="C128" s="15"/>
      <c r="D128" s="14" t="s">
        <v>162</v>
      </c>
      <c r="E128" s="37">
        <v>20</v>
      </c>
      <c r="F128" s="38">
        <v>95</v>
      </c>
      <c r="G128" s="19">
        <f t="shared" si="6"/>
        <v>1900</v>
      </c>
      <c r="H128" s="20">
        <f t="shared" si="7"/>
        <v>133</v>
      </c>
      <c r="I128" s="21">
        <f t="shared" si="5"/>
        <v>2033</v>
      </c>
      <c r="J128" s="133"/>
      <c r="K128" s="22" t="s">
        <v>169</v>
      </c>
      <c r="L128" s="23">
        <v>43346</v>
      </c>
      <c r="M128" s="23">
        <v>43375</v>
      </c>
      <c r="N128" s="29"/>
      <c r="O128" s="29"/>
      <c r="P128" s="39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r="129" spans="1:79" s="32" customFormat="1" ht="16.5" customHeight="1">
      <c r="A129" s="40"/>
      <c r="B129" s="14"/>
      <c r="C129" s="15"/>
      <c r="D129" s="14" t="s">
        <v>163</v>
      </c>
      <c r="E129" s="43">
        <v>80</v>
      </c>
      <c r="F129" s="44">
        <v>50</v>
      </c>
      <c r="G129" s="19">
        <f t="shared" si="6"/>
        <v>4000</v>
      </c>
      <c r="H129" s="20">
        <f t="shared" si="7"/>
        <v>280</v>
      </c>
      <c r="I129" s="21">
        <f t="shared" si="5"/>
        <v>4280</v>
      </c>
      <c r="J129" s="133"/>
      <c r="K129" s="22" t="s">
        <v>170</v>
      </c>
      <c r="L129" s="23">
        <v>43346</v>
      </c>
      <c r="M129" s="23">
        <v>43375</v>
      </c>
      <c r="N129" s="29"/>
      <c r="O129" s="29"/>
      <c r="P129" s="39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r="130" spans="1:79" s="32" customFormat="1" ht="16.5" customHeight="1">
      <c r="A130" s="40"/>
      <c r="B130" s="14"/>
      <c r="C130" s="15"/>
      <c r="D130" s="14" t="s">
        <v>165</v>
      </c>
      <c r="E130" s="43">
        <v>80</v>
      </c>
      <c r="F130" s="44">
        <v>47</v>
      </c>
      <c r="G130" s="19">
        <f t="shared" si="6"/>
        <v>3760</v>
      </c>
      <c r="H130" s="20">
        <f t="shared" si="7"/>
        <v>263.2</v>
      </c>
      <c r="I130" s="21">
        <f t="shared" si="5"/>
        <v>4023.2</v>
      </c>
      <c r="J130" s="133"/>
      <c r="K130" s="22" t="s">
        <v>170</v>
      </c>
      <c r="L130" s="23">
        <v>43346</v>
      </c>
      <c r="M130" s="23">
        <v>43375</v>
      </c>
      <c r="N130" s="29"/>
      <c r="O130" s="29"/>
      <c r="P130" s="39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r="131" spans="1:79" s="32" customFormat="1" ht="16.5" customHeight="1">
      <c r="A131" s="40"/>
      <c r="B131" s="14"/>
      <c r="C131" s="15" t="s">
        <v>171</v>
      </c>
      <c r="D131" s="24" t="s">
        <v>172</v>
      </c>
      <c r="E131" s="37">
        <v>1000</v>
      </c>
      <c r="F131" s="38">
        <v>2.9</v>
      </c>
      <c r="G131" s="19">
        <f t="shared" si="6"/>
        <v>2900</v>
      </c>
      <c r="H131" s="20">
        <f t="shared" si="7"/>
        <v>203</v>
      </c>
      <c r="I131" s="21">
        <f t="shared" si="5"/>
        <v>3103</v>
      </c>
      <c r="J131" s="133"/>
      <c r="K131" s="22" t="s">
        <v>173</v>
      </c>
      <c r="L131" s="23">
        <v>43346</v>
      </c>
      <c r="M131" s="23">
        <v>43375</v>
      </c>
      <c r="N131" s="29"/>
      <c r="O131" s="29"/>
      <c r="P131" s="39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spans="1:79" s="32" customFormat="1" ht="16.5" customHeight="1">
      <c r="A132" s="40"/>
      <c r="B132" s="14"/>
      <c r="C132" s="15" t="s">
        <v>174</v>
      </c>
      <c r="D132" s="14" t="s">
        <v>160</v>
      </c>
      <c r="E132" s="37">
        <v>40</v>
      </c>
      <c r="F132" s="38">
        <v>45</v>
      </c>
      <c r="G132" s="19">
        <f t="shared" si="6"/>
        <v>1800</v>
      </c>
      <c r="H132" s="20">
        <f t="shared" si="7"/>
        <v>126</v>
      </c>
      <c r="I132" s="21">
        <f t="shared" ref="I132:I195" si="8">ROUND(G132+H132,2)</f>
        <v>1926</v>
      </c>
      <c r="J132" s="133"/>
      <c r="K132" s="22" t="s">
        <v>175</v>
      </c>
      <c r="L132" s="23">
        <v>43346</v>
      </c>
      <c r="M132" s="23">
        <v>43375</v>
      </c>
      <c r="N132" s="29"/>
      <c r="O132" s="29"/>
      <c r="P132" s="39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spans="1:79" s="32" customFormat="1" ht="16.5" customHeight="1">
      <c r="A133" s="40"/>
      <c r="B133" s="14"/>
      <c r="C133" s="15"/>
      <c r="D133" s="14" t="s">
        <v>162</v>
      </c>
      <c r="E133" s="37">
        <v>40</v>
      </c>
      <c r="F133" s="38">
        <v>95</v>
      </c>
      <c r="G133" s="19">
        <f t="shared" si="6"/>
        <v>3800</v>
      </c>
      <c r="H133" s="20">
        <f t="shared" si="7"/>
        <v>266</v>
      </c>
      <c r="I133" s="21">
        <f t="shared" si="8"/>
        <v>4066</v>
      </c>
      <c r="J133" s="133"/>
      <c r="K133" s="22" t="s">
        <v>175</v>
      </c>
      <c r="L133" s="23">
        <v>43346</v>
      </c>
      <c r="M133" s="23">
        <v>43375</v>
      </c>
      <c r="N133" s="29"/>
      <c r="O133" s="29"/>
      <c r="P133" s="39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1:79" s="32" customFormat="1" ht="16.5" customHeight="1">
      <c r="A134" s="40"/>
      <c r="B134" s="14"/>
      <c r="C134" s="15"/>
      <c r="D134" s="14" t="s">
        <v>163</v>
      </c>
      <c r="E134" s="43">
        <v>60</v>
      </c>
      <c r="F134" s="44">
        <v>50</v>
      </c>
      <c r="G134" s="19">
        <f t="shared" si="6"/>
        <v>3000</v>
      </c>
      <c r="H134" s="20">
        <f t="shared" si="7"/>
        <v>210</v>
      </c>
      <c r="I134" s="21">
        <f t="shared" si="8"/>
        <v>3210</v>
      </c>
      <c r="J134" s="133"/>
      <c r="K134" s="22" t="s">
        <v>176</v>
      </c>
      <c r="L134" s="23">
        <v>43346</v>
      </c>
      <c r="M134" s="23">
        <v>43375</v>
      </c>
      <c r="N134" s="29"/>
      <c r="O134" s="29"/>
      <c r="P134" s="39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spans="1:79" s="32" customFormat="1" ht="15.75" customHeight="1">
      <c r="A135" s="40"/>
      <c r="B135" s="14"/>
      <c r="C135" s="15"/>
      <c r="D135" s="14" t="s">
        <v>165</v>
      </c>
      <c r="E135" s="43">
        <v>80</v>
      </c>
      <c r="F135" s="44">
        <v>47</v>
      </c>
      <c r="G135" s="19">
        <f t="shared" si="6"/>
        <v>3760</v>
      </c>
      <c r="H135" s="20">
        <f t="shared" si="7"/>
        <v>263.2</v>
      </c>
      <c r="I135" s="21">
        <f t="shared" si="8"/>
        <v>4023.2</v>
      </c>
      <c r="J135" s="133"/>
      <c r="K135" s="22" t="s">
        <v>176</v>
      </c>
      <c r="L135" s="23">
        <v>43346</v>
      </c>
      <c r="M135" s="23">
        <v>43375</v>
      </c>
      <c r="N135" s="29"/>
      <c r="O135" s="29"/>
      <c r="P135" s="39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spans="1:79" s="32" customFormat="1" ht="16.5" customHeight="1">
      <c r="A136" s="40"/>
      <c r="B136" s="14"/>
      <c r="C136" s="15"/>
      <c r="D136" s="14" t="s">
        <v>166</v>
      </c>
      <c r="E136" s="37">
        <v>2000</v>
      </c>
      <c r="F136" s="38">
        <v>3</v>
      </c>
      <c r="G136" s="19">
        <f t="shared" si="6"/>
        <v>6000</v>
      </c>
      <c r="H136" s="20">
        <f t="shared" si="7"/>
        <v>420</v>
      </c>
      <c r="I136" s="21">
        <f t="shared" si="8"/>
        <v>6420</v>
      </c>
      <c r="J136" s="133"/>
      <c r="K136" s="22" t="s">
        <v>176</v>
      </c>
      <c r="L136" s="23">
        <v>43346</v>
      </c>
      <c r="M136" s="23">
        <v>43375</v>
      </c>
      <c r="N136" s="29"/>
      <c r="O136" s="29"/>
      <c r="P136" s="39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r="137" spans="1:79" s="32" customFormat="1" ht="16.5" customHeight="1">
      <c r="A137" s="40"/>
      <c r="B137" s="14"/>
      <c r="C137" s="15" t="s">
        <v>177</v>
      </c>
      <c r="D137" s="14" t="s">
        <v>162</v>
      </c>
      <c r="E137" s="37">
        <v>60</v>
      </c>
      <c r="F137" s="38">
        <v>95</v>
      </c>
      <c r="G137" s="19">
        <f t="shared" si="6"/>
        <v>5700</v>
      </c>
      <c r="H137" s="20">
        <f t="shared" si="7"/>
        <v>399</v>
      </c>
      <c r="I137" s="21">
        <f t="shared" si="8"/>
        <v>6099</v>
      </c>
      <c r="J137" s="133"/>
      <c r="K137" s="22" t="s">
        <v>178</v>
      </c>
      <c r="L137" s="23">
        <v>43346</v>
      </c>
      <c r="M137" s="23">
        <v>43375</v>
      </c>
      <c r="N137" s="29"/>
      <c r="O137" s="29"/>
      <c r="P137" s="39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spans="1:79" s="32" customFormat="1" ht="16.5" customHeight="1">
      <c r="A138" s="40"/>
      <c r="B138" s="14"/>
      <c r="C138" s="15" t="s">
        <v>177</v>
      </c>
      <c r="D138" s="14" t="s">
        <v>163</v>
      </c>
      <c r="E138" s="43">
        <v>80</v>
      </c>
      <c r="F138" s="44">
        <v>50</v>
      </c>
      <c r="G138" s="19">
        <f t="shared" si="6"/>
        <v>4000</v>
      </c>
      <c r="H138" s="20">
        <f t="shared" si="7"/>
        <v>280</v>
      </c>
      <c r="I138" s="21">
        <f t="shared" si="8"/>
        <v>4280</v>
      </c>
      <c r="J138" s="133"/>
      <c r="K138" s="22" t="s">
        <v>179</v>
      </c>
      <c r="L138" s="23">
        <v>43346</v>
      </c>
      <c r="M138" s="23">
        <v>43375</v>
      </c>
      <c r="N138" s="29"/>
      <c r="O138" s="29"/>
      <c r="P138" s="39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spans="1:79" s="32" customFormat="1" ht="16.5" customHeight="1">
      <c r="A139" s="40"/>
      <c r="B139" s="14"/>
      <c r="C139" s="15"/>
      <c r="D139" s="14" t="s">
        <v>165</v>
      </c>
      <c r="E139" s="43">
        <v>120</v>
      </c>
      <c r="F139" s="44">
        <v>47</v>
      </c>
      <c r="G139" s="19">
        <f t="shared" si="6"/>
        <v>5640</v>
      </c>
      <c r="H139" s="20">
        <f t="shared" si="7"/>
        <v>394.8</v>
      </c>
      <c r="I139" s="21">
        <f t="shared" si="8"/>
        <v>6034.8</v>
      </c>
      <c r="J139" s="133"/>
      <c r="K139" s="22" t="s">
        <v>179</v>
      </c>
      <c r="L139" s="23">
        <v>43346</v>
      </c>
      <c r="M139" s="23">
        <v>43375</v>
      </c>
      <c r="N139" s="29"/>
      <c r="O139" s="29"/>
      <c r="P139" s="39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spans="1:79" s="32" customFormat="1" ht="17.25" customHeight="1">
      <c r="A140" s="40"/>
      <c r="B140" s="14"/>
      <c r="C140" s="15"/>
      <c r="D140" s="14" t="s">
        <v>166</v>
      </c>
      <c r="E140" s="37">
        <v>900</v>
      </c>
      <c r="F140" s="38">
        <v>3</v>
      </c>
      <c r="G140" s="19">
        <f t="shared" si="6"/>
        <v>2700</v>
      </c>
      <c r="H140" s="20">
        <f t="shared" si="7"/>
        <v>189</v>
      </c>
      <c r="I140" s="21">
        <f t="shared" si="8"/>
        <v>2889</v>
      </c>
      <c r="J140" s="134"/>
      <c r="K140" s="22" t="s">
        <v>179</v>
      </c>
      <c r="L140" s="23">
        <v>43346</v>
      </c>
      <c r="M140" s="23">
        <v>43375</v>
      </c>
      <c r="N140" s="29"/>
      <c r="O140" s="29"/>
      <c r="P140" s="39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spans="1:79" s="32" customFormat="1" ht="16.5" customHeight="1">
      <c r="A141" s="41">
        <v>10</v>
      </c>
      <c r="B141" s="14" t="s">
        <v>180</v>
      </c>
      <c r="C141" s="15" t="s">
        <v>181</v>
      </c>
      <c r="D141" s="14" t="s">
        <v>182</v>
      </c>
      <c r="E141" s="37">
        <v>120</v>
      </c>
      <c r="F141" s="38">
        <v>120</v>
      </c>
      <c r="G141" s="19">
        <f t="shared" si="6"/>
        <v>14400</v>
      </c>
      <c r="H141" s="20">
        <f t="shared" si="7"/>
        <v>1008</v>
      </c>
      <c r="I141" s="21">
        <f t="shared" si="8"/>
        <v>15408</v>
      </c>
      <c r="J141" s="132">
        <f>SUM(I141:I153)</f>
        <v>187357</v>
      </c>
      <c r="K141" s="22" t="s">
        <v>183</v>
      </c>
      <c r="L141" s="23">
        <v>43346</v>
      </c>
      <c r="M141" s="23">
        <v>43375</v>
      </c>
      <c r="N141" s="29"/>
      <c r="O141" s="29"/>
      <c r="P141" s="39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spans="1:79" s="32" customFormat="1" ht="16.5" customHeight="1">
      <c r="A142" s="40"/>
      <c r="B142" s="14"/>
      <c r="C142" s="15"/>
      <c r="D142" s="14" t="s">
        <v>184</v>
      </c>
      <c r="E142" s="37">
        <v>80</v>
      </c>
      <c r="F142" s="38">
        <v>70</v>
      </c>
      <c r="G142" s="19">
        <f t="shared" si="6"/>
        <v>5600</v>
      </c>
      <c r="H142" s="20">
        <f t="shared" si="7"/>
        <v>392</v>
      </c>
      <c r="I142" s="21">
        <f t="shared" si="8"/>
        <v>5992</v>
      </c>
      <c r="J142" s="133"/>
      <c r="K142" s="22" t="s">
        <v>183</v>
      </c>
      <c r="L142" s="23">
        <v>43346</v>
      </c>
      <c r="M142" s="23">
        <v>43375</v>
      </c>
      <c r="N142" s="29"/>
      <c r="O142" s="29"/>
      <c r="P142" s="39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r="143" spans="1:79" s="32" customFormat="1" ht="16.5" customHeight="1">
      <c r="A143" s="40"/>
      <c r="B143" s="14"/>
      <c r="C143" s="15"/>
      <c r="D143" s="14" t="s">
        <v>185</v>
      </c>
      <c r="E143" s="37">
        <v>140</v>
      </c>
      <c r="F143" s="38">
        <v>45</v>
      </c>
      <c r="G143" s="19">
        <f t="shared" si="6"/>
        <v>6300</v>
      </c>
      <c r="H143" s="20">
        <f t="shared" si="7"/>
        <v>441</v>
      </c>
      <c r="I143" s="21">
        <f t="shared" si="8"/>
        <v>6741</v>
      </c>
      <c r="J143" s="133"/>
      <c r="K143" s="22" t="s">
        <v>183</v>
      </c>
      <c r="L143" s="23">
        <v>43346</v>
      </c>
      <c r="M143" s="23">
        <v>43375</v>
      </c>
      <c r="N143" s="29"/>
      <c r="O143" s="29"/>
      <c r="P143" s="39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</row>
    <row r="144" spans="1:79" s="32" customFormat="1" ht="16.5" customHeight="1">
      <c r="A144" s="40"/>
      <c r="B144" s="14"/>
      <c r="C144" s="15" t="s">
        <v>186</v>
      </c>
      <c r="D144" s="58" t="s">
        <v>185</v>
      </c>
      <c r="E144" s="46">
        <v>300</v>
      </c>
      <c r="F144" s="47">
        <v>45</v>
      </c>
      <c r="G144" s="19">
        <f t="shared" si="6"/>
        <v>13500</v>
      </c>
      <c r="H144" s="20">
        <f t="shared" si="7"/>
        <v>945</v>
      </c>
      <c r="I144" s="21">
        <f t="shared" si="8"/>
        <v>14445</v>
      </c>
      <c r="J144" s="133"/>
      <c r="K144" s="22" t="s">
        <v>187</v>
      </c>
      <c r="L144" s="23">
        <v>43346</v>
      </c>
      <c r="M144" s="23">
        <v>43375</v>
      </c>
      <c r="N144" s="29"/>
      <c r="O144" s="29"/>
      <c r="P144" s="39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r="145" spans="1:79" s="32" customFormat="1" ht="16.5" customHeight="1">
      <c r="A145" s="40"/>
      <c r="B145" s="14"/>
      <c r="C145" s="15"/>
      <c r="D145" s="58" t="s">
        <v>182</v>
      </c>
      <c r="E145" s="46">
        <v>220</v>
      </c>
      <c r="F145" s="47">
        <v>120</v>
      </c>
      <c r="G145" s="19">
        <f t="shared" si="6"/>
        <v>26400</v>
      </c>
      <c r="H145" s="20">
        <f t="shared" si="7"/>
        <v>1848</v>
      </c>
      <c r="I145" s="21">
        <f t="shared" si="8"/>
        <v>28248</v>
      </c>
      <c r="J145" s="133"/>
      <c r="K145" s="22" t="s">
        <v>187</v>
      </c>
      <c r="L145" s="23">
        <v>43346</v>
      </c>
      <c r="M145" s="23">
        <v>43375</v>
      </c>
      <c r="N145" s="29"/>
      <c r="O145" s="29"/>
      <c r="P145" s="39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spans="1:79" s="32" customFormat="1" ht="16.5" customHeight="1">
      <c r="A146" s="40"/>
      <c r="B146" s="14"/>
      <c r="C146" s="15"/>
      <c r="D146" s="14" t="s">
        <v>184</v>
      </c>
      <c r="E146" s="37">
        <v>180</v>
      </c>
      <c r="F146" s="38">
        <v>70</v>
      </c>
      <c r="G146" s="19">
        <f t="shared" si="6"/>
        <v>12600</v>
      </c>
      <c r="H146" s="20">
        <f t="shared" si="7"/>
        <v>882</v>
      </c>
      <c r="I146" s="21">
        <f t="shared" si="8"/>
        <v>13482</v>
      </c>
      <c r="J146" s="133"/>
      <c r="K146" s="22" t="s">
        <v>187</v>
      </c>
      <c r="L146" s="23">
        <v>43346</v>
      </c>
      <c r="M146" s="23">
        <v>43375</v>
      </c>
      <c r="N146" s="29"/>
      <c r="O146" s="29"/>
      <c r="P146" s="39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r="147" spans="1:79" s="32" customFormat="1" ht="16.5" customHeight="1">
      <c r="A147" s="40"/>
      <c r="B147" s="14"/>
      <c r="C147" s="15" t="s">
        <v>188</v>
      </c>
      <c r="D147" s="14" t="s">
        <v>182</v>
      </c>
      <c r="E147" s="37">
        <v>240</v>
      </c>
      <c r="F147" s="38">
        <v>120</v>
      </c>
      <c r="G147" s="19">
        <f t="shared" si="6"/>
        <v>28800</v>
      </c>
      <c r="H147" s="20">
        <f t="shared" si="7"/>
        <v>2016</v>
      </c>
      <c r="I147" s="21">
        <f t="shared" si="8"/>
        <v>30816</v>
      </c>
      <c r="J147" s="133"/>
      <c r="K147" s="22" t="s">
        <v>189</v>
      </c>
      <c r="L147" s="23">
        <v>43346</v>
      </c>
      <c r="M147" s="23">
        <v>43375</v>
      </c>
      <c r="N147" s="29"/>
      <c r="O147" s="29"/>
      <c r="P147" s="39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r="148" spans="1:79" s="32" customFormat="1" ht="16.5" customHeight="1">
      <c r="A148" s="40"/>
      <c r="B148" s="14"/>
      <c r="C148" s="15"/>
      <c r="D148" s="14" t="s">
        <v>184</v>
      </c>
      <c r="E148" s="37">
        <v>100</v>
      </c>
      <c r="F148" s="38">
        <v>70</v>
      </c>
      <c r="G148" s="19">
        <f t="shared" si="6"/>
        <v>7000</v>
      </c>
      <c r="H148" s="20">
        <f t="shared" si="7"/>
        <v>490</v>
      </c>
      <c r="I148" s="21">
        <f t="shared" si="8"/>
        <v>7490</v>
      </c>
      <c r="J148" s="133"/>
      <c r="K148" s="22" t="s">
        <v>189</v>
      </c>
      <c r="L148" s="23">
        <v>43346</v>
      </c>
      <c r="M148" s="23">
        <v>43375</v>
      </c>
      <c r="N148" s="29"/>
      <c r="O148" s="29"/>
      <c r="P148" s="39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r="149" spans="1:79" s="32" customFormat="1" ht="16.5" customHeight="1">
      <c r="A149" s="40"/>
      <c r="B149" s="14"/>
      <c r="C149" s="15"/>
      <c r="D149" s="14" t="s">
        <v>185</v>
      </c>
      <c r="E149" s="37">
        <v>280</v>
      </c>
      <c r="F149" s="38">
        <v>45</v>
      </c>
      <c r="G149" s="19">
        <f t="shared" si="6"/>
        <v>12600</v>
      </c>
      <c r="H149" s="20">
        <f t="shared" si="7"/>
        <v>882</v>
      </c>
      <c r="I149" s="21">
        <f t="shared" si="8"/>
        <v>13482</v>
      </c>
      <c r="J149" s="133"/>
      <c r="K149" s="22" t="s">
        <v>189</v>
      </c>
      <c r="L149" s="23">
        <v>43346</v>
      </c>
      <c r="M149" s="23">
        <v>43375</v>
      </c>
      <c r="N149" s="29"/>
      <c r="O149" s="29"/>
      <c r="P149" s="39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r="150" spans="1:79" s="32" customFormat="1" ht="16.5" customHeight="1">
      <c r="A150" s="40"/>
      <c r="B150" s="14"/>
      <c r="C150" s="15" t="s">
        <v>190</v>
      </c>
      <c r="D150" s="14" t="s">
        <v>191</v>
      </c>
      <c r="E150" s="37">
        <v>2000</v>
      </c>
      <c r="F150" s="38">
        <v>6.9</v>
      </c>
      <c r="G150" s="19">
        <f t="shared" si="6"/>
        <v>13800</v>
      </c>
      <c r="H150" s="20">
        <f t="shared" si="7"/>
        <v>966</v>
      </c>
      <c r="I150" s="21">
        <f t="shared" si="8"/>
        <v>14766</v>
      </c>
      <c r="J150" s="133"/>
      <c r="K150" s="22" t="s">
        <v>192</v>
      </c>
      <c r="L150" s="23">
        <v>43346</v>
      </c>
      <c r="M150" s="23">
        <v>43375</v>
      </c>
      <c r="N150" s="29"/>
      <c r="O150" s="29"/>
      <c r="P150" s="39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r="151" spans="1:79" s="32" customFormat="1" ht="16.5" customHeight="1">
      <c r="A151" s="40"/>
      <c r="B151" s="14"/>
      <c r="C151" s="15" t="s">
        <v>193</v>
      </c>
      <c r="D151" s="14" t="s">
        <v>182</v>
      </c>
      <c r="E151" s="37">
        <v>100</v>
      </c>
      <c r="F151" s="38">
        <v>120</v>
      </c>
      <c r="G151" s="19">
        <f t="shared" si="6"/>
        <v>12000</v>
      </c>
      <c r="H151" s="20">
        <f t="shared" si="7"/>
        <v>840</v>
      </c>
      <c r="I151" s="21">
        <f t="shared" si="8"/>
        <v>12840</v>
      </c>
      <c r="J151" s="133"/>
      <c r="K151" s="22" t="s">
        <v>194</v>
      </c>
      <c r="L151" s="23">
        <v>43346</v>
      </c>
      <c r="M151" s="23">
        <v>43375</v>
      </c>
      <c r="N151" s="29"/>
      <c r="O151" s="29"/>
      <c r="P151" s="39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r="152" spans="1:79" s="32" customFormat="1" ht="16.5" customHeight="1">
      <c r="A152" s="40"/>
      <c r="B152" s="14"/>
      <c r="C152" s="15"/>
      <c r="D152" s="14" t="s">
        <v>184</v>
      </c>
      <c r="E152" s="37">
        <v>200</v>
      </c>
      <c r="F152" s="38">
        <v>70</v>
      </c>
      <c r="G152" s="19">
        <f t="shared" si="6"/>
        <v>14000</v>
      </c>
      <c r="H152" s="20">
        <f t="shared" si="7"/>
        <v>980</v>
      </c>
      <c r="I152" s="21">
        <f t="shared" si="8"/>
        <v>14980</v>
      </c>
      <c r="J152" s="133"/>
      <c r="K152" s="22" t="s">
        <v>194</v>
      </c>
      <c r="L152" s="23">
        <v>43346</v>
      </c>
      <c r="M152" s="23">
        <v>43375</v>
      </c>
      <c r="N152" s="29"/>
      <c r="O152" s="29"/>
      <c r="P152" s="39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r="153" spans="1:79" s="32" customFormat="1" ht="16.5" customHeight="1">
      <c r="A153" s="40"/>
      <c r="B153" s="14"/>
      <c r="C153" s="15"/>
      <c r="D153" s="14" t="s">
        <v>185</v>
      </c>
      <c r="E153" s="37">
        <v>180</v>
      </c>
      <c r="F153" s="38">
        <v>45</v>
      </c>
      <c r="G153" s="19">
        <f t="shared" si="6"/>
        <v>8100</v>
      </c>
      <c r="H153" s="20">
        <f t="shared" si="7"/>
        <v>567</v>
      </c>
      <c r="I153" s="21">
        <f t="shared" si="8"/>
        <v>8667</v>
      </c>
      <c r="J153" s="134"/>
      <c r="K153" s="22" t="s">
        <v>194</v>
      </c>
      <c r="L153" s="23">
        <v>43346</v>
      </c>
      <c r="M153" s="23">
        <v>43375</v>
      </c>
      <c r="N153" s="29"/>
      <c r="O153" s="29"/>
      <c r="P153" s="39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r="154" spans="1:79" s="32" customFormat="1" ht="16.5" customHeight="1">
      <c r="A154" s="41">
        <v>11</v>
      </c>
      <c r="B154" s="14" t="s">
        <v>195</v>
      </c>
      <c r="C154" s="15" t="s">
        <v>196</v>
      </c>
      <c r="D154" s="14" t="s">
        <v>197</v>
      </c>
      <c r="E154" s="37">
        <v>400</v>
      </c>
      <c r="F154" s="38">
        <v>46.5</v>
      </c>
      <c r="G154" s="19">
        <f t="shared" ref="G154:G233" si="9">ROUND(E154*F154,2)</f>
        <v>18600</v>
      </c>
      <c r="H154" s="20">
        <f t="shared" si="7"/>
        <v>1302</v>
      </c>
      <c r="I154" s="21">
        <f t="shared" si="8"/>
        <v>19902</v>
      </c>
      <c r="J154" s="132">
        <f>SUM(I154:I156)</f>
        <v>23644.33</v>
      </c>
      <c r="K154" s="22">
        <v>610810308</v>
      </c>
      <c r="L154" s="23">
        <v>43346</v>
      </c>
      <c r="M154" s="23">
        <v>43375</v>
      </c>
      <c r="N154" s="29"/>
      <c r="O154" s="29"/>
      <c r="P154" s="39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r="155" spans="1:79" s="32" customFormat="1" ht="16.5" customHeight="1">
      <c r="A155" s="40"/>
      <c r="B155" s="14"/>
      <c r="C155" s="15"/>
      <c r="D155" s="14" t="s">
        <v>198</v>
      </c>
      <c r="E155" s="37">
        <v>4</v>
      </c>
      <c r="F155" s="38">
        <v>700</v>
      </c>
      <c r="G155" s="19">
        <f t="shared" si="9"/>
        <v>2800</v>
      </c>
      <c r="H155" s="20">
        <f t="shared" si="7"/>
        <v>196</v>
      </c>
      <c r="I155" s="21">
        <f t="shared" si="8"/>
        <v>2996</v>
      </c>
      <c r="J155" s="133"/>
      <c r="K155" s="22">
        <v>610810355</v>
      </c>
      <c r="L155" s="23">
        <v>43346</v>
      </c>
      <c r="M155" s="23">
        <v>43375</v>
      </c>
      <c r="N155" s="29"/>
      <c r="O155" s="29"/>
      <c r="P155" s="39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r="156" spans="1:79" s="32" customFormat="1" ht="16.5" customHeight="1">
      <c r="A156" s="40"/>
      <c r="B156" s="14"/>
      <c r="C156" s="15"/>
      <c r="D156" s="14" t="s">
        <v>197</v>
      </c>
      <c r="E156" s="37">
        <v>15</v>
      </c>
      <c r="F156" s="38">
        <v>46.5</v>
      </c>
      <c r="G156" s="19">
        <f t="shared" si="9"/>
        <v>697.5</v>
      </c>
      <c r="H156" s="20">
        <f t="shared" si="7"/>
        <v>48.83</v>
      </c>
      <c r="I156" s="21">
        <f t="shared" si="8"/>
        <v>746.33</v>
      </c>
      <c r="J156" s="134"/>
      <c r="K156" s="22">
        <v>610810355</v>
      </c>
      <c r="L156" s="23">
        <v>43346</v>
      </c>
      <c r="M156" s="23">
        <v>43375</v>
      </c>
      <c r="N156" s="29"/>
      <c r="O156" s="29"/>
      <c r="P156" s="39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r="157" spans="1:79" s="32" customFormat="1" ht="16.5" customHeight="1">
      <c r="A157" s="41">
        <v>12</v>
      </c>
      <c r="B157" s="14" t="s">
        <v>199</v>
      </c>
      <c r="C157" s="15" t="s">
        <v>200</v>
      </c>
      <c r="D157" s="24" t="s">
        <v>201</v>
      </c>
      <c r="E157" s="43">
        <v>1000</v>
      </c>
      <c r="F157" s="44">
        <v>42</v>
      </c>
      <c r="G157" s="19">
        <f t="shared" si="9"/>
        <v>42000</v>
      </c>
      <c r="H157" s="20">
        <f t="shared" si="7"/>
        <v>2940</v>
      </c>
      <c r="I157" s="21">
        <f t="shared" si="8"/>
        <v>44940</v>
      </c>
      <c r="J157" s="59">
        <f>I157</f>
        <v>44940</v>
      </c>
      <c r="K157" s="22" t="s">
        <v>202</v>
      </c>
      <c r="L157" s="23">
        <v>43346</v>
      </c>
      <c r="M157" s="23">
        <v>43375</v>
      </c>
      <c r="N157" s="29"/>
      <c r="O157" s="29"/>
      <c r="P157" s="39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r="158" spans="1:79" s="32" customFormat="1" ht="16.5" customHeight="1">
      <c r="A158" s="41">
        <v>13</v>
      </c>
      <c r="B158" s="14" t="s">
        <v>203</v>
      </c>
      <c r="C158" s="15" t="s">
        <v>91</v>
      </c>
      <c r="D158" s="58" t="s">
        <v>204</v>
      </c>
      <c r="E158" s="46">
        <v>300</v>
      </c>
      <c r="F158" s="47">
        <v>165</v>
      </c>
      <c r="G158" s="19">
        <f t="shared" si="9"/>
        <v>49500</v>
      </c>
      <c r="H158" s="20">
        <f t="shared" si="7"/>
        <v>3465</v>
      </c>
      <c r="I158" s="21">
        <f t="shared" si="8"/>
        <v>52965</v>
      </c>
      <c r="J158" s="132">
        <f>SUM(I158:I190)</f>
        <v>480194.6</v>
      </c>
      <c r="K158" s="22">
        <v>1808030008</v>
      </c>
      <c r="L158" s="23">
        <v>43346</v>
      </c>
      <c r="M158" s="23">
        <v>43375</v>
      </c>
      <c r="N158" s="29"/>
      <c r="O158" s="29"/>
      <c r="P158" s="39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r="159" spans="1:79" s="32" customFormat="1" ht="16.5" customHeight="1">
      <c r="A159" s="40"/>
      <c r="B159" s="14"/>
      <c r="C159" s="15"/>
      <c r="D159" s="58" t="s">
        <v>205</v>
      </c>
      <c r="E159" s="46">
        <v>150</v>
      </c>
      <c r="F159" s="47">
        <v>11</v>
      </c>
      <c r="G159" s="19">
        <f t="shared" si="9"/>
        <v>1650</v>
      </c>
      <c r="H159" s="20">
        <f t="shared" si="7"/>
        <v>115.5</v>
      </c>
      <c r="I159" s="21">
        <f t="shared" si="8"/>
        <v>1765.5</v>
      </c>
      <c r="J159" s="133"/>
      <c r="K159" s="22">
        <v>1808030010</v>
      </c>
      <c r="L159" s="23">
        <v>43346</v>
      </c>
      <c r="M159" s="23">
        <v>43375</v>
      </c>
      <c r="N159" s="29"/>
      <c r="O159" s="29"/>
      <c r="P159" s="39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r="160" spans="1:79" s="32" customFormat="1" ht="16.5" customHeight="1">
      <c r="A160" s="40"/>
      <c r="B160" s="14"/>
      <c r="C160" s="15"/>
      <c r="D160" s="14" t="s">
        <v>206</v>
      </c>
      <c r="E160" s="37">
        <v>150</v>
      </c>
      <c r="F160" s="38">
        <v>9</v>
      </c>
      <c r="G160" s="19">
        <f t="shared" si="9"/>
        <v>1350</v>
      </c>
      <c r="H160" s="20">
        <f t="shared" si="7"/>
        <v>94.5</v>
      </c>
      <c r="I160" s="21">
        <f t="shared" si="8"/>
        <v>1444.5</v>
      </c>
      <c r="J160" s="133"/>
      <c r="K160" s="22">
        <v>1808030010</v>
      </c>
      <c r="L160" s="23">
        <v>43346</v>
      </c>
      <c r="M160" s="23">
        <v>43375</v>
      </c>
      <c r="N160" s="29"/>
      <c r="O160" s="29"/>
      <c r="P160" s="39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r="161" spans="1:79" s="32" customFormat="1" ht="16.5" customHeight="1">
      <c r="A161" s="40"/>
      <c r="B161" s="14"/>
      <c r="C161" s="15"/>
      <c r="D161" s="14" t="s">
        <v>207</v>
      </c>
      <c r="E161" s="37">
        <v>300</v>
      </c>
      <c r="F161" s="38">
        <v>8</v>
      </c>
      <c r="G161" s="19">
        <f t="shared" si="9"/>
        <v>2400</v>
      </c>
      <c r="H161" s="20">
        <f t="shared" si="7"/>
        <v>168</v>
      </c>
      <c r="I161" s="21">
        <f t="shared" si="8"/>
        <v>2568</v>
      </c>
      <c r="J161" s="133"/>
      <c r="K161" s="22">
        <v>1808030010</v>
      </c>
      <c r="L161" s="23">
        <v>43346</v>
      </c>
      <c r="M161" s="23">
        <v>43375</v>
      </c>
      <c r="N161" s="29"/>
      <c r="O161" s="29"/>
      <c r="P161" s="39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r="162" spans="1:79" s="32" customFormat="1" ht="16.5" customHeight="1">
      <c r="A162" s="40"/>
      <c r="B162" s="14"/>
      <c r="C162" s="15"/>
      <c r="D162" s="14" t="s">
        <v>208</v>
      </c>
      <c r="E162" s="37">
        <v>75</v>
      </c>
      <c r="F162" s="38">
        <v>260</v>
      </c>
      <c r="G162" s="19">
        <f t="shared" si="9"/>
        <v>19500</v>
      </c>
      <c r="H162" s="20">
        <f t="shared" si="7"/>
        <v>1365</v>
      </c>
      <c r="I162" s="21">
        <f t="shared" si="8"/>
        <v>20865</v>
      </c>
      <c r="J162" s="133"/>
      <c r="K162" s="22">
        <v>1808030009</v>
      </c>
      <c r="L162" s="23">
        <v>43346</v>
      </c>
      <c r="M162" s="23">
        <v>43375</v>
      </c>
      <c r="N162" s="29"/>
      <c r="O162" s="29"/>
      <c r="P162" s="39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r="163" spans="1:79" s="32" customFormat="1" ht="16.5" customHeight="1">
      <c r="A163" s="40"/>
      <c r="B163" s="14"/>
      <c r="C163" s="15" t="s">
        <v>209</v>
      </c>
      <c r="D163" s="58" t="s">
        <v>204</v>
      </c>
      <c r="E163" s="46">
        <v>300</v>
      </c>
      <c r="F163" s="47">
        <v>165</v>
      </c>
      <c r="G163" s="19">
        <f t="shared" si="9"/>
        <v>49500</v>
      </c>
      <c r="H163" s="20">
        <f t="shared" si="7"/>
        <v>3465</v>
      </c>
      <c r="I163" s="21">
        <f t="shared" si="8"/>
        <v>52965</v>
      </c>
      <c r="J163" s="133"/>
      <c r="K163" s="22">
        <v>1808210132</v>
      </c>
      <c r="L163" s="23">
        <v>43346</v>
      </c>
      <c r="M163" s="23">
        <v>43375</v>
      </c>
      <c r="N163" s="29"/>
      <c r="O163" s="29"/>
      <c r="P163" s="39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r="164" spans="1:79" s="32" customFormat="1" ht="16.5" customHeight="1">
      <c r="A164" s="40"/>
      <c r="B164" s="14"/>
      <c r="C164" s="15"/>
      <c r="D164" s="58" t="s">
        <v>205</v>
      </c>
      <c r="E164" s="46">
        <v>150</v>
      </c>
      <c r="F164" s="47">
        <v>11</v>
      </c>
      <c r="G164" s="19">
        <f t="shared" si="9"/>
        <v>1650</v>
      </c>
      <c r="H164" s="20">
        <f t="shared" si="7"/>
        <v>115.5</v>
      </c>
      <c r="I164" s="21">
        <f t="shared" si="8"/>
        <v>1765.5</v>
      </c>
      <c r="J164" s="133"/>
      <c r="K164" s="22">
        <v>1808180016</v>
      </c>
      <c r="L164" s="23">
        <v>43346</v>
      </c>
      <c r="M164" s="23">
        <v>43375</v>
      </c>
      <c r="N164" s="29"/>
      <c r="O164" s="29"/>
      <c r="P164" s="39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r="165" spans="1:79" s="32" customFormat="1" ht="16.5" customHeight="1">
      <c r="A165" s="40"/>
      <c r="B165" s="14"/>
      <c r="C165" s="15"/>
      <c r="D165" s="14" t="s">
        <v>206</v>
      </c>
      <c r="E165" s="37">
        <v>150</v>
      </c>
      <c r="F165" s="38">
        <v>9</v>
      </c>
      <c r="G165" s="19">
        <f t="shared" si="9"/>
        <v>1350</v>
      </c>
      <c r="H165" s="20">
        <f t="shared" si="7"/>
        <v>94.5</v>
      </c>
      <c r="I165" s="21">
        <f t="shared" si="8"/>
        <v>1444.5</v>
      </c>
      <c r="J165" s="133"/>
      <c r="K165" s="22">
        <v>1808180016</v>
      </c>
      <c r="L165" s="23">
        <v>43346</v>
      </c>
      <c r="M165" s="23">
        <v>43375</v>
      </c>
      <c r="N165" s="29"/>
      <c r="O165" s="29"/>
      <c r="P165" s="39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r="166" spans="1:79" s="32" customFormat="1" ht="16.5" customHeight="1">
      <c r="A166" s="40"/>
      <c r="B166" s="14"/>
      <c r="C166" s="15"/>
      <c r="D166" s="14" t="s">
        <v>207</v>
      </c>
      <c r="E166" s="37">
        <v>300</v>
      </c>
      <c r="F166" s="38">
        <v>8</v>
      </c>
      <c r="G166" s="19">
        <f t="shared" si="9"/>
        <v>2400</v>
      </c>
      <c r="H166" s="20">
        <f t="shared" si="7"/>
        <v>168</v>
      </c>
      <c r="I166" s="21">
        <f t="shared" si="8"/>
        <v>2568</v>
      </c>
      <c r="J166" s="133"/>
      <c r="K166" s="22">
        <v>1808180016</v>
      </c>
      <c r="L166" s="23">
        <v>43346</v>
      </c>
      <c r="M166" s="23">
        <v>43375</v>
      </c>
      <c r="N166" s="29"/>
      <c r="O166" s="29"/>
      <c r="P166" s="39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r="167" spans="1:79" s="32" customFormat="1" ht="16.5" customHeight="1">
      <c r="A167" s="40"/>
      <c r="B167" s="14"/>
      <c r="C167" s="15"/>
      <c r="D167" s="14" t="s">
        <v>208</v>
      </c>
      <c r="E167" s="37">
        <v>75</v>
      </c>
      <c r="F167" s="38">
        <v>260</v>
      </c>
      <c r="G167" s="19">
        <f t="shared" si="9"/>
        <v>19500</v>
      </c>
      <c r="H167" s="20">
        <f t="shared" si="7"/>
        <v>1365</v>
      </c>
      <c r="I167" s="21">
        <f t="shared" si="8"/>
        <v>20865</v>
      </c>
      <c r="J167" s="133"/>
      <c r="K167" s="22">
        <v>1808180017</v>
      </c>
      <c r="L167" s="23">
        <v>43346</v>
      </c>
      <c r="M167" s="23">
        <v>43375</v>
      </c>
      <c r="N167" s="29"/>
      <c r="O167" s="29"/>
      <c r="P167" s="39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r="168" spans="1:79" s="32" customFormat="1" ht="16.5" customHeight="1">
      <c r="A168" s="40"/>
      <c r="B168" s="14"/>
      <c r="C168" s="15"/>
      <c r="D168" s="58" t="s">
        <v>204</v>
      </c>
      <c r="E168" s="46">
        <v>300</v>
      </c>
      <c r="F168" s="47">
        <v>165</v>
      </c>
      <c r="G168" s="19">
        <f t="shared" si="9"/>
        <v>49500</v>
      </c>
      <c r="H168" s="20">
        <f t="shared" si="7"/>
        <v>3465</v>
      </c>
      <c r="I168" s="21">
        <f t="shared" si="8"/>
        <v>52965</v>
      </c>
      <c r="J168" s="133"/>
      <c r="K168" s="22">
        <v>1808210135</v>
      </c>
      <c r="L168" s="23">
        <v>43346</v>
      </c>
      <c r="M168" s="23">
        <v>43375</v>
      </c>
      <c r="N168" s="29"/>
      <c r="O168" s="29"/>
      <c r="P168" s="39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r="169" spans="1:79" s="32" customFormat="1" ht="16.5" customHeight="1">
      <c r="A169" s="40"/>
      <c r="B169" s="14"/>
      <c r="C169" s="15"/>
      <c r="D169" s="58" t="s">
        <v>205</v>
      </c>
      <c r="E169" s="46">
        <v>150</v>
      </c>
      <c r="F169" s="47">
        <v>11</v>
      </c>
      <c r="G169" s="19">
        <f t="shared" si="9"/>
        <v>1650</v>
      </c>
      <c r="H169" s="20">
        <f t="shared" si="7"/>
        <v>115.5</v>
      </c>
      <c r="I169" s="21">
        <f t="shared" si="8"/>
        <v>1765.5</v>
      </c>
      <c r="J169" s="133"/>
      <c r="K169" s="22">
        <v>1808210166</v>
      </c>
      <c r="L169" s="23">
        <v>43346</v>
      </c>
      <c r="M169" s="23">
        <v>43375</v>
      </c>
      <c r="N169" s="29"/>
      <c r="O169" s="29"/>
      <c r="P169" s="39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r="170" spans="1:79" s="32" customFormat="1" ht="16.5" customHeight="1">
      <c r="A170" s="40"/>
      <c r="B170" s="14"/>
      <c r="C170" s="15"/>
      <c r="D170" s="14" t="s">
        <v>206</v>
      </c>
      <c r="E170" s="37">
        <v>150</v>
      </c>
      <c r="F170" s="38">
        <v>9</v>
      </c>
      <c r="G170" s="19">
        <f t="shared" si="9"/>
        <v>1350</v>
      </c>
      <c r="H170" s="20">
        <f t="shared" si="7"/>
        <v>94.5</v>
      </c>
      <c r="I170" s="21">
        <f t="shared" si="8"/>
        <v>1444.5</v>
      </c>
      <c r="J170" s="133"/>
      <c r="K170" s="22">
        <v>1808210166</v>
      </c>
      <c r="L170" s="23">
        <v>43346</v>
      </c>
      <c r="M170" s="23">
        <v>43375</v>
      </c>
      <c r="N170" s="29"/>
      <c r="O170" s="29"/>
      <c r="P170" s="39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r="171" spans="1:79" s="32" customFormat="1" ht="16.5" customHeight="1">
      <c r="A171" s="40"/>
      <c r="B171" s="14"/>
      <c r="C171" s="15"/>
      <c r="D171" s="14" t="s">
        <v>207</v>
      </c>
      <c r="E171" s="37">
        <v>300</v>
      </c>
      <c r="F171" s="38">
        <v>8</v>
      </c>
      <c r="G171" s="19">
        <f t="shared" si="9"/>
        <v>2400</v>
      </c>
      <c r="H171" s="20">
        <f t="shared" si="7"/>
        <v>168</v>
      </c>
      <c r="I171" s="21">
        <f t="shared" si="8"/>
        <v>2568</v>
      </c>
      <c r="J171" s="133"/>
      <c r="K171" s="22">
        <v>1808210166</v>
      </c>
      <c r="L171" s="23">
        <v>43346</v>
      </c>
      <c r="M171" s="23">
        <v>43375</v>
      </c>
      <c r="N171" s="29"/>
      <c r="O171" s="29"/>
      <c r="P171" s="39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r="172" spans="1:79" s="32" customFormat="1" ht="16.5" customHeight="1">
      <c r="A172" s="40"/>
      <c r="B172" s="14"/>
      <c r="C172" s="15"/>
      <c r="D172" s="14" t="s">
        <v>208</v>
      </c>
      <c r="E172" s="37">
        <v>75</v>
      </c>
      <c r="F172" s="38">
        <v>260</v>
      </c>
      <c r="G172" s="19">
        <f t="shared" si="9"/>
        <v>19500</v>
      </c>
      <c r="H172" s="20">
        <f t="shared" si="7"/>
        <v>1365</v>
      </c>
      <c r="I172" s="21">
        <f t="shared" si="8"/>
        <v>20865</v>
      </c>
      <c r="J172" s="133"/>
      <c r="K172" s="22">
        <v>1808230121</v>
      </c>
      <c r="L172" s="23">
        <v>43346</v>
      </c>
      <c r="M172" s="23">
        <v>43375</v>
      </c>
      <c r="N172" s="29"/>
      <c r="O172" s="29"/>
      <c r="P172" s="39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r="173" spans="1:79" s="32" customFormat="1" ht="16.5" customHeight="1">
      <c r="A173" s="40"/>
      <c r="B173" s="14"/>
      <c r="C173" s="15"/>
      <c r="D173" s="58" t="s">
        <v>204</v>
      </c>
      <c r="E173" s="46">
        <v>300</v>
      </c>
      <c r="F173" s="47">
        <v>165</v>
      </c>
      <c r="G173" s="19">
        <f t="shared" si="9"/>
        <v>49500</v>
      </c>
      <c r="H173" s="20">
        <f t="shared" si="7"/>
        <v>3465</v>
      </c>
      <c r="I173" s="21">
        <f t="shared" si="8"/>
        <v>52965</v>
      </c>
      <c r="J173" s="133"/>
      <c r="K173" s="22">
        <v>1808210136</v>
      </c>
      <c r="L173" s="23">
        <v>43346</v>
      </c>
      <c r="M173" s="23">
        <v>43375</v>
      </c>
      <c r="N173" s="29"/>
      <c r="O173" s="29"/>
      <c r="P173" s="39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r="174" spans="1:79" s="32" customFormat="1" ht="16.5" customHeight="1">
      <c r="A174" s="27"/>
      <c r="B174" s="14"/>
      <c r="C174" s="15"/>
      <c r="D174" s="58" t="s">
        <v>205</v>
      </c>
      <c r="E174" s="46">
        <v>150</v>
      </c>
      <c r="F174" s="47">
        <v>11</v>
      </c>
      <c r="G174" s="19">
        <f t="shared" si="9"/>
        <v>1650</v>
      </c>
      <c r="H174" s="20">
        <f t="shared" si="7"/>
        <v>115.5</v>
      </c>
      <c r="I174" s="21">
        <f t="shared" si="8"/>
        <v>1765.5</v>
      </c>
      <c r="J174" s="133"/>
      <c r="K174" s="22">
        <v>1808230120</v>
      </c>
      <c r="L174" s="23">
        <v>43346</v>
      </c>
      <c r="M174" s="23">
        <v>43375</v>
      </c>
      <c r="N174" s="29"/>
      <c r="O174" s="29"/>
      <c r="P174" s="39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r="175" spans="1:79" s="32" customFormat="1" ht="16.5" customHeight="1">
      <c r="A175" s="40"/>
      <c r="B175" s="14"/>
      <c r="C175" s="15"/>
      <c r="D175" s="14" t="s">
        <v>206</v>
      </c>
      <c r="E175" s="37">
        <v>150</v>
      </c>
      <c r="F175" s="38">
        <v>9</v>
      </c>
      <c r="G175" s="19">
        <f t="shared" si="9"/>
        <v>1350</v>
      </c>
      <c r="H175" s="20">
        <f t="shared" si="7"/>
        <v>94.5</v>
      </c>
      <c r="I175" s="21">
        <f t="shared" si="8"/>
        <v>1444.5</v>
      </c>
      <c r="J175" s="133"/>
      <c r="K175" s="22">
        <v>1808230120</v>
      </c>
      <c r="L175" s="23">
        <v>43346</v>
      </c>
      <c r="M175" s="23">
        <v>43375</v>
      </c>
      <c r="N175" s="29"/>
      <c r="O175" s="29"/>
      <c r="P175" s="39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r="176" spans="1:79" s="32" customFormat="1" ht="16.5" customHeight="1">
      <c r="A176" s="40"/>
      <c r="B176" s="14"/>
      <c r="C176" s="15"/>
      <c r="D176" s="14" t="s">
        <v>207</v>
      </c>
      <c r="E176" s="37">
        <v>300</v>
      </c>
      <c r="F176" s="38">
        <v>8</v>
      </c>
      <c r="G176" s="19">
        <f t="shared" si="9"/>
        <v>2400</v>
      </c>
      <c r="H176" s="20">
        <f t="shared" si="7"/>
        <v>168</v>
      </c>
      <c r="I176" s="21">
        <f t="shared" si="8"/>
        <v>2568</v>
      </c>
      <c r="J176" s="133"/>
      <c r="K176" s="22">
        <v>1808230120</v>
      </c>
      <c r="L176" s="23">
        <v>43346</v>
      </c>
      <c r="M176" s="23">
        <v>43375</v>
      </c>
      <c r="N176" s="29"/>
      <c r="O176" s="29"/>
      <c r="P176" s="39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</row>
    <row r="177" spans="1:79" s="32" customFormat="1" ht="16.5" customHeight="1">
      <c r="A177" s="40"/>
      <c r="B177" s="14"/>
      <c r="C177" s="15"/>
      <c r="D177" s="14" t="s">
        <v>208</v>
      </c>
      <c r="E177" s="37">
        <v>75</v>
      </c>
      <c r="F177" s="38">
        <v>260</v>
      </c>
      <c r="G177" s="19">
        <f t="shared" si="9"/>
        <v>19500</v>
      </c>
      <c r="H177" s="20">
        <f t="shared" si="7"/>
        <v>1365</v>
      </c>
      <c r="I177" s="21">
        <f t="shared" si="8"/>
        <v>20865</v>
      </c>
      <c r="J177" s="133"/>
      <c r="K177" s="22">
        <v>1808250026</v>
      </c>
      <c r="L177" s="23">
        <v>43346</v>
      </c>
      <c r="M177" s="23">
        <v>43375</v>
      </c>
      <c r="N177" s="29"/>
      <c r="O177" s="29"/>
      <c r="P177" s="39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r="178" spans="1:79" s="32" customFormat="1" ht="16.5" customHeight="1">
      <c r="A178" s="40"/>
      <c r="B178" s="14"/>
      <c r="C178" s="15"/>
      <c r="D178" s="58" t="s">
        <v>204</v>
      </c>
      <c r="E178" s="46">
        <v>300</v>
      </c>
      <c r="F178" s="47">
        <v>165</v>
      </c>
      <c r="G178" s="19">
        <f t="shared" si="9"/>
        <v>49500</v>
      </c>
      <c r="H178" s="20">
        <f t="shared" si="7"/>
        <v>3465</v>
      </c>
      <c r="I178" s="21">
        <f t="shared" si="8"/>
        <v>52965</v>
      </c>
      <c r="J178" s="133"/>
      <c r="K178" s="22">
        <v>1808250028</v>
      </c>
      <c r="L178" s="23">
        <v>43346</v>
      </c>
      <c r="M178" s="23">
        <v>43375</v>
      </c>
      <c r="N178" s="29"/>
      <c r="O178" s="29"/>
      <c r="P178" s="39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</row>
    <row r="179" spans="1:79" s="32" customFormat="1" ht="16.5" customHeight="1">
      <c r="A179" s="40"/>
      <c r="B179" s="14"/>
      <c r="C179" s="15"/>
      <c r="D179" s="58" t="s">
        <v>205</v>
      </c>
      <c r="E179" s="46">
        <v>150</v>
      </c>
      <c r="F179" s="47">
        <v>11</v>
      </c>
      <c r="G179" s="19">
        <f t="shared" si="9"/>
        <v>1650</v>
      </c>
      <c r="H179" s="20">
        <f t="shared" si="7"/>
        <v>115.5</v>
      </c>
      <c r="I179" s="21">
        <f t="shared" si="8"/>
        <v>1765.5</v>
      </c>
      <c r="J179" s="133"/>
      <c r="K179" s="22">
        <v>1808250027</v>
      </c>
      <c r="L179" s="23">
        <v>43346</v>
      </c>
      <c r="M179" s="23">
        <v>43375</v>
      </c>
      <c r="N179" s="29"/>
      <c r="O179" s="29"/>
      <c r="P179" s="39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</row>
    <row r="180" spans="1:79" s="32" customFormat="1" ht="16.5" customHeight="1">
      <c r="A180" s="40"/>
      <c r="B180" s="14"/>
      <c r="C180" s="15"/>
      <c r="D180" s="14" t="s">
        <v>206</v>
      </c>
      <c r="E180" s="37">
        <v>150</v>
      </c>
      <c r="F180" s="38">
        <v>9</v>
      </c>
      <c r="G180" s="19">
        <f t="shared" si="9"/>
        <v>1350</v>
      </c>
      <c r="H180" s="20">
        <f t="shared" si="7"/>
        <v>94.5</v>
      </c>
      <c r="I180" s="21">
        <f t="shared" si="8"/>
        <v>1444.5</v>
      </c>
      <c r="J180" s="133"/>
      <c r="K180" s="22">
        <v>1808250027</v>
      </c>
      <c r="L180" s="23">
        <v>43346</v>
      </c>
      <c r="M180" s="23">
        <v>43375</v>
      </c>
      <c r="N180" s="29"/>
      <c r="O180" s="29"/>
      <c r="P180" s="39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</row>
    <row r="181" spans="1:79" s="32" customFormat="1" ht="16.5" customHeight="1">
      <c r="A181" s="40"/>
      <c r="B181" s="14"/>
      <c r="C181" s="15"/>
      <c r="D181" s="14" t="s">
        <v>207</v>
      </c>
      <c r="E181" s="37">
        <v>300</v>
      </c>
      <c r="F181" s="38">
        <v>8</v>
      </c>
      <c r="G181" s="19">
        <f t="shared" si="9"/>
        <v>2400</v>
      </c>
      <c r="H181" s="20">
        <f t="shared" si="7"/>
        <v>168</v>
      </c>
      <c r="I181" s="21">
        <f t="shared" si="8"/>
        <v>2568</v>
      </c>
      <c r="J181" s="133"/>
      <c r="K181" s="22">
        <v>1808250027</v>
      </c>
      <c r="L181" s="23">
        <v>43346</v>
      </c>
      <c r="M181" s="23">
        <v>43375</v>
      </c>
      <c r="N181" s="29"/>
      <c r="O181" s="29"/>
      <c r="P181" s="39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</row>
    <row r="182" spans="1:79" s="32" customFormat="1" ht="16.5" customHeight="1">
      <c r="A182" s="40"/>
      <c r="B182" s="14"/>
      <c r="C182" s="15"/>
      <c r="D182" s="14" t="s">
        <v>208</v>
      </c>
      <c r="E182" s="37">
        <v>75</v>
      </c>
      <c r="F182" s="38">
        <v>260</v>
      </c>
      <c r="G182" s="19">
        <f t="shared" si="9"/>
        <v>19500</v>
      </c>
      <c r="H182" s="20">
        <f t="shared" si="7"/>
        <v>1365</v>
      </c>
      <c r="I182" s="21">
        <f t="shared" si="8"/>
        <v>20865</v>
      </c>
      <c r="J182" s="133"/>
      <c r="K182" s="22">
        <v>1808270141</v>
      </c>
      <c r="L182" s="23">
        <v>43346</v>
      </c>
      <c r="M182" s="23">
        <v>43375</v>
      </c>
      <c r="N182" s="29"/>
      <c r="O182" s="29"/>
      <c r="P182" s="39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</row>
    <row r="183" spans="1:79" s="32" customFormat="1" ht="16.5" customHeight="1">
      <c r="A183" s="40"/>
      <c r="B183" s="14"/>
      <c r="C183" s="57"/>
      <c r="D183" s="58" t="s">
        <v>204</v>
      </c>
      <c r="E183" s="46">
        <v>300</v>
      </c>
      <c r="F183" s="47">
        <v>165</v>
      </c>
      <c r="G183" s="19">
        <f t="shared" si="9"/>
        <v>49500</v>
      </c>
      <c r="H183" s="20">
        <f t="shared" si="7"/>
        <v>3465</v>
      </c>
      <c r="I183" s="21">
        <f t="shared" si="8"/>
        <v>52965</v>
      </c>
      <c r="J183" s="133"/>
      <c r="K183" s="22">
        <v>1808310127</v>
      </c>
      <c r="L183" s="23">
        <v>43346</v>
      </c>
      <c r="M183" s="23">
        <v>43375</v>
      </c>
      <c r="N183" s="29"/>
      <c r="O183" s="29"/>
      <c r="P183" s="39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</row>
    <row r="184" spans="1:79" s="32" customFormat="1" ht="16.5" customHeight="1">
      <c r="A184" s="40"/>
      <c r="B184" s="14"/>
      <c r="C184" s="57"/>
      <c r="D184" s="58" t="s">
        <v>205</v>
      </c>
      <c r="E184" s="46">
        <v>150</v>
      </c>
      <c r="F184" s="47">
        <v>11</v>
      </c>
      <c r="G184" s="19">
        <f t="shared" si="9"/>
        <v>1650</v>
      </c>
      <c r="H184" s="20">
        <f t="shared" si="7"/>
        <v>115.5</v>
      </c>
      <c r="I184" s="21">
        <f t="shared" si="8"/>
        <v>1765.5</v>
      </c>
      <c r="J184" s="133"/>
      <c r="K184" s="22">
        <v>1808280106</v>
      </c>
      <c r="L184" s="23">
        <v>43346</v>
      </c>
      <c r="M184" s="23">
        <v>43375</v>
      </c>
      <c r="N184" s="29"/>
      <c r="O184" s="29"/>
      <c r="P184" s="39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</row>
    <row r="185" spans="1:79" s="32" customFormat="1" ht="16.5" customHeight="1">
      <c r="A185" s="40"/>
      <c r="B185" s="14"/>
      <c r="C185" s="57"/>
      <c r="D185" s="14" t="s">
        <v>206</v>
      </c>
      <c r="E185" s="37">
        <v>150</v>
      </c>
      <c r="F185" s="38">
        <v>9</v>
      </c>
      <c r="G185" s="19">
        <f t="shared" si="9"/>
        <v>1350</v>
      </c>
      <c r="H185" s="20">
        <f t="shared" ref="H185:H233" si="10">ROUND(G185*0.07,2)</f>
        <v>94.5</v>
      </c>
      <c r="I185" s="21">
        <f t="shared" si="8"/>
        <v>1444.5</v>
      </c>
      <c r="J185" s="133"/>
      <c r="K185" s="22">
        <v>1808280106</v>
      </c>
      <c r="L185" s="23">
        <v>43346</v>
      </c>
      <c r="M185" s="23">
        <v>43375</v>
      </c>
      <c r="N185" s="29"/>
      <c r="O185" s="29"/>
      <c r="P185" s="39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</row>
    <row r="186" spans="1:79" s="32" customFormat="1" ht="16.5" customHeight="1">
      <c r="A186" s="40"/>
      <c r="B186" s="14"/>
      <c r="C186" s="57"/>
      <c r="D186" s="14" t="s">
        <v>207</v>
      </c>
      <c r="E186" s="37">
        <v>300</v>
      </c>
      <c r="F186" s="38">
        <v>8</v>
      </c>
      <c r="G186" s="19">
        <f t="shared" si="9"/>
        <v>2400</v>
      </c>
      <c r="H186" s="20">
        <f t="shared" si="10"/>
        <v>168</v>
      </c>
      <c r="I186" s="21">
        <f t="shared" si="8"/>
        <v>2568</v>
      </c>
      <c r="J186" s="133"/>
      <c r="K186" s="22">
        <v>1808280106</v>
      </c>
      <c r="L186" s="23">
        <v>43346</v>
      </c>
      <c r="M186" s="23">
        <v>43375</v>
      </c>
      <c r="N186" s="29"/>
      <c r="O186" s="29"/>
      <c r="P186" s="39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</row>
    <row r="187" spans="1:79" s="32" customFormat="1" ht="16.5" customHeight="1">
      <c r="A187" s="40"/>
      <c r="B187" s="14"/>
      <c r="C187" s="57"/>
      <c r="D187" s="14" t="s">
        <v>208</v>
      </c>
      <c r="E187" s="37">
        <v>75</v>
      </c>
      <c r="F187" s="38">
        <v>260</v>
      </c>
      <c r="G187" s="19">
        <f t="shared" si="9"/>
        <v>19500</v>
      </c>
      <c r="H187" s="20">
        <f t="shared" si="10"/>
        <v>1365</v>
      </c>
      <c r="I187" s="21">
        <f t="shared" si="8"/>
        <v>20865</v>
      </c>
      <c r="J187" s="133"/>
      <c r="K187" s="22">
        <v>1808280089</v>
      </c>
      <c r="L187" s="23">
        <v>43346</v>
      </c>
      <c r="M187" s="23">
        <v>43375</v>
      </c>
      <c r="N187" s="29"/>
      <c r="O187" s="29"/>
      <c r="P187" s="39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</row>
    <row r="188" spans="1:79" s="32" customFormat="1" ht="16.5" customHeight="1">
      <c r="A188" s="40"/>
      <c r="B188" s="14"/>
      <c r="C188" s="57"/>
      <c r="D188" s="60" t="s">
        <v>206</v>
      </c>
      <c r="E188" s="61">
        <v>100</v>
      </c>
      <c r="F188" s="62">
        <v>9.3000000000000007</v>
      </c>
      <c r="G188" s="19">
        <f t="shared" si="9"/>
        <v>930</v>
      </c>
      <c r="H188" s="20">
        <f t="shared" si="10"/>
        <v>65.099999999999994</v>
      </c>
      <c r="I188" s="21">
        <f t="shared" si="8"/>
        <v>995.1</v>
      </c>
      <c r="J188" s="133"/>
      <c r="K188" s="22">
        <v>1808310125</v>
      </c>
      <c r="L188" s="23">
        <v>43346</v>
      </c>
      <c r="M188" s="23">
        <v>43375</v>
      </c>
      <c r="N188" s="29"/>
      <c r="O188" s="29"/>
      <c r="P188" s="39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</row>
    <row r="189" spans="1:79" s="32" customFormat="1" ht="16.5" customHeight="1">
      <c r="A189" s="40"/>
      <c r="B189" s="14"/>
      <c r="C189" s="57" t="s">
        <v>210</v>
      </c>
      <c r="D189" s="60" t="s">
        <v>205</v>
      </c>
      <c r="E189" s="61">
        <v>100</v>
      </c>
      <c r="F189" s="62">
        <v>11</v>
      </c>
      <c r="G189" s="19">
        <f t="shared" si="9"/>
        <v>1100</v>
      </c>
      <c r="H189" s="20">
        <f t="shared" si="10"/>
        <v>77</v>
      </c>
      <c r="I189" s="21">
        <f t="shared" si="8"/>
        <v>1177</v>
      </c>
      <c r="J189" s="133"/>
      <c r="K189" s="22">
        <v>1808310126</v>
      </c>
      <c r="L189" s="23">
        <v>43346</v>
      </c>
      <c r="M189" s="23">
        <v>43375</v>
      </c>
      <c r="N189" s="29"/>
      <c r="O189" s="29"/>
      <c r="P189" s="39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</row>
    <row r="190" spans="1:79" s="32" customFormat="1" ht="22.5" customHeight="1">
      <c r="A190" s="40"/>
      <c r="B190" s="14"/>
      <c r="C190" s="15"/>
      <c r="D190" s="24" t="s">
        <v>211</v>
      </c>
      <c r="E190" s="43">
        <v>10</v>
      </c>
      <c r="F190" s="44">
        <v>35</v>
      </c>
      <c r="G190" s="19">
        <f t="shared" si="9"/>
        <v>350</v>
      </c>
      <c r="H190" s="20">
        <f t="shared" si="10"/>
        <v>24.5</v>
      </c>
      <c r="I190" s="21">
        <f t="shared" si="8"/>
        <v>374.5</v>
      </c>
      <c r="J190" s="134"/>
      <c r="K190" s="22">
        <v>1808310126</v>
      </c>
      <c r="L190" s="23">
        <v>43346</v>
      </c>
      <c r="M190" s="23">
        <v>43375</v>
      </c>
      <c r="N190" s="29"/>
      <c r="O190" s="29"/>
      <c r="P190" s="39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</row>
    <row r="191" spans="1:79" s="32" customFormat="1" ht="18.75" customHeight="1">
      <c r="A191" s="41">
        <v>14</v>
      </c>
      <c r="B191" s="14" t="s">
        <v>212</v>
      </c>
      <c r="C191" s="15" t="s">
        <v>213</v>
      </c>
      <c r="D191" s="24" t="s">
        <v>214</v>
      </c>
      <c r="E191" s="43">
        <v>1000</v>
      </c>
      <c r="F191" s="44">
        <v>15</v>
      </c>
      <c r="G191" s="19">
        <f t="shared" si="9"/>
        <v>15000</v>
      </c>
      <c r="H191" s="20">
        <f t="shared" si="10"/>
        <v>1050</v>
      </c>
      <c r="I191" s="21">
        <f t="shared" si="8"/>
        <v>16050</v>
      </c>
      <c r="J191" s="132">
        <f>SUM(I191:I203)</f>
        <v>93766.239999999991</v>
      </c>
      <c r="K191" s="22" t="s">
        <v>215</v>
      </c>
      <c r="L191" s="23">
        <v>43346</v>
      </c>
      <c r="M191" s="23">
        <v>43375</v>
      </c>
      <c r="N191" s="29"/>
      <c r="O191" s="29"/>
      <c r="P191" s="39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</row>
    <row r="192" spans="1:79" s="32" customFormat="1" ht="16.5" customHeight="1">
      <c r="A192" s="40"/>
      <c r="B192" s="14"/>
      <c r="C192" s="15" t="s">
        <v>216</v>
      </c>
      <c r="D192" s="24" t="s">
        <v>217</v>
      </c>
      <c r="E192" s="43">
        <v>500</v>
      </c>
      <c r="F192" s="44">
        <v>14</v>
      </c>
      <c r="G192" s="19">
        <f t="shared" si="9"/>
        <v>7000</v>
      </c>
      <c r="H192" s="20">
        <f t="shared" si="10"/>
        <v>490</v>
      </c>
      <c r="I192" s="21">
        <f t="shared" si="8"/>
        <v>7490</v>
      </c>
      <c r="J192" s="133"/>
      <c r="K192" s="22" t="s">
        <v>218</v>
      </c>
      <c r="L192" s="23">
        <v>43346</v>
      </c>
      <c r="M192" s="23">
        <v>43375</v>
      </c>
      <c r="N192" s="29"/>
      <c r="O192" s="29"/>
      <c r="P192" s="39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</row>
    <row r="193" spans="1:79" s="32" customFormat="1" ht="16.5" customHeight="1">
      <c r="A193" s="40"/>
      <c r="B193" s="14"/>
      <c r="C193" s="15" t="s">
        <v>219</v>
      </c>
      <c r="D193" s="24" t="s">
        <v>220</v>
      </c>
      <c r="E193" s="43">
        <v>100</v>
      </c>
      <c r="F193" s="44">
        <v>31.83</v>
      </c>
      <c r="G193" s="19">
        <f t="shared" si="9"/>
        <v>3183</v>
      </c>
      <c r="H193" s="20">
        <f t="shared" si="10"/>
        <v>222.81</v>
      </c>
      <c r="I193" s="21">
        <f t="shared" si="8"/>
        <v>3405.81</v>
      </c>
      <c r="J193" s="133"/>
      <c r="K193" s="22" t="s">
        <v>221</v>
      </c>
      <c r="L193" s="23">
        <v>43346</v>
      </c>
      <c r="M193" s="23">
        <v>43375</v>
      </c>
      <c r="N193" s="29"/>
      <c r="O193" s="29"/>
      <c r="P193" s="39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</row>
    <row r="194" spans="1:79" s="32" customFormat="1" ht="16.5" customHeight="1">
      <c r="A194" s="40"/>
      <c r="B194" s="14"/>
      <c r="C194" s="15"/>
      <c r="D194" s="24" t="s">
        <v>222</v>
      </c>
      <c r="E194" s="43">
        <v>100</v>
      </c>
      <c r="F194" s="44">
        <v>19.38</v>
      </c>
      <c r="G194" s="19">
        <f t="shared" si="9"/>
        <v>1938</v>
      </c>
      <c r="H194" s="20">
        <f t="shared" si="10"/>
        <v>135.66</v>
      </c>
      <c r="I194" s="21">
        <f t="shared" si="8"/>
        <v>2073.66</v>
      </c>
      <c r="J194" s="133"/>
      <c r="K194" s="22" t="s">
        <v>223</v>
      </c>
      <c r="L194" s="23">
        <v>43346</v>
      </c>
      <c r="M194" s="23">
        <v>43375</v>
      </c>
      <c r="N194" s="29"/>
      <c r="O194" s="29"/>
      <c r="P194" s="39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</row>
    <row r="195" spans="1:79" s="32" customFormat="1" ht="16.5" customHeight="1">
      <c r="A195" s="40"/>
      <c r="B195" s="14"/>
      <c r="C195" s="15"/>
      <c r="D195" s="24" t="s">
        <v>224</v>
      </c>
      <c r="E195" s="43">
        <v>200</v>
      </c>
      <c r="F195" s="44">
        <v>17.77</v>
      </c>
      <c r="G195" s="19">
        <f t="shared" si="9"/>
        <v>3554</v>
      </c>
      <c r="H195" s="20">
        <f t="shared" si="10"/>
        <v>248.78</v>
      </c>
      <c r="I195" s="21">
        <f t="shared" si="8"/>
        <v>3802.78</v>
      </c>
      <c r="J195" s="133"/>
      <c r="K195" s="22" t="s">
        <v>225</v>
      </c>
      <c r="L195" s="23">
        <v>43346</v>
      </c>
      <c r="M195" s="23">
        <v>43375</v>
      </c>
      <c r="N195" s="29"/>
      <c r="O195" s="29"/>
      <c r="P195" s="39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</row>
    <row r="196" spans="1:79" s="32" customFormat="1" ht="16.5" customHeight="1">
      <c r="A196" s="40"/>
      <c r="B196" s="14"/>
      <c r="C196" s="15"/>
      <c r="D196" s="24" t="s">
        <v>226</v>
      </c>
      <c r="E196" s="43">
        <v>100</v>
      </c>
      <c r="F196" s="44">
        <v>25.03</v>
      </c>
      <c r="G196" s="19">
        <f t="shared" si="9"/>
        <v>2503</v>
      </c>
      <c r="H196" s="20">
        <f t="shared" si="10"/>
        <v>175.21</v>
      </c>
      <c r="I196" s="21">
        <f t="shared" ref="I196:I238" si="11">ROUND(G196+H196,2)</f>
        <v>2678.21</v>
      </c>
      <c r="J196" s="133"/>
      <c r="K196" s="22" t="s">
        <v>227</v>
      </c>
      <c r="L196" s="23">
        <v>43346</v>
      </c>
      <c r="M196" s="23">
        <v>43375</v>
      </c>
      <c r="N196" s="29"/>
      <c r="O196" s="29"/>
      <c r="P196" s="39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</row>
    <row r="197" spans="1:79" s="32" customFormat="1" ht="18.75" customHeight="1">
      <c r="A197" s="40"/>
      <c r="B197" s="14"/>
      <c r="C197" s="15"/>
      <c r="D197" s="24" t="s">
        <v>228</v>
      </c>
      <c r="E197" s="43">
        <v>300</v>
      </c>
      <c r="F197" s="44">
        <v>30.18</v>
      </c>
      <c r="G197" s="19">
        <f t="shared" si="9"/>
        <v>9054</v>
      </c>
      <c r="H197" s="20">
        <f t="shared" si="10"/>
        <v>633.78</v>
      </c>
      <c r="I197" s="21">
        <f t="shared" si="11"/>
        <v>9687.7800000000007</v>
      </c>
      <c r="J197" s="133"/>
      <c r="K197" s="22" t="s">
        <v>221</v>
      </c>
      <c r="L197" s="23">
        <v>43346</v>
      </c>
      <c r="M197" s="23">
        <v>43375</v>
      </c>
      <c r="N197" s="29"/>
      <c r="O197" s="29"/>
      <c r="P197" s="39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</row>
    <row r="198" spans="1:79" s="32" customFormat="1" ht="16.5" customHeight="1">
      <c r="A198" s="40"/>
      <c r="B198" s="14"/>
      <c r="C198" s="15"/>
      <c r="D198" s="24" t="s">
        <v>229</v>
      </c>
      <c r="E198" s="43">
        <v>100</v>
      </c>
      <c r="F198" s="44">
        <v>28.05</v>
      </c>
      <c r="G198" s="19">
        <f t="shared" si="9"/>
        <v>2805</v>
      </c>
      <c r="H198" s="20">
        <f t="shared" si="10"/>
        <v>196.35</v>
      </c>
      <c r="I198" s="21">
        <f t="shared" si="11"/>
        <v>3001.35</v>
      </c>
      <c r="J198" s="133"/>
      <c r="K198" s="22" t="s">
        <v>227</v>
      </c>
      <c r="L198" s="23">
        <v>43346</v>
      </c>
      <c r="M198" s="23">
        <v>43375</v>
      </c>
      <c r="N198" s="29"/>
      <c r="O198" s="29"/>
      <c r="P198" s="39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</row>
    <row r="199" spans="1:79" s="32" customFormat="1" ht="16.5" customHeight="1">
      <c r="A199" s="40"/>
      <c r="B199" s="14"/>
      <c r="C199" s="15"/>
      <c r="D199" s="24" t="s">
        <v>230</v>
      </c>
      <c r="E199" s="43">
        <v>100</v>
      </c>
      <c r="F199" s="44">
        <v>26.35</v>
      </c>
      <c r="G199" s="19">
        <f t="shared" si="9"/>
        <v>2635</v>
      </c>
      <c r="H199" s="20">
        <f t="shared" si="10"/>
        <v>184.45</v>
      </c>
      <c r="I199" s="21">
        <f t="shared" si="11"/>
        <v>2819.45</v>
      </c>
      <c r="J199" s="133"/>
      <c r="K199" s="22" t="s">
        <v>223</v>
      </c>
      <c r="L199" s="23">
        <v>43346</v>
      </c>
      <c r="M199" s="23">
        <v>43375</v>
      </c>
      <c r="N199" s="29"/>
      <c r="O199" s="29"/>
      <c r="P199" s="39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</row>
    <row r="200" spans="1:79" s="32" customFormat="1" ht="16.5" customHeight="1">
      <c r="A200" s="40"/>
      <c r="B200" s="14"/>
      <c r="C200" s="15"/>
      <c r="D200" s="24" t="s">
        <v>231</v>
      </c>
      <c r="E200" s="43">
        <v>200</v>
      </c>
      <c r="F200" s="44">
        <v>19.55</v>
      </c>
      <c r="G200" s="19">
        <f t="shared" si="9"/>
        <v>3910</v>
      </c>
      <c r="H200" s="20">
        <f t="shared" si="10"/>
        <v>273.7</v>
      </c>
      <c r="I200" s="21">
        <f t="shared" si="11"/>
        <v>4183.7</v>
      </c>
      <c r="J200" s="133"/>
      <c r="K200" s="22" t="s">
        <v>225</v>
      </c>
      <c r="L200" s="23">
        <v>43346</v>
      </c>
      <c r="M200" s="23">
        <v>43375</v>
      </c>
      <c r="N200" s="29"/>
      <c r="O200" s="29"/>
      <c r="P200" s="39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</row>
    <row r="201" spans="1:79" s="32" customFormat="1" ht="16.5" customHeight="1">
      <c r="A201" s="40"/>
      <c r="B201" s="14"/>
      <c r="C201" s="15" t="s">
        <v>232</v>
      </c>
      <c r="D201" s="24" t="s">
        <v>233</v>
      </c>
      <c r="E201" s="43">
        <v>7000</v>
      </c>
      <c r="F201" s="44">
        <v>1.75</v>
      </c>
      <c r="G201" s="19">
        <f t="shared" si="9"/>
        <v>12250</v>
      </c>
      <c r="H201" s="20">
        <f t="shared" si="10"/>
        <v>857.5</v>
      </c>
      <c r="I201" s="21">
        <f t="shared" si="11"/>
        <v>13107.5</v>
      </c>
      <c r="J201" s="133"/>
      <c r="K201" s="22" t="s">
        <v>234</v>
      </c>
      <c r="L201" s="23">
        <v>43346</v>
      </c>
      <c r="M201" s="23">
        <v>43375</v>
      </c>
      <c r="N201" s="29"/>
      <c r="O201" s="29"/>
      <c r="P201" s="39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</row>
    <row r="202" spans="1:79" s="32" customFormat="1" ht="16.5" customHeight="1">
      <c r="A202" s="40"/>
      <c r="B202" s="14"/>
      <c r="C202" s="15"/>
      <c r="D202" s="24" t="s">
        <v>235</v>
      </c>
      <c r="E202" s="43">
        <v>15529</v>
      </c>
      <c r="F202" s="44">
        <v>1.4</v>
      </c>
      <c r="G202" s="19">
        <f t="shared" si="9"/>
        <v>21740.6</v>
      </c>
      <c r="H202" s="20">
        <f t="shared" si="10"/>
        <v>1521.84</v>
      </c>
      <c r="I202" s="21">
        <f t="shared" si="11"/>
        <v>23262.44</v>
      </c>
      <c r="J202" s="133"/>
      <c r="K202" s="22" t="s">
        <v>234</v>
      </c>
      <c r="L202" s="23">
        <v>43346</v>
      </c>
      <c r="M202" s="23">
        <v>43375</v>
      </c>
      <c r="N202" s="29"/>
      <c r="O202" s="29"/>
      <c r="P202" s="39"/>
      <c r="Q202" s="2"/>
      <c r="R202" s="2"/>
      <c r="S202" s="2"/>
      <c r="T202" s="63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</row>
    <row r="203" spans="1:79" s="32" customFormat="1" ht="16.5" customHeight="1">
      <c r="A203" s="40"/>
      <c r="B203" s="33"/>
      <c r="C203" s="15"/>
      <c r="D203" s="24" t="s">
        <v>235</v>
      </c>
      <c r="E203" s="43">
        <v>1471</v>
      </c>
      <c r="F203" s="44">
        <v>1.4</v>
      </c>
      <c r="G203" s="19">
        <f t="shared" si="9"/>
        <v>2059.4</v>
      </c>
      <c r="H203" s="20">
        <f t="shared" si="10"/>
        <v>144.16</v>
      </c>
      <c r="I203" s="21">
        <f t="shared" si="11"/>
        <v>2203.56</v>
      </c>
      <c r="J203" s="134"/>
      <c r="K203" s="22" t="s">
        <v>236</v>
      </c>
      <c r="L203" s="23">
        <v>43346</v>
      </c>
      <c r="M203" s="23">
        <v>43375</v>
      </c>
      <c r="N203" s="29"/>
      <c r="O203" s="29"/>
      <c r="P203" s="39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</row>
    <row r="204" spans="1:79" s="32" customFormat="1" ht="16.5" customHeight="1">
      <c r="A204" s="41">
        <v>15</v>
      </c>
      <c r="B204" s="14" t="s">
        <v>237</v>
      </c>
      <c r="C204" s="15" t="s">
        <v>238</v>
      </c>
      <c r="D204" s="24" t="s">
        <v>239</v>
      </c>
      <c r="E204" s="43">
        <v>26</v>
      </c>
      <c r="F204" s="44">
        <v>250</v>
      </c>
      <c r="G204" s="19">
        <f t="shared" si="9"/>
        <v>6500</v>
      </c>
      <c r="H204" s="20">
        <f t="shared" si="10"/>
        <v>455</v>
      </c>
      <c r="I204" s="21">
        <f t="shared" si="11"/>
        <v>6955</v>
      </c>
      <c r="J204" s="132">
        <f>SUM(I204:I226)</f>
        <v>387479.1</v>
      </c>
      <c r="K204" s="22" t="s">
        <v>240</v>
      </c>
      <c r="L204" s="23">
        <v>43346</v>
      </c>
      <c r="M204" s="23">
        <v>43375</v>
      </c>
      <c r="N204" s="29"/>
      <c r="O204" s="29"/>
      <c r="P204" s="39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</row>
    <row r="205" spans="1:79" s="32" customFormat="1" ht="16.5" customHeight="1">
      <c r="A205" s="40"/>
      <c r="B205" s="14"/>
      <c r="C205" s="15" t="s">
        <v>241</v>
      </c>
      <c r="D205" s="24" t="s">
        <v>242</v>
      </c>
      <c r="E205" s="43">
        <v>23</v>
      </c>
      <c r="F205" s="44">
        <v>264</v>
      </c>
      <c r="G205" s="19">
        <f t="shared" si="9"/>
        <v>6072</v>
      </c>
      <c r="H205" s="20">
        <f t="shared" si="10"/>
        <v>425.04</v>
      </c>
      <c r="I205" s="21">
        <f t="shared" si="11"/>
        <v>6497.04</v>
      </c>
      <c r="J205" s="133"/>
      <c r="K205" s="22" t="s">
        <v>243</v>
      </c>
      <c r="L205" s="23">
        <v>43346</v>
      </c>
      <c r="M205" s="23">
        <v>43375</v>
      </c>
      <c r="N205" s="29"/>
      <c r="O205" s="29"/>
      <c r="P205" s="39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</row>
    <row r="206" spans="1:79" s="32" customFormat="1" ht="16.5" customHeight="1">
      <c r="A206" s="40"/>
      <c r="B206" s="14"/>
      <c r="C206" s="15"/>
      <c r="D206" s="24" t="s">
        <v>244</v>
      </c>
      <c r="E206" s="43">
        <v>4</v>
      </c>
      <c r="F206" s="44">
        <v>366</v>
      </c>
      <c r="G206" s="19">
        <f t="shared" si="9"/>
        <v>1464</v>
      </c>
      <c r="H206" s="20">
        <f t="shared" si="10"/>
        <v>102.48</v>
      </c>
      <c r="I206" s="21">
        <f t="shared" si="11"/>
        <v>1566.48</v>
      </c>
      <c r="J206" s="133"/>
      <c r="K206" s="22" t="s">
        <v>243</v>
      </c>
      <c r="L206" s="23">
        <v>43346</v>
      </c>
      <c r="M206" s="23">
        <v>43375</v>
      </c>
      <c r="N206" s="29"/>
      <c r="O206" s="29"/>
      <c r="P206" s="39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</row>
    <row r="207" spans="1:79" s="32" customFormat="1" ht="16.5" customHeight="1">
      <c r="A207" s="40"/>
      <c r="B207" s="14"/>
      <c r="C207" s="15" t="s">
        <v>245</v>
      </c>
      <c r="D207" s="24" t="s">
        <v>242</v>
      </c>
      <c r="E207" s="43">
        <v>15</v>
      </c>
      <c r="F207" s="44">
        <v>264</v>
      </c>
      <c r="G207" s="19">
        <f t="shared" si="9"/>
        <v>3960</v>
      </c>
      <c r="H207" s="20">
        <f t="shared" si="10"/>
        <v>277.2</v>
      </c>
      <c r="I207" s="21">
        <f t="shared" si="11"/>
        <v>4237.2</v>
      </c>
      <c r="J207" s="133"/>
      <c r="K207" s="22" t="s">
        <v>246</v>
      </c>
      <c r="L207" s="23">
        <v>43346</v>
      </c>
      <c r="M207" s="23">
        <v>43375</v>
      </c>
      <c r="N207" s="29"/>
      <c r="O207" s="29"/>
      <c r="P207" s="39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</row>
    <row r="208" spans="1:79" s="32" customFormat="1" ht="16.5" customHeight="1">
      <c r="A208" s="40"/>
      <c r="B208" s="14"/>
      <c r="C208" s="15"/>
      <c r="D208" s="24" t="s">
        <v>244</v>
      </c>
      <c r="E208" s="43">
        <v>14</v>
      </c>
      <c r="F208" s="44">
        <v>366</v>
      </c>
      <c r="G208" s="19">
        <f t="shared" si="9"/>
        <v>5124</v>
      </c>
      <c r="H208" s="20">
        <f t="shared" si="10"/>
        <v>358.68</v>
      </c>
      <c r="I208" s="21">
        <f t="shared" si="11"/>
        <v>5482.68</v>
      </c>
      <c r="J208" s="133"/>
      <c r="K208" s="22" t="s">
        <v>246</v>
      </c>
      <c r="L208" s="23">
        <v>43346</v>
      </c>
      <c r="M208" s="23">
        <v>43375</v>
      </c>
      <c r="N208" s="29"/>
      <c r="O208" s="29"/>
      <c r="P208" s="39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</row>
    <row r="209" spans="1:79" s="32" customFormat="1" ht="16.5" customHeight="1">
      <c r="A209" s="40"/>
      <c r="B209" s="14"/>
      <c r="C209" s="15" t="s">
        <v>210</v>
      </c>
      <c r="D209" s="24" t="s">
        <v>247</v>
      </c>
      <c r="E209" s="43">
        <v>50</v>
      </c>
      <c r="F209" s="44">
        <v>265</v>
      </c>
      <c r="G209" s="19">
        <f t="shared" si="9"/>
        <v>13250</v>
      </c>
      <c r="H209" s="20">
        <f t="shared" si="10"/>
        <v>927.5</v>
      </c>
      <c r="I209" s="21">
        <f t="shared" si="11"/>
        <v>14177.5</v>
      </c>
      <c r="J209" s="133"/>
      <c r="K209" s="22" t="s">
        <v>248</v>
      </c>
      <c r="L209" s="23">
        <v>43346</v>
      </c>
      <c r="M209" s="23">
        <v>43375</v>
      </c>
      <c r="N209" s="29"/>
      <c r="O209" s="29"/>
      <c r="P209" s="39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</row>
    <row r="210" spans="1:79" s="32" customFormat="1" ht="16.5" customHeight="1">
      <c r="A210" s="40"/>
      <c r="B210" s="14"/>
      <c r="C210" s="15"/>
      <c r="D210" s="24" t="s">
        <v>247</v>
      </c>
      <c r="E210" s="43">
        <v>50</v>
      </c>
      <c r="F210" s="44">
        <v>265</v>
      </c>
      <c r="G210" s="19">
        <f t="shared" si="9"/>
        <v>13250</v>
      </c>
      <c r="H210" s="20">
        <f t="shared" si="10"/>
        <v>927.5</v>
      </c>
      <c r="I210" s="21">
        <f t="shared" si="11"/>
        <v>14177.5</v>
      </c>
      <c r="J210" s="133"/>
      <c r="K210" s="22" t="s">
        <v>249</v>
      </c>
      <c r="L210" s="23">
        <v>43346</v>
      </c>
      <c r="M210" s="23">
        <v>43375</v>
      </c>
      <c r="N210" s="29"/>
      <c r="O210" s="29"/>
      <c r="P210" s="39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</row>
    <row r="211" spans="1:79" s="32" customFormat="1" ht="16.5" customHeight="1">
      <c r="A211" s="40"/>
      <c r="B211" s="14"/>
      <c r="C211" s="15"/>
      <c r="D211" s="24" t="s">
        <v>247</v>
      </c>
      <c r="E211" s="43">
        <v>50</v>
      </c>
      <c r="F211" s="44">
        <v>265</v>
      </c>
      <c r="G211" s="19">
        <f t="shared" si="9"/>
        <v>13250</v>
      </c>
      <c r="H211" s="20">
        <f t="shared" si="10"/>
        <v>927.5</v>
      </c>
      <c r="I211" s="21">
        <f t="shared" si="11"/>
        <v>14177.5</v>
      </c>
      <c r="J211" s="133"/>
      <c r="K211" s="22" t="s">
        <v>250</v>
      </c>
      <c r="L211" s="23">
        <v>43346</v>
      </c>
      <c r="M211" s="23">
        <v>43375</v>
      </c>
      <c r="N211" s="29"/>
      <c r="O211" s="29"/>
      <c r="P211" s="39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</row>
    <row r="212" spans="1:79" s="32" customFormat="1" ht="16.5" customHeight="1">
      <c r="A212" s="40"/>
      <c r="B212" s="14"/>
      <c r="C212" s="15"/>
      <c r="D212" s="24" t="s">
        <v>247</v>
      </c>
      <c r="E212" s="43">
        <v>50</v>
      </c>
      <c r="F212" s="44">
        <v>265</v>
      </c>
      <c r="G212" s="19">
        <f t="shared" si="9"/>
        <v>13250</v>
      </c>
      <c r="H212" s="20">
        <f t="shared" si="10"/>
        <v>927.5</v>
      </c>
      <c r="I212" s="21">
        <f t="shared" si="11"/>
        <v>14177.5</v>
      </c>
      <c r="J212" s="133"/>
      <c r="K212" s="22" t="s">
        <v>251</v>
      </c>
      <c r="L212" s="23">
        <v>43346</v>
      </c>
      <c r="M212" s="23">
        <v>43375</v>
      </c>
      <c r="N212" s="29"/>
      <c r="O212" s="29"/>
      <c r="P212" s="39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</row>
    <row r="213" spans="1:79" s="32" customFormat="1" ht="16.5" customHeight="1">
      <c r="A213" s="40"/>
      <c r="B213" s="14"/>
      <c r="C213" s="15"/>
      <c r="D213" s="24" t="s">
        <v>247</v>
      </c>
      <c r="E213" s="43">
        <v>50</v>
      </c>
      <c r="F213" s="44">
        <v>265</v>
      </c>
      <c r="G213" s="19">
        <f t="shared" si="9"/>
        <v>13250</v>
      </c>
      <c r="H213" s="20">
        <f t="shared" si="10"/>
        <v>927.5</v>
      </c>
      <c r="I213" s="21">
        <f t="shared" si="11"/>
        <v>14177.5</v>
      </c>
      <c r="J213" s="133"/>
      <c r="K213" s="22" t="s">
        <v>252</v>
      </c>
      <c r="L213" s="23">
        <v>43346</v>
      </c>
      <c r="M213" s="23">
        <v>43375</v>
      </c>
      <c r="N213" s="29"/>
      <c r="O213" s="29"/>
      <c r="P213" s="39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</row>
    <row r="214" spans="1:79" s="32" customFormat="1" ht="16.5" customHeight="1">
      <c r="A214" s="40"/>
      <c r="B214" s="14"/>
      <c r="C214" s="15"/>
      <c r="D214" s="24" t="s">
        <v>247</v>
      </c>
      <c r="E214" s="43">
        <v>50</v>
      </c>
      <c r="F214" s="44">
        <v>265</v>
      </c>
      <c r="G214" s="19">
        <f t="shared" si="9"/>
        <v>13250</v>
      </c>
      <c r="H214" s="20">
        <f t="shared" si="10"/>
        <v>927.5</v>
      </c>
      <c r="I214" s="21">
        <f t="shared" si="11"/>
        <v>14177.5</v>
      </c>
      <c r="J214" s="133"/>
      <c r="K214" s="22" t="s">
        <v>253</v>
      </c>
      <c r="L214" s="23">
        <v>43346</v>
      </c>
      <c r="M214" s="23">
        <v>43375</v>
      </c>
      <c r="N214" s="29"/>
      <c r="O214" s="29"/>
      <c r="P214" s="39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</row>
    <row r="215" spans="1:79" s="32" customFormat="1" ht="16.5" customHeight="1">
      <c r="A215" s="40"/>
      <c r="B215" s="14"/>
      <c r="C215" s="15"/>
      <c r="D215" s="24" t="s">
        <v>247</v>
      </c>
      <c r="E215" s="43">
        <v>50</v>
      </c>
      <c r="F215" s="44">
        <v>265</v>
      </c>
      <c r="G215" s="19">
        <f t="shared" si="9"/>
        <v>13250</v>
      </c>
      <c r="H215" s="20">
        <f t="shared" si="10"/>
        <v>927.5</v>
      </c>
      <c r="I215" s="21">
        <f t="shared" si="11"/>
        <v>14177.5</v>
      </c>
      <c r="J215" s="133"/>
      <c r="K215" s="22" t="s">
        <v>254</v>
      </c>
      <c r="L215" s="23">
        <v>43346</v>
      </c>
      <c r="M215" s="23">
        <v>43375</v>
      </c>
      <c r="N215" s="29"/>
      <c r="O215" s="29"/>
      <c r="P215" s="39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</row>
    <row r="216" spans="1:79" s="32" customFormat="1" ht="16.5" customHeight="1">
      <c r="A216" s="40"/>
      <c r="B216" s="14"/>
      <c r="C216" s="15" t="s">
        <v>255</v>
      </c>
      <c r="D216" s="24" t="s">
        <v>247</v>
      </c>
      <c r="E216" s="43">
        <v>50</v>
      </c>
      <c r="F216" s="44">
        <v>265</v>
      </c>
      <c r="G216" s="19">
        <f t="shared" si="9"/>
        <v>13250</v>
      </c>
      <c r="H216" s="20">
        <f t="shared" si="10"/>
        <v>927.5</v>
      </c>
      <c r="I216" s="21">
        <f t="shared" si="11"/>
        <v>14177.5</v>
      </c>
      <c r="J216" s="133"/>
      <c r="K216" s="22" t="s">
        <v>256</v>
      </c>
      <c r="L216" s="23">
        <v>43346</v>
      </c>
      <c r="M216" s="23">
        <v>43375</v>
      </c>
      <c r="N216" s="29"/>
      <c r="O216" s="29"/>
      <c r="P216" s="39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</row>
    <row r="217" spans="1:79" s="32" customFormat="1" ht="16.5" customHeight="1">
      <c r="A217" s="40"/>
      <c r="B217" s="14"/>
      <c r="C217" s="15" t="s">
        <v>257</v>
      </c>
      <c r="D217" s="24" t="s">
        <v>258</v>
      </c>
      <c r="E217" s="43">
        <v>43</v>
      </c>
      <c r="F217" s="44">
        <v>270</v>
      </c>
      <c r="G217" s="19">
        <f t="shared" si="9"/>
        <v>11610</v>
      </c>
      <c r="H217" s="20">
        <f t="shared" si="10"/>
        <v>812.7</v>
      </c>
      <c r="I217" s="21">
        <f t="shared" si="11"/>
        <v>12422.7</v>
      </c>
      <c r="J217" s="133"/>
      <c r="K217" s="22" t="s">
        <v>259</v>
      </c>
      <c r="L217" s="23">
        <v>43346</v>
      </c>
      <c r="M217" s="23">
        <v>43375</v>
      </c>
      <c r="N217" s="29"/>
      <c r="O217" s="29"/>
      <c r="P217" s="39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</row>
    <row r="218" spans="1:79" s="32" customFormat="1" ht="16.5" customHeight="1">
      <c r="A218" s="40"/>
      <c r="B218" s="14"/>
      <c r="C218" s="15" t="s">
        <v>260</v>
      </c>
      <c r="D218" s="24" t="s">
        <v>258</v>
      </c>
      <c r="E218" s="43">
        <v>100</v>
      </c>
      <c r="F218" s="44">
        <v>270</v>
      </c>
      <c r="G218" s="19">
        <f t="shared" si="9"/>
        <v>27000</v>
      </c>
      <c r="H218" s="20">
        <f t="shared" si="10"/>
        <v>1890</v>
      </c>
      <c r="I218" s="21">
        <f t="shared" si="11"/>
        <v>28890</v>
      </c>
      <c r="J218" s="133"/>
      <c r="K218" s="22" t="s">
        <v>261</v>
      </c>
      <c r="L218" s="23">
        <v>43346</v>
      </c>
      <c r="M218" s="23">
        <v>43375</v>
      </c>
      <c r="N218" s="29"/>
      <c r="O218" s="29"/>
      <c r="P218" s="39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</row>
    <row r="219" spans="1:79" s="32" customFormat="1" ht="16.5" customHeight="1">
      <c r="A219" s="40"/>
      <c r="B219" s="14"/>
      <c r="C219" s="15" t="s">
        <v>262</v>
      </c>
      <c r="D219" s="24" t="s">
        <v>258</v>
      </c>
      <c r="E219" s="43">
        <v>100</v>
      </c>
      <c r="F219" s="44">
        <v>270</v>
      </c>
      <c r="G219" s="19">
        <f t="shared" si="9"/>
        <v>27000</v>
      </c>
      <c r="H219" s="20">
        <f t="shared" si="10"/>
        <v>1890</v>
      </c>
      <c r="I219" s="21">
        <f t="shared" si="11"/>
        <v>28890</v>
      </c>
      <c r="J219" s="133"/>
      <c r="K219" s="22" t="s">
        <v>263</v>
      </c>
      <c r="L219" s="23">
        <v>43346</v>
      </c>
      <c r="M219" s="23">
        <v>43375</v>
      </c>
      <c r="N219" s="29"/>
      <c r="O219" s="29"/>
      <c r="P219" s="39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</row>
    <row r="220" spans="1:79" s="32" customFormat="1" ht="16.5" customHeight="1">
      <c r="A220" s="40"/>
      <c r="B220" s="14"/>
      <c r="C220" s="15"/>
      <c r="D220" s="24" t="s">
        <v>258</v>
      </c>
      <c r="E220" s="43">
        <v>80</v>
      </c>
      <c r="F220" s="44">
        <v>270</v>
      </c>
      <c r="G220" s="19">
        <f t="shared" si="9"/>
        <v>21600</v>
      </c>
      <c r="H220" s="20">
        <f t="shared" si="10"/>
        <v>1512</v>
      </c>
      <c r="I220" s="21">
        <f t="shared" si="11"/>
        <v>23112</v>
      </c>
      <c r="J220" s="133"/>
      <c r="K220" s="22" t="s">
        <v>264</v>
      </c>
      <c r="L220" s="23">
        <v>43346</v>
      </c>
      <c r="M220" s="23">
        <v>43375</v>
      </c>
      <c r="N220" s="29"/>
      <c r="O220" s="29"/>
      <c r="P220" s="39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</row>
    <row r="221" spans="1:79" s="32" customFormat="1" ht="16.5" customHeight="1">
      <c r="A221" s="40"/>
      <c r="B221" s="14"/>
      <c r="C221" s="15" t="s">
        <v>265</v>
      </c>
      <c r="D221" s="24" t="s">
        <v>258</v>
      </c>
      <c r="E221" s="43">
        <v>100</v>
      </c>
      <c r="F221" s="44">
        <v>270</v>
      </c>
      <c r="G221" s="19">
        <f t="shared" si="9"/>
        <v>27000</v>
      </c>
      <c r="H221" s="20">
        <f t="shared" si="10"/>
        <v>1890</v>
      </c>
      <c r="I221" s="21">
        <f t="shared" si="11"/>
        <v>28890</v>
      </c>
      <c r="J221" s="133"/>
      <c r="K221" s="22" t="s">
        <v>266</v>
      </c>
      <c r="L221" s="23">
        <v>43346</v>
      </c>
      <c r="M221" s="23">
        <v>43375</v>
      </c>
      <c r="N221" s="29"/>
      <c r="O221" s="29"/>
      <c r="P221" s="39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</row>
    <row r="222" spans="1:79" s="32" customFormat="1" ht="16.5" customHeight="1">
      <c r="A222" s="40"/>
      <c r="B222" s="14"/>
      <c r="C222" s="15"/>
      <c r="D222" s="24" t="s">
        <v>258</v>
      </c>
      <c r="E222" s="43">
        <v>80</v>
      </c>
      <c r="F222" s="44">
        <v>270</v>
      </c>
      <c r="G222" s="19">
        <f t="shared" si="9"/>
        <v>21600</v>
      </c>
      <c r="H222" s="20">
        <f t="shared" si="10"/>
        <v>1512</v>
      </c>
      <c r="I222" s="21">
        <f t="shared" si="11"/>
        <v>23112</v>
      </c>
      <c r="J222" s="133"/>
      <c r="K222" s="22" t="s">
        <v>267</v>
      </c>
      <c r="L222" s="23">
        <v>43346</v>
      </c>
      <c r="M222" s="23">
        <v>43375</v>
      </c>
      <c r="N222" s="29"/>
      <c r="O222" s="29"/>
      <c r="P222" s="39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</row>
    <row r="223" spans="1:79" s="32" customFormat="1" ht="16.5" customHeight="1">
      <c r="A223" s="40"/>
      <c r="B223" s="14"/>
      <c r="C223" s="15" t="s">
        <v>268</v>
      </c>
      <c r="D223" s="24" t="s">
        <v>258</v>
      </c>
      <c r="E223" s="43">
        <v>100</v>
      </c>
      <c r="F223" s="44">
        <v>270</v>
      </c>
      <c r="G223" s="19">
        <f t="shared" si="9"/>
        <v>27000</v>
      </c>
      <c r="H223" s="20">
        <f t="shared" si="10"/>
        <v>1890</v>
      </c>
      <c r="I223" s="21">
        <f t="shared" si="11"/>
        <v>28890</v>
      </c>
      <c r="J223" s="133"/>
      <c r="K223" s="22" t="s">
        <v>269</v>
      </c>
      <c r="L223" s="23">
        <v>43346</v>
      </c>
      <c r="M223" s="23">
        <v>43375</v>
      </c>
      <c r="N223" s="29"/>
      <c r="O223" s="29"/>
      <c r="P223" s="39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</row>
    <row r="224" spans="1:79" s="32" customFormat="1" ht="16.5" customHeight="1">
      <c r="A224" s="40"/>
      <c r="B224" s="14"/>
      <c r="C224" s="15"/>
      <c r="D224" s="24" t="s">
        <v>258</v>
      </c>
      <c r="E224" s="43">
        <v>80</v>
      </c>
      <c r="F224" s="44">
        <v>270</v>
      </c>
      <c r="G224" s="19">
        <f t="shared" si="9"/>
        <v>21600</v>
      </c>
      <c r="H224" s="20">
        <f t="shared" si="10"/>
        <v>1512</v>
      </c>
      <c r="I224" s="21">
        <f t="shared" si="11"/>
        <v>23112</v>
      </c>
      <c r="J224" s="133"/>
      <c r="K224" s="22" t="s">
        <v>270</v>
      </c>
      <c r="L224" s="23">
        <v>43346</v>
      </c>
      <c r="M224" s="23">
        <v>43375</v>
      </c>
      <c r="N224" s="29"/>
      <c r="O224" s="29"/>
      <c r="P224" s="39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</row>
    <row r="225" spans="1:79" s="32" customFormat="1" ht="16.5" customHeight="1">
      <c r="A225" s="40"/>
      <c r="B225" s="14"/>
      <c r="C225" s="15" t="s">
        <v>271</v>
      </c>
      <c r="D225" s="24" t="s">
        <v>258</v>
      </c>
      <c r="E225" s="43">
        <v>80</v>
      </c>
      <c r="F225" s="44">
        <v>270</v>
      </c>
      <c r="G225" s="19">
        <f t="shared" si="9"/>
        <v>21600</v>
      </c>
      <c r="H225" s="20">
        <f t="shared" si="10"/>
        <v>1512</v>
      </c>
      <c r="I225" s="21">
        <f t="shared" si="11"/>
        <v>23112</v>
      </c>
      <c r="J225" s="133"/>
      <c r="K225" s="22" t="s">
        <v>272</v>
      </c>
      <c r="L225" s="23">
        <v>43346</v>
      </c>
      <c r="M225" s="23">
        <v>43375</v>
      </c>
      <c r="N225" s="29"/>
      <c r="O225" s="29"/>
      <c r="P225" s="39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</row>
    <row r="226" spans="1:79" s="32" customFormat="1" ht="16.5" customHeight="1">
      <c r="A226" s="40"/>
      <c r="B226" s="14"/>
      <c r="C226" s="15"/>
      <c r="D226" s="24" t="s">
        <v>258</v>
      </c>
      <c r="E226" s="43">
        <v>100</v>
      </c>
      <c r="F226" s="44">
        <v>270</v>
      </c>
      <c r="G226" s="19">
        <f t="shared" si="9"/>
        <v>27000</v>
      </c>
      <c r="H226" s="20">
        <f t="shared" si="10"/>
        <v>1890</v>
      </c>
      <c r="I226" s="21">
        <f t="shared" si="11"/>
        <v>28890</v>
      </c>
      <c r="J226" s="134"/>
      <c r="K226" s="22" t="s">
        <v>273</v>
      </c>
      <c r="L226" s="23">
        <v>43346</v>
      </c>
      <c r="M226" s="23">
        <v>43375</v>
      </c>
      <c r="N226" s="29"/>
      <c r="O226" s="29"/>
      <c r="P226" s="39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</row>
    <row r="227" spans="1:79" s="32" customFormat="1" ht="16.5" customHeight="1">
      <c r="A227" s="41">
        <v>16</v>
      </c>
      <c r="B227" s="14" t="s">
        <v>274</v>
      </c>
      <c r="C227" s="15" t="s">
        <v>275</v>
      </c>
      <c r="D227" s="24" t="s">
        <v>276</v>
      </c>
      <c r="E227" s="43">
        <v>500</v>
      </c>
      <c r="F227" s="44">
        <v>20</v>
      </c>
      <c r="G227" s="19">
        <f t="shared" si="9"/>
        <v>10000</v>
      </c>
      <c r="H227" s="20">
        <f t="shared" si="10"/>
        <v>700</v>
      </c>
      <c r="I227" s="21">
        <f t="shared" si="11"/>
        <v>10700</v>
      </c>
      <c r="J227" s="132">
        <f>SUM(I227:I233)</f>
        <v>49273.5</v>
      </c>
      <c r="K227" s="22" t="s">
        <v>277</v>
      </c>
      <c r="L227" s="23">
        <v>43346</v>
      </c>
      <c r="M227" s="23">
        <v>43375</v>
      </c>
      <c r="N227" s="29"/>
      <c r="O227" s="29"/>
      <c r="P227" s="39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</row>
    <row r="228" spans="1:79" s="32" customFormat="1" ht="16.5" customHeight="1">
      <c r="A228" s="40"/>
      <c r="B228" s="14"/>
      <c r="C228" s="15" t="s">
        <v>278</v>
      </c>
      <c r="D228" s="24" t="s">
        <v>279</v>
      </c>
      <c r="E228" s="43">
        <v>100</v>
      </c>
      <c r="F228" s="44">
        <v>27.5</v>
      </c>
      <c r="G228" s="19">
        <f t="shared" si="9"/>
        <v>2750</v>
      </c>
      <c r="H228" s="20">
        <f t="shared" si="10"/>
        <v>192.5</v>
      </c>
      <c r="I228" s="21">
        <f t="shared" si="11"/>
        <v>2942.5</v>
      </c>
      <c r="J228" s="133"/>
      <c r="K228" s="22" t="s">
        <v>280</v>
      </c>
      <c r="L228" s="23">
        <v>43346</v>
      </c>
      <c r="M228" s="23">
        <v>43375</v>
      </c>
      <c r="N228" s="29"/>
      <c r="O228" s="29"/>
      <c r="P228" s="39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</row>
    <row r="229" spans="1:79" s="32" customFormat="1" ht="16.5" customHeight="1">
      <c r="A229" s="40"/>
      <c r="B229" s="14"/>
      <c r="C229" s="15"/>
      <c r="D229" s="24" t="s">
        <v>281</v>
      </c>
      <c r="E229" s="43">
        <v>100</v>
      </c>
      <c r="F229" s="44">
        <v>60</v>
      </c>
      <c r="G229" s="19">
        <f t="shared" si="9"/>
        <v>6000</v>
      </c>
      <c r="H229" s="20">
        <f t="shared" si="10"/>
        <v>420</v>
      </c>
      <c r="I229" s="21">
        <f t="shared" si="11"/>
        <v>6420</v>
      </c>
      <c r="J229" s="133"/>
      <c r="K229" s="22" t="s">
        <v>280</v>
      </c>
      <c r="L229" s="23">
        <v>43346</v>
      </c>
      <c r="M229" s="23">
        <v>43375</v>
      </c>
      <c r="N229" s="29"/>
      <c r="O229" s="29"/>
      <c r="P229" s="39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</row>
    <row r="230" spans="1:79" s="32" customFormat="1" ht="16.5" customHeight="1">
      <c r="A230" s="40"/>
      <c r="B230" s="14"/>
      <c r="C230" s="15"/>
      <c r="D230" s="24" t="s">
        <v>282</v>
      </c>
      <c r="E230" s="43">
        <v>100</v>
      </c>
      <c r="F230" s="44">
        <v>47</v>
      </c>
      <c r="G230" s="19">
        <f t="shared" si="9"/>
        <v>4700</v>
      </c>
      <c r="H230" s="20">
        <f t="shared" si="10"/>
        <v>329</v>
      </c>
      <c r="I230" s="21">
        <f t="shared" si="11"/>
        <v>5029</v>
      </c>
      <c r="J230" s="133"/>
      <c r="K230" s="22" t="s">
        <v>280</v>
      </c>
      <c r="L230" s="23">
        <v>43346</v>
      </c>
      <c r="M230" s="23">
        <v>43375</v>
      </c>
      <c r="N230" s="29"/>
      <c r="O230" s="29"/>
      <c r="P230" s="39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</row>
    <row r="231" spans="1:79" s="32" customFormat="1" ht="16.5" customHeight="1">
      <c r="A231" s="40"/>
      <c r="B231" s="14"/>
      <c r="C231" s="15" t="s">
        <v>283</v>
      </c>
      <c r="D231" s="24" t="s">
        <v>284</v>
      </c>
      <c r="E231" s="43">
        <v>10000</v>
      </c>
      <c r="F231" s="44">
        <v>1</v>
      </c>
      <c r="G231" s="19">
        <f t="shared" si="9"/>
        <v>10000</v>
      </c>
      <c r="H231" s="20">
        <f t="shared" si="10"/>
        <v>700</v>
      </c>
      <c r="I231" s="21">
        <f t="shared" si="11"/>
        <v>10700</v>
      </c>
      <c r="J231" s="133"/>
      <c r="K231" s="22" t="s">
        <v>285</v>
      </c>
      <c r="L231" s="23">
        <v>43346</v>
      </c>
      <c r="M231" s="23">
        <v>43375</v>
      </c>
      <c r="N231" s="29"/>
      <c r="O231" s="29"/>
      <c r="P231" s="39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</row>
    <row r="232" spans="1:79" s="32" customFormat="1" ht="16.5" customHeight="1">
      <c r="A232" s="40"/>
      <c r="B232" s="14"/>
      <c r="C232" s="15" t="s">
        <v>286</v>
      </c>
      <c r="D232" s="24" t="s">
        <v>287</v>
      </c>
      <c r="E232" s="43">
        <v>30</v>
      </c>
      <c r="F232" s="44">
        <v>280</v>
      </c>
      <c r="G232" s="19">
        <f t="shared" si="9"/>
        <v>8400</v>
      </c>
      <c r="H232" s="20">
        <f t="shared" si="10"/>
        <v>588</v>
      </c>
      <c r="I232" s="21">
        <f t="shared" si="11"/>
        <v>8988</v>
      </c>
      <c r="J232" s="133"/>
      <c r="K232" s="22" t="s">
        <v>288</v>
      </c>
      <c r="L232" s="23">
        <v>43346</v>
      </c>
      <c r="M232" s="23">
        <v>43375</v>
      </c>
      <c r="N232" s="29"/>
      <c r="O232" s="29"/>
      <c r="P232" s="39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</row>
    <row r="233" spans="1:79" s="32" customFormat="1" ht="16.5" customHeight="1">
      <c r="A233" s="40"/>
      <c r="B233" s="14"/>
      <c r="C233" s="15" t="s">
        <v>289</v>
      </c>
      <c r="D233" s="24" t="s">
        <v>287</v>
      </c>
      <c r="E233" s="43">
        <v>15</v>
      </c>
      <c r="F233" s="44">
        <v>280</v>
      </c>
      <c r="G233" s="19">
        <f t="shared" si="9"/>
        <v>4200</v>
      </c>
      <c r="H233" s="20">
        <f t="shared" si="10"/>
        <v>294</v>
      </c>
      <c r="I233" s="21">
        <f t="shared" si="11"/>
        <v>4494</v>
      </c>
      <c r="J233" s="134"/>
      <c r="K233" s="22" t="s">
        <v>290</v>
      </c>
      <c r="L233" s="23">
        <v>43346</v>
      </c>
      <c r="M233" s="23">
        <v>43375</v>
      </c>
      <c r="N233" s="29"/>
      <c r="O233" s="29"/>
      <c r="P233" s="39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</row>
    <row r="234" spans="1:79" s="32" customFormat="1" ht="16.5" customHeight="1">
      <c r="A234" s="41">
        <v>17</v>
      </c>
      <c r="B234" s="14" t="s">
        <v>291</v>
      </c>
      <c r="C234" s="64"/>
      <c r="D234" s="14" t="s">
        <v>292</v>
      </c>
      <c r="E234" s="37">
        <v>1</v>
      </c>
      <c r="F234" s="38">
        <v>2500</v>
      </c>
      <c r="G234" s="19">
        <f t="shared" ref="G234:G236" si="12">E234*F234</f>
        <v>2500</v>
      </c>
      <c r="H234" s="20">
        <f>G234*0.07</f>
        <v>175.00000000000003</v>
      </c>
      <c r="I234" s="21">
        <f t="shared" si="11"/>
        <v>2675</v>
      </c>
      <c r="J234" s="132">
        <f>SUM(I234:I235)</f>
        <v>5350</v>
      </c>
      <c r="K234" s="65" t="s">
        <v>293</v>
      </c>
      <c r="L234" s="23">
        <v>43346</v>
      </c>
      <c r="M234" s="23">
        <v>43375</v>
      </c>
      <c r="N234" s="29"/>
      <c r="O234" s="29"/>
      <c r="P234" s="39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</row>
    <row r="235" spans="1:79" s="32" customFormat="1" ht="16.5" customHeight="1">
      <c r="A235" s="57"/>
      <c r="B235" s="33"/>
      <c r="C235" s="15"/>
      <c r="D235" s="14" t="s">
        <v>294</v>
      </c>
      <c r="E235" s="37">
        <v>1</v>
      </c>
      <c r="F235" s="38">
        <v>2500</v>
      </c>
      <c r="G235" s="19">
        <f t="shared" si="12"/>
        <v>2500</v>
      </c>
      <c r="H235" s="20">
        <f>G235*0.07</f>
        <v>175.00000000000003</v>
      </c>
      <c r="I235" s="21">
        <f t="shared" si="11"/>
        <v>2675</v>
      </c>
      <c r="J235" s="134"/>
      <c r="K235" s="65" t="s">
        <v>293</v>
      </c>
      <c r="L235" s="23">
        <v>43346</v>
      </c>
      <c r="M235" s="23">
        <v>43375</v>
      </c>
      <c r="N235" s="29"/>
      <c r="O235" s="29"/>
      <c r="P235" s="39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</row>
    <row r="236" spans="1:79" s="32" customFormat="1" ht="16.5" customHeight="1">
      <c r="A236" s="41">
        <v>18</v>
      </c>
      <c r="B236" s="66" t="s">
        <v>295</v>
      </c>
      <c r="C236" s="15"/>
      <c r="D236" s="29" t="s">
        <v>296</v>
      </c>
      <c r="E236" s="37">
        <v>1</v>
      </c>
      <c r="F236" s="38">
        <v>26000</v>
      </c>
      <c r="G236" s="19">
        <f t="shared" si="12"/>
        <v>26000</v>
      </c>
      <c r="H236" s="20">
        <f>G236*0.07</f>
        <v>1820.0000000000002</v>
      </c>
      <c r="I236" s="21">
        <f t="shared" si="11"/>
        <v>27820</v>
      </c>
      <c r="J236" s="132">
        <f>SUM(I236:I237)</f>
        <v>54035</v>
      </c>
      <c r="K236" s="67">
        <v>201809137</v>
      </c>
      <c r="L236" s="23">
        <v>43346</v>
      </c>
      <c r="M236" s="23">
        <v>43375</v>
      </c>
      <c r="N236" s="29"/>
      <c r="O236" s="29"/>
      <c r="P236" s="39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</row>
    <row r="237" spans="1:79" ht="16.5" customHeight="1">
      <c r="A237" s="57"/>
      <c r="B237" s="66"/>
      <c r="C237" s="15"/>
      <c r="D237" s="29" t="s">
        <v>297</v>
      </c>
      <c r="E237" s="37">
        <v>1</v>
      </c>
      <c r="F237" s="38">
        <v>24500</v>
      </c>
      <c r="G237" s="21">
        <f>E237*F237</f>
        <v>24500</v>
      </c>
      <c r="H237" s="20">
        <f>G237*0.07</f>
        <v>1715.0000000000002</v>
      </c>
      <c r="I237" s="21">
        <f t="shared" si="11"/>
        <v>26215</v>
      </c>
      <c r="J237" s="134"/>
      <c r="K237" s="67">
        <v>201809137</v>
      </c>
      <c r="L237" s="23">
        <v>43346</v>
      </c>
      <c r="M237" s="23">
        <v>43375</v>
      </c>
      <c r="N237" s="29"/>
      <c r="O237" s="29"/>
      <c r="P237" s="39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</row>
    <row r="238" spans="1:79" ht="16.5" customHeight="1">
      <c r="A238" s="68">
        <v>19</v>
      </c>
      <c r="B238" s="14" t="s">
        <v>298</v>
      </c>
      <c r="C238" s="57"/>
      <c r="D238" s="29" t="s">
        <v>299</v>
      </c>
      <c r="E238" s="37">
        <v>3000</v>
      </c>
      <c r="F238" s="38">
        <v>1</v>
      </c>
      <c r="G238" s="21">
        <v>3000</v>
      </c>
      <c r="H238" s="20">
        <v>210.00000000000003</v>
      </c>
      <c r="I238" s="21">
        <f t="shared" si="11"/>
        <v>3210</v>
      </c>
      <c r="J238" s="69">
        <f>I238</f>
        <v>3210</v>
      </c>
      <c r="K238" s="70" t="s">
        <v>300</v>
      </c>
      <c r="L238" s="23">
        <v>43346</v>
      </c>
      <c r="M238" s="23">
        <v>43375</v>
      </c>
      <c r="N238" s="29"/>
      <c r="O238" s="29"/>
      <c r="P238" s="39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</row>
    <row r="239" spans="1:79" ht="16.5" customHeight="1">
      <c r="A239" s="41">
        <v>20</v>
      </c>
      <c r="B239" s="14" t="s">
        <v>301</v>
      </c>
      <c r="C239" s="15"/>
      <c r="D239" s="29" t="s">
        <v>302</v>
      </c>
      <c r="E239" s="37"/>
      <c r="F239" s="38"/>
      <c r="G239" s="21">
        <f t="shared" ref="G239:G257" si="13">E239*F239</f>
        <v>0</v>
      </c>
      <c r="H239" s="136">
        <f>SUM(G240:G243)</f>
        <v>441250</v>
      </c>
      <c r="I239" s="71"/>
      <c r="J239" s="132">
        <f>H239-H239*0.01</f>
        <v>436837.5</v>
      </c>
      <c r="K239" s="67" t="s">
        <v>303</v>
      </c>
      <c r="L239" s="23">
        <v>43346</v>
      </c>
      <c r="M239" s="23">
        <v>43375</v>
      </c>
      <c r="N239" s="29"/>
      <c r="O239" s="29"/>
      <c r="P239" s="39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</row>
    <row r="240" spans="1:79" ht="16.5" customHeight="1">
      <c r="A240" s="40"/>
      <c r="B240" s="14"/>
      <c r="C240" s="15"/>
      <c r="D240" s="29" t="s">
        <v>304</v>
      </c>
      <c r="E240" s="37">
        <v>1</v>
      </c>
      <c r="F240" s="38">
        <v>30500</v>
      </c>
      <c r="G240" s="21">
        <f>F240</f>
        <v>30500</v>
      </c>
      <c r="H240" s="137"/>
      <c r="I240" s="139" t="s">
        <v>305</v>
      </c>
      <c r="J240" s="133"/>
      <c r="K240" s="67" t="s">
        <v>303</v>
      </c>
      <c r="L240" s="23">
        <v>43346</v>
      </c>
      <c r="M240" s="23">
        <v>43375</v>
      </c>
      <c r="N240" s="29"/>
      <c r="O240" s="29"/>
      <c r="P240" s="39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</row>
    <row r="241" spans="1:79" ht="16.5" customHeight="1">
      <c r="A241" s="40"/>
      <c r="B241" s="14"/>
      <c r="C241" s="15"/>
      <c r="D241" s="29" t="s">
        <v>306</v>
      </c>
      <c r="E241" s="37">
        <v>1</v>
      </c>
      <c r="F241" s="38">
        <v>402500</v>
      </c>
      <c r="G241" s="21">
        <f t="shared" ref="G241:G243" si="14">F241</f>
        <v>402500</v>
      </c>
      <c r="H241" s="137"/>
      <c r="I241" s="139"/>
      <c r="J241" s="133"/>
      <c r="K241" s="67" t="s">
        <v>303</v>
      </c>
      <c r="L241" s="23">
        <v>43346</v>
      </c>
      <c r="M241" s="23">
        <v>43375</v>
      </c>
      <c r="N241" s="29"/>
      <c r="O241" s="29"/>
      <c r="P241" s="39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</row>
    <row r="242" spans="1:79" ht="16.5" customHeight="1">
      <c r="A242" s="40"/>
      <c r="B242" s="14"/>
      <c r="C242" s="15"/>
      <c r="D242" s="29" t="s">
        <v>307</v>
      </c>
      <c r="E242" s="37">
        <v>1</v>
      </c>
      <c r="F242" s="38">
        <v>2550</v>
      </c>
      <c r="G242" s="21">
        <f t="shared" si="14"/>
        <v>2550</v>
      </c>
      <c r="H242" s="137"/>
      <c r="I242" s="139"/>
      <c r="J242" s="133"/>
      <c r="K242" s="67" t="s">
        <v>303</v>
      </c>
      <c r="L242" s="23">
        <v>43346</v>
      </c>
      <c r="M242" s="23">
        <v>43375</v>
      </c>
      <c r="N242" s="29"/>
      <c r="O242" s="29"/>
      <c r="P242" s="39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</row>
    <row r="243" spans="1:79" ht="16.5" customHeight="1">
      <c r="A243" s="40"/>
      <c r="B243" s="14"/>
      <c r="C243" s="15"/>
      <c r="D243" s="29" t="s">
        <v>308</v>
      </c>
      <c r="E243" s="37">
        <v>1</v>
      </c>
      <c r="F243" s="38">
        <v>5700</v>
      </c>
      <c r="G243" s="21">
        <f t="shared" si="14"/>
        <v>5700</v>
      </c>
      <c r="H243" s="138"/>
      <c r="I243" s="140"/>
      <c r="J243" s="134"/>
      <c r="K243" s="67" t="s">
        <v>303</v>
      </c>
      <c r="L243" s="23">
        <v>43346</v>
      </c>
      <c r="M243" s="23">
        <v>43375</v>
      </c>
      <c r="N243" s="29"/>
      <c r="O243" s="29"/>
      <c r="P243" s="39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</row>
    <row r="244" spans="1:79" ht="16.5" customHeight="1">
      <c r="A244" s="13">
        <v>21</v>
      </c>
      <c r="B244" s="14" t="s">
        <v>309</v>
      </c>
      <c r="C244" s="15"/>
      <c r="D244" s="29" t="s">
        <v>310</v>
      </c>
      <c r="E244" s="37">
        <v>9</v>
      </c>
      <c r="F244" s="38">
        <v>700</v>
      </c>
      <c r="G244" s="21">
        <f>E244*F244</f>
        <v>6300</v>
      </c>
      <c r="H244" s="141">
        <f>SUM(G244:G246)</f>
        <v>49700</v>
      </c>
      <c r="I244" s="144" t="s">
        <v>305</v>
      </c>
      <c r="J244" s="132">
        <f>H244-H244*0.01</f>
        <v>49203</v>
      </c>
      <c r="K244" s="67" t="s">
        <v>311</v>
      </c>
      <c r="L244" s="23">
        <v>43346</v>
      </c>
      <c r="M244" s="23">
        <v>43375</v>
      </c>
      <c r="N244" s="29"/>
      <c r="O244" s="29"/>
      <c r="P244" s="39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</row>
    <row r="245" spans="1:79" ht="16.5" customHeight="1">
      <c r="A245" s="40"/>
      <c r="B245" s="14"/>
      <c r="C245" s="15"/>
      <c r="D245" s="29" t="s">
        <v>312</v>
      </c>
      <c r="E245" s="37">
        <v>34</v>
      </c>
      <c r="F245" s="38">
        <v>1200</v>
      </c>
      <c r="G245" s="21">
        <f t="shared" ref="G245:G246" si="15">E245*F245</f>
        <v>40800</v>
      </c>
      <c r="H245" s="142"/>
      <c r="I245" s="145"/>
      <c r="J245" s="133"/>
      <c r="K245" s="67" t="s">
        <v>311</v>
      </c>
      <c r="L245" s="23">
        <v>43346</v>
      </c>
      <c r="M245" s="23">
        <v>43375</v>
      </c>
      <c r="N245" s="29"/>
      <c r="O245" s="29"/>
      <c r="P245" s="39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</row>
    <row r="246" spans="1:79" ht="16.5" customHeight="1">
      <c r="A246" s="40"/>
      <c r="B246" s="14"/>
      <c r="C246" s="15"/>
      <c r="D246" s="29" t="s">
        <v>313</v>
      </c>
      <c r="E246" s="37">
        <v>2</v>
      </c>
      <c r="F246" s="38">
        <v>1300</v>
      </c>
      <c r="G246" s="21">
        <f t="shared" si="15"/>
        <v>2600</v>
      </c>
      <c r="H246" s="143"/>
      <c r="I246" s="72"/>
      <c r="J246" s="73"/>
      <c r="K246" s="67" t="s">
        <v>311</v>
      </c>
      <c r="L246" s="23">
        <v>43346</v>
      </c>
      <c r="M246" s="23">
        <v>43375</v>
      </c>
      <c r="N246" s="29"/>
      <c r="O246" s="29"/>
      <c r="P246" s="39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</row>
    <row r="247" spans="1:79" ht="16.5" customHeight="1">
      <c r="A247" s="13">
        <v>22</v>
      </c>
      <c r="B247" s="14" t="s">
        <v>314</v>
      </c>
      <c r="C247" s="15"/>
      <c r="D247" s="29" t="s">
        <v>315</v>
      </c>
      <c r="E247" s="74">
        <v>1</v>
      </c>
      <c r="F247" s="21">
        <v>18500</v>
      </c>
      <c r="G247" s="21">
        <f t="shared" si="13"/>
        <v>18500</v>
      </c>
      <c r="H247" s="20">
        <f>G247*0.07</f>
        <v>1295.0000000000002</v>
      </c>
      <c r="I247" s="21">
        <f t="shared" ref="I247:I258" si="16">ROUND(G247+H247,2)</f>
        <v>19795</v>
      </c>
      <c r="J247" s="129">
        <f>SUM(I247:I249)</f>
        <v>26396.9</v>
      </c>
      <c r="K247" s="67" t="s">
        <v>316</v>
      </c>
      <c r="L247" s="23">
        <v>43346</v>
      </c>
      <c r="M247" s="23">
        <v>43375</v>
      </c>
      <c r="N247" s="29"/>
      <c r="O247" s="29"/>
      <c r="P247" s="39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</row>
    <row r="248" spans="1:79" s="32" customFormat="1" ht="16.5" customHeight="1">
      <c r="A248" s="27"/>
      <c r="B248" s="14"/>
      <c r="C248" s="15"/>
      <c r="D248" s="29" t="s">
        <v>317</v>
      </c>
      <c r="E248" s="74">
        <v>10</v>
      </c>
      <c r="F248" s="21">
        <v>617</v>
      </c>
      <c r="G248" s="21">
        <f t="shared" si="13"/>
        <v>6170</v>
      </c>
      <c r="H248" s="20">
        <f>G248*0.07</f>
        <v>431.90000000000003</v>
      </c>
      <c r="I248" s="21">
        <f t="shared" si="16"/>
        <v>6601.9</v>
      </c>
      <c r="J248" s="130"/>
      <c r="K248" s="67" t="s">
        <v>316</v>
      </c>
      <c r="L248" s="23">
        <v>43346</v>
      </c>
      <c r="M248" s="23">
        <v>43375</v>
      </c>
      <c r="N248" s="29"/>
      <c r="O248" s="29"/>
      <c r="P248" s="14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</row>
    <row r="249" spans="1:79" s="32" customFormat="1" ht="16.5" customHeight="1">
      <c r="A249" s="27"/>
      <c r="B249" s="14"/>
      <c r="C249" s="15"/>
      <c r="D249" s="29" t="s">
        <v>318</v>
      </c>
      <c r="E249" s="74"/>
      <c r="F249" s="21"/>
      <c r="G249" s="21">
        <f t="shared" si="13"/>
        <v>0</v>
      </c>
      <c r="H249" s="20">
        <f>G249*0.07</f>
        <v>0</v>
      </c>
      <c r="I249" s="21">
        <f t="shared" si="16"/>
        <v>0</v>
      </c>
      <c r="J249" s="131"/>
      <c r="K249" s="67" t="s">
        <v>316</v>
      </c>
      <c r="L249" s="23">
        <v>43346</v>
      </c>
      <c r="M249" s="23">
        <v>43375</v>
      </c>
      <c r="N249" s="29"/>
      <c r="O249" s="29"/>
      <c r="P249" s="14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</row>
    <row r="250" spans="1:79" s="32" customFormat="1" ht="14.25" customHeight="1">
      <c r="A250" s="41">
        <v>23</v>
      </c>
      <c r="B250" s="14" t="s">
        <v>319</v>
      </c>
      <c r="C250" s="15"/>
      <c r="D250" s="29" t="s">
        <v>320</v>
      </c>
      <c r="E250" s="37">
        <v>1</v>
      </c>
      <c r="F250" s="75">
        <v>190878</v>
      </c>
      <c r="G250" s="21">
        <f t="shared" si="13"/>
        <v>190878</v>
      </c>
      <c r="H250" s="20"/>
      <c r="I250" s="21">
        <f t="shared" si="16"/>
        <v>190878</v>
      </c>
      <c r="J250" s="132">
        <f>SUM(I250:I253)</f>
        <v>620243.80000000005</v>
      </c>
      <c r="K250" s="67" t="s">
        <v>321</v>
      </c>
      <c r="L250" s="23">
        <v>43346</v>
      </c>
      <c r="M250" s="23">
        <v>43375</v>
      </c>
      <c r="N250" s="29"/>
      <c r="O250" s="29"/>
      <c r="P250" s="14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</row>
    <row r="251" spans="1:79" s="32" customFormat="1" ht="16.5" customHeight="1">
      <c r="A251" s="40"/>
      <c r="B251" s="14"/>
      <c r="C251" s="15"/>
      <c r="D251" s="29" t="s">
        <v>322</v>
      </c>
      <c r="E251" s="37">
        <v>1</v>
      </c>
      <c r="F251" s="75">
        <v>127252</v>
      </c>
      <c r="G251" s="21">
        <f t="shared" si="13"/>
        <v>127252</v>
      </c>
      <c r="H251" s="20">
        <f t="shared" ref="H251:H255" si="17">G251*0.07</f>
        <v>8907.6400000000012</v>
      </c>
      <c r="I251" s="21">
        <f t="shared" si="16"/>
        <v>136159.64000000001</v>
      </c>
      <c r="J251" s="133"/>
      <c r="K251" s="67" t="s">
        <v>323</v>
      </c>
      <c r="L251" s="23">
        <v>43346</v>
      </c>
      <c r="M251" s="23">
        <v>43375</v>
      </c>
      <c r="N251" s="29"/>
      <c r="O251" s="29"/>
      <c r="P251" s="14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</row>
    <row r="252" spans="1:79" s="32" customFormat="1" ht="16.5" customHeight="1">
      <c r="A252" s="40"/>
      <c r="B252" s="14"/>
      <c r="C252" s="15"/>
      <c r="D252" s="29" t="s">
        <v>324</v>
      </c>
      <c r="E252" s="37">
        <v>1</v>
      </c>
      <c r="F252" s="75">
        <v>171132</v>
      </c>
      <c r="G252" s="21">
        <f t="shared" si="13"/>
        <v>171132</v>
      </c>
      <c r="H252" s="20"/>
      <c r="I252" s="21">
        <f t="shared" si="16"/>
        <v>171132</v>
      </c>
      <c r="J252" s="133"/>
      <c r="K252" s="67" t="s">
        <v>325</v>
      </c>
      <c r="L252" s="23">
        <v>43362</v>
      </c>
      <c r="M252" s="23">
        <v>43375</v>
      </c>
      <c r="N252" s="29"/>
      <c r="O252" s="29"/>
      <c r="P252" s="14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</row>
    <row r="253" spans="1:79" s="32" customFormat="1" ht="16.5" customHeight="1">
      <c r="A253" s="40"/>
      <c r="B253" s="14"/>
      <c r="C253" s="15"/>
      <c r="D253" s="29" t="s">
        <v>326</v>
      </c>
      <c r="E253" s="37">
        <v>1</v>
      </c>
      <c r="F253" s="75">
        <v>114088</v>
      </c>
      <c r="G253" s="21">
        <f t="shared" si="13"/>
        <v>114088</v>
      </c>
      <c r="H253" s="20">
        <f t="shared" si="17"/>
        <v>7986.1600000000008</v>
      </c>
      <c r="I253" s="21">
        <f t="shared" si="16"/>
        <v>122074.16</v>
      </c>
      <c r="J253" s="134"/>
      <c r="K253" s="67" t="s">
        <v>327</v>
      </c>
      <c r="L253" s="23">
        <v>43362</v>
      </c>
      <c r="M253" s="23">
        <v>43375</v>
      </c>
      <c r="N253" s="29"/>
      <c r="O253" s="29"/>
      <c r="P253" s="14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</row>
    <row r="254" spans="1:79" s="32" customFormat="1" ht="16.5" customHeight="1">
      <c r="A254" s="76">
        <v>24</v>
      </c>
      <c r="B254" s="14" t="s">
        <v>319</v>
      </c>
      <c r="C254" s="15"/>
      <c r="D254" s="29" t="s">
        <v>328</v>
      </c>
      <c r="E254" s="37">
        <v>1</v>
      </c>
      <c r="F254" s="75">
        <v>678.81</v>
      </c>
      <c r="G254" s="21"/>
      <c r="H254" s="20">
        <f t="shared" si="17"/>
        <v>0</v>
      </c>
      <c r="I254" s="21">
        <f t="shared" si="16"/>
        <v>0</v>
      </c>
      <c r="J254" s="132">
        <f>SUM(F254:F255)</f>
        <v>11163.92</v>
      </c>
      <c r="K254" s="67" t="s">
        <v>329</v>
      </c>
      <c r="L254" s="23">
        <v>43362</v>
      </c>
      <c r="M254" s="23">
        <v>43375</v>
      </c>
      <c r="N254" s="29"/>
      <c r="O254" s="29"/>
      <c r="P254" s="14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</row>
    <row r="255" spans="1:79" s="32" customFormat="1" ht="16.5" customHeight="1">
      <c r="A255" s="77"/>
      <c r="B255" s="14"/>
      <c r="C255" s="15"/>
      <c r="D255" s="29" t="s">
        <v>330</v>
      </c>
      <c r="E255" s="37">
        <v>1</v>
      </c>
      <c r="F255" s="75">
        <v>10485.11</v>
      </c>
      <c r="G255" s="21"/>
      <c r="H255" s="20">
        <f t="shared" si="17"/>
        <v>0</v>
      </c>
      <c r="I255" s="21">
        <f t="shared" si="16"/>
        <v>0</v>
      </c>
      <c r="J255" s="134"/>
      <c r="K255" s="67" t="s">
        <v>331</v>
      </c>
      <c r="L255" s="23">
        <v>43362</v>
      </c>
      <c r="M255" s="23">
        <v>43375</v>
      </c>
      <c r="N255" s="29"/>
      <c r="O255" s="29"/>
      <c r="P255" s="14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</row>
    <row r="256" spans="1:79" s="32" customFormat="1" ht="16.5" customHeight="1">
      <c r="A256" s="76">
        <v>25</v>
      </c>
      <c r="B256" s="14" t="s">
        <v>319</v>
      </c>
      <c r="C256" s="15"/>
      <c r="D256" s="29" t="s">
        <v>332</v>
      </c>
      <c r="E256" s="37">
        <v>3</v>
      </c>
      <c r="F256" s="75">
        <v>171132</v>
      </c>
      <c r="G256" s="21">
        <f t="shared" si="13"/>
        <v>513396</v>
      </c>
      <c r="H256" s="20"/>
      <c r="I256" s="21">
        <f t="shared" si="16"/>
        <v>513396</v>
      </c>
      <c r="J256" s="132">
        <f>SUM(I256:I257)</f>
        <v>855660</v>
      </c>
      <c r="K256" s="67" t="s">
        <v>333</v>
      </c>
      <c r="L256" s="23">
        <v>43362</v>
      </c>
      <c r="M256" s="23">
        <v>43367</v>
      </c>
      <c r="N256" s="29"/>
      <c r="O256" s="29"/>
      <c r="P256" s="14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</row>
    <row r="257" spans="1:79" s="32" customFormat="1" ht="16.5" customHeight="1">
      <c r="A257" s="77"/>
      <c r="B257" s="14"/>
      <c r="C257" s="15"/>
      <c r="D257" s="29" t="s">
        <v>334</v>
      </c>
      <c r="E257" s="37">
        <v>3</v>
      </c>
      <c r="F257" s="75">
        <v>114088</v>
      </c>
      <c r="G257" s="21">
        <f t="shared" si="13"/>
        <v>342264</v>
      </c>
      <c r="H257" s="20"/>
      <c r="I257" s="21">
        <f t="shared" si="16"/>
        <v>342264</v>
      </c>
      <c r="J257" s="134"/>
      <c r="K257" s="67" t="s">
        <v>335</v>
      </c>
      <c r="L257" s="23">
        <v>43362</v>
      </c>
      <c r="M257" s="23">
        <v>43367</v>
      </c>
      <c r="N257" s="29"/>
      <c r="O257" s="29"/>
      <c r="P257" s="14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</row>
    <row r="258" spans="1:79" s="32" customFormat="1" ht="16.5" customHeight="1">
      <c r="A258" s="41">
        <v>26</v>
      </c>
      <c r="B258" s="14" t="s">
        <v>336</v>
      </c>
      <c r="C258" s="15"/>
      <c r="D258" s="29" t="s">
        <v>337</v>
      </c>
      <c r="E258" s="37">
        <v>1</v>
      </c>
      <c r="F258" s="38">
        <v>120000</v>
      </c>
      <c r="G258" s="21">
        <f>E258*F258</f>
        <v>120000</v>
      </c>
      <c r="H258" s="20">
        <f>G258*0.07</f>
        <v>8400</v>
      </c>
      <c r="I258" s="21">
        <f t="shared" si="16"/>
        <v>128400</v>
      </c>
      <c r="J258" s="69">
        <f>I258</f>
        <v>128400</v>
      </c>
      <c r="K258" s="67"/>
      <c r="L258" s="23">
        <v>43346</v>
      </c>
      <c r="M258" s="23">
        <v>43375</v>
      </c>
      <c r="N258" s="29"/>
      <c r="O258" s="29"/>
      <c r="P258" s="14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</row>
    <row r="259" spans="1:79" s="32" customFormat="1" ht="16.5" customHeight="1">
      <c r="A259" s="78"/>
      <c r="B259" s="14"/>
      <c r="C259" s="15"/>
      <c r="D259" s="29"/>
      <c r="E259" s="79"/>
      <c r="F259" s="80"/>
      <c r="G259" s="80"/>
      <c r="H259" s="81"/>
      <c r="I259" s="82"/>
      <c r="J259" s="83"/>
      <c r="K259" s="48"/>
      <c r="L259" s="48"/>
      <c r="M259" s="23"/>
      <c r="N259" s="29"/>
      <c r="O259" s="29"/>
      <c r="P259" s="14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</row>
    <row r="260" spans="1:79" ht="22.5" customHeight="1">
      <c r="A260" s="135" t="str">
        <f>B1</f>
        <v>สรุปวางบิลจ่ายเช็คเดือน กันยายน 2561</v>
      </c>
      <c r="B260" s="135"/>
      <c r="C260" s="135"/>
      <c r="D260" s="84"/>
      <c r="E260" s="85"/>
      <c r="F260" s="86"/>
      <c r="G260" s="87"/>
      <c r="H260" s="88"/>
      <c r="L260" s="92"/>
      <c r="M260" s="92"/>
      <c r="N260" s="93"/>
      <c r="O260" s="93"/>
      <c r="P260" s="92"/>
    </row>
    <row r="261" spans="1:79" ht="16.5" customHeight="1">
      <c r="A261" s="94"/>
      <c r="B261" s="83" t="s">
        <v>338</v>
      </c>
      <c r="C261" s="95" t="s">
        <v>339</v>
      </c>
      <c r="D261" s="84"/>
      <c r="H261" s="99"/>
      <c r="I261" s="100"/>
      <c r="J261" s="101"/>
      <c r="K261" s="102"/>
      <c r="L261" s="92"/>
      <c r="M261" s="92"/>
      <c r="N261" s="93"/>
      <c r="O261" s="93"/>
      <c r="P261" s="92"/>
    </row>
    <row r="262" spans="1:79" s="106" customFormat="1" ht="18.75" customHeight="1">
      <c r="A262" s="122">
        <v>1</v>
      </c>
      <c r="B262" s="123" t="str">
        <f>B3</f>
        <v>หจก บางปูใหม่ พาราวู้ด</v>
      </c>
      <c r="C262" s="124">
        <f>J3</f>
        <v>76719</v>
      </c>
      <c r="D262" s="84"/>
      <c r="E262" s="96"/>
      <c r="F262" s="97"/>
      <c r="G262" s="98"/>
      <c r="H262" s="99"/>
      <c r="I262" s="103"/>
      <c r="J262" s="104"/>
      <c r="K262" s="105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</row>
    <row r="263" spans="1:79" s="106" customFormat="1" ht="18.75" customHeight="1">
      <c r="A263" s="122">
        <v>2</v>
      </c>
      <c r="B263" s="123" t="str">
        <f>B15</f>
        <v>บริษัท ชินแพค (ประเทศไทย)จำกัด</v>
      </c>
      <c r="C263" s="124">
        <f>J15</f>
        <v>249832.16</v>
      </c>
      <c r="D263" s="84"/>
      <c r="E263" s="96"/>
      <c r="F263" s="97"/>
      <c r="G263" s="98"/>
      <c r="H263" s="99"/>
      <c r="I263" s="103"/>
      <c r="J263" s="101"/>
      <c r="K263" s="107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</row>
    <row r="264" spans="1:79" s="106" customFormat="1" ht="18.75" customHeight="1">
      <c r="A264" s="122">
        <v>3</v>
      </c>
      <c r="B264" s="123" t="str">
        <f>B20</f>
        <v xml:space="preserve">บริษัท อนุสรณ์ เบสเซฟ จำกัด </v>
      </c>
      <c r="C264" s="124">
        <f>J20</f>
        <v>3531</v>
      </c>
      <c r="D264" s="84"/>
      <c r="E264" s="96"/>
      <c r="F264" s="97"/>
      <c r="G264" s="98"/>
      <c r="H264" s="99"/>
      <c r="I264" s="103"/>
      <c r="J264" s="101"/>
      <c r="K264" s="107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</row>
    <row r="265" spans="1:79" s="106" customFormat="1" ht="18.75" customHeight="1">
      <c r="A265" s="122">
        <v>4</v>
      </c>
      <c r="B265" s="125" t="str">
        <f>B25</f>
        <v>บริษัท เอส แอนด์ เอส ภัทรชาติ จำกัด</v>
      </c>
      <c r="C265" s="124">
        <f>J25</f>
        <v>219059.65</v>
      </c>
      <c r="D265" s="84"/>
      <c r="E265" s="96"/>
      <c r="F265" s="97"/>
      <c r="G265" s="98"/>
      <c r="H265" s="99"/>
      <c r="I265" s="103"/>
      <c r="J265" s="101"/>
      <c r="K265" s="107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</row>
    <row r="266" spans="1:79" s="106" customFormat="1" ht="18.75" customHeight="1">
      <c r="A266" s="122">
        <v>5</v>
      </c>
      <c r="B266" s="125" t="str">
        <f>B47</f>
        <v>บริษัท อีแวนส์ เคมิเคิลส์ จำกัด</v>
      </c>
      <c r="C266" s="124">
        <f>J47</f>
        <v>16322.849999999999</v>
      </c>
      <c r="D266" s="84"/>
      <c r="E266" s="96"/>
      <c r="F266" s="97"/>
      <c r="G266" s="98"/>
      <c r="H266" s="99"/>
      <c r="I266" s="103"/>
      <c r="J266" s="101"/>
      <c r="K266" s="107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</row>
    <row r="267" spans="1:79" s="106" customFormat="1" ht="18.75" customHeight="1">
      <c r="A267" s="122">
        <v>6</v>
      </c>
      <c r="B267" s="125" t="str">
        <f>B50</f>
        <v>บริษัท ควอลิตี้ คาร์ตอนส์ จำกัด</v>
      </c>
      <c r="C267" s="124">
        <f>J50</f>
        <v>297789.19000000006</v>
      </c>
      <c r="D267" s="84"/>
      <c r="E267" s="96"/>
      <c r="F267" s="97"/>
      <c r="G267" s="98"/>
      <c r="H267" s="99"/>
      <c r="I267" s="103"/>
      <c r="J267" s="101"/>
      <c r="K267" s="107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</row>
    <row r="268" spans="1:79" s="106" customFormat="1" ht="18.75" customHeight="1">
      <c r="A268" s="122">
        <v>7</v>
      </c>
      <c r="B268" s="125" t="str">
        <f>B73</f>
        <v>บริษัท ซีโอแอล จำกัด (มหาชน) สำนักงานใหญ่</v>
      </c>
      <c r="C268" s="124">
        <f>J73</f>
        <v>7812.01</v>
      </c>
      <c r="D268" s="84"/>
      <c r="E268" s="96"/>
      <c r="F268" s="97"/>
      <c r="G268" s="98"/>
      <c r="H268" s="99"/>
      <c r="I268" s="103"/>
      <c r="J268" s="101"/>
      <c r="K268" s="107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</row>
    <row r="269" spans="1:79" s="106" customFormat="1" ht="18.75" customHeight="1">
      <c r="A269" s="122">
        <v>8</v>
      </c>
      <c r="B269" s="125" t="str">
        <f>B98</f>
        <v>AICELLO (THAILAND) CO., LTD.</v>
      </c>
      <c r="C269" s="124">
        <f>J98</f>
        <v>278244.95</v>
      </c>
      <c r="D269" s="84"/>
      <c r="E269" s="96"/>
      <c r="F269" s="97"/>
      <c r="G269" s="98"/>
      <c r="H269" s="99"/>
      <c r="I269" s="103"/>
      <c r="J269" s="101"/>
      <c r="K269" s="107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</row>
    <row r="270" spans="1:79" s="106" customFormat="1" ht="18.75" customHeight="1">
      <c r="A270" s="122">
        <v>9</v>
      </c>
      <c r="B270" s="125" t="str">
        <f>B121</f>
        <v>บริษัท ป๊อปปูล่า อินเตอร์พลาส จำกัด</v>
      </c>
      <c r="C270" s="124">
        <f>J121</f>
        <v>83288.800000000003</v>
      </c>
      <c r="D270" s="84"/>
      <c r="E270" s="96"/>
      <c r="F270" s="97"/>
      <c r="G270" s="98"/>
      <c r="H270" s="99"/>
      <c r="I270" s="103"/>
      <c r="J270" s="101"/>
      <c r="K270" s="107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</row>
    <row r="271" spans="1:79" s="106" customFormat="1" ht="18.75" customHeight="1">
      <c r="A271" s="122">
        <v>10</v>
      </c>
      <c r="B271" s="125" t="str">
        <f>B141</f>
        <v>บริษัท พีพี เซ็นเตอร์ แพค จำกัด</v>
      </c>
      <c r="C271" s="124">
        <f>J141</f>
        <v>187357</v>
      </c>
      <c r="D271" s="84"/>
      <c r="E271" s="96"/>
      <c r="F271" s="97"/>
      <c r="G271" s="98"/>
      <c r="H271" s="99"/>
      <c r="I271" s="103"/>
      <c r="J271" s="101"/>
      <c r="K271" s="107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</row>
    <row r="272" spans="1:79" s="106" customFormat="1" ht="18.75" customHeight="1">
      <c r="A272" s="122">
        <v>11</v>
      </c>
      <c r="B272" s="125" t="str">
        <f>B154</f>
        <v>บริษัท ซีรัสท์ สเปเชียลตี้ เท็ค จำกัด</v>
      </c>
      <c r="C272" s="124">
        <f>J154</f>
        <v>23644.33</v>
      </c>
      <c r="D272" s="84"/>
      <c r="E272" s="96"/>
      <c r="F272" s="97"/>
      <c r="G272" s="98"/>
      <c r="H272" s="99"/>
      <c r="I272" s="103"/>
      <c r="J272" s="101"/>
      <c r="K272" s="107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</row>
    <row r="273" spans="1:79" s="106" customFormat="1" ht="18.75" customHeight="1">
      <c r="A273" s="122">
        <v>12</v>
      </c>
      <c r="B273" s="125" t="str">
        <f>B157</f>
        <v xml:space="preserve">หจก. รัชนโลห </v>
      </c>
      <c r="C273" s="124">
        <v>40740</v>
      </c>
      <c r="D273" s="84"/>
      <c r="E273" s="96"/>
      <c r="F273" s="97"/>
      <c r="G273" s="98"/>
      <c r="H273" s="99"/>
      <c r="I273" s="103"/>
      <c r="J273" s="101"/>
      <c r="K273" s="107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</row>
    <row r="274" spans="1:79" s="106" customFormat="1" ht="18.75" customHeight="1">
      <c r="A274" s="122">
        <v>13</v>
      </c>
      <c r="B274" s="125" t="str">
        <f>B158</f>
        <v>บริษัท กล่องสยามบรรจุภัณฑ์ จำกัด</v>
      </c>
      <c r="C274" s="124">
        <f>J158</f>
        <v>480194.6</v>
      </c>
      <c r="D274" s="84"/>
      <c r="E274" s="96"/>
      <c r="F274" s="97"/>
      <c r="G274" s="98"/>
      <c r="H274" s="99"/>
      <c r="I274" s="103"/>
      <c r="J274" s="101"/>
      <c r="K274" s="107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</row>
    <row r="275" spans="1:79" s="106" customFormat="1" ht="18.75" customHeight="1">
      <c r="A275" s="122">
        <v>14</v>
      </c>
      <c r="B275" s="125" t="str">
        <f>B191</f>
        <v>บริษัท สามเค อินเตอร์ แพ็คเกจจิ้ง จำกัด</v>
      </c>
      <c r="C275" s="124">
        <f>J191</f>
        <v>93766.239999999991</v>
      </c>
      <c r="D275" s="84"/>
      <c r="E275" s="96"/>
      <c r="F275" s="97"/>
      <c r="G275" s="98"/>
      <c r="H275" s="99"/>
      <c r="I275" s="103"/>
      <c r="J275" s="101"/>
      <c r="K275" s="107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</row>
    <row r="276" spans="1:79" s="106" customFormat="1" ht="18.75" customHeight="1">
      <c r="A276" s="122">
        <v>15</v>
      </c>
      <c r="B276" s="125" t="str">
        <f>B204</f>
        <v>ห้างหุ้นส่วนจำกัด อินต๊ะคำ รีไซเคิ้ล</v>
      </c>
      <c r="C276" s="124">
        <f>J204</f>
        <v>387479.1</v>
      </c>
      <c r="D276" s="84"/>
      <c r="E276" s="96"/>
      <c r="F276" s="97"/>
      <c r="G276" s="98"/>
      <c r="H276" s="99"/>
      <c r="I276" s="103"/>
      <c r="J276" s="101"/>
      <c r="K276" s="107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</row>
    <row r="277" spans="1:79" s="106" customFormat="1" ht="18.75" customHeight="1">
      <c r="A277" s="122">
        <v>16</v>
      </c>
      <c r="B277" s="125" t="str">
        <f>B227</f>
        <v>NNT Packaging Technology Co.,Ltd.</v>
      </c>
      <c r="C277" s="124">
        <f>J227</f>
        <v>49273.5</v>
      </c>
      <c r="D277" s="84"/>
      <c r="E277" s="96"/>
      <c r="F277" s="97"/>
      <c r="G277" s="98"/>
      <c r="H277" s="99"/>
      <c r="I277" s="103"/>
      <c r="J277" s="101"/>
      <c r="K277" s="107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</row>
    <row r="278" spans="1:79" s="106" customFormat="1" ht="18.75" customHeight="1">
      <c r="A278" s="122">
        <v>17</v>
      </c>
      <c r="B278" s="125" t="str">
        <f>B234</f>
        <v>หจก.พีทีโซลูชั่นส์แอนด์ซัพพลายส์</v>
      </c>
      <c r="C278" s="124">
        <v>5100</v>
      </c>
      <c r="D278" s="108" t="s">
        <v>340</v>
      </c>
      <c r="E278" s="96"/>
      <c r="F278" s="97"/>
      <c r="G278" s="98"/>
      <c r="H278" s="99"/>
      <c r="I278" s="103"/>
      <c r="J278" s="101"/>
      <c r="K278" s="107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</row>
    <row r="279" spans="1:79" s="106" customFormat="1" ht="18.75" customHeight="1">
      <c r="A279" s="122">
        <v>18</v>
      </c>
      <c r="B279" s="123" t="s">
        <v>295</v>
      </c>
      <c r="C279" s="126">
        <v>51510</v>
      </c>
      <c r="D279" s="108" t="s">
        <v>341</v>
      </c>
      <c r="E279" s="96"/>
      <c r="F279" s="97"/>
      <c r="G279" s="98"/>
      <c r="H279" s="99"/>
      <c r="I279" s="103"/>
      <c r="J279" s="101"/>
      <c r="K279" s="107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</row>
    <row r="280" spans="1:79" s="106" customFormat="1" ht="18.75" customHeight="1">
      <c r="A280" s="122">
        <v>19</v>
      </c>
      <c r="B280" s="125" t="str">
        <f>B238</f>
        <v>บริษัท พี.เอส.เอ็น.เซ็นเตอร์ จำกัด</v>
      </c>
      <c r="C280" s="124">
        <v>3060</v>
      </c>
      <c r="D280" s="108" t="s">
        <v>341</v>
      </c>
      <c r="E280" s="96"/>
      <c r="F280" s="97"/>
      <c r="G280" s="98"/>
      <c r="H280" s="99"/>
      <c r="I280" s="103"/>
      <c r="J280" s="101"/>
      <c r="K280" s="107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</row>
    <row r="281" spans="1:79" s="106" customFormat="1" ht="18" customHeight="1">
      <c r="A281" s="122">
        <v>20</v>
      </c>
      <c r="B281" s="127" t="str">
        <f>B239</f>
        <v>บริษัท สยาม ฟาสท์ ทรานสปอร์ต จำกัด</v>
      </c>
      <c r="C281" s="126">
        <f>J239</f>
        <v>436837.5</v>
      </c>
      <c r="D281" s="109" t="s">
        <v>342</v>
      </c>
      <c r="E281" s="96"/>
      <c r="F281" s="97"/>
      <c r="G281" s="98"/>
      <c r="H281" s="99"/>
      <c r="I281" s="103"/>
      <c r="J281" s="101"/>
      <c r="K281" s="107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</row>
    <row r="282" spans="1:79" s="106" customFormat="1" ht="18" customHeight="1">
      <c r="A282" s="122">
        <v>21</v>
      </c>
      <c r="B282" s="127" t="str">
        <f>B244</f>
        <v>ห้างหุ้นส่วนจำกัด ศ.บริการขนส่ง</v>
      </c>
      <c r="C282" s="126">
        <f>J244</f>
        <v>49203</v>
      </c>
      <c r="D282" s="109" t="s">
        <v>342</v>
      </c>
      <c r="E282" s="96"/>
      <c r="F282" s="97"/>
      <c r="G282" s="98"/>
      <c r="H282" s="99"/>
      <c r="I282" s="103"/>
      <c r="J282" s="101"/>
      <c r="K282" s="107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</row>
    <row r="283" spans="1:79" s="106" customFormat="1" ht="18.75" customHeight="1">
      <c r="A283" s="122">
        <v>22</v>
      </c>
      <c r="B283" s="125" t="str">
        <f>B247</f>
        <v>บริษัท รักษาความปลอดภัย เอส. พี.เอส อินเตอร์การ์ด จำกัด</v>
      </c>
      <c r="C283" s="124">
        <v>25656.799999999999</v>
      </c>
      <c r="D283" s="110" t="s">
        <v>343</v>
      </c>
      <c r="E283" s="96"/>
      <c r="F283" s="111"/>
      <c r="G283" s="98"/>
      <c r="H283" s="99"/>
      <c r="I283" s="103"/>
      <c r="J283" s="101"/>
      <c r="K283" s="107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</row>
    <row r="284" spans="1:79" s="106" customFormat="1" ht="22.5" customHeight="1">
      <c r="A284" s="122">
        <v>23</v>
      </c>
      <c r="B284" s="125" t="str">
        <f>B250</f>
        <v xml:space="preserve">บริษัท ทีเอสเค เทรดดิ้ง เซ็นเตอร์ จำกัด </v>
      </c>
      <c r="C284" s="124">
        <v>594903.1</v>
      </c>
      <c r="D284" s="112" t="s">
        <v>344</v>
      </c>
      <c r="E284" s="96"/>
      <c r="F284" s="97"/>
      <c r="G284" s="98"/>
      <c r="H284" s="113"/>
      <c r="I284" s="87"/>
      <c r="J284" s="101"/>
      <c r="K284" s="107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</row>
    <row r="285" spans="1:79" s="106" customFormat="1" ht="22.5" customHeight="1">
      <c r="A285" s="122">
        <v>24</v>
      </c>
      <c r="B285" s="125" t="str">
        <f>B254</f>
        <v xml:space="preserve">บริษัท ทีเอสเค เทรดดิ้ง เซ็นเตอร์ จำกัด </v>
      </c>
      <c r="C285" s="124">
        <f>J254</f>
        <v>11163.92</v>
      </c>
      <c r="D285" s="114" t="s">
        <v>345</v>
      </c>
      <c r="E285" s="96"/>
      <c r="F285" s="97"/>
      <c r="G285" s="98"/>
      <c r="H285" s="113"/>
      <c r="I285" s="87"/>
      <c r="J285" s="101"/>
      <c r="K285" s="107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</row>
    <row r="286" spans="1:79" s="106" customFormat="1" ht="16.5" customHeight="1">
      <c r="A286" s="122">
        <v>25</v>
      </c>
      <c r="B286" s="125" t="str">
        <f>B256</f>
        <v xml:space="preserve">บริษัท ทีเอสเค เทรดดิ้ง เซ็นเตอร์ จำกัด </v>
      </c>
      <c r="C286" s="124">
        <f>J256</f>
        <v>855660</v>
      </c>
      <c r="D286" s="128" t="s">
        <v>346</v>
      </c>
      <c r="E286" s="96"/>
      <c r="F286" s="97"/>
      <c r="G286" s="98"/>
      <c r="H286" s="113"/>
      <c r="I286" s="87"/>
      <c r="J286" s="101"/>
      <c r="K286" s="107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</row>
    <row r="287" spans="1:79" ht="18.75" customHeight="1">
      <c r="A287" s="122">
        <v>26</v>
      </c>
      <c r="B287" s="125" t="str">
        <f>B258</f>
        <v>PRO CONSULTANTS CO.,LTD</v>
      </c>
      <c r="C287" s="124">
        <v>124800</v>
      </c>
      <c r="D287" s="115" t="s">
        <v>347</v>
      </c>
      <c r="I287" s="87"/>
      <c r="J287" s="101"/>
      <c r="K287" s="107"/>
    </row>
    <row r="288" spans="1:79" ht="18.75" customHeight="1">
      <c r="A288" s="122">
        <v>27</v>
      </c>
      <c r="B288" s="125" t="s">
        <v>348</v>
      </c>
      <c r="C288" s="124">
        <v>76000</v>
      </c>
      <c r="D288" s="116" t="s">
        <v>341</v>
      </c>
      <c r="I288" s="87"/>
      <c r="J288" s="101"/>
      <c r="K288" s="107"/>
    </row>
    <row r="289" spans="1:16" ht="18.75" customHeight="1">
      <c r="A289" s="122">
        <v>28</v>
      </c>
      <c r="B289" s="125" t="s">
        <v>351</v>
      </c>
      <c r="C289" s="124">
        <v>500000</v>
      </c>
      <c r="D289" s="116" t="s">
        <v>352</v>
      </c>
      <c r="I289" s="87"/>
      <c r="J289" s="101"/>
      <c r="K289" s="107"/>
    </row>
    <row r="290" spans="1:16" ht="17.25" customHeight="1">
      <c r="A290" s="117"/>
      <c r="B290" s="118" t="s">
        <v>349</v>
      </c>
      <c r="C290" s="119">
        <f>SUM(C262:C289)</f>
        <v>5228948.6999999993</v>
      </c>
      <c r="I290" s="87"/>
      <c r="J290" s="104"/>
      <c r="K290" s="105"/>
      <c r="N290" s="3"/>
      <c r="O290" s="3"/>
      <c r="P290" s="3"/>
    </row>
    <row r="291" spans="1:16" ht="16.5" customHeight="1">
      <c r="C291" s="120" t="s">
        <v>350</v>
      </c>
    </row>
  </sheetData>
  <mergeCells count="29">
    <mergeCell ref="J47:J49"/>
    <mergeCell ref="B1:P1"/>
    <mergeCell ref="J3:J14"/>
    <mergeCell ref="J15:J19"/>
    <mergeCell ref="J20:J24"/>
    <mergeCell ref="J25:J46"/>
    <mergeCell ref="J236:J237"/>
    <mergeCell ref="J50:J72"/>
    <mergeCell ref="J73:J97"/>
    <mergeCell ref="J98:J120"/>
    <mergeCell ref="J121:J140"/>
    <mergeCell ref="J141:J153"/>
    <mergeCell ref="J154:J156"/>
    <mergeCell ref="J158:J190"/>
    <mergeCell ref="J191:J203"/>
    <mergeCell ref="J204:J226"/>
    <mergeCell ref="J227:J233"/>
    <mergeCell ref="J234:J235"/>
    <mergeCell ref="H239:H243"/>
    <mergeCell ref="J239:J243"/>
    <mergeCell ref="I240:I243"/>
    <mergeCell ref="H244:H246"/>
    <mergeCell ref="I244:I245"/>
    <mergeCell ref="J244:J245"/>
    <mergeCell ref="J247:J249"/>
    <mergeCell ref="J250:J253"/>
    <mergeCell ref="J254:J255"/>
    <mergeCell ref="J256:J257"/>
    <mergeCell ref="A260:C260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จ่ายเช็ค 9"18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2018-09-20T06:38:31Z</dcterms:created>
  <dcterms:modified xsi:type="dcterms:W3CDTF">2018-09-26T10:03:19Z</dcterms:modified>
</cp:coreProperties>
</file>