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1. I-Pack, Logistics\C.TSC\03. VMI Project\14. Billing\"/>
    </mc:Choice>
  </mc:AlternateContent>
  <xr:revisionPtr revIDLastSave="0" documentId="13_ncr:1_{E9ACC59D-6EBE-4C01-BED7-944CC12EB95B}" xr6:coauthVersionLast="43" xr6:coauthVersionMax="43" xr10:uidLastSave="{00000000-0000-0000-0000-000000000000}"/>
  <bookViews>
    <workbookView xWindow="-108" yWindow="-108" windowWidth="23256" windowHeight="12720" xr2:uid="{B76967CB-3A44-40C6-80A8-30F2CE26D08B}"/>
  </bookViews>
  <sheets>
    <sheet name="Summary" sheetId="1" r:id="rId1"/>
    <sheet name="PD Order 21 May - 20 Jun" sheetId="10" r:id="rId2"/>
    <sheet name="DL Order 21 May - 20 Jun" sheetId="11" r:id="rId3"/>
    <sheet name="Ordering by Section" sheetId="8" r:id="rId4"/>
    <sheet name="TSC Order" sheetId="6" r:id="rId5"/>
    <sheet name="Sheet3" sheetId="7" r:id="rId6"/>
  </sheets>
  <externalReferences>
    <externalReference r:id="rId7"/>
  </externalReferences>
  <definedNames>
    <definedName name="_xlnm._FilterDatabase" localSheetId="4" hidden="1">'TSC Order'!$A$1:$W$337</definedName>
  </definedNames>
  <calcPr calcId="181029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F19" i="1" l="1"/>
  <c r="E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Q2" i="8"/>
  <c r="O2" i="8"/>
  <c r="M46" i="8"/>
  <c r="P46" i="8" s="1"/>
  <c r="M47" i="8"/>
  <c r="M48" i="8"/>
  <c r="P48" i="8" s="1"/>
  <c r="M49" i="8"/>
  <c r="M50" i="8"/>
  <c r="P50" i="8" s="1"/>
  <c r="M51" i="8"/>
  <c r="M52" i="8"/>
  <c r="P52" i="8" s="1"/>
  <c r="M53" i="8"/>
  <c r="P53" i="8" s="1"/>
  <c r="M54" i="8"/>
  <c r="P54" i="8" s="1"/>
  <c r="M55" i="8"/>
  <c r="P55" i="8" s="1"/>
  <c r="M56" i="8"/>
  <c r="P56" i="8" s="1"/>
  <c r="M57" i="8"/>
  <c r="P57" i="8" s="1"/>
  <c r="M58" i="8"/>
  <c r="P58" i="8" s="1"/>
  <c r="M59" i="8"/>
  <c r="M60" i="8"/>
  <c r="P60" i="8" s="1"/>
  <c r="M61" i="8"/>
  <c r="P61" i="8" s="1"/>
  <c r="M62" i="8"/>
  <c r="P62" i="8" s="1"/>
  <c r="M63" i="8"/>
  <c r="M64" i="8"/>
  <c r="M65" i="8"/>
  <c r="M66" i="8"/>
  <c r="P66" i="8" s="1"/>
  <c r="M67" i="8"/>
  <c r="M68" i="8"/>
  <c r="P68" i="8" s="1"/>
  <c r="M69" i="8"/>
  <c r="P69" i="8" s="1"/>
  <c r="M70" i="8"/>
  <c r="P70" i="8" s="1"/>
  <c r="N46" i="8"/>
  <c r="R46" i="8" s="1"/>
  <c r="N47" i="8"/>
  <c r="R47" i="8" s="1"/>
  <c r="N48" i="8"/>
  <c r="N49" i="8"/>
  <c r="R49" i="8" s="1"/>
  <c r="N50" i="8"/>
  <c r="R50" i="8" s="1"/>
  <c r="N51" i="8"/>
  <c r="R51" i="8" s="1"/>
  <c r="N52" i="8"/>
  <c r="R52" i="8" s="1"/>
  <c r="N53" i="8"/>
  <c r="R53" i="8" s="1"/>
  <c r="N54" i="8"/>
  <c r="R54" i="8" s="1"/>
  <c r="N55" i="8"/>
  <c r="R55" i="8" s="1"/>
  <c r="N56" i="8"/>
  <c r="N57" i="8"/>
  <c r="R57" i="8" s="1"/>
  <c r="N58" i="8"/>
  <c r="N59" i="8"/>
  <c r="R59" i="8" s="1"/>
  <c r="N60" i="8"/>
  <c r="R60" i="8" s="1"/>
  <c r="N61" i="8"/>
  <c r="R61" i="8" s="1"/>
  <c r="N62" i="8"/>
  <c r="R62" i="8" s="1"/>
  <c r="N63" i="8"/>
  <c r="R63" i="8" s="1"/>
  <c r="N64" i="8"/>
  <c r="N65" i="8"/>
  <c r="R65" i="8" s="1"/>
  <c r="N66" i="8"/>
  <c r="R66" i="8" s="1"/>
  <c r="N67" i="8"/>
  <c r="R67" i="8" s="1"/>
  <c r="N68" i="8"/>
  <c r="R68" i="8" s="1"/>
  <c r="N69" i="8"/>
  <c r="R69" i="8" s="1"/>
  <c r="N70" i="8"/>
  <c r="R70" i="8" s="1"/>
  <c r="P47" i="8"/>
  <c r="P49" i="8"/>
  <c r="P51" i="8"/>
  <c r="P59" i="8"/>
  <c r="P63" i="8"/>
  <c r="P64" i="8"/>
  <c r="P65" i="8"/>
  <c r="P67" i="8"/>
  <c r="R48" i="8"/>
  <c r="R56" i="8"/>
  <c r="R58" i="8"/>
  <c r="R64" i="8"/>
  <c r="M22" i="1"/>
  <c r="G19" i="1"/>
  <c r="N45" i="8"/>
  <c r="R45" i="8" s="1"/>
  <c r="M45" i="8"/>
  <c r="P45" i="8" s="1"/>
  <c r="N44" i="8"/>
  <c r="R44" i="8" s="1"/>
  <c r="M44" i="8"/>
  <c r="P44" i="8" s="1"/>
  <c r="N43" i="8"/>
  <c r="R43" i="8" s="1"/>
  <c r="M43" i="8"/>
  <c r="P43" i="8" s="1"/>
  <c r="N42" i="8"/>
  <c r="R42" i="8" s="1"/>
  <c r="M42" i="8"/>
  <c r="P42" i="8" s="1"/>
  <c r="N41" i="8"/>
  <c r="R41" i="8" s="1"/>
  <c r="M41" i="8"/>
  <c r="P41" i="8" s="1"/>
  <c r="N40" i="8"/>
  <c r="R40" i="8" s="1"/>
  <c r="M40" i="8"/>
  <c r="P40" i="8" s="1"/>
  <c r="N39" i="8"/>
  <c r="R39" i="8" s="1"/>
  <c r="M39" i="8"/>
  <c r="P39" i="8" s="1"/>
  <c r="N38" i="8"/>
  <c r="R38" i="8" s="1"/>
  <c r="M38" i="8"/>
  <c r="P38" i="8" s="1"/>
  <c r="N37" i="8"/>
  <c r="R37" i="8" s="1"/>
  <c r="M37" i="8"/>
  <c r="P37" i="8" s="1"/>
  <c r="N36" i="8"/>
  <c r="R36" i="8" s="1"/>
  <c r="M36" i="8"/>
  <c r="P36" i="8" s="1"/>
  <c r="N35" i="8"/>
  <c r="R35" i="8" s="1"/>
  <c r="M35" i="8"/>
  <c r="P35" i="8" s="1"/>
  <c r="N34" i="8"/>
  <c r="R34" i="8" s="1"/>
  <c r="M34" i="8"/>
  <c r="P34" i="8" s="1"/>
  <c r="N33" i="8"/>
  <c r="R33" i="8" s="1"/>
  <c r="M33" i="8"/>
  <c r="P33" i="8" s="1"/>
  <c r="N32" i="8"/>
  <c r="R32" i="8" s="1"/>
  <c r="M32" i="8"/>
  <c r="P32" i="8" s="1"/>
  <c r="N31" i="8"/>
  <c r="R31" i="8" s="1"/>
  <c r="M31" i="8"/>
  <c r="P31" i="8" s="1"/>
  <c r="N30" i="8"/>
  <c r="R30" i="8" s="1"/>
  <c r="M30" i="8"/>
  <c r="P30" i="8" s="1"/>
  <c r="N29" i="8"/>
  <c r="R29" i="8" s="1"/>
  <c r="M29" i="8"/>
  <c r="P29" i="8" s="1"/>
  <c r="N28" i="8"/>
  <c r="R28" i="8" s="1"/>
  <c r="M28" i="8"/>
  <c r="P28" i="8" s="1"/>
  <c r="N27" i="8"/>
  <c r="R27" i="8" s="1"/>
  <c r="M27" i="8"/>
  <c r="P27" i="8" s="1"/>
  <c r="N26" i="8"/>
  <c r="R26" i="8" s="1"/>
  <c r="M26" i="8"/>
  <c r="P26" i="8" s="1"/>
  <c r="N25" i="8"/>
  <c r="R25" i="8" s="1"/>
  <c r="M25" i="8"/>
  <c r="P25" i="8" s="1"/>
  <c r="N24" i="8"/>
  <c r="R24" i="8" s="1"/>
  <c r="M24" i="8"/>
  <c r="P24" i="8" s="1"/>
  <c r="N23" i="8"/>
  <c r="R23" i="8" s="1"/>
  <c r="M23" i="8"/>
  <c r="P23" i="8" s="1"/>
  <c r="N22" i="8"/>
  <c r="R22" i="8" s="1"/>
  <c r="M22" i="8"/>
  <c r="P22" i="8" s="1"/>
  <c r="N21" i="8"/>
  <c r="R21" i="8" s="1"/>
  <c r="M21" i="8"/>
  <c r="P21" i="8" s="1"/>
  <c r="N20" i="8"/>
  <c r="R20" i="8" s="1"/>
  <c r="M20" i="8"/>
  <c r="P20" i="8" s="1"/>
  <c r="N19" i="8"/>
  <c r="R19" i="8" s="1"/>
  <c r="M19" i="8"/>
  <c r="P19" i="8" s="1"/>
  <c r="N18" i="8"/>
  <c r="R18" i="8" s="1"/>
  <c r="M18" i="8"/>
  <c r="P18" i="8" s="1"/>
  <c r="N17" i="8"/>
  <c r="R17" i="8" s="1"/>
  <c r="M17" i="8"/>
  <c r="P17" i="8" s="1"/>
  <c r="N16" i="8"/>
  <c r="R16" i="8" s="1"/>
  <c r="M16" i="8"/>
  <c r="P16" i="8" s="1"/>
  <c r="N15" i="8"/>
  <c r="R15" i="8" s="1"/>
  <c r="M15" i="8"/>
  <c r="P15" i="8" s="1"/>
  <c r="N14" i="8"/>
  <c r="R14" i="8" s="1"/>
  <c r="M14" i="8"/>
  <c r="P14" i="8" s="1"/>
  <c r="N13" i="8"/>
  <c r="R13" i="8" s="1"/>
  <c r="M13" i="8"/>
  <c r="P13" i="8" s="1"/>
  <c r="N12" i="8"/>
  <c r="R12" i="8" s="1"/>
  <c r="M12" i="8"/>
  <c r="P12" i="8" s="1"/>
  <c r="N11" i="8"/>
  <c r="R11" i="8" s="1"/>
  <c r="M11" i="8"/>
  <c r="P11" i="8" s="1"/>
  <c r="N10" i="8"/>
  <c r="R10" i="8" s="1"/>
  <c r="M10" i="8"/>
  <c r="P10" i="8" s="1"/>
  <c r="N9" i="8"/>
  <c r="R9" i="8" s="1"/>
  <c r="M9" i="8"/>
  <c r="P9" i="8" s="1"/>
  <c r="N8" i="8"/>
  <c r="R8" i="8" s="1"/>
  <c r="M8" i="8"/>
  <c r="P8" i="8" s="1"/>
  <c r="N7" i="8"/>
  <c r="R7" i="8" s="1"/>
  <c r="M7" i="8"/>
  <c r="P7" i="8" s="1"/>
  <c r="N6" i="8"/>
  <c r="R6" i="8" s="1"/>
  <c r="M6" i="8"/>
  <c r="P6" i="8" s="1"/>
  <c r="N5" i="8"/>
  <c r="R5" i="8" s="1"/>
  <c r="M5" i="8"/>
  <c r="P5" i="8" s="1"/>
  <c r="N4" i="8"/>
  <c r="R4" i="8" s="1"/>
  <c r="M4" i="8"/>
  <c r="P4" i="8" s="1"/>
  <c r="P2" i="8" l="1"/>
  <c r="R2" i="8"/>
  <c r="H22" i="1"/>
  <c r="H79" i="1"/>
  <c r="V337" i="6"/>
  <c r="U337" i="6"/>
  <c r="T337" i="6"/>
  <c r="V336" i="6"/>
  <c r="U336" i="6"/>
  <c r="T336" i="6"/>
  <c r="V335" i="6"/>
  <c r="U335" i="6"/>
  <c r="T335" i="6"/>
  <c r="V334" i="6"/>
  <c r="U334" i="6"/>
  <c r="T334" i="6"/>
  <c r="V333" i="6"/>
  <c r="U333" i="6"/>
  <c r="T333" i="6"/>
  <c r="V332" i="6"/>
  <c r="U332" i="6"/>
  <c r="T332" i="6"/>
  <c r="V331" i="6"/>
  <c r="U331" i="6"/>
  <c r="T331" i="6"/>
  <c r="V330" i="6"/>
  <c r="U330" i="6"/>
  <c r="T330" i="6"/>
  <c r="V329" i="6"/>
  <c r="U329" i="6"/>
  <c r="T329" i="6"/>
  <c r="V328" i="6"/>
  <c r="U328" i="6"/>
  <c r="T328" i="6"/>
  <c r="V327" i="6"/>
  <c r="U327" i="6"/>
  <c r="T327" i="6"/>
  <c r="V326" i="6"/>
  <c r="U326" i="6"/>
  <c r="T326" i="6"/>
  <c r="V325" i="6"/>
  <c r="U325" i="6"/>
  <c r="T325" i="6"/>
  <c r="V324" i="6"/>
  <c r="U324" i="6"/>
  <c r="T324" i="6"/>
  <c r="V323" i="6"/>
  <c r="U323" i="6"/>
  <c r="T323" i="6"/>
  <c r="V322" i="6"/>
  <c r="U322" i="6"/>
  <c r="T322" i="6"/>
  <c r="V321" i="6"/>
  <c r="U321" i="6"/>
  <c r="T321" i="6"/>
  <c r="V320" i="6"/>
  <c r="U320" i="6"/>
  <c r="T320" i="6"/>
  <c r="V319" i="6"/>
  <c r="U319" i="6"/>
  <c r="T319" i="6"/>
  <c r="V318" i="6"/>
  <c r="U318" i="6"/>
  <c r="T318" i="6"/>
  <c r="V317" i="6"/>
  <c r="U317" i="6"/>
  <c r="T317" i="6"/>
  <c r="V316" i="6"/>
  <c r="U316" i="6"/>
  <c r="T316" i="6"/>
  <c r="V315" i="6"/>
  <c r="U315" i="6"/>
  <c r="T315" i="6"/>
  <c r="V314" i="6"/>
  <c r="U314" i="6"/>
  <c r="T314" i="6"/>
  <c r="V313" i="6"/>
  <c r="U313" i="6"/>
  <c r="T313" i="6"/>
  <c r="V312" i="6"/>
  <c r="U312" i="6"/>
  <c r="T312" i="6"/>
  <c r="V311" i="6"/>
  <c r="U311" i="6"/>
  <c r="T311" i="6"/>
  <c r="V310" i="6"/>
  <c r="U310" i="6"/>
  <c r="T310" i="6"/>
  <c r="V309" i="6"/>
  <c r="U309" i="6"/>
  <c r="T309" i="6"/>
  <c r="V308" i="6"/>
  <c r="U308" i="6"/>
  <c r="T308" i="6"/>
  <c r="V307" i="6"/>
  <c r="U307" i="6"/>
  <c r="T307" i="6"/>
  <c r="V306" i="6"/>
  <c r="U306" i="6"/>
  <c r="T306" i="6"/>
  <c r="V305" i="6"/>
  <c r="U305" i="6"/>
  <c r="T305" i="6"/>
  <c r="V304" i="6"/>
  <c r="U304" i="6"/>
  <c r="T304" i="6"/>
  <c r="V303" i="6"/>
  <c r="U303" i="6"/>
  <c r="T303" i="6"/>
  <c r="V302" i="6"/>
  <c r="U302" i="6"/>
  <c r="T302" i="6"/>
  <c r="V301" i="6"/>
  <c r="U301" i="6"/>
  <c r="T301" i="6"/>
  <c r="V300" i="6"/>
  <c r="U300" i="6"/>
  <c r="T300" i="6"/>
  <c r="V299" i="6"/>
  <c r="U299" i="6"/>
  <c r="T299" i="6"/>
  <c r="V298" i="6"/>
  <c r="U298" i="6"/>
  <c r="T298" i="6"/>
  <c r="V297" i="6"/>
  <c r="U297" i="6"/>
  <c r="T297" i="6"/>
  <c r="V296" i="6"/>
  <c r="U296" i="6"/>
  <c r="T296" i="6"/>
  <c r="V295" i="6"/>
  <c r="U295" i="6"/>
  <c r="T295" i="6"/>
  <c r="V294" i="6"/>
  <c r="U294" i="6"/>
  <c r="T294" i="6"/>
  <c r="V293" i="6"/>
  <c r="U293" i="6"/>
  <c r="T293" i="6"/>
  <c r="V292" i="6"/>
  <c r="U292" i="6"/>
  <c r="T292" i="6"/>
  <c r="V291" i="6"/>
  <c r="U291" i="6"/>
  <c r="T291" i="6"/>
  <c r="V290" i="6"/>
  <c r="U290" i="6"/>
  <c r="T290" i="6"/>
  <c r="V289" i="6"/>
  <c r="U289" i="6"/>
  <c r="T289" i="6"/>
  <c r="V288" i="6"/>
  <c r="U288" i="6"/>
  <c r="T288" i="6"/>
  <c r="V287" i="6"/>
  <c r="U287" i="6"/>
  <c r="T287" i="6"/>
  <c r="V286" i="6"/>
  <c r="U286" i="6"/>
  <c r="T286" i="6"/>
  <c r="V285" i="6"/>
  <c r="U285" i="6"/>
  <c r="T285" i="6"/>
  <c r="V284" i="6"/>
  <c r="U284" i="6"/>
  <c r="T284" i="6"/>
  <c r="V283" i="6"/>
  <c r="U283" i="6"/>
  <c r="T283" i="6"/>
  <c r="V282" i="6"/>
  <c r="U282" i="6"/>
  <c r="T282" i="6"/>
  <c r="V281" i="6"/>
  <c r="U281" i="6"/>
  <c r="T281" i="6"/>
  <c r="V280" i="6"/>
  <c r="U280" i="6"/>
  <c r="T280" i="6"/>
  <c r="V279" i="6"/>
  <c r="U279" i="6"/>
  <c r="T279" i="6"/>
  <c r="V278" i="6"/>
  <c r="U278" i="6"/>
  <c r="T278" i="6"/>
  <c r="V277" i="6"/>
  <c r="U277" i="6"/>
  <c r="T277" i="6"/>
  <c r="V276" i="6"/>
  <c r="U276" i="6"/>
  <c r="T276" i="6"/>
  <c r="V275" i="6"/>
  <c r="U275" i="6"/>
  <c r="T275" i="6"/>
  <c r="V274" i="6"/>
  <c r="U274" i="6"/>
  <c r="T274" i="6"/>
  <c r="V273" i="6"/>
  <c r="U273" i="6"/>
  <c r="T273" i="6"/>
  <c r="V272" i="6"/>
  <c r="U272" i="6"/>
  <c r="T272" i="6"/>
  <c r="V271" i="6"/>
  <c r="U271" i="6"/>
  <c r="T271" i="6"/>
  <c r="V270" i="6"/>
  <c r="U270" i="6"/>
  <c r="T270" i="6"/>
  <c r="V269" i="6"/>
  <c r="U269" i="6"/>
  <c r="T269" i="6"/>
  <c r="V268" i="6"/>
  <c r="U268" i="6"/>
  <c r="T268" i="6"/>
  <c r="V267" i="6"/>
  <c r="U267" i="6"/>
  <c r="T267" i="6"/>
  <c r="V266" i="6"/>
  <c r="U266" i="6"/>
  <c r="T266" i="6"/>
  <c r="V265" i="6"/>
  <c r="U265" i="6"/>
  <c r="T265" i="6"/>
  <c r="V264" i="6"/>
  <c r="U264" i="6"/>
  <c r="T264" i="6"/>
  <c r="V263" i="6"/>
  <c r="U263" i="6"/>
  <c r="T263" i="6"/>
  <c r="V262" i="6"/>
  <c r="U262" i="6"/>
  <c r="T262" i="6"/>
  <c r="V261" i="6"/>
  <c r="U261" i="6"/>
  <c r="T261" i="6"/>
  <c r="V260" i="6"/>
  <c r="U260" i="6"/>
  <c r="T260" i="6"/>
  <c r="V259" i="6"/>
  <c r="U259" i="6"/>
  <c r="T259" i="6"/>
  <c r="V258" i="6"/>
  <c r="U258" i="6"/>
  <c r="T258" i="6"/>
  <c r="V257" i="6"/>
  <c r="U257" i="6"/>
  <c r="T257" i="6"/>
  <c r="V256" i="6"/>
  <c r="U256" i="6"/>
  <c r="T256" i="6"/>
  <c r="V255" i="6"/>
  <c r="U255" i="6"/>
  <c r="T255" i="6"/>
  <c r="V254" i="6"/>
  <c r="U254" i="6"/>
  <c r="T254" i="6"/>
  <c r="V253" i="6"/>
  <c r="U253" i="6"/>
  <c r="T253" i="6"/>
  <c r="V252" i="6"/>
  <c r="U252" i="6"/>
  <c r="T252" i="6"/>
  <c r="V251" i="6"/>
  <c r="U251" i="6"/>
  <c r="T251" i="6"/>
  <c r="V250" i="6"/>
  <c r="U250" i="6"/>
  <c r="T250" i="6"/>
  <c r="V249" i="6"/>
  <c r="U249" i="6"/>
  <c r="T249" i="6"/>
  <c r="V248" i="6"/>
  <c r="U248" i="6"/>
  <c r="T248" i="6"/>
  <c r="V247" i="6"/>
  <c r="U247" i="6"/>
  <c r="T247" i="6"/>
  <c r="V246" i="6"/>
  <c r="U246" i="6"/>
  <c r="T246" i="6"/>
  <c r="V245" i="6"/>
  <c r="U245" i="6"/>
  <c r="T245" i="6"/>
  <c r="V244" i="6"/>
  <c r="U244" i="6"/>
  <c r="T244" i="6"/>
  <c r="V243" i="6"/>
  <c r="U243" i="6"/>
  <c r="T243" i="6"/>
  <c r="V242" i="6"/>
  <c r="U242" i="6"/>
  <c r="T242" i="6"/>
  <c r="V241" i="6"/>
  <c r="U241" i="6"/>
  <c r="T241" i="6"/>
  <c r="V240" i="6"/>
  <c r="U240" i="6"/>
  <c r="T240" i="6"/>
  <c r="V239" i="6"/>
  <c r="U239" i="6"/>
  <c r="T239" i="6"/>
  <c r="V238" i="6"/>
  <c r="U238" i="6"/>
  <c r="T238" i="6"/>
  <c r="V237" i="6"/>
  <c r="U237" i="6"/>
  <c r="T237" i="6"/>
  <c r="V236" i="6"/>
  <c r="U236" i="6"/>
  <c r="T236" i="6"/>
  <c r="V235" i="6"/>
  <c r="U235" i="6"/>
  <c r="T235" i="6"/>
  <c r="V234" i="6"/>
  <c r="U234" i="6"/>
  <c r="T234" i="6"/>
  <c r="V233" i="6"/>
  <c r="U233" i="6"/>
  <c r="T233" i="6"/>
  <c r="V232" i="6"/>
  <c r="U232" i="6"/>
  <c r="T232" i="6"/>
  <c r="V231" i="6"/>
  <c r="U231" i="6"/>
  <c r="T231" i="6"/>
  <c r="V230" i="6"/>
  <c r="U230" i="6"/>
  <c r="T230" i="6"/>
  <c r="V229" i="6"/>
  <c r="U229" i="6"/>
  <c r="T229" i="6"/>
  <c r="V228" i="6"/>
  <c r="U228" i="6"/>
  <c r="T228" i="6"/>
  <c r="V227" i="6"/>
  <c r="U227" i="6"/>
  <c r="T227" i="6"/>
  <c r="V226" i="6"/>
  <c r="U226" i="6"/>
  <c r="T226" i="6"/>
  <c r="V225" i="6"/>
  <c r="U225" i="6"/>
  <c r="T225" i="6"/>
  <c r="V224" i="6"/>
  <c r="U224" i="6"/>
  <c r="T224" i="6"/>
  <c r="V223" i="6"/>
  <c r="U223" i="6"/>
  <c r="T223" i="6"/>
  <c r="V222" i="6"/>
  <c r="U222" i="6"/>
  <c r="T222" i="6"/>
  <c r="V221" i="6"/>
  <c r="U221" i="6"/>
  <c r="T221" i="6"/>
  <c r="V220" i="6"/>
  <c r="U220" i="6"/>
  <c r="T220" i="6"/>
  <c r="V219" i="6"/>
  <c r="U219" i="6"/>
  <c r="T219" i="6"/>
  <c r="V218" i="6"/>
  <c r="U218" i="6"/>
  <c r="T218" i="6"/>
  <c r="V217" i="6"/>
  <c r="U217" i="6"/>
  <c r="T217" i="6"/>
  <c r="V216" i="6"/>
  <c r="U216" i="6"/>
  <c r="T216" i="6"/>
  <c r="V215" i="6"/>
  <c r="U215" i="6"/>
  <c r="T215" i="6"/>
  <c r="V214" i="6"/>
  <c r="U214" i="6"/>
  <c r="T214" i="6"/>
  <c r="V213" i="6"/>
  <c r="U213" i="6"/>
  <c r="T213" i="6"/>
  <c r="V212" i="6"/>
  <c r="U212" i="6"/>
  <c r="T212" i="6"/>
  <c r="V211" i="6"/>
  <c r="U211" i="6"/>
  <c r="T211" i="6"/>
  <c r="V210" i="6"/>
  <c r="U210" i="6"/>
  <c r="T210" i="6"/>
  <c r="V209" i="6"/>
  <c r="U209" i="6"/>
  <c r="T209" i="6"/>
  <c r="V208" i="6"/>
  <c r="U208" i="6"/>
  <c r="T208" i="6"/>
  <c r="V207" i="6"/>
  <c r="U207" i="6"/>
  <c r="T207" i="6"/>
  <c r="V206" i="6"/>
  <c r="U206" i="6"/>
  <c r="T206" i="6"/>
  <c r="V205" i="6"/>
  <c r="U205" i="6"/>
  <c r="T205" i="6"/>
  <c r="V204" i="6"/>
  <c r="U204" i="6"/>
  <c r="T204" i="6"/>
  <c r="V203" i="6"/>
  <c r="U203" i="6"/>
  <c r="T203" i="6"/>
  <c r="V202" i="6"/>
  <c r="U202" i="6"/>
  <c r="T202" i="6"/>
  <c r="V201" i="6"/>
  <c r="U201" i="6"/>
  <c r="T201" i="6"/>
  <c r="V200" i="6"/>
  <c r="U200" i="6"/>
  <c r="T200" i="6"/>
  <c r="V199" i="6"/>
  <c r="U199" i="6"/>
  <c r="T199" i="6"/>
  <c r="V198" i="6"/>
  <c r="U198" i="6"/>
  <c r="T198" i="6"/>
  <c r="V197" i="6"/>
  <c r="U197" i="6"/>
  <c r="T197" i="6"/>
  <c r="V196" i="6"/>
  <c r="U196" i="6"/>
  <c r="T196" i="6"/>
  <c r="V195" i="6"/>
  <c r="U195" i="6"/>
  <c r="T195" i="6"/>
  <c r="V194" i="6"/>
  <c r="U194" i="6"/>
  <c r="T194" i="6"/>
  <c r="V193" i="6"/>
  <c r="U193" i="6"/>
  <c r="T193" i="6"/>
  <c r="V192" i="6"/>
  <c r="U192" i="6"/>
  <c r="T192" i="6"/>
  <c r="V191" i="6"/>
  <c r="U191" i="6"/>
  <c r="T191" i="6"/>
  <c r="V190" i="6"/>
  <c r="U190" i="6"/>
  <c r="T190" i="6"/>
  <c r="V189" i="6"/>
  <c r="U189" i="6"/>
  <c r="T189" i="6"/>
  <c r="V188" i="6"/>
  <c r="U188" i="6"/>
  <c r="T188" i="6"/>
  <c r="V187" i="6"/>
  <c r="U187" i="6"/>
  <c r="T187" i="6"/>
  <c r="V186" i="6"/>
  <c r="U186" i="6"/>
  <c r="T186" i="6"/>
  <c r="V185" i="6"/>
  <c r="U185" i="6"/>
  <c r="T185" i="6"/>
  <c r="V184" i="6"/>
  <c r="U184" i="6"/>
  <c r="T184" i="6"/>
  <c r="V183" i="6"/>
  <c r="U183" i="6"/>
  <c r="T183" i="6"/>
  <c r="V182" i="6"/>
  <c r="U182" i="6"/>
  <c r="T182" i="6"/>
  <c r="V181" i="6"/>
  <c r="U181" i="6"/>
  <c r="T181" i="6"/>
  <c r="V180" i="6"/>
  <c r="U180" i="6"/>
  <c r="T180" i="6"/>
  <c r="V179" i="6"/>
  <c r="U179" i="6"/>
  <c r="T179" i="6"/>
  <c r="V178" i="6"/>
  <c r="U178" i="6"/>
  <c r="T178" i="6"/>
  <c r="V177" i="6"/>
  <c r="U177" i="6"/>
  <c r="T177" i="6"/>
  <c r="V176" i="6"/>
  <c r="U176" i="6"/>
  <c r="T176" i="6"/>
  <c r="V175" i="6"/>
  <c r="U175" i="6"/>
  <c r="T175" i="6"/>
  <c r="V174" i="6"/>
  <c r="U174" i="6"/>
  <c r="T174" i="6"/>
  <c r="V173" i="6"/>
  <c r="U173" i="6"/>
  <c r="T173" i="6"/>
  <c r="V172" i="6"/>
  <c r="U172" i="6"/>
  <c r="T172" i="6"/>
  <c r="V171" i="6"/>
  <c r="U171" i="6"/>
  <c r="T171" i="6"/>
  <c r="V170" i="6"/>
  <c r="U170" i="6"/>
  <c r="T170" i="6"/>
  <c r="V169" i="6"/>
  <c r="U169" i="6"/>
  <c r="T169" i="6"/>
  <c r="V168" i="6"/>
  <c r="U168" i="6"/>
  <c r="T168" i="6"/>
  <c r="V167" i="6"/>
  <c r="U167" i="6"/>
  <c r="T167" i="6"/>
  <c r="V166" i="6"/>
  <c r="U166" i="6"/>
  <c r="T166" i="6"/>
  <c r="V165" i="6"/>
  <c r="U165" i="6"/>
  <c r="T165" i="6"/>
  <c r="V164" i="6"/>
  <c r="U164" i="6"/>
  <c r="T164" i="6"/>
  <c r="V163" i="6"/>
  <c r="U163" i="6"/>
  <c r="T163" i="6"/>
  <c r="V162" i="6"/>
  <c r="U162" i="6"/>
  <c r="T162" i="6"/>
  <c r="V161" i="6"/>
  <c r="U161" i="6"/>
  <c r="T161" i="6"/>
  <c r="V160" i="6"/>
  <c r="U160" i="6"/>
  <c r="T160" i="6"/>
  <c r="V159" i="6"/>
  <c r="U159" i="6"/>
  <c r="T159" i="6"/>
  <c r="V158" i="6"/>
  <c r="U158" i="6"/>
  <c r="T158" i="6"/>
  <c r="V157" i="6"/>
  <c r="U157" i="6"/>
  <c r="T157" i="6"/>
  <c r="V156" i="6"/>
  <c r="U156" i="6"/>
  <c r="T156" i="6"/>
  <c r="V155" i="6"/>
  <c r="U155" i="6"/>
  <c r="T155" i="6"/>
  <c r="V154" i="6"/>
  <c r="U154" i="6"/>
  <c r="T154" i="6"/>
  <c r="V153" i="6"/>
  <c r="U153" i="6"/>
  <c r="T153" i="6"/>
  <c r="V152" i="6"/>
  <c r="U152" i="6"/>
  <c r="T152" i="6"/>
  <c r="V151" i="6"/>
  <c r="U151" i="6"/>
  <c r="T151" i="6"/>
  <c r="V150" i="6"/>
  <c r="U150" i="6"/>
  <c r="T150" i="6"/>
  <c r="V149" i="6"/>
  <c r="U149" i="6"/>
  <c r="T149" i="6"/>
  <c r="V148" i="6"/>
  <c r="U148" i="6"/>
  <c r="T148" i="6"/>
  <c r="V147" i="6"/>
  <c r="U147" i="6"/>
  <c r="T147" i="6"/>
  <c r="V146" i="6"/>
  <c r="U146" i="6"/>
  <c r="T146" i="6"/>
  <c r="V145" i="6"/>
  <c r="U145" i="6"/>
  <c r="T145" i="6"/>
  <c r="V144" i="6"/>
  <c r="U144" i="6"/>
  <c r="T144" i="6"/>
  <c r="V143" i="6"/>
  <c r="U143" i="6"/>
  <c r="T143" i="6"/>
  <c r="V142" i="6"/>
  <c r="U142" i="6"/>
  <c r="T142" i="6"/>
  <c r="V141" i="6"/>
  <c r="U141" i="6"/>
  <c r="T141" i="6"/>
  <c r="V140" i="6"/>
  <c r="U140" i="6"/>
  <c r="T140" i="6"/>
  <c r="V139" i="6"/>
  <c r="U139" i="6"/>
  <c r="T139" i="6"/>
  <c r="V138" i="6"/>
  <c r="U138" i="6"/>
  <c r="T138" i="6"/>
  <c r="V137" i="6"/>
  <c r="U137" i="6"/>
  <c r="T137" i="6"/>
  <c r="V136" i="6"/>
  <c r="U136" i="6"/>
  <c r="T136" i="6"/>
  <c r="V135" i="6"/>
  <c r="U135" i="6"/>
  <c r="T135" i="6"/>
  <c r="V134" i="6"/>
  <c r="U134" i="6"/>
  <c r="T134" i="6"/>
  <c r="V133" i="6"/>
  <c r="U133" i="6"/>
  <c r="T133" i="6"/>
  <c r="V132" i="6"/>
  <c r="U132" i="6"/>
  <c r="T132" i="6"/>
  <c r="V131" i="6"/>
  <c r="U131" i="6"/>
  <c r="T131" i="6"/>
  <c r="V130" i="6"/>
  <c r="U130" i="6"/>
  <c r="T130" i="6"/>
  <c r="V129" i="6"/>
  <c r="U129" i="6"/>
  <c r="T129" i="6"/>
  <c r="V128" i="6"/>
  <c r="U128" i="6"/>
  <c r="T128" i="6"/>
  <c r="V127" i="6"/>
  <c r="U127" i="6"/>
  <c r="T127" i="6"/>
  <c r="V126" i="6"/>
  <c r="U126" i="6"/>
  <c r="T126" i="6"/>
  <c r="V125" i="6"/>
  <c r="U125" i="6"/>
  <c r="T125" i="6"/>
  <c r="V124" i="6"/>
  <c r="U124" i="6"/>
  <c r="T124" i="6"/>
  <c r="V123" i="6"/>
  <c r="U123" i="6"/>
  <c r="T123" i="6"/>
  <c r="V122" i="6"/>
  <c r="U122" i="6"/>
  <c r="T122" i="6"/>
  <c r="V121" i="6"/>
  <c r="U121" i="6"/>
  <c r="T121" i="6"/>
  <c r="V120" i="6"/>
  <c r="U120" i="6"/>
  <c r="T120" i="6"/>
  <c r="V119" i="6"/>
  <c r="U119" i="6"/>
  <c r="T119" i="6"/>
  <c r="V118" i="6"/>
  <c r="U118" i="6"/>
  <c r="T118" i="6"/>
  <c r="V117" i="6"/>
  <c r="U117" i="6"/>
  <c r="T117" i="6"/>
  <c r="V116" i="6"/>
  <c r="U116" i="6"/>
  <c r="T116" i="6"/>
  <c r="V115" i="6"/>
  <c r="U115" i="6"/>
  <c r="T115" i="6"/>
  <c r="V114" i="6"/>
  <c r="U114" i="6"/>
  <c r="T114" i="6"/>
  <c r="V113" i="6"/>
  <c r="U113" i="6"/>
  <c r="T113" i="6"/>
  <c r="V112" i="6"/>
  <c r="U112" i="6"/>
  <c r="T112" i="6"/>
  <c r="V111" i="6"/>
  <c r="U111" i="6"/>
  <c r="T111" i="6"/>
  <c r="V110" i="6"/>
  <c r="U110" i="6"/>
  <c r="T110" i="6"/>
  <c r="V109" i="6"/>
  <c r="U109" i="6"/>
  <c r="T109" i="6"/>
  <c r="V108" i="6"/>
  <c r="U108" i="6"/>
  <c r="T108" i="6"/>
  <c r="V107" i="6"/>
  <c r="U107" i="6"/>
  <c r="T107" i="6"/>
  <c r="V106" i="6"/>
  <c r="U106" i="6"/>
  <c r="T106" i="6"/>
  <c r="V105" i="6"/>
  <c r="U105" i="6"/>
  <c r="T105" i="6"/>
  <c r="V104" i="6"/>
  <c r="U104" i="6"/>
  <c r="T104" i="6"/>
  <c r="V103" i="6"/>
  <c r="U103" i="6"/>
  <c r="T103" i="6"/>
  <c r="V102" i="6"/>
  <c r="U102" i="6"/>
  <c r="T102" i="6"/>
  <c r="V101" i="6"/>
  <c r="U101" i="6"/>
  <c r="T101" i="6"/>
  <c r="V100" i="6"/>
  <c r="U100" i="6"/>
  <c r="T100" i="6"/>
  <c r="V99" i="6"/>
  <c r="U99" i="6"/>
  <c r="T99" i="6"/>
  <c r="V98" i="6"/>
  <c r="U98" i="6"/>
  <c r="T98" i="6"/>
  <c r="V97" i="6"/>
  <c r="U97" i="6"/>
  <c r="T97" i="6"/>
  <c r="V96" i="6"/>
  <c r="U96" i="6"/>
  <c r="T96" i="6"/>
  <c r="V95" i="6"/>
  <c r="U95" i="6"/>
  <c r="T95" i="6"/>
  <c r="V94" i="6"/>
  <c r="U94" i="6"/>
  <c r="T94" i="6"/>
  <c r="V93" i="6"/>
  <c r="U93" i="6"/>
  <c r="T93" i="6"/>
  <c r="V92" i="6"/>
  <c r="U92" i="6"/>
  <c r="T92" i="6"/>
  <c r="V91" i="6"/>
  <c r="U91" i="6"/>
  <c r="T91" i="6"/>
  <c r="V90" i="6"/>
  <c r="U90" i="6"/>
  <c r="T90" i="6"/>
  <c r="V89" i="6"/>
  <c r="U89" i="6"/>
  <c r="T89" i="6"/>
  <c r="V88" i="6"/>
  <c r="U88" i="6"/>
  <c r="T88" i="6"/>
  <c r="V87" i="6"/>
  <c r="U87" i="6"/>
  <c r="T87" i="6"/>
  <c r="V86" i="6"/>
  <c r="U86" i="6"/>
  <c r="T86" i="6"/>
  <c r="V85" i="6"/>
  <c r="U85" i="6"/>
  <c r="T85" i="6"/>
  <c r="V84" i="6"/>
  <c r="U84" i="6"/>
  <c r="T84" i="6"/>
  <c r="V83" i="6"/>
  <c r="U83" i="6"/>
  <c r="T83" i="6"/>
  <c r="V82" i="6"/>
  <c r="U82" i="6"/>
  <c r="T82" i="6"/>
  <c r="V81" i="6"/>
  <c r="U81" i="6"/>
  <c r="T81" i="6"/>
  <c r="V80" i="6"/>
  <c r="U80" i="6"/>
  <c r="T80" i="6"/>
  <c r="V79" i="6"/>
  <c r="U79" i="6"/>
  <c r="T79" i="6"/>
  <c r="V78" i="6"/>
  <c r="U78" i="6"/>
  <c r="T78" i="6"/>
  <c r="V77" i="6"/>
  <c r="U77" i="6"/>
  <c r="T77" i="6"/>
  <c r="V76" i="6"/>
  <c r="U76" i="6"/>
  <c r="T76" i="6"/>
  <c r="V75" i="6"/>
  <c r="U75" i="6"/>
  <c r="T75" i="6"/>
  <c r="V74" i="6"/>
  <c r="U74" i="6"/>
  <c r="T74" i="6"/>
  <c r="V73" i="6"/>
  <c r="U73" i="6"/>
  <c r="T73" i="6"/>
  <c r="V72" i="6"/>
  <c r="U72" i="6"/>
  <c r="T72" i="6"/>
  <c r="V71" i="6"/>
  <c r="U71" i="6"/>
  <c r="T71" i="6"/>
  <c r="V70" i="6"/>
  <c r="U70" i="6"/>
  <c r="T70" i="6"/>
  <c r="V69" i="6"/>
  <c r="U69" i="6"/>
  <c r="T69" i="6"/>
  <c r="V68" i="6"/>
  <c r="U68" i="6"/>
  <c r="T68" i="6"/>
  <c r="V67" i="6"/>
  <c r="U67" i="6"/>
  <c r="T67" i="6"/>
  <c r="V66" i="6"/>
  <c r="U66" i="6"/>
  <c r="T66" i="6"/>
  <c r="V65" i="6"/>
  <c r="U65" i="6"/>
  <c r="T65" i="6"/>
  <c r="V64" i="6"/>
  <c r="U64" i="6"/>
  <c r="T64" i="6"/>
  <c r="V63" i="6"/>
  <c r="U63" i="6"/>
  <c r="T63" i="6"/>
  <c r="V62" i="6"/>
  <c r="U62" i="6"/>
  <c r="T62" i="6"/>
  <c r="V61" i="6"/>
  <c r="U61" i="6"/>
  <c r="T61" i="6"/>
  <c r="V60" i="6"/>
  <c r="U60" i="6"/>
  <c r="T60" i="6"/>
  <c r="V59" i="6"/>
  <c r="U59" i="6"/>
  <c r="T59" i="6"/>
  <c r="V58" i="6"/>
  <c r="U58" i="6"/>
  <c r="T58" i="6"/>
  <c r="V57" i="6"/>
  <c r="U57" i="6"/>
  <c r="T57" i="6"/>
  <c r="V56" i="6"/>
  <c r="U56" i="6"/>
  <c r="T56" i="6"/>
  <c r="V55" i="6"/>
  <c r="U55" i="6"/>
  <c r="T55" i="6"/>
  <c r="V54" i="6"/>
  <c r="U54" i="6"/>
  <c r="T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8" i="6"/>
  <c r="U48" i="6"/>
  <c r="T48" i="6"/>
  <c r="V47" i="6"/>
  <c r="U47" i="6"/>
  <c r="T47" i="6"/>
  <c r="V46" i="6"/>
  <c r="U46" i="6"/>
  <c r="T46" i="6"/>
  <c r="V45" i="6"/>
  <c r="U45" i="6"/>
  <c r="T45" i="6"/>
  <c r="V44" i="6"/>
  <c r="U44" i="6"/>
  <c r="T44" i="6"/>
  <c r="V43" i="6"/>
  <c r="U43" i="6"/>
  <c r="T43" i="6"/>
  <c r="V42" i="6"/>
  <c r="U42" i="6"/>
  <c r="T42" i="6"/>
  <c r="V41" i="6"/>
  <c r="U41" i="6"/>
  <c r="T41" i="6"/>
  <c r="V40" i="6"/>
  <c r="U40" i="6"/>
  <c r="T40" i="6"/>
  <c r="V39" i="6"/>
  <c r="U39" i="6"/>
  <c r="T39" i="6"/>
  <c r="V38" i="6"/>
  <c r="U38" i="6"/>
  <c r="T38" i="6"/>
  <c r="V37" i="6"/>
  <c r="U37" i="6"/>
  <c r="T37" i="6"/>
  <c r="V36" i="6"/>
  <c r="U36" i="6"/>
  <c r="T36" i="6"/>
  <c r="V35" i="6"/>
  <c r="U35" i="6"/>
  <c r="T35" i="6"/>
  <c r="V34" i="6"/>
  <c r="U34" i="6"/>
  <c r="T34" i="6"/>
  <c r="V33" i="6"/>
  <c r="U33" i="6"/>
  <c r="T33" i="6"/>
  <c r="V32" i="6"/>
  <c r="U32" i="6"/>
  <c r="T32" i="6"/>
  <c r="V31" i="6"/>
  <c r="U31" i="6"/>
  <c r="T31" i="6"/>
  <c r="V30" i="6"/>
  <c r="U30" i="6"/>
  <c r="T30" i="6"/>
  <c r="V29" i="6"/>
  <c r="U29" i="6"/>
  <c r="T29" i="6"/>
  <c r="V28" i="6"/>
  <c r="U28" i="6"/>
  <c r="T28" i="6"/>
  <c r="V27" i="6"/>
  <c r="U27" i="6"/>
  <c r="T27" i="6"/>
  <c r="V26" i="6"/>
  <c r="U26" i="6"/>
  <c r="T26" i="6"/>
  <c r="V25" i="6"/>
  <c r="U25" i="6"/>
  <c r="T25" i="6"/>
  <c r="V24" i="6"/>
  <c r="U24" i="6"/>
  <c r="T24" i="6"/>
  <c r="V23" i="6"/>
  <c r="U23" i="6"/>
  <c r="T23" i="6"/>
  <c r="V22" i="6"/>
  <c r="U22" i="6"/>
  <c r="T22" i="6"/>
  <c r="V21" i="6"/>
  <c r="U21" i="6"/>
  <c r="T21" i="6"/>
  <c r="V20" i="6"/>
  <c r="U20" i="6"/>
  <c r="T20" i="6"/>
  <c r="V19" i="6"/>
  <c r="U19" i="6"/>
  <c r="T19" i="6"/>
  <c r="V18" i="6"/>
  <c r="U18" i="6"/>
  <c r="T18" i="6"/>
  <c r="V17" i="6"/>
  <c r="U17" i="6"/>
  <c r="T17" i="6"/>
  <c r="V16" i="6"/>
  <c r="U16" i="6"/>
  <c r="T16" i="6"/>
  <c r="V15" i="6"/>
  <c r="U15" i="6"/>
  <c r="T15" i="6"/>
  <c r="V14" i="6"/>
  <c r="U14" i="6"/>
  <c r="T14" i="6"/>
  <c r="V13" i="6"/>
  <c r="U13" i="6"/>
  <c r="T13" i="6"/>
  <c r="V12" i="6"/>
  <c r="U12" i="6"/>
  <c r="T12" i="6"/>
  <c r="V11" i="6"/>
  <c r="U11" i="6"/>
  <c r="T11" i="6"/>
  <c r="V10" i="6"/>
  <c r="U10" i="6"/>
  <c r="T10" i="6"/>
  <c r="V9" i="6"/>
  <c r="U9" i="6"/>
  <c r="T9" i="6"/>
  <c r="V8" i="6"/>
  <c r="U8" i="6"/>
  <c r="T8" i="6"/>
  <c r="V7" i="6"/>
  <c r="U7" i="6"/>
  <c r="T7" i="6"/>
  <c r="V6" i="6"/>
  <c r="U6" i="6"/>
  <c r="T6" i="6"/>
  <c r="V5" i="6"/>
  <c r="U5" i="6"/>
  <c r="T5" i="6"/>
  <c r="V4" i="6"/>
  <c r="U4" i="6"/>
  <c r="T4" i="6"/>
  <c r="V3" i="6"/>
  <c r="U3" i="6"/>
  <c r="T3" i="6"/>
  <c r="V2" i="6"/>
  <c r="U2" i="6"/>
  <c r="T2" i="6"/>
  <c r="G53" i="1" l="1"/>
  <c r="G23" i="1" l="1"/>
  <c r="L25" i="1" l="1"/>
  <c r="L32" i="1"/>
  <c r="L39" i="1"/>
  <c r="L31" i="1"/>
  <c r="L33" i="1"/>
  <c r="L61" i="1"/>
  <c r="L56" i="1"/>
  <c r="L64" i="1"/>
  <c r="L53" i="1"/>
  <c r="L26" i="1"/>
  <c r="L38" i="1"/>
  <c r="L46" i="1"/>
  <c r="L51" i="1"/>
  <c r="L34" i="1"/>
  <c r="L42" i="1"/>
  <c r="L74" i="1"/>
  <c r="L73" i="1"/>
  <c r="L35" i="1"/>
  <c r="L43" i="1"/>
  <c r="L52" i="1"/>
  <c r="L41" i="1"/>
  <c r="L50" i="1"/>
  <c r="L66" i="1"/>
  <c r="L59" i="1"/>
  <c r="L67" i="1"/>
  <c r="L57" i="1"/>
  <c r="L27" i="1"/>
  <c r="L36" i="1"/>
  <c r="L44" i="1"/>
  <c r="L45" i="1"/>
  <c r="L71" i="1"/>
  <c r="L65" i="1"/>
  <c r="L68" i="1"/>
  <c r="L28" i="1"/>
  <c r="L29" i="1"/>
  <c r="L37" i="1"/>
  <c r="L78" i="1"/>
  <c r="L49" i="1"/>
  <c r="L60" i="1"/>
  <c r="L58" i="1"/>
  <c r="L69" i="1"/>
  <c r="L30" i="1"/>
  <c r="L75" i="1"/>
  <c r="L77" i="1"/>
  <c r="L62" i="1"/>
  <c r="L70" i="1"/>
  <c r="L63" i="1"/>
  <c r="L40" i="1"/>
  <c r="L48" i="1"/>
  <c r="L76" i="1"/>
  <c r="L54" i="1"/>
  <c r="L47" i="1"/>
  <c r="L55" i="1"/>
  <c r="L72" i="1"/>
  <c r="N40" i="1" l="1"/>
  <c r="N74" i="1"/>
  <c r="N60" i="1"/>
  <c r="N72" i="1"/>
  <c r="N70" i="1"/>
  <c r="N49" i="1"/>
  <c r="N45" i="1"/>
  <c r="N50" i="1"/>
  <c r="N34" i="1"/>
  <c r="N61" i="1"/>
  <c r="N64" i="1"/>
  <c r="N71" i="1"/>
  <c r="N55" i="1"/>
  <c r="N62" i="1"/>
  <c r="N78" i="1"/>
  <c r="N44" i="1"/>
  <c r="N41" i="1"/>
  <c r="N51" i="1"/>
  <c r="N33" i="1"/>
  <c r="N65" i="1"/>
  <c r="N66" i="1"/>
  <c r="N77" i="1"/>
  <c r="N52" i="1"/>
  <c r="N27" i="1"/>
  <c r="N38" i="1"/>
  <c r="N39" i="1"/>
  <c r="N58" i="1"/>
  <c r="N63" i="1"/>
  <c r="N56" i="1"/>
  <c r="N37" i="1"/>
  <c r="N46" i="1"/>
  <c r="N54" i="1"/>
  <c r="N29" i="1"/>
  <c r="N43" i="1"/>
  <c r="N76" i="1"/>
  <c r="N30" i="1"/>
  <c r="N28" i="1"/>
  <c r="N57" i="1"/>
  <c r="N35" i="1"/>
  <c r="N26" i="1"/>
  <c r="N32" i="1"/>
  <c r="N59" i="1"/>
  <c r="N42" i="1"/>
  <c r="N47" i="1"/>
  <c r="N36" i="1"/>
  <c r="N31" i="1"/>
  <c r="N75" i="1"/>
  <c r="N48" i="1"/>
  <c r="N69" i="1"/>
  <c r="N68" i="1"/>
  <c r="N67" i="1"/>
  <c r="N73" i="1"/>
  <c r="N53" i="1"/>
  <c r="N25" i="1"/>
  <c r="J22" i="1"/>
  <c r="L22" i="1"/>
  <c r="O76" i="1" l="1"/>
  <c r="Q76" i="1" s="1"/>
  <c r="P76" i="1"/>
  <c r="O68" i="1"/>
  <c r="Q68" i="1" s="1"/>
  <c r="P68" i="1"/>
  <c r="O59" i="1"/>
  <c r="Q59" i="1" s="1"/>
  <c r="P59" i="1"/>
  <c r="O43" i="1"/>
  <c r="Q43" i="1" s="1"/>
  <c r="P43" i="1"/>
  <c r="O39" i="1"/>
  <c r="Q39" i="1" s="1"/>
  <c r="P39" i="1"/>
  <c r="P51" i="1"/>
  <c r="O51" i="1"/>
  <c r="Q51" i="1" s="1"/>
  <c r="O61" i="1"/>
  <c r="Q61" i="1" s="1"/>
  <c r="P61" i="1"/>
  <c r="O74" i="1"/>
  <c r="Q74" i="1" s="1"/>
  <c r="P74" i="1"/>
  <c r="O67" i="1"/>
  <c r="Q67" i="1" s="1"/>
  <c r="P67" i="1"/>
  <c r="O60" i="1"/>
  <c r="Q60" i="1" s="1"/>
  <c r="P60" i="1"/>
  <c r="P69" i="1"/>
  <c r="O69" i="1"/>
  <c r="Q69" i="1" s="1"/>
  <c r="P41" i="1"/>
  <c r="O41" i="1"/>
  <c r="Q41" i="1" s="1"/>
  <c r="O27" i="1"/>
  <c r="Q27" i="1" s="1"/>
  <c r="P27" i="1"/>
  <c r="P44" i="1"/>
  <c r="O44" i="1"/>
  <c r="Q44" i="1" s="1"/>
  <c r="O50" i="1"/>
  <c r="Q50" i="1" s="1"/>
  <c r="P50" i="1"/>
  <c r="O33" i="1"/>
  <c r="Q33" i="1" s="1"/>
  <c r="P33" i="1"/>
  <c r="O29" i="1"/>
  <c r="Q29" i="1" s="1"/>
  <c r="P29" i="1"/>
  <c r="O40" i="1"/>
  <c r="Q40" i="1" s="1"/>
  <c r="P40" i="1"/>
  <c r="O26" i="1"/>
  <c r="Q26" i="1" s="1"/>
  <c r="P26" i="1"/>
  <c r="P35" i="1"/>
  <c r="O35" i="1"/>
  <c r="Q35" i="1" s="1"/>
  <c r="O46" i="1"/>
  <c r="Q46" i="1" s="1"/>
  <c r="P46" i="1"/>
  <c r="O52" i="1"/>
  <c r="Q52" i="1" s="1"/>
  <c r="P52" i="1"/>
  <c r="P78" i="1"/>
  <c r="O78" i="1"/>
  <c r="Q78" i="1" s="1"/>
  <c r="O45" i="1"/>
  <c r="Q45" i="1" s="1"/>
  <c r="P45" i="1"/>
  <c r="P38" i="1"/>
  <c r="O38" i="1"/>
  <c r="Q38" i="1" s="1"/>
  <c r="P48" i="1"/>
  <c r="O48" i="1"/>
  <c r="Q48" i="1" s="1"/>
  <c r="O25" i="1"/>
  <c r="Q25" i="1" s="1"/>
  <c r="P25" i="1"/>
  <c r="O37" i="1"/>
  <c r="Q37" i="1" s="1"/>
  <c r="P37" i="1"/>
  <c r="O77" i="1"/>
  <c r="Q77" i="1" s="1"/>
  <c r="P77" i="1"/>
  <c r="O62" i="1"/>
  <c r="Q62" i="1" s="1"/>
  <c r="P62" i="1"/>
  <c r="O49" i="1"/>
  <c r="Q49" i="1" s="1"/>
  <c r="P49" i="1"/>
  <c r="O58" i="1"/>
  <c r="Q58" i="1" s="1"/>
  <c r="P58" i="1"/>
  <c r="P75" i="1"/>
  <c r="O75" i="1"/>
  <c r="Q75" i="1" s="1"/>
  <c r="P31" i="1"/>
  <c r="O31" i="1"/>
  <c r="Q31" i="1" s="1"/>
  <c r="O28" i="1"/>
  <c r="Q28" i="1" s="1"/>
  <c r="P28" i="1"/>
  <c r="P66" i="1"/>
  <c r="O66" i="1"/>
  <c r="Q66" i="1" s="1"/>
  <c r="O70" i="1"/>
  <c r="Q70" i="1" s="1"/>
  <c r="P70" i="1"/>
  <c r="O42" i="1"/>
  <c r="Q42" i="1" s="1"/>
  <c r="P42" i="1"/>
  <c r="O64" i="1"/>
  <c r="Q64" i="1" s="1"/>
  <c r="P64" i="1"/>
  <c r="O32" i="1"/>
  <c r="Q32" i="1" s="1"/>
  <c r="P32" i="1"/>
  <c r="O34" i="1"/>
  <c r="Q34" i="1" s="1"/>
  <c r="P34" i="1"/>
  <c r="P54" i="1"/>
  <c r="O54" i="1"/>
  <c r="Q54" i="1" s="1"/>
  <c r="P57" i="1"/>
  <c r="O57" i="1"/>
  <c r="Q57" i="1" s="1"/>
  <c r="O53" i="1"/>
  <c r="Q53" i="1" s="1"/>
  <c r="P53" i="1"/>
  <c r="O36" i="1"/>
  <c r="Q36" i="1" s="1"/>
  <c r="P36" i="1"/>
  <c r="O56" i="1"/>
  <c r="Q56" i="1" s="1"/>
  <c r="P56" i="1"/>
  <c r="O55" i="1"/>
  <c r="Q55" i="1" s="1"/>
  <c r="P55" i="1"/>
  <c r="O73" i="1"/>
  <c r="Q73" i="1" s="1"/>
  <c r="P73" i="1"/>
  <c r="O47" i="1"/>
  <c r="Q47" i="1" s="1"/>
  <c r="P47" i="1"/>
  <c r="O30" i="1"/>
  <c r="Q30" i="1" s="1"/>
  <c r="P30" i="1"/>
  <c r="P63" i="1"/>
  <c r="O63" i="1"/>
  <c r="Q63" i="1" s="1"/>
  <c r="O65" i="1"/>
  <c r="Q65" i="1" s="1"/>
  <c r="P65" i="1"/>
  <c r="O71" i="1"/>
  <c r="Q71" i="1" s="1"/>
  <c r="P71" i="1"/>
  <c r="P72" i="1"/>
  <c r="O72" i="1"/>
  <c r="Q72" i="1" s="1"/>
  <c r="K22" i="1"/>
  <c r="O22" i="1" l="1"/>
  <c r="Q22" i="1"/>
  <c r="P22" i="1"/>
</calcChain>
</file>

<file path=xl/sharedStrings.xml><?xml version="1.0" encoding="utf-8"?>
<sst xmlns="http://schemas.openxmlformats.org/spreadsheetml/2006/main" count="10539" uniqueCount="1631">
  <si>
    <t>No</t>
  </si>
  <si>
    <t>Summary</t>
  </si>
  <si>
    <t>Material</t>
  </si>
  <si>
    <t>Description</t>
  </si>
  <si>
    <t>KA185</t>
  </si>
  <si>
    <t>Sleeve 1125x1320x1020/BC KA185/KA185</t>
  </si>
  <si>
    <t>P150</t>
  </si>
  <si>
    <t>Size 400x1000x250 mm</t>
  </si>
  <si>
    <t>P168</t>
  </si>
  <si>
    <t>CARTON BOX SIZE OD RH :610x710x220 mm./KA230/KA230/BC</t>
  </si>
  <si>
    <t>P169</t>
  </si>
  <si>
    <t>CARTON BOX SIZE OD LH :610x710x220 mm./KA230/KA230/BC</t>
  </si>
  <si>
    <t>P173</t>
  </si>
  <si>
    <t>PAPER PAD YA067-22000-00(700X530)</t>
  </si>
  <si>
    <t>P181</t>
  </si>
  <si>
    <t>Paper Tray Size 1110x1000x105 mm</t>
  </si>
  <si>
    <t>P183</t>
  </si>
  <si>
    <t>Paper Box (Box Cut) 320x1145x105 mm</t>
  </si>
  <si>
    <t>P184</t>
  </si>
  <si>
    <t>Paper Box (Trunk) 550x710x80 mm</t>
  </si>
  <si>
    <t>P185</t>
  </si>
  <si>
    <t>Paper Box (PKB RH) 550x1065x160 mm</t>
  </si>
  <si>
    <t>P186</t>
  </si>
  <si>
    <t>Paper Box (PKB LH) 550x1065x160 mm</t>
  </si>
  <si>
    <t>P187</t>
  </si>
  <si>
    <t>Paper Box (Fuel) 550x710x80 mm</t>
  </si>
  <si>
    <t>P188</t>
  </si>
  <si>
    <t>797015XAOC Reg 1070x1145x56mm</t>
  </si>
  <si>
    <t>P203</t>
  </si>
  <si>
    <t>Paper Box 510x1010x155mm+Paper Pad</t>
  </si>
  <si>
    <t>P205</t>
  </si>
  <si>
    <t>P205:CARTON BOX SIZE:285x295x175 mm.+PARTITION</t>
  </si>
  <si>
    <t>P206</t>
  </si>
  <si>
    <t>P206: PAPER PAD SIZE : 450x1040 mm.</t>
  </si>
  <si>
    <t>P207</t>
  </si>
  <si>
    <t>P207: PAPER PAD SIZE : 1000x1045 mm.</t>
  </si>
  <si>
    <t>RKB082</t>
  </si>
  <si>
    <t>CARTON BOX  870*500*300</t>
  </si>
  <si>
    <t>S00009</t>
  </si>
  <si>
    <t>CARTON BOX  435*276*154</t>
  </si>
  <si>
    <t>SAR002</t>
  </si>
  <si>
    <t>CARTON BOX  555*198*309</t>
  </si>
  <si>
    <t>SAR003</t>
  </si>
  <si>
    <t>CARTON BOX  555*425*160</t>
  </si>
  <si>
    <t>SAR006</t>
  </si>
  <si>
    <t>CARTON BOX  615*360*120</t>
  </si>
  <si>
    <t>SP01002H</t>
  </si>
  <si>
    <t>กล่อง HINO 490*60*500 CF</t>
  </si>
  <si>
    <t>SP01003H</t>
  </si>
  <si>
    <t>กล่อง HINO 1 5/8*19 1/4*19 5/8</t>
  </si>
  <si>
    <t>SP0102GR</t>
  </si>
  <si>
    <t>แผ่นรอง GUID RAIL 355*5003</t>
  </si>
  <si>
    <t>SP011120</t>
  </si>
  <si>
    <t>IMC 150 BOX  480*1120*120</t>
  </si>
  <si>
    <t>SP011153</t>
  </si>
  <si>
    <t>Body box  B   112x112x53</t>
  </si>
  <si>
    <t>SP011240</t>
  </si>
  <si>
    <t>IMC040 BOX 240*280*240</t>
  </si>
  <si>
    <t>SP011434</t>
  </si>
  <si>
    <t>กล่อง GUID RAIL 143//4*219*5/8</t>
  </si>
  <si>
    <t>SP011480</t>
  </si>
  <si>
    <t>IMC050 BOX: 280*480*120 MM</t>
  </si>
  <si>
    <t>SP012700</t>
  </si>
  <si>
    <t xml:space="preserve">Body box A   112x112x70 </t>
  </si>
  <si>
    <t>SP013465</t>
  </si>
  <si>
    <t>BOX 370*400*65</t>
  </si>
  <si>
    <t>SP014120</t>
  </si>
  <si>
    <t>IMC 080 BOX 240*560*240</t>
  </si>
  <si>
    <t>SP014240</t>
  </si>
  <si>
    <t>IMC 100 BOX  480*560*240</t>
  </si>
  <si>
    <t>SP015575</t>
  </si>
  <si>
    <t>BOX 500*500*75</t>
  </si>
  <si>
    <t>SP016710</t>
  </si>
  <si>
    <t>BOX 690*730*100</t>
  </si>
  <si>
    <t>SP019120</t>
  </si>
  <si>
    <t>IMC 120  BOX  960*560*120</t>
  </si>
  <si>
    <t>SP1100925</t>
  </si>
  <si>
    <t>INNERSLEERE 925*914*400</t>
  </si>
  <si>
    <t>SP11075</t>
  </si>
  <si>
    <t>BODY 2100*750</t>
  </si>
  <si>
    <t>SP110810</t>
  </si>
  <si>
    <t xml:space="preserve">Top Cap  A&amp;B  110.8x110.8x100  </t>
  </si>
  <si>
    <t>SP110N01</t>
  </si>
  <si>
    <t>Sleeve size 1000x1110x360 KA185/KA185C</t>
  </si>
  <si>
    <t>SP110N02</t>
  </si>
  <si>
    <t>Pad size 1060x1135 KA185/KA185C</t>
  </si>
  <si>
    <t>SP1127053</t>
  </si>
  <si>
    <t>Pallet box  A&amp;B  112x112x70:53</t>
  </si>
  <si>
    <t>SP4C5</t>
  </si>
  <si>
    <t>4C5</t>
  </si>
  <si>
    <t>W00014</t>
  </si>
  <si>
    <t>CARTON BOX  1440*160*280</t>
  </si>
  <si>
    <t>WAA007</t>
  </si>
  <si>
    <t>CARTON BOX  600*158*148</t>
  </si>
  <si>
    <t>WBA445</t>
  </si>
  <si>
    <t>CARTON BOX  910*260*170</t>
  </si>
  <si>
    <t>WBA460</t>
  </si>
  <si>
    <t>CARTON BOX  325*250*215</t>
  </si>
  <si>
    <t>WBB123</t>
  </si>
  <si>
    <t>CARTON BOX  390*210*240</t>
  </si>
  <si>
    <t>WBB233</t>
  </si>
  <si>
    <t>CARTON BOX  420*331*286</t>
  </si>
  <si>
    <t>WBB277</t>
  </si>
  <si>
    <t>CARTON BOX  540*305*150</t>
  </si>
  <si>
    <t>WBB590</t>
  </si>
  <si>
    <t>CARTON BOX  1790*420*325</t>
  </si>
  <si>
    <t>YBB621</t>
  </si>
  <si>
    <t>CARTON BOX  675*355*170</t>
  </si>
  <si>
    <t>P153</t>
  </si>
  <si>
    <t>P153:(ฉากกระดาษ) Carton KA 50x50c960mm.</t>
  </si>
  <si>
    <t>P227</t>
  </si>
  <si>
    <t>P227:Carton Box : RSC 700x240x140</t>
  </si>
  <si>
    <t>ณัฐวุฒิ แปลกใหม่</t>
  </si>
  <si>
    <t>05/06/2019 09:05:30</t>
  </si>
  <si>
    <t>05/06/2019 09:04:45</t>
  </si>
  <si>
    <t>100</t>
  </si>
  <si>
    <t>DETSC19060016</t>
  </si>
  <si>
    <t>05/06/2019 15:20:00</t>
  </si>
  <si>
    <t>05/06/2019 13:20:00</t>
  </si>
  <si>
    <t>Order</t>
  </si>
  <si>
    <t>รับแล้ว</t>
  </si>
  <si>
    <t>wutthichai.p</t>
  </si>
  <si>
    <t>A11B</t>
  </si>
  <si>
    <t>IS19060013</t>
  </si>
  <si>
    <t>202</t>
  </si>
  <si>
    <t>pavinee.t</t>
  </si>
  <si>
    <t>20</t>
  </si>
  <si>
    <t>DH</t>
  </si>
  <si>
    <t>200</t>
  </si>
  <si>
    <t>04/06/2019 16:06:57</t>
  </si>
  <si>
    <t>04/06/2019 16:06:12</t>
  </si>
  <si>
    <t>40</t>
  </si>
  <si>
    <t>DETSC19060015</t>
  </si>
  <si>
    <t>05/06/2019 10:20:00</t>
  </si>
  <si>
    <t>chatwarin.k</t>
  </si>
  <si>
    <t>A1A</t>
  </si>
  <si>
    <t>IS19060011</t>
  </si>
  <si>
    <t>198</t>
  </si>
  <si>
    <t>04/06/2019 11:12:36</t>
  </si>
  <si>
    <t>04/06/2019 11:08:37</t>
  </si>
  <si>
    <t>30</t>
  </si>
  <si>
    <t>DETSC19060012</t>
  </si>
  <si>
    <t>04/06/2019 17:20:00</t>
  </si>
  <si>
    <t>yuttagarn.m</t>
  </si>
  <si>
    <t>A3E</t>
  </si>
  <si>
    <t>IS19060010</t>
  </si>
  <si>
    <t>197</t>
  </si>
  <si>
    <t>04/06/2019 11:02:50</t>
  </si>
  <si>
    <t>04/06/2019 11:01:17</t>
  </si>
  <si>
    <t>50</t>
  </si>
  <si>
    <t>DETSC19060011</t>
  </si>
  <si>
    <t>04/06/2019 15:20:00</t>
  </si>
  <si>
    <t>jakkrich.N</t>
  </si>
  <si>
    <t>A5E</t>
  </si>
  <si>
    <t>IS19060009</t>
  </si>
  <si>
    <t>196</t>
  </si>
  <si>
    <t>04/06/2019 11:01:16</t>
  </si>
  <si>
    <t>195</t>
  </si>
  <si>
    <t>04/06/2019 11:01:14</t>
  </si>
  <si>
    <t>60</t>
  </si>
  <si>
    <t>194</t>
  </si>
  <si>
    <t>04/06/2019 14:13:44</t>
  </si>
  <si>
    <t>04/06/2019 14:13:14</t>
  </si>
  <si>
    <t>150</t>
  </si>
  <si>
    <t>DETSC19060014</t>
  </si>
  <si>
    <t>04/06/2019 14:07:16</t>
  </si>
  <si>
    <t>04/06/2019 13:38:12</t>
  </si>
  <si>
    <t>Add Order เพิ่ม</t>
  </si>
  <si>
    <t>Express</t>
  </si>
  <si>
    <t>channarong.P</t>
  </si>
  <si>
    <t>A4C</t>
  </si>
  <si>
    <t>EP19060001</t>
  </si>
  <si>
    <t>193</t>
  </si>
  <si>
    <t>04/06/2019 09:02:00</t>
  </si>
  <si>
    <t>04/06/2019 09:01:19</t>
  </si>
  <si>
    <t>DETSC19060010</t>
  </si>
  <si>
    <t>04/06/2019 13:20:00</t>
  </si>
  <si>
    <t>IS19060006</t>
  </si>
  <si>
    <t>192</t>
  </si>
  <si>
    <t>04/06/2019 09:00:19</t>
  </si>
  <si>
    <t>04/06/2019 08:59:49</t>
  </si>
  <si>
    <t>DETSC19060009</t>
  </si>
  <si>
    <t>IS19060005</t>
  </si>
  <si>
    <t>191</t>
  </si>
  <si>
    <t>04/06/2019 08:58:53</t>
  </si>
  <si>
    <t>04/06/2019 08:58:11</t>
  </si>
  <si>
    <t>DETSC19060008</t>
  </si>
  <si>
    <t>IS19060007</t>
  </si>
  <si>
    <t>190</t>
  </si>
  <si>
    <t>04/06/2019 09:01:21</t>
  </si>
  <si>
    <t>189</t>
  </si>
  <si>
    <t>04/06/2019 13:54:59</t>
  </si>
  <si>
    <t>04/06/2019 13:54:24</t>
  </si>
  <si>
    <t>10</t>
  </si>
  <si>
    <t>DETSC19060013</t>
  </si>
  <si>
    <t>prayoon.b</t>
  </si>
  <si>
    <t>A7E</t>
  </si>
  <si>
    <t>IS19060008</t>
  </si>
  <si>
    <t>188</t>
  </si>
  <si>
    <t>04/06/2019 13:54:22</t>
  </si>
  <si>
    <t>187</t>
  </si>
  <si>
    <t>วิเชษฐ์ สร้อยสน</t>
  </si>
  <si>
    <t>03/06/2019 16:59:10</t>
  </si>
  <si>
    <t>03/06/2019 16:53:40</t>
  </si>
  <si>
    <t>DETSC19060006</t>
  </si>
  <si>
    <t>04/06/2019 10:20:00</t>
  </si>
  <si>
    <t>Jadsada.k</t>
  </si>
  <si>
    <t>M2A</t>
  </si>
  <si>
    <t>IS19060004</t>
  </si>
  <si>
    <t>186</t>
  </si>
  <si>
    <t>03/06/2019 10:47:01</t>
  </si>
  <si>
    <t>03/06/2019 10:46:12</t>
  </si>
  <si>
    <t>16</t>
  </si>
  <si>
    <t>DETSC19060003</t>
  </si>
  <si>
    <t>03/06/2019 15:20:00</t>
  </si>
  <si>
    <t>Jaran.k</t>
  </si>
  <si>
    <t>WF</t>
  </si>
  <si>
    <t>IS19060003</t>
  </si>
  <si>
    <t>185</t>
  </si>
  <si>
    <t>03/06/2019 09:22:12</t>
  </si>
  <si>
    <t>03/06/2019 09:21:26</t>
  </si>
  <si>
    <t>DETSC19060001</t>
  </si>
  <si>
    <t>A11L</t>
  </si>
  <si>
    <t>IS19060002</t>
  </si>
  <si>
    <t>184</t>
  </si>
  <si>
    <t>03/06/2019 10:46:10</t>
  </si>
  <si>
    <t>183</t>
  </si>
  <si>
    <t>03/06/2019 17:25:02</t>
  </si>
  <si>
    <t>03/06/2019 17:23:50</t>
  </si>
  <si>
    <t>DETSC19060007</t>
  </si>
  <si>
    <t>IS19060001</t>
  </si>
  <si>
    <t>182</t>
  </si>
  <si>
    <t>30/05/2019 14:09:23</t>
  </si>
  <si>
    <t>30/05/2019 14:08:47</t>
  </si>
  <si>
    <t>DETSC19050090</t>
  </si>
  <si>
    <t>31/05/2019 10:20:00</t>
  </si>
  <si>
    <t>03/06/2019 10:20:00</t>
  </si>
  <si>
    <t>A7C</t>
  </si>
  <si>
    <t>IS19050099</t>
  </si>
  <si>
    <t>181</t>
  </si>
  <si>
    <t>30/05/2019 14:06:47</t>
  </si>
  <si>
    <t>30/05/2019 14:05:53</t>
  </si>
  <si>
    <t>DETSC19050089</t>
  </si>
  <si>
    <t>IS19050098</t>
  </si>
  <si>
    <t>180</t>
  </si>
  <si>
    <t>03/06/2019 10:41:59</t>
  </si>
  <si>
    <t>03/06/2019 10:41:07</t>
  </si>
  <si>
    <t>6</t>
  </si>
  <si>
    <t>DETSC19060002</t>
  </si>
  <si>
    <t>03/06/2019 17:20:00</t>
  </si>
  <si>
    <t>01/06/2019 10:20:00</t>
  </si>
  <si>
    <t>IS19050107</t>
  </si>
  <si>
    <t>179</t>
  </si>
  <si>
    <t>03/06/2019 10:40:16</t>
  </si>
  <si>
    <t>IS19050106</t>
  </si>
  <si>
    <t>178</t>
  </si>
  <si>
    <t>03/06/2019 10:48:42</t>
  </si>
  <si>
    <t>03/06/2019 10:48:01</t>
  </si>
  <si>
    <t>DETSC19060004</t>
  </si>
  <si>
    <t>31/05/2019 15:20:00</t>
  </si>
  <si>
    <t>IS19050104</t>
  </si>
  <si>
    <t>177</t>
  </si>
  <si>
    <t>03/06/2019 10:48:00</t>
  </si>
  <si>
    <t>176</t>
  </si>
  <si>
    <t>03/06/2019 10:52:06</t>
  </si>
  <si>
    <t>03/06/2019 10:49:12</t>
  </si>
  <si>
    <t>DETSC19060005</t>
  </si>
  <si>
    <t>IS19050103</t>
  </si>
  <si>
    <t>175</t>
  </si>
  <si>
    <t>31/05/2019 10:27:11</t>
  </si>
  <si>
    <t>31/05/2019 10:26:40</t>
  </si>
  <si>
    <t>DETSC19050092</t>
  </si>
  <si>
    <t>IS19050105</t>
  </si>
  <si>
    <t>174</t>
  </si>
  <si>
    <t>03/06/2019 10:43:19</t>
  </si>
  <si>
    <t>IS19050102</t>
  </si>
  <si>
    <t>173</t>
  </si>
  <si>
    <t>31/05/2019 13:09:23</t>
  </si>
  <si>
    <t>31/05/2019 13:08:40</t>
  </si>
  <si>
    <t>DETSC19050093</t>
  </si>
  <si>
    <t>31/05/2019 13:20:00</t>
  </si>
  <si>
    <t>wisoot.K</t>
  </si>
  <si>
    <t>A2A</t>
  </si>
  <si>
    <t>IS19050101</t>
  </si>
  <si>
    <t>172</t>
  </si>
  <si>
    <t>31/05/2019 13:08:38</t>
  </si>
  <si>
    <t>171</t>
  </si>
  <si>
    <t>30/05/2019 19:29:43</t>
  </si>
  <si>
    <t>30/05/2019 19:26:31</t>
  </si>
  <si>
    <t>DETSC19050091</t>
  </si>
  <si>
    <t>A3J</t>
  </si>
  <si>
    <t>IS19050100</t>
  </si>
  <si>
    <t>170</t>
  </si>
  <si>
    <t>30/05/2019 13:05:43</t>
  </si>
  <si>
    <t>30/05/2019 13:04:43</t>
  </si>
  <si>
    <t>DETSC19050088</t>
  </si>
  <si>
    <t>30/05/2019 17:20:00</t>
  </si>
  <si>
    <t>IS19050097</t>
  </si>
  <si>
    <t>169</t>
  </si>
  <si>
    <t>30/05/2019 11:12:58</t>
  </si>
  <si>
    <t>30/05/2019 11:12:24</t>
  </si>
  <si>
    <t>DETSC19050087</t>
  </si>
  <si>
    <t>30/05/2019 15:20:00</t>
  </si>
  <si>
    <t>IS19050096</t>
  </si>
  <si>
    <t>168</t>
  </si>
  <si>
    <t>30/05/2019 10:12:48</t>
  </si>
  <si>
    <t>30/05/2019 10:11:08</t>
  </si>
  <si>
    <t>4</t>
  </si>
  <si>
    <t>DETSC19050086</t>
  </si>
  <si>
    <t>IS19050095</t>
  </si>
  <si>
    <t>167</t>
  </si>
  <si>
    <t>29/05/2019 13:07:09</t>
  </si>
  <si>
    <t>29/05/2019 13:05:23</t>
  </si>
  <si>
    <t>DETSC19050085</t>
  </si>
  <si>
    <t>29/05/2019 17:20:00</t>
  </si>
  <si>
    <t>29/05/2019 15:20:00</t>
  </si>
  <si>
    <t>nuttaya.p</t>
  </si>
  <si>
    <t>DL</t>
  </si>
  <si>
    <t>IS19050094</t>
  </si>
  <si>
    <t>166</t>
  </si>
  <si>
    <t>29/05/2019 09:40:19</t>
  </si>
  <si>
    <t>29/05/2019 09:03:59</t>
  </si>
  <si>
    <t>DETSC19050083</t>
  </si>
  <si>
    <t>29/05/2019 13:20:00</t>
  </si>
  <si>
    <t>IS19050093</t>
  </si>
  <si>
    <t>165</t>
  </si>
  <si>
    <t>29/05/2019 09:03:56</t>
  </si>
  <si>
    <t>164</t>
  </si>
  <si>
    <t>28/05/2019 16:13:05</t>
  </si>
  <si>
    <t>28/05/2019 16:03:35</t>
  </si>
  <si>
    <t>DETSC19050078</t>
  </si>
  <si>
    <t>29/05/2019 10:20:00</t>
  </si>
  <si>
    <t>IS19050092</t>
  </si>
  <si>
    <t>163</t>
  </si>
  <si>
    <t>28/05/2019 16:03:12</t>
  </si>
  <si>
    <t>IS19050091</t>
  </si>
  <si>
    <t>162</t>
  </si>
  <si>
    <t>28/05/2019 17:53:45</t>
  </si>
  <si>
    <t>28/05/2019 16:33:15</t>
  </si>
  <si>
    <t>2</t>
  </si>
  <si>
    <t>DETSC19050082</t>
  </si>
  <si>
    <t>28/05/2019 17:20:00</t>
  </si>
  <si>
    <t>WJ</t>
  </si>
  <si>
    <t>IS19050090</t>
  </si>
  <si>
    <t>161</t>
  </si>
  <si>
    <t>28/05/2019 16:33:14</t>
  </si>
  <si>
    <t>160</t>
  </si>
  <si>
    <t>28/05/2019 16:38:56</t>
  </si>
  <si>
    <t>28/05/2019 15:21:17</t>
  </si>
  <si>
    <t>DETSC19050081</t>
  </si>
  <si>
    <t>28/05/2019 15:20:00</t>
  </si>
  <si>
    <t>IS19050089</t>
  </si>
  <si>
    <t>159</t>
  </si>
  <si>
    <t>28/05/2019 09:29:00</t>
  </si>
  <si>
    <t>28/05/2019 09:28:14</t>
  </si>
  <si>
    <t>DETSC19050076</t>
  </si>
  <si>
    <t>IS19050088</t>
  </si>
  <si>
    <t>158</t>
  </si>
  <si>
    <t>28/05/2019 09:34:39</t>
  </si>
  <si>
    <t>28/05/2019 09:27:53</t>
  </si>
  <si>
    <t>DETSC19050077</t>
  </si>
  <si>
    <t>28/05/2019 13:20:00</t>
  </si>
  <si>
    <t>A4G</t>
  </si>
  <si>
    <t>IS19050087</t>
  </si>
  <si>
    <t>157</t>
  </si>
  <si>
    <t>28/05/2019 16:35:51</t>
  </si>
  <si>
    <t>28/05/2019 16:35:15</t>
  </si>
  <si>
    <t>DETSC19050080</t>
  </si>
  <si>
    <t>IS19050086</t>
  </si>
  <si>
    <t>156</t>
  </si>
  <si>
    <t>28/05/2019 16:35:14</t>
  </si>
  <si>
    <t>155</t>
  </si>
  <si>
    <t>27/05/2019 15:27:49</t>
  </si>
  <si>
    <t>27/05/2019 15:25:52</t>
  </si>
  <si>
    <t>DETSC19050074</t>
  </si>
  <si>
    <t>27/05/2019 17:20:00</t>
  </si>
  <si>
    <t>IS19050084</t>
  </si>
  <si>
    <t>154</t>
  </si>
  <si>
    <t>27/05/2019 15:25:51</t>
  </si>
  <si>
    <t>153</t>
  </si>
  <si>
    <t>27/05/2019 15:25:50</t>
  </si>
  <si>
    <t>152</t>
  </si>
  <si>
    <t>27/05/2019 15:25:48</t>
  </si>
  <si>
    <t>151</t>
  </si>
  <si>
    <t>27/05/2019 15:25:47</t>
  </si>
  <si>
    <t>27/05/2019 15:25:46</t>
  </si>
  <si>
    <t>149</t>
  </si>
  <si>
    <t>27/05/2019 15:24:53</t>
  </si>
  <si>
    <t>IS19050085</t>
  </si>
  <si>
    <t>148</t>
  </si>
  <si>
    <t>27/05/2019 13:02:14</t>
  </si>
  <si>
    <t>27/05/2019 13:01:19</t>
  </si>
  <si>
    <t>DETSC19050070</t>
  </si>
  <si>
    <t>27/05/2019 15:20:00</t>
  </si>
  <si>
    <t>A4A</t>
  </si>
  <si>
    <t>IS19050083</t>
  </si>
  <si>
    <t>147</t>
  </si>
  <si>
    <t>27/05/2019 13:01:18</t>
  </si>
  <si>
    <t>146</t>
  </si>
  <si>
    <t>27/05/2019 12:59:44</t>
  </si>
  <si>
    <t>27/05/2019 12:59:07</t>
  </si>
  <si>
    <t>DETSC19050069</t>
  </si>
  <si>
    <t>IS19050082</t>
  </si>
  <si>
    <t>145</t>
  </si>
  <si>
    <t>28/05/2019 16:21:34</t>
  </si>
  <si>
    <t>28/05/2019 16:20:51</t>
  </si>
  <si>
    <t>DETSC19050079</t>
  </si>
  <si>
    <t>IS19050081</t>
  </si>
  <si>
    <t>144</t>
  </si>
  <si>
    <t>28/05/2019 16:20:48</t>
  </si>
  <si>
    <t>143</t>
  </si>
  <si>
    <t>27/05/2019 13:05:50</t>
  </si>
  <si>
    <t>27/05/2019 13:00:26</t>
  </si>
  <si>
    <t>DETSC19050071</t>
  </si>
  <si>
    <t>IS19050080</t>
  </si>
  <si>
    <t>142</t>
  </si>
  <si>
    <t>27/05/2019 13:07:04</t>
  </si>
  <si>
    <t>27/05/2019 13:06:19</t>
  </si>
  <si>
    <t>DETSC19050072</t>
  </si>
  <si>
    <t>IS19050079</t>
  </si>
  <si>
    <t>141</t>
  </si>
  <si>
    <t>27/05/2019 11:26:34</t>
  </si>
  <si>
    <t>27/05/2019 11:22:27</t>
  </si>
  <si>
    <t>DETSC19050068</t>
  </si>
  <si>
    <t>27/05/2019 11:03:25</t>
  </si>
  <si>
    <t>27/05/2019 10:52:51</t>
  </si>
  <si>
    <t>มีโหลดงาน27-05-19</t>
  </si>
  <si>
    <t>EP19050006</t>
  </si>
  <si>
    <t>140</t>
  </si>
  <si>
    <t>24/05/2019 15:30:02</t>
  </si>
  <si>
    <t>24/05/2019 15:21:09</t>
  </si>
  <si>
    <t>DETSC19050066</t>
  </si>
  <si>
    <t>25/05/2019 10:20:00</t>
  </si>
  <si>
    <t>24/05/2019 17:20:00</t>
  </si>
  <si>
    <t>IS19050078</t>
  </si>
  <si>
    <t>139</t>
  </si>
  <si>
    <t>24/05/2019 15:31:58</t>
  </si>
  <si>
    <t>24/05/2019 15:20:17</t>
  </si>
  <si>
    <t>DETSC19050067</t>
  </si>
  <si>
    <t>IS19050077</t>
  </si>
  <si>
    <t>138</t>
  </si>
  <si>
    <t>24/05/2019 13:20:31</t>
  </si>
  <si>
    <t>24/05/2019 13:19:28</t>
  </si>
  <si>
    <t>1</t>
  </si>
  <si>
    <t>DETSC19050065</t>
  </si>
  <si>
    <t>24/05/2019 15:20:00</t>
  </si>
  <si>
    <t>A2F</t>
  </si>
  <si>
    <t>IS19050073</t>
  </si>
  <si>
    <t>137</t>
  </si>
  <si>
    <t>27/05/2019 13:29:21</t>
  </si>
  <si>
    <t>27/05/2019 13:16:19</t>
  </si>
  <si>
    <t>DETSC19050073</t>
  </si>
  <si>
    <t>IS19050075</t>
  </si>
  <si>
    <t>134</t>
  </si>
  <si>
    <t>27/05/2019 15:40:27</t>
  </si>
  <si>
    <t>27/05/2019 15:31:25</t>
  </si>
  <si>
    <t>DETSC19050075</t>
  </si>
  <si>
    <t>A7G</t>
  </si>
  <si>
    <t>IS19050074</t>
  </si>
  <si>
    <t>133</t>
  </si>
  <si>
    <t>24/05/2019 13:19:30</t>
  </si>
  <si>
    <t>132</t>
  </si>
  <si>
    <t>24/05/2019 14:52:46</t>
  </si>
  <si>
    <t>24/05/2019 14:48:16</t>
  </si>
  <si>
    <t>DETSC19050064</t>
  </si>
  <si>
    <t>24/05/2019 13:20:00</t>
  </si>
  <si>
    <t>IS19050072</t>
  </si>
  <si>
    <t>131</t>
  </si>
  <si>
    <t>24/05/2019 14:48:14</t>
  </si>
  <si>
    <t>130</t>
  </si>
  <si>
    <t>24/05/2019 13:18:47</t>
  </si>
  <si>
    <t>24/05/2019 13:18:11</t>
  </si>
  <si>
    <t>DETSC19050063</t>
  </si>
  <si>
    <t>24/05/2019 10:24:28</t>
  </si>
  <si>
    <t>24/05/2019 09:53:16</t>
  </si>
  <si>
    <t>เนื่องจากไม่ทันรอบจอง 08.00 น.</t>
  </si>
  <si>
    <t>EP19050005</t>
  </si>
  <si>
    <t>129</t>
  </si>
  <si>
    <t>24/05/2019 13:18:10</t>
  </si>
  <si>
    <t>128</t>
  </si>
  <si>
    <t>23/05/2019 14:47:36</t>
  </si>
  <si>
    <t>23/05/2019 14:45:55</t>
  </si>
  <si>
    <t>DETSC19050062</t>
  </si>
  <si>
    <t>23/05/2019 17:20:00</t>
  </si>
  <si>
    <t>IS19050071</t>
  </si>
  <si>
    <t>127</t>
  </si>
  <si>
    <t>23/05/2019 14:46:18</t>
  </si>
  <si>
    <t>IS19050070</t>
  </si>
  <si>
    <t>126</t>
  </si>
  <si>
    <t>23/05/2019 11:14:03</t>
  </si>
  <si>
    <t>23/05/2019 11:05:51</t>
  </si>
  <si>
    <t>DETSC19050060</t>
  </si>
  <si>
    <t>23/05/2019 15:20:00</t>
  </si>
  <si>
    <t>Keattisak.k</t>
  </si>
  <si>
    <t>A9D</t>
  </si>
  <si>
    <t>IS19050068</t>
  </si>
  <si>
    <t>125</t>
  </si>
  <si>
    <t>23/05/2019 11:05:05</t>
  </si>
  <si>
    <t>IS19050067</t>
  </si>
  <si>
    <t>124</t>
  </si>
  <si>
    <t>23/05/2019 10:26:19</t>
  </si>
  <si>
    <t>23/05/2019 10:25:28</t>
  </si>
  <si>
    <t>DETSC19050057</t>
  </si>
  <si>
    <t>IS19050069</t>
  </si>
  <si>
    <t>123</t>
  </si>
  <si>
    <t>23/05/2019 10:25:27</t>
  </si>
  <si>
    <t>122</t>
  </si>
  <si>
    <t>23/05/2019 11:04:34</t>
  </si>
  <si>
    <t>23/05/2019 13:20:00</t>
  </si>
  <si>
    <t>IS19050065</t>
  </si>
  <si>
    <t>121</t>
  </si>
  <si>
    <t>23/05/2019 11:27:38</t>
  </si>
  <si>
    <t>23/05/2019 11:04:04</t>
  </si>
  <si>
    <t>DETSC19050061</t>
  </si>
  <si>
    <t>A9B</t>
  </si>
  <si>
    <t>IS19050064</t>
  </si>
  <si>
    <t>120</t>
  </si>
  <si>
    <t>23/05/2019 09:51:21</t>
  </si>
  <si>
    <t>23/05/2019 09:50:20</t>
  </si>
  <si>
    <t>DETSC19050056</t>
  </si>
  <si>
    <t>IS19050063</t>
  </si>
  <si>
    <t>119</t>
  </si>
  <si>
    <t>23/05/2019 09:50:19</t>
  </si>
  <si>
    <t>118</t>
  </si>
  <si>
    <t>23/05/2019 11:05:30</t>
  </si>
  <si>
    <t>IS19050066</t>
  </si>
  <si>
    <t>117</t>
  </si>
  <si>
    <t>22/05/2019 11:09:22</t>
  </si>
  <si>
    <t>22/05/2019 11:08:33</t>
  </si>
  <si>
    <t>DETSC19050054</t>
  </si>
  <si>
    <t>22/05/2019 17:20:00</t>
  </si>
  <si>
    <t>IS19050062</t>
  </si>
  <si>
    <t>116</t>
  </si>
  <si>
    <t>22/05/2019 11:11:38</t>
  </si>
  <si>
    <t>22/05/2019 11:10:44</t>
  </si>
  <si>
    <t>DETSC19050055</t>
  </si>
  <si>
    <t>IS19050061</t>
  </si>
  <si>
    <t>115</t>
  </si>
  <si>
    <t>22/05/2019 11:07:00</t>
  </si>
  <si>
    <t>22/05/2019 11:05:55</t>
  </si>
  <si>
    <t>DETSC19050053</t>
  </si>
  <si>
    <t>IS19050060</t>
  </si>
  <si>
    <t>114</t>
  </si>
  <si>
    <t>23/05/2019 10:33:31</t>
  </si>
  <si>
    <t>23/05/2019 10:32:47</t>
  </si>
  <si>
    <t>DETSC19050058</t>
  </si>
  <si>
    <t>22/05/2019 15:20:00</t>
  </si>
  <si>
    <t>IS19050059</t>
  </si>
  <si>
    <t>113</t>
  </si>
  <si>
    <t>21/05/2019 18:26:05</t>
  </si>
  <si>
    <t>21/05/2019 17:45:55</t>
  </si>
  <si>
    <t>DETSC19050051</t>
  </si>
  <si>
    <t>22/05/2019 10:20:00</t>
  </si>
  <si>
    <t>IS19050058</t>
  </si>
  <si>
    <t>112</t>
  </si>
  <si>
    <t>21/05/2019 17:45:50</t>
  </si>
  <si>
    <t>111</t>
  </si>
  <si>
    <t>21/05/2019 18:28:06</t>
  </si>
  <si>
    <t>21/05/2019 17:43:54</t>
  </si>
  <si>
    <t>DETSC19050052</t>
  </si>
  <si>
    <t>IS19050057</t>
  </si>
  <si>
    <t>110</t>
  </si>
  <si>
    <t>21/05/2019 17:43:49</t>
  </si>
  <si>
    <t>109</t>
  </si>
  <si>
    <t>21/05/2019 15:56:43</t>
  </si>
  <si>
    <t>21/05/2019 15:55:39</t>
  </si>
  <si>
    <t>DETSC19050050</t>
  </si>
  <si>
    <t>Ekkarach.S</t>
  </si>
  <si>
    <t>HL</t>
  </si>
  <si>
    <t>IS19050056</t>
  </si>
  <si>
    <t>108</t>
  </si>
  <si>
    <t>21/05/2019 15:55:38</t>
  </si>
  <si>
    <t>107</t>
  </si>
  <si>
    <t>21/05/2019 15:55:37</t>
  </si>
  <si>
    <t>106</t>
  </si>
  <si>
    <t>21/05/2019 13:48:25</t>
  </si>
  <si>
    <t>21/05/2019 13:47:43</t>
  </si>
  <si>
    <t>DETSC19050047</t>
  </si>
  <si>
    <t>21/05/2019 17:20:00</t>
  </si>
  <si>
    <t>IS19050055</t>
  </si>
  <si>
    <t>105</t>
  </si>
  <si>
    <t>21/05/2019 13:03:54</t>
  </si>
  <si>
    <t>21/05/2019 13:03:03</t>
  </si>
  <si>
    <t>DETSC19050045</t>
  </si>
  <si>
    <t>21/05/2019 15:20:00</t>
  </si>
  <si>
    <t>IS19050054</t>
  </si>
  <si>
    <t>104</t>
  </si>
  <si>
    <t>21/05/2019 13:06:21</t>
  </si>
  <si>
    <t>21/05/2019 13:05:21</t>
  </si>
  <si>
    <t>DETSC19050046</t>
  </si>
  <si>
    <t>IS19050053</t>
  </si>
  <si>
    <t>103</t>
  </si>
  <si>
    <t>21/05/2019 14:28:39</t>
  </si>
  <si>
    <t>21/05/2019 14:27:53</t>
  </si>
  <si>
    <t>8</t>
  </si>
  <si>
    <t>DETSC19050048</t>
  </si>
  <si>
    <t>21/05/2019 13:20:00</t>
  </si>
  <si>
    <t>IS19050052</t>
  </si>
  <si>
    <t>102</t>
  </si>
  <si>
    <t>21/05/2019 14:30:52</t>
  </si>
  <si>
    <t>21/05/2019 14:29:19</t>
  </si>
  <si>
    <t>12</t>
  </si>
  <si>
    <t>DETSC19050049</t>
  </si>
  <si>
    <t>IS19050051</t>
  </si>
  <si>
    <t>101</t>
  </si>
  <si>
    <t>21/05/2019 14:29:18</t>
  </si>
  <si>
    <t>21/05/2019 14:29:15</t>
  </si>
  <si>
    <t>99</t>
  </si>
  <si>
    <t>17/05/2019 14:13:44</t>
  </si>
  <si>
    <t>17/05/2019 14:10:05</t>
  </si>
  <si>
    <t>DETSC19050044</t>
  </si>
  <si>
    <t>17/05/2019 17:20:00</t>
  </si>
  <si>
    <t>17/05/2019 15:20:00</t>
  </si>
  <si>
    <t>IS19050050</t>
  </si>
  <si>
    <t>98</t>
  </si>
  <si>
    <t>17/05/2019 14:10:03</t>
  </si>
  <si>
    <t>97</t>
  </si>
  <si>
    <t>17/05/2019 14:09:59</t>
  </si>
  <si>
    <t>96</t>
  </si>
  <si>
    <t>17/05/2019 14:08:47</t>
  </si>
  <si>
    <t>95</t>
  </si>
  <si>
    <t>17/05/2019 10:50:49</t>
  </si>
  <si>
    <t>17/05/2019 10:49:56</t>
  </si>
  <si>
    <t>DETSC19050043</t>
  </si>
  <si>
    <t>IS19050049</t>
  </si>
  <si>
    <t>94</t>
  </si>
  <si>
    <t>17/05/2019 11:16:03</t>
  </si>
  <si>
    <t>17/05/2019 11:15:14</t>
  </si>
  <si>
    <t>DETSC19050041</t>
  </si>
  <si>
    <t>WB</t>
  </si>
  <si>
    <t>IS19050048</t>
  </si>
  <si>
    <t>93</t>
  </si>
  <si>
    <t>17/05/2019 09:50:18</t>
  </si>
  <si>
    <t>17/05/2019 09:49:19</t>
  </si>
  <si>
    <t>DETSC19050042</t>
  </si>
  <si>
    <t>IS19050047</t>
  </si>
  <si>
    <t>92</t>
  </si>
  <si>
    <t>17/05/2019 09:41:48</t>
  </si>
  <si>
    <t>17/05/2019 09:40:32</t>
  </si>
  <si>
    <t>DETSC19050040</t>
  </si>
  <si>
    <t>17/05/2019 13:20:00</t>
  </si>
  <si>
    <t>IS19050046</t>
  </si>
  <si>
    <t>91</t>
  </si>
  <si>
    <t>16/05/2019 16:13:05</t>
  </si>
  <si>
    <t>16/05/2019 16:11:56</t>
  </si>
  <si>
    <t>DETSC19050038</t>
  </si>
  <si>
    <t>17/05/2019 10:20:00</t>
  </si>
  <si>
    <t>IS19050045</t>
  </si>
  <si>
    <t>90</t>
  </si>
  <si>
    <t>16/05/2019 16:25:21</t>
  </si>
  <si>
    <t>16/05/2019 16:24:21</t>
  </si>
  <si>
    <t>DETSC19050039</t>
  </si>
  <si>
    <t>16/05/2019 10:20:00</t>
  </si>
  <si>
    <t>IS19050044</t>
  </si>
  <si>
    <t>89</t>
  </si>
  <si>
    <t>16/05/2019 16:24:19</t>
  </si>
  <si>
    <t>88</t>
  </si>
  <si>
    <t>15/05/2019 13:38:31</t>
  </si>
  <si>
    <t>15/05/2019 13:31:04</t>
  </si>
  <si>
    <t>DETSC19050037</t>
  </si>
  <si>
    <t>15/05/2019 17:20:00</t>
  </si>
  <si>
    <t>15/05/2019 13:20:00</t>
  </si>
  <si>
    <t>IS19050043</t>
  </si>
  <si>
    <t>87</t>
  </si>
  <si>
    <t>15/05/2019 13:31:00</t>
  </si>
  <si>
    <t>86</t>
  </si>
  <si>
    <t>15/05/2019 13:30:59</t>
  </si>
  <si>
    <t>85</t>
  </si>
  <si>
    <t>15/05/2019 09:22:28</t>
  </si>
  <si>
    <t>15/05/2019 08:48:48</t>
  </si>
  <si>
    <t>DETSC19050036</t>
  </si>
  <si>
    <t>14/05/2019 00:00:00</t>
  </si>
  <si>
    <t>A7D</t>
  </si>
  <si>
    <t>IS19050042</t>
  </si>
  <si>
    <t>84</t>
  </si>
  <si>
    <t>IS19050041</t>
  </si>
  <si>
    <t>83</t>
  </si>
  <si>
    <t>14/05/2019 17:39:24</t>
  </si>
  <si>
    <t>14/05/2019 17:37:33</t>
  </si>
  <si>
    <t>DETSC19050033</t>
  </si>
  <si>
    <t>IS19050040</t>
  </si>
  <si>
    <t>82</t>
  </si>
  <si>
    <t>14/05/2019 17:37:32</t>
  </si>
  <si>
    <t>81</t>
  </si>
  <si>
    <t>14/05/2019 18:17:46</t>
  </si>
  <si>
    <t>14/05/2019 18:17:08</t>
  </si>
  <si>
    <t>DETSC19050035</t>
  </si>
  <si>
    <t>IS19050039</t>
  </si>
  <si>
    <t>80</t>
  </si>
  <si>
    <t>14/05/2019 18:17:07</t>
  </si>
  <si>
    <t>79</t>
  </si>
  <si>
    <t>29/05/2019 09:56:38</t>
  </si>
  <si>
    <t>29/05/2019 09:56:03</t>
  </si>
  <si>
    <t>DETSC19050084</t>
  </si>
  <si>
    <t>15/05/2019 10:20:00</t>
  </si>
  <si>
    <t>IS19050038</t>
  </si>
  <si>
    <t>78</t>
  </si>
  <si>
    <t>14/05/2019 17:15:00</t>
  </si>
  <si>
    <t>14/05/2019 17:12:58</t>
  </si>
  <si>
    <t>DETSC19050030</t>
  </si>
  <si>
    <t>14/05/2019 17:20:00</t>
  </si>
  <si>
    <t>A11H</t>
  </si>
  <si>
    <t>IS19050036</t>
  </si>
  <si>
    <t>77</t>
  </si>
  <si>
    <t>14/05/2019 15:05:37</t>
  </si>
  <si>
    <t>14/05/2019 15:04:25</t>
  </si>
  <si>
    <t>DETSC19050028</t>
  </si>
  <si>
    <t>IS19050037</t>
  </si>
  <si>
    <t>76</t>
  </si>
  <si>
    <t>14/05/2019 15:04:23</t>
  </si>
  <si>
    <t>75</t>
  </si>
  <si>
    <t>14/05/2019 11:39:50</t>
  </si>
  <si>
    <t>14/05/2019 11:38:27</t>
  </si>
  <si>
    <t>DETSC19050026</t>
  </si>
  <si>
    <t>IS19050035</t>
  </si>
  <si>
    <t>74</t>
  </si>
  <si>
    <t>14/05/2019 11:38:59</t>
  </si>
  <si>
    <t>IS19050034</t>
  </si>
  <si>
    <t>73</t>
  </si>
  <si>
    <t>14/05/2019 17:13:53</t>
  </si>
  <si>
    <t>14/05/2019 17:13:18</t>
  </si>
  <si>
    <t>DETSC19050029</t>
  </si>
  <si>
    <t>14/05/2019 15:20:00</t>
  </si>
  <si>
    <t>IS19050031</t>
  </si>
  <si>
    <t>72</t>
  </si>
  <si>
    <t>14/05/2019 10:32:47</t>
  </si>
  <si>
    <t>14/05/2019 10:31:26</t>
  </si>
  <si>
    <t>DETSC19050024</t>
  </si>
  <si>
    <t>IS19050033</t>
  </si>
  <si>
    <t>71</t>
  </si>
  <si>
    <t>14/05/2019 10:31:25</t>
  </si>
  <si>
    <t>70</t>
  </si>
  <si>
    <t>14/05/2019 10:31:24</t>
  </si>
  <si>
    <t>69</t>
  </si>
  <si>
    <t>14/05/2019 17:12:33</t>
  </si>
  <si>
    <t>IS19050032</t>
  </si>
  <si>
    <t>68</t>
  </si>
  <si>
    <t>14/05/2019 13:32:12</t>
  </si>
  <si>
    <t>14/05/2019 13:31:44</t>
  </si>
  <si>
    <t>DETSC19050027</t>
  </si>
  <si>
    <t>IS19050030</t>
  </si>
  <si>
    <t>67</t>
  </si>
  <si>
    <t>14/05/2019 13:31:43</t>
  </si>
  <si>
    <t>66</t>
  </si>
  <si>
    <t>14/05/2019 17:25:49</t>
  </si>
  <si>
    <t>14/05/2019 17:11:07</t>
  </si>
  <si>
    <t>DETSC19050032</t>
  </si>
  <si>
    <t>IS19050029</t>
  </si>
  <si>
    <t>65</t>
  </si>
  <si>
    <t>14/05/2019 17:11:05</t>
  </si>
  <si>
    <t>64</t>
  </si>
  <si>
    <t>14/05/2019 17:11:51</t>
  </si>
  <si>
    <t>IS19050028</t>
  </si>
  <si>
    <t>63</t>
  </si>
  <si>
    <t>14/05/2019 17:11:33</t>
  </si>
  <si>
    <t>IS19050027</t>
  </si>
  <si>
    <t>62</t>
  </si>
  <si>
    <t>14/05/2019 17:40:59</t>
  </si>
  <si>
    <t>14/05/2019 17:12:09</t>
  </si>
  <si>
    <t>DETSC19050034</t>
  </si>
  <si>
    <t>14/05/2019 13:20:00</t>
  </si>
  <si>
    <t>IS19050026</t>
  </si>
  <si>
    <t>61</t>
  </si>
  <si>
    <t>14/05/2019 11:03:35</t>
  </si>
  <si>
    <t>14/05/2019 11:03:14</t>
  </si>
  <si>
    <t>3</t>
  </si>
  <si>
    <t>DETSC19050025</t>
  </si>
  <si>
    <t>14/05/2019 10:20:00</t>
  </si>
  <si>
    <t>A3D</t>
  </si>
  <si>
    <t>IS19050025</t>
  </si>
  <si>
    <t>13/05/2019 10:38:16</t>
  </si>
  <si>
    <t>13/05/2019 10:37:37</t>
  </si>
  <si>
    <t>DETSC19050023</t>
  </si>
  <si>
    <t>13/05/2019 17:20:00</t>
  </si>
  <si>
    <t>13/05/2019 15:20:00</t>
  </si>
  <si>
    <t>IS19050024</t>
  </si>
  <si>
    <t>59</t>
  </si>
  <si>
    <t>13/05/2019 10:37:17</t>
  </si>
  <si>
    <t>IS19050023</t>
  </si>
  <si>
    <t>58</t>
  </si>
  <si>
    <t>13/05/2019 10:21:36</t>
  </si>
  <si>
    <t>13/05/2019 10:21:03</t>
  </si>
  <si>
    <t>DETSC19050022</t>
  </si>
  <si>
    <t>13/05/2019 13:20:00</t>
  </si>
  <si>
    <t>IS19050021</t>
  </si>
  <si>
    <t>57</t>
  </si>
  <si>
    <t>13/05/2019 09:19:02</t>
  </si>
  <si>
    <t>13/05/2019 09:18:33</t>
  </si>
  <si>
    <t>DETSC19050021</t>
  </si>
  <si>
    <t>IS19050022</t>
  </si>
  <si>
    <t>56</t>
  </si>
  <si>
    <t>13/05/2019 09:18:31</t>
  </si>
  <si>
    <t>55</t>
  </si>
  <si>
    <t>10/05/2019 16:48:49</t>
  </si>
  <si>
    <t>10/05/2019 16:48:16</t>
  </si>
  <si>
    <t>5</t>
  </si>
  <si>
    <t>DETSC19050019</t>
  </si>
  <si>
    <t>10/05/2019 16:43:33</t>
  </si>
  <si>
    <t>10/05/2019 16:42:29</t>
  </si>
  <si>
    <t>กล่องหมด</t>
  </si>
  <si>
    <t>EP19050004</t>
  </si>
  <si>
    <t>54</t>
  </si>
  <si>
    <t>10/05/2019 17:52:45</t>
  </si>
  <si>
    <t>10/05/2019 17:52:22</t>
  </si>
  <si>
    <t>DETSC19050020</t>
  </si>
  <si>
    <t>10/05/2019 16:42:32</t>
  </si>
  <si>
    <t>10/05/2019 16:37:11</t>
  </si>
  <si>
    <t>Package เสียรูป</t>
  </si>
  <si>
    <t>EP19050003</t>
  </si>
  <si>
    <t>53</t>
  </si>
  <si>
    <t>10/05/2019 14:04:42</t>
  </si>
  <si>
    <t>10/05/2019 14:03:47</t>
  </si>
  <si>
    <t>DETSC19050017</t>
  </si>
  <si>
    <t>10/05/2019 15:20:00</t>
  </si>
  <si>
    <t>IS19050020</t>
  </si>
  <si>
    <t>52</t>
  </si>
  <si>
    <t>10/05/2019 14:03:46</t>
  </si>
  <si>
    <t>51</t>
  </si>
  <si>
    <t>10/05/2019 14:03:45</t>
  </si>
  <si>
    <t>10/05/2019 14:03:43</t>
  </si>
  <si>
    <t>49</t>
  </si>
  <si>
    <t>10/05/2019 15:20:50</t>
  </si>
  <si>
    <t>10/05/2019 15:20:26</t>
  </si>
  <si>
    <t>DETSC19050018</t>
  </si>
  <si>
    <t>10/05/2019 14:45:29</t>
  </si>
  <si>
    <t>10/05/2019 14:21:46</t>
  </si>
  <si>
    <t>Order ด่วน Cust.Honda Brazil</t>
  </si>
  <si>
    <t>EP19050002</t>
  </si>
  <si>
    <t>48</t>
  </si>
  <si>
    <t>10/05/2019 09:24:52</t>
  </si>
  <si>
    <t>10/05/2019 09:24:20</t>
  </si>
  <si>
    <t>DETSC19050015</t>
  </si>
  <si>
    <t>10/05/2019 13:20:00</t>
  </si>
  <si>
    <t>IS19050019</t>
  </si>
  <si>
    <t>47</t>
  </si>
  <si>
    <t>09/05/2019 17:09:52</t>
  </si>
  <si>
    <t>09/05/2019 17:09:15</t>
  </si>
  <si>
    <t>DETSC19050012</t>
  </si>
  <si>
    <t>10/05/2019 10:20:00</t>
  </si>
  <si>
    <t>A4E</t>
  </si>
  <si>
    <t>IS19050016</t>
  </si>
  <si>
    <t>46</t>
  </si>
  <si>
    <t>09/05/2019 17:10:58</t>
  </si>
  <si>
    <t>09/05/2019 17:08:35</t>
  </si>
  <si>
    <t>DETSC19050013</t>
  </si>
  <si>
    <t>IS19050015</t>
  </si>
  <si>
    <t>45</t>
  </si>
  <si>
    <t>09/05/2019 17:51:44</t>
  </si>
  <si>
    <t>09/05/2019 17:51:17</t>
  </si>
  <si>
    <t>DETSC19050014</t>
  </si>
  <si>
    <t>IS19050014</t>
  </si>
  <si>
    <t>44</t>
  </si>
  <si>
    <t>09/05/2019 17:51:15</t>
  </si>
  <si>
    <t>43</t>
  </si>
  <si>
    <t>09/05/2019 16:30:36</t>
  </si>
  <si>
    <t>09/05/2019 16:29:20</t>
  </si>
  <si>
    <t>DETSC19050011</t>
  </si>
  <si>
    <t>IS19050012</t>
  </si>
  <si>
    <t>42</t>
  </si>
  <si>
    <t>10/05/2019 13:20:24</t>
  </si>
  <si>
    <t>10/05/2019 11:58:57</t>
  </si>
  <si>
    <t>DETSC19050016</t>
  </si>
  <si>
    <t>IS19050018</t>
  </si>
  <si>
    <t>41</t>
  </si>
  <si>
    <t>10/05/2019 11:58:56</t>
  </si>
  <si>
    <t>10/05/2019 11:58:54</t>
  </si>
  <si>
    <t>39</t>
  </si>
  <si>
    <t>10/05/2019 11:58:53</t>
  </si>
  <si>
    <t>38</t>
  </si>
  <si>
    <t>10/05/2019 11:58:51</t>
  </si>
  <si>
    <t>37</t>
  </si>
  <si>
    <t>10/05/2019 11:58:50</t>
  </si>
  <si>
    <t>36</t>
  </si>
  <si>
    <t>10/05/2019 11:58:48</t>
  </si>
  <si>
    <t>35</t>
  </si>
  <si>
    <t>10/05/2019 11:58:46</t>
  </si>
  <si>
    <t>34</t>
  </si>
  <si>
    <t>10/05/2019 11:58:45</t>
  </si>
  <si>
    <t>33</t>
  </si>
  <si>
    <t>10/05/2019 11:58:43</t>
  </si>
  <si>
    <t>32</t>
  </si>
  <si>
    <t>09/05/2019 17:08:59</t>
  </si>
  <si>
    <t>IS19050017</t>
  </si>
  <si>
    <t>31</t>
  </si>
  <si>
    <t>09/05/2019 16:28:53</t>
  </si>
  <si>
    <t>IS19050013</t>
  </si>
  <si>
    <t>09/05/2019 14:02:08</t>
  </si>
  <si>
    <t>09/05/2019 14:00:15</t>
  </si>
  <si>
    <t>DETSC19050009</t>
  </si>
  <si>
    <t>09/05/2019 15:20:00</t>
  </si>
  <si>
    <t>IS19050011</t>
  </si>
  <si>
    <t>29</t>
  </si>
  <si>
    <t>09/05/2019 14:00:13</t>
  </si>
  <si>
    <t>28</t>
  </si>
  <si>
    <t>09/05/2019 14:00:11</t>
  </si>
  <si>
    <t>27</t>
  </si>
  <si>
    <t>09/05/2019 14:00:09</t>
  </si>
  <si>
    <t>26</t>
  </si>
  <si>
    <t>09/05/2019 14:00:08</t>
  </si>
  <si>
    <t>25</t>
  </si>
  <si>
    <t>09/05/2019 14:00:07</t>
  </si>
  <si>
    <t>24</t>
  </si>
  <si>
    <t>09/05/2019 14:00:05</t>
  </si>
  <si>
    <t>23</t>
  </si>
  <si>
    <t>09/05/2019 14:00:03</t>
  </si>
  <si>
    <t>22</t>
  </si>
  <si>
    <t>09/05/2019 16:29:43</t>
  </si>
  <si>
    <t>IS19050010</t>
  </si>
  <si>
    <t>21</t>
  </si>
  <si>
    <t>09/05/2019 16:13:32</t>
  </si>
  <si>
    <t>09/05/2019 16:10:56</t>
  </si>
  <si>
    <t>DETSC19050010</t>
  </si>
  <si>
    <t>09/05/2019 10:20:00</t>
  </si>
  <si>
    <t>09/05/2019 14:34:23</t>
  </si>
  <si>
    <t>ส่งงานEXP</t>
  </si>
  <si>
    <t>EP19050001</t>
  </si>
  <si>
    <t>09/05/2019 16:10:54</t>
  </si>
  <si>
    <t>19</t>
  </si>
  <si>
    <t>09/05/2019 16:10:50</t>
  </si>
  <si>
    <t>18</t>
  </si>
  <si>
    <t>09/05/2019 10:43:08</t>
  </si>
  <si>
    <t>09/05/2019 10:39:52</t>
  </si>
  <si>
    <t>DETSC19050008</t>
  </si>
  <si>
    <t>09/05/2019 13:20:00</t>
  </si>
  <si>
    <t>IS19050009</t>
  </si>
  <si>
    <t>17</t>
  </si>
  <si>
    <t>09/05/2019 10:39:50</t>
  </si>
  <si>
    <t>09/05/2019 10:40:26</t>
  </si>
  <si>
    <t>IS19050008</t>
  </si>
  <si>
    <t>15</t>
  </si>
  <si>
    <t>09/05/2019 10:40:25</t>
  </si>
  <si>
    <t>14</t>
  </si>
  <si>
    <t>สุริยา สีดาหาร</t>
  </si>
  <si>
    <t>08/05/2019 16:45:31</t>
  </si>
  <si>
    <t>08/05/2019 16:44:36</t>
  </si>
  <si>
    <t>DETSC19050007</t>
  </si>
  <si>
    <t>IS19050007</t>
  </si>
  <si>
    <t>13</t>
  </si>
  <si>
    <t>08/05/2019 16:44:34</t>
  </si>
  <si>
    <t>08/05/2019 13:39:51</t>
  </si>
  <si>
    <t>08/05/2019 13:38:29</t>
  </si>
  <si>
    <t>DETSC19050006</t>
  </si>
  <si>
    <t>08/05/2019 17:20:00</t>
  </si>
  <si>
    <t>IS19050005</t>
  </si>
  <si>
    <t>11</t>
  </si>
  <si>
    <t>08/05/2019 11:48:59</t>
  </si>
  <si>
    <t>08/05/2019 11:48:02</t>
  </si>
  <si>
    <t>DETSC19050005</t>
  </si>
  <si>
    <t>IS19050006</t>
  </si>
  <si>
    <t>08/05/2019 11:47:48</t>
  </si>
  <si>
    <t>9</t>
  </si>
  <si>
    <t>08/05/2019 11:20:53</t>
  </si>
  <si>
    <t>08/05/2019 11:18:51</t>
  </si>
  <si>
    <t>DETSC19050004</t>
  </si>
  <si>
    <t>08/05/2019 15:20:00</t>
  </si>
  <si>
    <t>IS19050004</t>
  </si>
  <si>
    <t>08/05/2019 11:04:37</t>
  </si>
  <si>
    <t>08/05/2019 10:48:24</t>
  </si>
  <si>
    <t>DETSC19050003</t>
  </si>
  <si>
    <t>IS19050003</t>
  </si>
  <si>
    <t>7</t>
  </si>
  <si>
    <t>08/05/2019 10:48:23</t>
  </si>
  <si>
    <t>08/05/2019 10:48:22</t>
  </si>
  <si>
    <t>08/05/2019 10:09:50</t>
  </si>
  <si>
    <t>08/05/2019 09:23:11</t>
  </si>
  <si>
    <t>DETSC19050002</t>
  </si>
  <si>
    <t>08/05/2019 13:20:00</t>
  </si>
  <si>
    <t>WH</t>
  </si>
  <si>
    <t>IS19050002</t>
  </si>
  <si>
    <t>08/05/2019 09:22:57</t>
  </si>
  <si>
    <t>07/05/2019 13:54:07</t>
  </si>
  <si>
    <t>07/05/2019 13:52:33</t>
  </si>
  <si>
    <t>DETSC19050001</t>
  </si>
  <si>
    <t>08/05/2019 13:47:09</t>
  </si>
  <si>
    <t>07/05/2019 17:20:00</t>
  </si>
  <si>
    <t>IS19050001</t>
  </si>
  <si>
    <t>07/05/2019 13:52:02</t>
  </si>
  <si>
    <t>Receive Ipack Emp</t>
  </si>
  <si>
    <t>Receive Date</t>
  </si>
  <si>
    <t>Picking Ipack Emp</t>
  </si>
  <si>
    <t>Picking Date</t>
  </si>
  <si>
    <t>Sent Qty</t>
  </si>
  <si>
    <t>Delivery ID</t>
  </si>
  <si>
    <t>Appointment Date</t>
  </si>
  <si>
    <t>Request Date</t>
  </si>
  <si>
    <t>Order Reason</t>
  </si>
  <si>
    <t>Order Type</t>
  </si>
  <si>
    <t>Order Status</t>
  </si>
  <si>
    <t>User ID</t>
  </si>
  <si>
    <t>Order Qty</t>
  </si>
  <si>
    <t>TSC Material</t>
  </si>
  <si>
    <t>Line</t>
  </si>
  <si>
    <t>Order Number</t>
  </si>
  <si>
    <t>No.</t>
  </si>
  <si>
    <t>Row Labels</t>
  </si>
  <si>
    <t>Grand Total</t>
  </si>
  <si>
    <t>Use Old TSC Stock</t>
  </si>
  <si>
    <t>IPACK Buy stock from TSC</t>
  </si>
  <si>
    <t>Column Labels</t>
  </si>
  <si>
    <t>Use IPACK New</t>
  </si>
  <si>
    <t>07/06/2019 15:20:00</t>
  </si>
  <si>
    <t>DETSC19060028</t>
  </si>
  <si>
    <t>07/06/2019 11:26:47</t>
  </si>
  <si>
    <t>07/06/2019 11:27:44</t>
  </si>
  <si>
    <t>203</t>
  </si>
  <si>
    <t>IS19060014</t>
  </si>
  <si>
    <t>05/06/2019 17:20:00</t>
  </si>
  <si>
    <t>DETSC19060018</t>
  </si>
  <si>
    <t>05/06/2019 11:05:27</t>
  </si>
  <si>
    <t>05/06/2019 11:05:53</t>
  </si>
  <si>
    <t>204</t>
  </si>
  <si>
    <t>IS19060015</t>
  </si>
  <si>
    <t>DETSC19060017</t>
  </si>
  <si>
    <t>05/06/2019 10:27:43</t>
  </si>
  <si>
    <t>05/06/2019 10:35:56</t>
  </si>
  <si>
    <t>205</t>
  </si>
  <si>
    <t>IS19060017</t>
  </si>
  <si>
    <t>DETSC19060020</t>
  </si>
  <si>
    <t>05/06/2019 14:55:42</t>
  </si>
  <si>
    <t>05/06/2019 14:57:49</t>
  </si>
  <si>
    <t>206</t>
  </si>
  <si>
    <t>05/06/2019 14:55:44</t>
  </si>
  <si>
    <t>207</t>
  </si>
  <si>
    <t>05/06/2019 14:55:46</t>
  </si>
  <si>
    <t>208</t>
  </si>
  <si>
    <t>05/06/2019 14:55:48</t>
  </si>
  <si>
    <t>209</t>
  </si>
  <si>
    <t>05/06/2019 14:55:49</t>
  </si>
  <si>
    <t>210</t>
  </si>
  <si>
    <t>05/06/2019 14:55:51</t>
  </si>
  <si>
    <t>211</t>
  </si>
  <si>
    <t>05/06/2019 14:55:52</t>
  </si>
  <si>
    <t>212</t>
  </si>
  <si>
    <t>IS19060016</t>
  </si>
  <si>
    <t>DETSC19060019</t>
  </si>
  <si>
    <t>05/06/2019 14:54:30</t>
  </si>
  <si>
    <t>05/06/2019 14:55:16</t>
  </si>
  <si>
    <t>213</t>
  </si>
  <si>
    <t>05/06/2019 14:54:31</t>
  </si>
  <si>
    <t>214</t>
  </si>
  <si>
    <t>05/06/2019 14:54:32</t>
  </si>
  <si>
    <t>215</t>
  </si>
  <si>
    <t>IS19060018</t>
  </si>
  <si>
    <t>DETSC19060021</t>
  </si>
  <si>
    <t>05/06/2019 14:58:10</t>
  </si>
  <si>
    <t>05/06/2019 14:58:29</t>
  </si>
  <si>
    <t>216</t>
  </si>
  <si>
    <t>IS19060019</t>
  </si>
  <si>
    <t>06/06/2019 10:20:00</t>
  </si>
  <si>
    <t>DETSC19060022</t>
  </si>
  <si>
    <t>05/06/2019 15:05:43</t>
  </si>
  <si>
    <t>05/06/2019 15:06:48</t>
  </si>
  <si>
    <t>217</t>
  </si>
  <si>
    <t>05/06/2019 15:05:49</t>
  </si>
  <si>
    <t>218</t>
  </si>
  <si>
    <t>IS19060020</t>
  </si>
  <si>
    <t>06/06/2019 15:20:00</t>
  </si>
  <si>
    <t>06/06/2019 17:20:00</t>
  </si>
  <si>
    <t>DETSC19060023</t>
  </si>
  <si>
    <t>06/06/2019 13:00:21</t>
  </si>
  <si>
    <t>06/06/2019 13:00:53</t>
  </si>
  <si>
    <t>219</t>
  </si>
  <si>
    <t>IS19060021</t>
  </si>
  <si>
    <t>DETSC19060024</t>
  </si>
  <si>
    <t>06/06/2019 13:01:19</t>
  </si>
  <si>
    <t>06/06/2019 13:01:55</t>
  </si>
  <si>
    <t>220</t>
  </si>
  <si>
    <t>IS19060022</t>
  </si>
  <si>
    <t>DETSC19060025</t>
  </si>
  <si>
    <t>06/06/2019 13:03:49</t>
  </si>
  <si>
    <t>06/06/2019 13:04:17</t>
  </si>
  <si>
    <t>221</t>
  </si>
  <si>
    <t>EP19060002</t>
  </si>
  <si>
    <t>Sa-nga.s</t>
  </si>
  <si>
    <t>pack งานส่ง ATH</t>
  </si>
  <si>
    <t>07/06/2019 09:47:51</t>
  </si>
  <si>
    <t>07/06/2019 09:49:45</t>
  </si>
  <si>
    <t>DETSC19060026</t>
  </si>
  <si>
    <t>07/06/2019 10:58:01</t>
  </si>
  <si>
    <t>07/06/2019 10:58:31</t>
  </si>
  <si>
    <t>222</t>
  </si>
  <si>
    <t>IS19060023</t>
  </si>
  <si>
    <t>Outer</t>
  </si>
  <si>
    <t>piyawat.r</t>
  </si>
  <si>
    <t>07/06/2019 10:20:00</t>
  </si>
  <si>
    <t>08/06/2019 10:20:00</t>
  </si>
  <si>
    <t>DETSC19060031</t>
  </si>
  <si>
    <t>07/06/2019 15:39:28</t>
  </si>
  <si>
    <t>07/06/2019 15:40:47</t>
  </si>
  <si>
    <t>223</t>
  </si>
  <si>
    <t>07/06/2019 15:39:30</t>
  </si>
  <si>
    <t>224</t>
  </si>
  <si>
    <t>07/06/2019 15:39:31</t>
  </si>
  <si>
    <t>225</t>
  </si>
  <si>
    <t>226</t>
  </si>
  <si>
    <t>07/06/2019 15:39:32</t>
  </si>
  <si>
    <t>227</t>
  </si>
  <si>
    <t>IS19060024</t>
  </si>
  <si>
    <t>07/06/2019 15:39:59</t>
  </si>
  <si>
    <t>228</t>
  </si>
  <si>
    <t>07/06/2019 15:40:01</t>
  </si>
  <si>
    <t>229</t>
  </si>
  <si>
    <t>07/06/2019 15:40:02</t>
  </si>
  <si>
    <t>230</t>
  </si>
  <si>
    <t>07/06/2019 15:40:03</t>
  </si>
  <si>
    <t>231</t>
  </si>
  <si>
    <t>07/06/2019 15:40:04</t>
  </si>
  <si>
    <t>232</t>
  </si>
  <si>
    <t>IS19060026</t>
  </si>
  <si>
    <t>07/06/2019 17:20:00</t>
  </si>
  <si>
    <t>DETSC19060029</t>
  </si>
  <si>
    <t>07/06/2019 12:57:43</t>
  </si>
  <si>
    <t>07/06/2019 12:58:12</t>
  </si>
  <si>
    <t>233</t>
  </si>
  <si>
    <t>IS19060025</t>
  </si>
  <si>
    <t>DETSC19060027</t>
  </si>
  <si>
    <t>07/06/2019 11:26:32</t>
  </si>
  <si>
    <t>07/06/2019 11:27:16</t>
  </si>
  <si>
    <t>234</t>
  </si>
  <si>
    <t>EP19060003</t>
  </si>
  <si>
    <t>Revise order</t>
  </si>
  <si>
    <t>07/06/2019 16:22:52</t>
  </si>
  <si>
    <t>07/06/2019 17:14:21</t>
  </si>
  <si>
    <t>DETSC19060032</t>
  </si>
  <si>
    <t>07/06/2019 17:39:00</t>
  </si>
  <si>
    <t>07/06/2019 17:39:39</t>
  </si>
  <si>
    <t>235</t>
  </si>
  <si>
    <t>IS19060027</t>
  </si>
  <si>
    <t>DETSC19060030</t>
  </si>
  <si>
    <t>07/06/2019 14:28:17</t>
  </si>
  <si>
    <t>07/06/2019 14:28:43</t>
  </si>
  <si>
    <t>236</t>
  </si>
  <si>
    <t>07/06/2019 14:28:19</t>
  </si>
  <si>
    <t>237</t>
  </si>
  <si>
    <t>IS19060032</t>
  </si>
  <si>
    <t>10/06/2019 15:20:00</t>
  </si>
  <si>
    <t>10/06/2019 17:20:00</t>
  </si>
  <si>
    <t>DETSC19060035</t>
  </si>
  <si>
    <t>10/06/2019 13:05:14</t>
  </si>
  <si>
    <t>10/06/2019 13:05:40</t>
  </si>
  <si>
    <t>238</t>
  </si>
  <si>
    <t>IS19060028</t>
  </si>
  <si>
    <t>DETSC19060033</t>
  </si>
  <si>
    <t>10/06/2019 10:14:13</t>
  </si>
  <si>
    <t>10/06/2019 10:14:41</t>
  </si>
  <si>
    <t>239</t>
  </si>
  <si>
    <t>IS19060029</t>
  </si>
  <si>
    <t>11/06/2019 17:20:00</t>
  </si>
  <si>
    <t>DETSC19060039</t>
  </si>
  <si>
    <t>11/06/2019 11:38:46</t>
  </si>
  <si>
    <t>11/06/2019 11:39:25</t>
  </si>
  <si>
    <t>240</t>
  </si>
  <si>
    <t>11/06/2019 11:38:48</t>
  </si>
  <si>
    <t>241</t>
  </si>
  <si>
    <t>IS19060030</t>
  </si>
  <si>
    <t>11/06/2019 11:38:27</t>
  </si>
  <si>
    <t>242</t>
  </si>
  <si>
    <t>11/06/2019 11:38:29</t>
  </si>
  <si>
    <t>243</t>
  </si>
  <si>
    <t>IS19060031</t>
  </si>
  <si>
    <t>DETSC19060034</t>
  </si>
  <si>
    <t>10/06/2019 13:04:26</t>
  </si>
  <si>
    <t>10/06/2019 13:04:49</t>
  </si>
  <si>
    <t>244</t>
  </si>
  <si>
    <t>IS19060033</t>
  </si>
  <si>
    <t>11/06/2019 10:20:00</t>
  </si>
  <si>
    <t>DETSC19060036</t>
  </si>
  <si>
    <t>11/06/2019 09:01:34</t>
  </si>
  <si>
    <t>11/06/2019 09:02:46</t>
  </si>
  <si>
    <t>245</t>
  </si>
  <si>
    <t>11/06/2019 09:01:36</t>
  </si>
  <si>
    <t>246</t>
  </si>
  <si>
    <t>IS19060034</t>
  </si>
  <si>
    <t>11/06/2019 13:20:00</t>
  </si>
  <si>
    <t>DETSC19060040</t>
  </si>
  <si>
    <t>11/06/2019 11:40:27</t>
  </si>
  <si>
    <t>11/06/2019 11:41:09</t>
  </si>
  <si>
    <t>247</t>
  </si>
  <si>
    <t>11/06/2019 11:40:28</t>
  </si>
  <si>
    <t>248</t>
  </si>
  <si>
    <t>11/06/2019 11:40:29</t>
  </si>
  <si>
    <t>249</t>
  </si>
  <si>
    <t>EP19060004</t>
  </si>
  <si>
    <t>แพล๊กงานส่งลูกค้า SMT</t>
  </si>
  <si>
    <t>11/06/2019 10:55:15</t>
  </si>
  <si>
    <t>11/06/2019 16:15:23</t>
  </si>
  <si>
    <t>DETSC19060042</t>
  </si>
  <si>
    <t>11/06/2019 18:03:24</t>
  </si>
  <si>
    <t>11/06/2019 18:03:47</t>
  </si>
  <si>
    <t>250</t>
  </si>
  <si>
    <t>11/06/2019 18:03:25</t>
  </si>
  <si>
    <t>251</t>
  </si>
  <si>
    <t>IS19060037</t>
  </si>
  <si>
    <t>11/06/2019 15:20:00</t>
  </si>
  <si>
    <t>DETSC19060041</t>
  </si>
  <si>
    <t>11/06/2019 13:29:22</t>
  </si>
  <si>
    <t>11/06/2019 13:29:46</t>
  </si>
  <si>
    <t>252</t>
  </si>
  <si>
    <t>IS19060035</t>
  </si>
  <si>
    <t>DETSC19060038</t>
  </si>
  <si>
    <t>11/06/2019 10:39:33</t>
  </si>
  <si>
    <t>11/06/2019 10:41:07</t>
  </si>
  <si>
    <t>253</t>
  </si>
  <si>
    <t>IS19060036</t>
  </si>
  <si>
    <t>DETSC19060037</t>
  </si>
  <si>
    <t>11/06/2019 10:39:16</t>
  </si>
  <si>
    <t>11/06/2019 10:40:14</t>
  </si>
  <si>
    <t>254</t>
  </si>
  <si>
    <t>IS19060038</t>
  </si>
  <si>
    <t>12/06/2019 10:20:00</t>
  </si>
  <si>
    <t>DETSC19060043</t>
  </si>
  <si>
    <t>12/06/2019 09:13:29</t>
  </si>
  <si>
    <t>12/06/2019 09:15:02</t>
  </si>
  <si>
    <t>255</t>
  </si>
  <si>
    <t>IS19060041</t>
  </si>
  <si>
    <t>12/06/2019 15:20:00</t>
  </si>
  <si>
    <t>12/06/2019 17:20:00</t>
  </si>
  <si>
    <t>DETSC19060045</t>
  </si>
  <si>
    <t>12/06/2019 13:27:47</t>
  </si>
  <si>
    <t>12/06/2019 13:31:09</t>
  </si>
  <si>
    <t>256</t>
  </si>
  <si>
    <t>IS19060042</t>
  </si>
  <si>
    <t>12/06/2019 13:28:42</t>
  </si>
  <si>
    <t>257</t>
  </si>
  <si>
    <t>IS19060039</t>
  </si>
  <si>
    <t>DETSC19060044</t>
  </si>
  <si>
    <t>12/06/2019 10:16:10</t>
  </si>
  <si>
    <t>12/06/2019 10:17:02</t>
  </si>
  <si>
    <t>258</t>
  </si>
  <si>
    <t>IS19060040</t>
  </si>
  <si>
    <t>12/06/2019 13:29:07</t>
  </si>
  <si>
    <t>259</t>
  </si>
  <si>
    <t>12/06/2019 13:29:08</t>
  </si>
  <si>
    <t>260</t>
  </si>
  <si>
    <t>12/06/2019 13:29:09</t>
  </si>
  <si>
    <t>261</t>
  </si>
  <si>
    <t>12/06/2019 13:29:10</t>
  </si>
  <si>
    <t>262</t>
  </si>
  <si>
    <t>12/06/2019 13:29:11</t>
  </si>
  <si>
    <t>263</t>
  </si>
  <si>
    <t>12/06/2019 13:29:12</t>
  </si>
  <si>
    <t>264</t>
  </si>
  <si>
    <t>12/06/2019 13:29:13</t>
  </si>
  <si>
    <t>265</t>
  </si>
  <si>
    <t>IS19060043</t>
  </si>
  <si>
    <t>14/06/2019 10:20:00</t>
  </si>
  <si>
    <t>DETSC19060048</t>
  </si>
  <si>
    <t>13/06/2019 14:28:35</t>
  </si>
  <si>
    <t>13/06/2019 14:29:25</t>
  </si>
  <si>
    <t>266</t>
  </si>
  <si>
    <t>13/06/2019 14:28:36</t>
  </si>
  <si>
    <t>267</t>
  </si>
  <si>
    <t>IS19060044</t>
  </si>
  <si>
    <t>13/06/2019 13:20:00</t>
  </si>
  <si>
    <t>13/06/2019 15:20:00</t>
  </si>
  <si>
    <t>DETSC19060046</t>
  </si>
  <si>
    <t>13/06/2019 08:49:24</t>
  </si>
  <si>
    <t>13/06/2019 08:50:23</t>
  </si>
  <si>
    <t>268</t>
  </si>
  <si>
    <t>13/06/2019 08:49:25</t>
  </si>
  <si>
    <t>269</t>
  </si>
  <si>
    <t>IS19060045</t>
  </si>
  <si>
    <t>13/06/2019 08:48:35</t>
  </si>
  <si>
    <t>270</t>
  </si>
  <si>
    <t>13/06/2019 08:48:36</t>
  </si>
  <si>
    <t>271</t>
  </si>
  <si>
    <t>IS19060046</t>
  </si>
  <si>
    <t>DETSC19060049</t>
  </si>
  <si>
    <t>13/06/2019 14:38:16</t>
  </si>
  <si>
    <t>13/06/2019 14:39:22</t>
  </si>
  <si>
    <t>272</t>
  </si>
  <si>
    <t>IS19060047</t>
  </si>
  <si>
    <t>DETSC19060047</t>
  </si>
  <si>
    <t>13/06/2019 14:03:05</t>
  </si>
  <si>
    <t>13/06/2019 14:03:54</t>
  </si>
  <si>
    <t>274</t>
  </si>
  <si>
    <t>IS19060049</t>
  </si>
  <si>
    <t>13/06/2019 17:20:00</t>
  </si>
  <si>
    <t>DETSC19060050</t>
  </si>
  <si>
    <t>13/06/2019 14:40:59</t>
  </si>
  <si>
    <t>13/06/2019 14:41:58</t>
  </si>
  <si>
    <t>275</t>
  </si>
  <si>
    <t>IS19060050</t>
  </si>
  <si>
    <t>DETSC19060051</t>
  </si>
  <si>
    <t>13/06/2019 16:31:40</t>
  </si>
  <si>
    <t>13/06/2019 16:32:16</t>
  </si>
  <si>
    <t>Sum of Sent Qty</t>
  </si>
  <si>
    <t>TSC Cost Center</t>
  </si>
  <si>
    <t>Received Day</t>
  </si>
  <si>
    <t>Received month</t>
  </si>
  <si>
    <t xml:space="preserve">Billing </t>
  </si>
  <si>
    <t>276</t>
  </si>
  <si>
    <t>IS19060051</t>
  </si>
  <si>
    <t>17/06/2019 15:20:00</t>
  </si>
  <si>
    <t>DETSC19060052</t>
  </si>
  <si>
    <t>17/06/2019 10:18:45</t>
  </si>
  <si>
    <t>17/06/2019 10:34:50</t>
  </si>
  <si>
    <t>277</t>
  </si>
  <si>
    <t>17/06/2019 10:18:47</t>
  </si>
  <si>
    <t>278</t>
  </si>
  <si>
    <t>IS19060052</t>
  </si>
  <si>
    <t>17/06/2019 17:20:00</t>
  </si>
  <si>
    <t>18/06/2019 10:20:00</t>
  </si>
  <si>
    <t>DETSC19060053</t>
  </si>
  <si>
    <t>18/06/2019 08:23:23</t>
  </si>
  <si>
    <t>18/06/2019 08:24:19</t>
  </si>
  <si>
    <t>279</t>
  </si>
  <si>
    <t>IS19060053</t>
  </si>
  <si>
    <t>18/06/2019 13:20:00</t>
  </si>
  <si>
    <t>21/06/2019 10:20:00</t>
  </si>
  <si>
    <t>DETSC19060065</t>
  </si>
  <si>
    <t>20/06/2019 14:18:05</t>
  </si>
  <si>
    <t>20/06/2019 14:20:57</t>
  </si>
  <si>
    <t>280</t>
  </si>
  <si>
    <t>20/06/2019 14:18:07</t>
  </si>
  <si>
    <t>281</t>
  </si>
  <si>
    <t>IS19060054</t>
  </si>
  <si>
    <t>19/06/2019 10:20:00</t>
  </si>
  <si>
    <t>DETSC19060059</t>
  </si>
  <si>
    <t>19/06/2019 09:04:40</t>
  </si>
  <si>
    <t>19/06/2019 09:05:10</t>
  </si>
  <si>
    <t>282</t>
  </si>
  <si>
    <t>IS19060055</t>
  </si>
  <si>
    <t>18/06/2019 15:20:00</t>
  </si>
  <si>
    <t>DETSC19060054</t>
  </si>
  <si>
    <t>18/06/2019 10:23:11</t>
  </si>
  <si>
    <t>18/06/2019 10:23:54</t>
  </si>
  <si>
    <t>283</t>
  </si>
  <si>
    <t>IS19060056</t>
  </si>
  <si>
    <t>19/06/2019 13:20:00</t>
  </si>
  <si>
    <t>DETSC19060060</t>
  </si>
  <si>
    <t>19/06/2019 09:02:40</t>
  </si>
  <si>
    <t>19/06/2019 09:05:30</t>
  </si>
  <si>
    <t>284</t>
  </si>
  <si>
    <t>IS19060059</t>
  </si>
  <si>
    <t>18/06/2019 17:20:00</t>
  </si>
  <si>
    <t>DETSC19060058</t>
  </si>
  <si>
    <t>19/06/2019 09:02:10</t>
  </si>
  <si>
    <t>19/06/2019 09:03:57</t>
  </si>
  <si>
    <t>285</t>
  </si>
  <si>
    <t>19/06/2019 09:02:12</t>
  </si>
  <si>
    <t>286</t>
  </si>
  <si>
    <t>IS19060057</t>
  </si>
  <si>
    <t>DETSC19060055</t>
  </si>
  <si>
    <t>18/06/2019 14:11:40</t>
  </si>
  <si>
    <t>18/06/2019 14:12:25</t>
  </si>
  <si>
    <t>287</t>
  </si>
  <si>
    <t>18/06/2019 14:11:42</t>
  </si>
  <si>
    <t>288</t>
  </si>
  <si>
    <t>IS19060058</t>
  </si>
  <si>
    <t>18/06/2019 14:11:13</t>
  </si>
  <si>
    <t>289</t>
  </si>
  <si>
    <t>18/06/2019 14:11:14</t>
  </si>
  <si>
    <t>290</t>
  </si>
  <si>
    <t>IS19060060</t>
  </si>
  <si>
    <t>DETSC19060056</t>
  </si>
  <si>
    <t>18/06/2019 14:22:45</t>
  </si>
  <si>
    <t>18/06/2019 14:23:15</t>
  </si>
  <si>
    <t>291</t>
  </si>
  <si>
    <t>IS19060061</t>
  </si>
  <si>
    <t>Inner</t>
  </si>
  <si>
    <t>kriangsak.y</t>
  </si>
  <si>
    <t>DETSC19060057</t>
  </si>
  <si>
    <t>19/06/2019 08:42:00</t>
  </si>
  <si>
    <t>19/06/2019 08:42:32</t>
  </si>
  <si>
    <t>292</t>
  </si>
  <si>
    <t>IS19060062</t>
  </si>
  <si>
    <t>20/06/2019 10:20:00</t>
  </si>
  <si>
    <t>DETSC19060061</t>
  </si>
  <si>
    <t>19/06/2019 14:19:57</t>
  </si>
  <si>
    <t>19/06/2019 14:20:29</t>
  </si>
  <si>
    <t>293</t>
  </si>
  <si>
    <t>IS19060064</t>
  </si>
  <si>
    <t>19/06/2019 15:20:00</t>
  </si>
  <si>
    <t>DETSC19060063</t>
  </si>
  <si>
    <t>19/06/2019 15:26:40</t>
  </si>
  <si>
    <t>19/06/2019 15:27:10</t>
  </si>
  <si>
    <t>294</t>
  </si>
  <si>
    <t>IS19060063</t>
  </si>
  <si>
    <t>800</t>
  </si>
  <si>
    <t>19/06/2019 17:20:00</t>
  </si>
  <si>
    <t>DETSC19060062</t>
  </si>
  <si>
    <t>19/06/2019 15:25:14</t>
  </si>
  <si>
    <t>19/06/2019 15:26:09</t>
  </si>
  <si>
    <t>295</t>
  </si>
  <si>
    <t>19/06/2019 15:25:15</t>
  </si>
  <si>
    <t>296</t>
  </si>
  <si>
    <t>IS19060065</t>
  </si>
  <si>
    <t>DETSC19060064</t>
  </si>
  <si>
    <t>20/06/2019 08:28:58</t>
  </si>
  <si>
    <t>20/06/2019 08:29:27</t>
  </si>
  <si>
    <t>297</t>
  </si>
  <si>
    <t>20/06/2019 08:29:00</t>
  </si>
  <si>
    <t>298</t>
  </si>
  <si>
    <t>IS19060066</t>
  </si>
  <si>
    <t>20/06/2019 13:20:00</t>
  </si>
  <si>
    <t>DETSC19060067</t>
  </si>
  <si>
    <t>20/06/2019 15:52:11</t>
  </si>
  <si>
    <t>20/06/2019 15:53:28</t>
  </si>
  <si>
    <t>299</t>
  </si>
  <si>
    <t>20/06/2019 15:52:12</t>
  </si>
  <si>
    <t>300</t>
  </si>
  <si>
    <t>20/06/2019 15:52:14</t>
  </si>
  <si>
    <t>301</t>
  </si>
  <si>
    <t>20/06/2019 15:52:15</t>
  </si>
  <si>
    <t>302</t>
  </si>
  <si>
    <t>20/06/2019 15:52:16</t>
  </si>
  <si>
    <t>303</t>
  </si>
  <si>
    <t>20/06/2019 15:52:17</t>
  </si>
  <si>
    <t>304</t>
  </si>
  <si>
    <t>20/06/2019 15:52:18</t>
  </si>
  <si>
    <t>305</t>
  </si>
  <si>
    <t>IS19060067</t>
  </si>
  <si>
    <t>20/06/2019 15:20:00</t>
  </si>
  <si>
    <t>20/06/2019 17:20:00</t>
  </si>
  <si>
    <t>DETSC19060066</t>
  </si>
  <si>
    <t>20/06/2019 14:58:50</t>
  </si>
  <si>
    <t>20/06/2019 14:59:42</t>
  </si>
  <si>
    <t>306</t>
  </si>
  <si>
    <t>20/06/2019 14:58:53</t>
  </si>
  <si>
    <t>307</t>
  </si>
  <si>
    <t>IS19060068</t>
  </si>
  <si>
    <t>DETSC19060070</t>
  </si>
  <si>
    <t>21/06/2019 08:14:08</t>
  </si>
  <si>
    <t>21/06/2019 08:14:39</t>
  </si>
  <si>
    <t>308</t>
  </si>
  <si>
    <t>IS19060069</t>
  </si>
  <si>
    <t>DETSC19060068</t>
  </si>
  <si>
    <t>20/06/2019 15:56:25</t>
  </si>
  <si>
    <t>20/06/2019 15:57:40</t>
  </si>
  <si>
    <t>309</t>
  </si>
  <si>
    <t>IS19060070</t>
  </si>
  <si>
    <t>20/06/2019 15:57:03</t>
  </si>
  <si>
    <t>310</t>
  </si>
  <si>
    <t>IS19060071</t>
  </si>
  <si>
    <t>DETSC19060069</t>
  </si>
  <si>
    <t>20/06/2019 15:15:01</t>
  </si>
  <si>
    <t>20/06/2019 16:15:25</t>
  </si>
  <si>
    <t>311</t>
  </si>
  <si>
    <t>IS19060072</t>
  </si>
  <si>
    <t>DETSC19060071</t>
  </si>
  <si>
    <t>21/06/2019 08:39:06</t>
  </si>
  <si>
    <t>21/06/2019 08:39:31</t>
  </si>
  <si>
    <t>312</t>
  </si>
  <si>
    <t>IS19060073</t>
  </si>
  <si>
    <t>21/06/2019 15:20:00</t>
  </si>
  <si>
    <t>21/06/2019 17:20:00</t>
  </si>
  <si>
    <t>DETSC19060074</t>
  </si>
  <si>
    <t>21/06/2019 14:15:27</t>
  </si>
  <si>
    <t>21/06/2019 14:15:46</t>
  </si>
  <si>
    <t>313</t>
  </si>
  <si>
    <t>IS19060074</t>
  </si>
  <si>
    <t>DETSC19060075</t>
  </si>
  <si>
    <t>21/06/2019 14:36:37</t>
  </si>
  <si>
    <t>21/06/2019 14:37:18</t>
  </si>
  <si>
    <t>314</t>
  </si>
  <si>
    <t>IS19060075</t>
  </si>
  <si>
    <t>21/06/2019 14:36:53</t>
  </si>
  <si>
    <t>315</t>
  </si>
  <si>
    <t>IS19060076</t>
  </si>
  <si>
    <t>A3A</t>
  </si>
  <si>
    <t>DETSC19060072</t>
  </si>
  <si>
    <t>21/06/2019 13:13:33</t>
  </si>
  <si>
    <t>21/06/2019 13:14:21</t>
  </si>
  <si>
    <t>316</t>
  </si>
  <si>
    <t>IS19060077</t>
  </si>
  <si>
    <t>DETSC19060073</t>
  </si>
  <si>
    <t>21/06/2019 13:13:17</t>
  </si>
  <si>
    <t>21/06/2019 13:15:55</t>
  </si>
  <si>
    <t>317</t>
  </si>
  <si>
    <t>IS19060078</t>
  </si>
  <si>
    <t>21/06/2019 13:12:54</t>
  </si>
  <si>
    <t>318</t>
  </si>
  <si>
    <t>IS19060079</t>
  </si>
  <si>
    <t>DETSC19060076</t>
  </si>
  <si>
    <t>21/06/2019 15:32:15</t>
  </si>
  <si>
    <t>21/06/2019 15:32:46</t>
  </si>
  <si>
    <t>319</t>
  </si>
  <si>
    <t>21/06/2019 15:32:17</t>
  </si>
  <si>
    <t>320</t>
  </si>
  <si>
    <t>IS19060080</t>
  </si>
  <si>
    <t>22/06/2019 10:20:00</t>
  </si>
  <si>
    <t>DETSC19060077</t>
  </si>
  <si>
    <t>24/06/2019 09:13:02</t>
  </si>
  <si>
    <t>24/06/2019 09:14:42</t>
  </si>
  <si>
    <t>321</t>
  </si>
  <si>
    <t>IS19060082</t>
  </si>
  <si>
    <t>22/06/2019 13:20:00</t>
  </si>
  <si>
    <t>24/06/2019 09:13:23</t>
  </si>
  <si>
    <t>322</t>
  </si>
  <si>
    <t>24/06/2019 09:13:25</t>
  </si>
  <si>
    <t>323</t>
  </si>
  <si>
    <t>IS19060081</t>
  </si>
  <si>
    <t>24/06/2019 09:13:51</t>
  </si>
  <si>
    <t>324</t>
  </si>
  <si>
    <t>24/06/2019 09:13:52</t>
  </si>
  <si>
    <t>327</t>
  </si>
  <si>
    <t>IS19060084</t>
  </si>
  <si>
    <t>24/06/2019 13:20:00</t>
  </si>
  <si>
    <t>25/06/2019 10:20:00</t>
  </si>
  <si>
    <t>DETSC19060080</t>
  </si>
  <si>
    <t>24/06/2019 13:30:03</t>
  </si>
  <si>
    <t>24/06/2019 13:31:25</t>
  </si>
  <si>
    <t>328</t>
  </si>
  <si>
    <t>IS19060085</t>
  </si>
  <si>
    <t>24/06/2019 13:30:29</t>
  </si>
  <si>
    <t>329</t>
  </si>
  <si>
    <t>IS19060086</t>
  </si>
  <si>
    <t>24/06/2019 13:30:48</t>
  </si>
  <si>
    <t>330</t>
  </si>
  <si>
    <t>EP19060005</t>
  </si>
  <si>
    <t>Add order ด่วน</t>
  </si>
  <si>
    <t>24/06/2019 14:48:17</t>
  </si>
  <si>
    <t>24/06/2019 14:56:06</t>
  </si>
  <si>
    <t>DETSC19060082</t>
  </si>
  <si>
    <t>24/06/2019 15:31:31</t>
  </si>
  <si>
    <t>24/06/2019 15:41:01</t>
  </si>
  <si>
    <t>331</t>
  </si>
  <si>
    <t>IS19060089</t>
  </si>
  <si>
    <t>24/06/2019 15:20:00</t>
  </si>
  <si>
    <t>DETSC19060079</t>
  </si>
  <si>
    <t>24/06/2019 10:42:10</t>
  </si>
  <si>
    <t>24/06/2019 10:42:37</t>
  </si>
  <si>
    <t>332</t>
  </si>
  <si>
    <t>IS19060090</t>
  </si>
  <si>
    <t>DETSC19060078</t>
  </si>
  <si>
    <t>24/06/2019 10:24:17</t>
  </si>
  <si>
    <t>24/06/2019 10:25:16</t>
  </si>
  <si>
    <t>333</t>
  </si>
  <si>
    <t>24/06/2019 10:24:18</t>
  </si>
  <si>
    <t>334</t>
  </si>
  <si>
    <t>IS19060087</t>
  </si>
  <si>
    <t>DETSC19060081</t>
  </si>
  <si>
    <t>24/06/2019 14:30:12</t>
  </si>
  <si>
    <t>24/06/2019 14:37:07</t>
  </si>
  <si>
    <t>335</t>
  </si>
  <si>
    <t>IS19060088</t>
  </si>
  <si>
    <t>24/06/2019 14:33:48</t>
  </si>
  <si>
    <t>336</t>
  </si>
  <si>
    <t>EP19060006</t>
  </si>
  <si>
    <t>Order Export โหลดด่วน</t>
  </si>
  <si>
    <t>25/06/2019 09:47:28</t>
  </si>
  <si>
    <t>25/06/2019 09:48:17</t>
  </si>
  <si>
    <t>DETSC19060083</t>
  </si>
  <si>
    <t>25/06/2019 10:31:11</t>
  </si>
  <si>
    <t>25/06/2019 10:58:35</t>
  </si>
  <si>
    <t>337</t>
  </si>
  <si>
    <t>EP19060007</t>
  </si>
  <si>
    <t>จองล่าช้า</t>
  </si>
  <si>
    <t>25/06/2019 12:53:12</t>
  </si>
  <si>
    <t>25/06/2019 13:25:38</t>
  </si>
  <si>
    <t>DETSC19060089</t>
  </si>
  <si>
    <t>25/06/2019 14:19:40</t>
  </si>
  <si>
    <t>25/06/2019 14:20:17</t>
  </si>
  <si>
    <t>338</t>
  </si>
  <si>
    <t>IS19060091</t>
  </si>
  <si>
    <t>25/06/2019 13:20:00</t>
  </si>
  <si>
    <t>25/06/2019 15:20:00</t>
  </si>
  <si>
    <t>DETSC19060084</t>
  </si>
  <si>
    <t>25/06/2019 11:21:55</t>
  </si>
  <si>
    <t>25/06/2019 11:32:51</t>
  </si>
  <si>
    <t>339</t>
  </si>
  <si>
    <t>25/06/2019 11:21:57</t>
  </si>
  <si>
    <t>340</t>
  </si>
  <si>
    <t>IS19060092</t>
  </si>
  <si>
    <t>26/06/2019 10:20:00</t>
  </si>
  <si>
    <t>DETSC19060087</t>
  </si>
  <si>
    <t>25/06/2019 14:03:35</t>
  </si>
  <si>
    <t>25/06/2019 14:05:30</t>
  </si>
  <si>
    <t>341</t>
  </si>
  <si>
    <t>IS19060093</t>
  </si>
  <si>
    <t>25/06/2019 17:20:00</t>
  </si>
  <si>
    <t>DETSC19060086</t>
  </si>
  <si>
    <t>25/06/2019 13:50:19</t>
  </si>
  <si>
    <t>25/06/2019 13:53:00</t>
  </si>
  <si>
    <t>342</t>
  </si>
  <si>
    <t>IS19060094</t>
  </si>
  <si>
    <t>DETSC19060085</t>
  </si>
  <si>
    <t>25/06/2019 13:08:25</t>
  </si>
  <si>
    <t>25/06/2019 13:43:44</t>
  </si>
  <si>
    <t>343</t>
  </si>
  <si>
    <t>25/06/2019 13:08:26</t>
  </si>
  <si>
    <t>344</t>
  </si>
  <si>
    <t>IS19060095</t>
  </si>
  <si>
    <t>A10C</t>
  </si>
  <si>
    <t>pattarapong.v</t>
  </si>
  <si>
    <t>DETSC19060088</t>
  </si>
  <si>
    <t>25/06/2019 13:39:50</t>
  </si>
  <si>
    <t>25/06/2019 14:19:03</t>
  </si>
  <si>
    <t>04) 21 Apr'19 - 20 May'19</t>
  </si>
  <si>
    <t>05) 21 May'19 - 20 Jun'19</t>
  </si>
  <si>
    <t>06) 21 Jun'19 - 20 Jul'19</t>
  </si>
  <si>
    <t>Order 21 Apr'19 - 20 May'19</t>
  </si>
  <si>
    <t>TSC Price buy back price</t>
  </si>
  <si>
    <t>IPACK sell Price</t>
  </si>
  <si>
    <t>Section</t>
  </si>
  <si>
    <t>PD</t>
  </si>
  <si>
    <t>DHL</t>
  </si>
  <si>
    <t>WR</t>
  </si>
  <si>
    <t>AUTO-07</t>
  </si>
  <si>
    <t>AUTO-03</t>
  </si>
  <si>
    <t>HI-LEX</t>
  </si>
  <si>
    <t>AUTO-01</t>
  </si>
  <si>
    <t>AUTO-04</t>
  </si>
  <si>
    <t>AUTO-02</t>
  </si>
  <si>
    <t>AUTO-05</t>
  </si>
  <si>
    <t>AUTO-09</t>
  </si>
  <si>
    <t>AUTO-11</t>
  </si>
  <si>
    <t>MOTOR-02</t>
  </si>
  <si>
    <t>OUTER</t>
  </si>
  <si>
    <t>INNER</t>
  </si>
  <si>
    <t>AUTO-10</t>
  </si>
  <si>
    <t>Line2</t>
  </si>
  <si>
    <t>Total cost use TSC Stock</t>
  </si>
  <si>
    <t>Total cost use New IPACK</t>
  </si>
  <si>
    <t>Sum of Total cost use TSC Stock</t>
  </si>
  <si>
    <t>Sum of Total cost use New IPACK</t>
  </si>
  <si>
    <t>Total Billing use New IPACK</t>
  </si>
  <si>
    <t>Billing use TSC Stock</t>
  </si>
  <si>
    <t>Total</t>
  </si>
  <si>
    <t>Summary VMI Order 21 May'19 to 20 Jun'19 and compare with TSC old stock.</t>
  </si>
  <si>
    <t>Remain Old TSC Stock at 20 May'19</t>
  </si>
  <si>
    <t>Stock remain 20 Jun</t>
  </si>
  <si>
    <t>Stock remain 20 May</t>
  </si>
  <si>
    <t>Use Old TSC Stock
(21 May - 20 Jun)</t>
  </si>
  <si>
    <t>Use IPACK New
(21 May - 20 Jun)</t>
  </si>
  <si>
    <t>Order 
21 May'19 - 20 Jun'19</t>
  </si>
  <si>
    <t>21 Apr'19 - 20 May19</t>
  </si>
  <si>
    <t>21 May'19 - 20 Jun'19</t>
  </si>
  <si>
    <t>Total Billing 
21 May'19 - 20 Jun'19</t>
  </si>
  <si>
    <t>Remain Old TSC Stock at 20 Jun'19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</si>
</sst>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b/>
      <u val="double"/>
      <sz val="14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color rgb="FFFF0000"/>
      <name val="Times New Roman"/>
      <family val="1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8"/>
      <name val="Times New Roman"/>
      <family val="2"/>
    </font>
    <font>
      <b/>
      <sz val="11"/>
      <name val="Calibri"/>
      <family val="2"/>
      <scheme val="minor"/>
    </font>
    <font>
      <b/>
      <sz val="10"/>
      <color rgb="FF0000FF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u val="singleAccounting"/>
      <sz val="10"/>
      <color rgb="FF0000FF"/>
      <name val="Times New Roman"/>
      <family val="1"/>
    </font>
    <font>
      <b/>
      <u val="singleAccounting"/>
      <sz val="10"/>
      <name val="Times New Roman"/>
      <family val="1"/>
    </font>
    <font>
      <b/>
      <u val="singleAccounting"/>
      <sz val="10"/>
      <color theme="1"/>
      <name val="Times New Roman"/>
      <family val="1"/>
    </font>
    <font>
      <sz val="10"/>
      <color theme="4"/>
      <name val="Times New Roman"/>
      <family val="1"/>
    </font>
    <font>
      <b/>
      <sz val="10"/>
      <color theme="1"/>
      <name val="Times New Roman"/>
      <family val="2"/>
    </font>
    <font>
      <u/>
      <sz val="10"/>
      <color theme="0" tint="-0.499984740745262"/>
      <name val="Times New Roman"/>
      <family val="2"/>
    </font>
    <font>
      <b/>
      <u/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u/>
      <sz val="10"/>
      <color rgb="FF0000FF"/>
      <name val="Times New Roman"/>
      <family val="1"/>
    </font>
    <font>
      <b/>
      <u val="double"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/>
    <xf numFmtId="0" fontId="5" fillId="0" borderId="0" xfId="0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7" fillId="0" borderId="0" xfId="1" applyNumberFormat="1" applyFont="1" applyFill="1" applyAlignment="1">
      <alignment horizontal="center"/>
    </xf>
    <xf numFmtId="164" fontId="12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1" fillId="6" borderId="1" xfId="1" applyNumberFormat="1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>
      <alignment horizontal="center" vertical="center" wrapText="1"/>
    </xf>
    <xf numFmtId="164" fontId="11" fillId="7" borderId="1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/>
    </xf>
    <xf numFmtId="164" fontId="16" fillId="0" borderId="0" xfId="1" applyNumberFormat="1" applyFont="1"/>
    <xf numFmtId="164" fontId="17" fillId="0" borderId="0" xfId="1" applyNumberFormat="1" applyFont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19" fillId="0" borderId="0" xfId="0" applyFont="1"/>
    <xf numFmtId="164" fontId="2" fillId="0" borderId="0" xfId="0" applyNumberFormat="1" applyFont="1" applyFill="1"/>
    <xf numFmtId="43" fontId="0" fillId="0" borderId="0" xfId="0" pivotButton="1" applyNumberFormat="1"/>
    <xf numFmtId="164" fontId="0" fillId="0" borderId="0" xfId="1" pivotButton="1" applyNumberFormat="1" applyFont="1"/>
    <xf numFmtId="43" fontId="0" fillId="0" borderId="4" xfId="1" applyFont="1" applyBorder="1"/>
    <xf numFmtId="0" fontId="11" fillId="8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9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3" fontId="21" fillId="10" borderId="4" xfId="0" applyNumberFormat="1" applyFont="1" applyFill="1" applyBorder="1" applyAlignment="1">
      <alignment horizontal="center" vertical="center" wrapText="1"/>
    </xf>
    <xf numFmtId="43" fontId="20" fillId="0" borderId="0" xfId="1" applyFont="1"/>
    <xf numFmtId="43" fontId="12" fillId="0" borderId="4" xfId="1" applyFont="1" applyBorder="1"/>
    <xf numFmtId="43" fontId="22" fillId="5" borderId="0" xfId="1" applyFont="1" applyFill="1"/>
    <xf numFmtId="0" fontId="8" fillId="0" borderId="4" xfId="0" applyFont="1" applyBorder="1" applyAlignment="1"/>
    <xf numFmtId="0" fontId="0" fillId="0" borderId="4" xfId="0" applyBorder="1" applyAlignment="1"/>
    <xf numFmtId="0" fontId="18" fillId="9" borderId="6" xfId="0" applyFont="1" applyFill="1" applyBorder="1"/>
    <xf numFmtId="0" fontId="18" fillId="9" borderId="7" xfId="0" applyFont="1" applyFill="1" applyBorder="1"/>
    <xf numFmtId="0" fontId="11" fillId="8" borderId="7" xfId="0" applyFont="1" applyFill="1" applyBorder="1" applyAlignment="1">
      <alignment horizontal="center" vertical="center"/>
    </xf>
    <xf numFmtId="164" fontId="11" fillId="6" borderId="7" xfId="1" applyNumberFormat="1" applyFont="1" applyFill="1" applyBorder="1" applyAlignment="1">
      <alignment horizontal="center" vertical="center"/>
    </xf>
    <xf numFmtId="164" fontId="11" fillId="5" borderId="7" xfId="1" applyNumberFormat="1" applyFont="1" applyFill="1" applyBorder="1" applyAlignment="1">
      <alignment horizontal="center" vertical="center"/>
    </xf>
    <xf numFmtId="164" fontId="11" fillId="5" borderId="8" xfId="1" applyNumberFormat="1" applyFont="1" applyFill="1" applyBorder="1" applyAlignment="1">
      <alignment horizontal="center" vertical="center"/>
    </xf>
    <xf numFmtId="0" fontId="0" fillId="0" borderId="4" xfId="0" applyNumberFormat="1" applyBorder="1"/>
    <xf numFmtId="0" fontId="9" fillId="12" borderId="4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3" fillId="11" borderId="3" xfId="0" applyFont="1" applyFill="1" applyBorder="1" applyAlignment="1">
      <alignment horizontal="center"/>
    </xf>
    <xf numFmtId="0" fontId="23" fillId="12" borderId="2" xfId="0" applyFont="1" applyFill="1" applyBorder="1" applyAlignment="1">
      <alignment horizontal="center"/>
    </xf>
    <xf numFmtId="0" fontId="23" fillId="12" borderId="5" xfId="0" applyFont="1" applyFill="1" applyBorder="1" applyAlignment="1">
      <alignment horizontal="center"/>
    </xf>
    <xf numFmtId="0" fontId="23" fillId="12" borderId="3" xfId="0" applyFont="1" applyFill="1" applyBorder="1" applyAlignment="1">
      <alignment horizontal="center"/>
    </xf>
    <xf numFmtId="43" fontId="2" fillId="0" borderId="0" xfId="0" applyNumberFormat="1" applyFont="1" applyFill="1"/>
    <xf numFmtId="0" fontId="9" fillId="5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imes New Roman"/>
        <family val="1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CCFFCC"/>
      <color rgb="FFFFCCFF"/>
      <color rgb="FF0000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01.%20I-Pack,%20Logistics/C.TSC/03.%20VMI%20Project/TSC%20Cost%20center%20for%20VMI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HL</v>
          </cell>
          <cell r="C5" t="str">
            <v>HI-LEX</v>
          </cell>
          <cell r="D5" t="str">
            <v>PD</v>
          </cell>
          <cell r="E5">
            <v>124704</v>
          </cell>
        </row>
        <row r="6">
          <cell r="B6" t="str">
            <v>A10A</v>
          </cell>
          <cell r="C6" t="str">
            <v>AUTO-10</v>
          </cell>
          <cell r="D6" t="str">
            <v>PD</v>
          </cell>
          <cell r="E6">
            <v>124410</v>
          </cell>
        </row>
        <row r="7">
          <cell r="B7" t="str">
            <v>A10B</v>
          </cell>
          <cell r="C7" t="str">
            <v>AUTO-10</v>
          </cell>
          <cell r="D7" t="str">
            <v>PD</v>
          </cell>
          <cell r="E7">
            <v>124410</v>
          </cell>
        </row>
        <row r="8">
          <cell r="B8" t="str">
            <v>A10C</v>
          </cell>
          <cell r="C8" t="str">
            <v>AUTO-10</v>
          </cell>
          <cell r="D8" t="str">
            <v>PD</v>
          </cell>
          <cell r="E8">
            <v>124410</v>
          </cell>
        </row>
        <row r="9">
          <cell r="B9" t="str">
            <v>A10D</v>
          </cell>
          <cell r="C9" t="str">
            <v>AUTO-10</v>
          </cell>
          <cell r="D9" t="str">
            <v>PD</v>
          </cell>
          <cell r="E9">
            <v>124410</v>
          </cell>
        </row>
        <row r="10">
          <cell r="B10" t="str">
            <v>A10E</v>
          </cell>
          <cell r="C10" t="str">
            <v>AUTO-10</v>
          </cell>
          <cell r="D10" t="str">
            <v>PD</v>
          </cell>
          <cell r="E10">
            <v>124410</v>
          </cell>
        </row>
        <row r="11">
          <cell r="B11" t="str">
            <v>A10F</v>
          </cell>
          <cell r="C11" t="str">
            <v>AUTO-10</v>
          </cell>
          <cell r="D11" t="str">
            <v>PD</v>
          </cell>
          <cell r="E11">
            <v>124410</v>
          </cell>
        </row>
        <row r="12">
          <cell r="B12" t="str">
            <v>A10G</v>
          </cell>
          <cell r="C12" t="str">
            <v>AUTO-10</v>
          </cell>
          <cell r="D12" t="str">
            <v>PD</v>
          </cell>
          <cell r="E12">
            <v>124410</v>
          </cell>
        </row>
        <row r="13">
          <cell r="B13" t="str">
            <v>A10H</v>
          </cell>
          <cell r="C13" t="str">
            <v>AUTO-10</v>
          </cell>
          <cell r="D13" t="str">
            <v>PD</v>
          </cell>
          <cell r="E13">
            <v>124410</v>
          </cell>
        </row>
        <row r="14">
          <cell r="B14" t="str">
            <v>A11A</v>
          </cell>
          <cell r="C14" t="str">
            <v>AUTO-11</v>
          </cell>
          <cell r="D14" t="str">
            <v>PD</v>
          </cell>
          <cell r="E14">
            <v>124411</v>
          </cell>
        </row>
        <row r="15">
          <cell r="B15" t="str">
            <v>A11B</v>
          </cell>
          <cell r="C15" t="str">
            <v>AUTO-11</v>
          </cell>
          <cell r="D15" t="str">
            <v>PD</v>
          </cell>
          <cell r="E15">
            <v>124411</v>
          </cell>
        </row>
        <row r="16">
          <cell r="B16" t="str">
            <v>A11C</v>
          </cell>
          <cell r="C16" t="str">
            <v>AUTO-11</v>
          </cell>
          <cell r="D16" t="str">
            <v>PD</v>
          </cell>
          <cell r="E16">
            <v>124411</v>
          </cell>
        </row>
        <row r="17">
          <cell r="B17" t="str">
            <v>A11D</v>
          </cell>
          <cell r="C17" t="str">
            <v>AUTO-11</v>
          </cell>
          <cell r="D17" t="str">
            <v>PD</v>
          </cell>
          <cell r="E17">
            <v>124411</v>
          </cell>
        </row>
        <row r="18">
          <cell r="B18" t="str">
            <v>A11E</v>
          </cell>
          <cell r="C18" t="str">
            <v>AUTO-11</v>
          </cell>
          <cell r="D18" t="str">
            <v>PD</v>
          </cell>
          <cell r="E18">
            <v>124411</v>
          </cell>
        </row>
        <row r="19">
          <cell r="B19" t="str">
            <v>A11F</v>
          </cell>
          <cell r="C19" t="str">
            <v>AUTO-11</v>
          </cell>
          <cell r="D19" t="str">
            <v>PD</v>
          </cell>
          <cell r="E19">
            <v>124411</v>
          </cell>
        </row>
        <row r="20">
          <cell r="B20" t="str">
            <v>A11G</v>
          </cell>
          <cell r="C20" t="str">
            <v>AUTO-11</v>
          </cell>
          <cell r="D20" t="str">
            <v>PD</v>
          </cell>
          <cell r="E20">
            <v>124411</v>
          </cell>
        </row>
        <row r="21">
          <cell r="B21" t="str">
            <v>A11H</v>
          </cell>
          <cell r="C21" t="str">
            <v>AUTO-11</v>
          </cell>
          <cell r="D21" t="str">
            <v>PD</v>
          </cell>
          <cell r="E21">
            <v>124411</v>
          </cell>
        </row>
        <row r="22">
          <cell r="B22" t="str">
            <v>A11J</v>
          </cell>
          <cell r="C22" t="str">
            <v>AUTO-11</v>
          </cell>
          <cell r="D22" t="str">
            <v>PD</v>
          </cell>
          <cell r="E22">
            <v>124411</v>
          </cell>
        </row>
        <row r="23">
          <cell r="B23" t="str">
            <v>A11K</v>
          </cell>
          <cell r="C23" t="str">
            <v>AUTO-11</v>
          </cell>
          <cell r="D23" t="str">
            <v>PD</v>
          </cell>
          <cell r="E23">
            <v>124411</v>
          </cell>
        </row>
        <row r="24">
          <cell r="B24" t="str">
            <v>A11L</v>
          </cell>
          <cell r="C24" t="str">
            <v>AUTO-11</v>
          </cell>
          <cell r="D24" t="str">
            <v>PD</v>
          </cell>
          <cell r="E24">
            <v>124411</v>
          </cell>
        </row>
        <row r="25">
          <cell r="B25" t="str">
            <v>A12A</v>
          </cell>
          <cell r="C25" t="str">
            <v>AUTO-12</v>
          </cell>
          <cell r="D25" t="str">
            <v>PD</v>
          </cell>
          <cell r="E25">
            <v>124412</v>
          </cell>
        </row>
        <row r="26">
          <cell r="B26" t="str">
            <v>A12B</v>
          </cell>
          <cell r="C26" t="str">
            <v>AUTO-12</v>
          </cell>
          <cell r="D26" t="str">
            <v>PD</v>
          </cell>
          <cell r="E26">
            <v>124412</v>
          </cell>
        </row>
        <row r="27">
          <cell r="B27" t="str">
            <v>A12C</v>
          </cell>
          <cell r="C27" t="str">
            <v>AUTO-12</v>
          </cell>
          <cell r="D27" t="str">
            <v>PD</v>
          </cell>
          <cell r="E27">
            <v>124412</v>
          </cell>
        </row>
        <row r="28">
          <cell r="B28" t="str">
            <v>A12D</v>
          </cell>
          <cell r="C28" t="str">
            <v>AUTO-12</v>
          </cell>
          <cell r="D28" t="str">
            <v>PD</v>
          </cell>
          <cell r="E28">
            <v>124412</v>
          </cell>
        </row>
        <row r="29">
          <cell r="B29" t="str">
            <v>A12E</v>
          </cell>
          <cell r="C29" t="str">
            <v>AUTO-12</v>
          </cell>
          <cell r="D29" t="str">
            <v>PD</v>
          </cell>
          <cell r="E29">
            <v>124412</v>
          </cell>
        </row>
        <row r="30">
          <cell r="B30" t="str">
            <v>A12F</v>
          </cell>
          <cell r="C30" t="str">
            <v>AUTO-12</v>
          </cell>
          <cell r="D30" t="str">
            <v>PD</v>
          </cell>
          <cell r="E30">
            <v>124412</v>
          </cell>
        </row>
        <row r="31">
          <cell r="B31" t="str">
            <v>A12G</v>
          </cell>
          <cell r="C31" t="str">
            <v>AUTO-12</v>
          </cell>
          <cell r="D31" t="str">
            <v>PD</v>
          </cell>
          <cell r="E31">
            <v>124412</v>
          </cell>
        </row>
        <row r="32">
          <cell r="B32" t="str">
            <v>A1A</v>
          </cell>
          <cell r="C32" t="str">
            <v>AUTO-01</v>
          </cell>
          <cell r="D32" t="str">
            <v>PD</v>
          </cell>
          <cell r="E32">
            <v>124401</v>
          </cell>
        </row>
        <row r="33">
          <cell r="B33" t="str">
            <v>A1B</v>
          </cell>
          <cell r="C33" t="str">
            <v>AUTO-01</v>
          </cell>
          <cell r="D33" t="str">
            <v>PD</v>
          </cell>
          <cell r="E33">
            <v>124401</v>
          </cell>
        </row>
        <row r="34">
          <cell r="B34" t="str">
            <v>A1C</v>
          </cell>
          <cell r="C34" t="str">
            <v>AUTO-01</v>
          </cell>
          <cell r="D34" t="str">
            <v>PD</v>
          </cell>
          <cell r="E34">
            <v>124401</v>
          </cell>
        </row>
        <row r="35">
          <cell r="B35" t="str">
            <v>A1D</v>
          </cell>
          <cell r="C35" t="str">
            <v>AUTO-01</v>
          </cell>
          <cell r="D35" t="str">
            <v>PD</v>
          </cell>
          <cell r="E35">
            <v>124401</v>
          </cell>
        </row>
        <row r="36">
          <cell r="B36" t="str">
            <v>A1E</v>
          </cell>
          <cell r="C36" t="str">
            <v>AUTO-01</v>
          </cell>
          <cell r="D36" t="str">
            <v>PD</v>
          </cell>
          <cell r="E36">
            <v>124401</v>
          </cell>
        </row>
        <row r="37">
          <cell r="B37" t="str">
            <v>A1F</v>
          </cell>
          <cell r="C37" t="str">
            <v>AUTO-01</v>
          </cell>
          <cell r="D37" t="str">
            <v>PD</v>
          </cell>
          <cell r="E37">
            <v>124401</v>
          </cell>
        </row>
        <row r="38">
          <cell r="B38" t="str">
            <v>A1G</v>
          </cell>
          <cell r="C38" t="str">
            <v>AUTO-01</v>
          </cell>
          <cell r="D38" t="str">
            <v>PD</v>
          </cell>
          <cell r="E38">
            <v>124401</v>
          </cell>
        </row>
        <row r="39">
          <cell r="B39" t="str">
            <v>A2A</v>
          </cell>
          <cell r="C39" t="str">
            <v>AUTO-02</v>
          </cell>
          <cell r="D39" t="str">
            <v>PD</v>
          </cell>
          <cell r="E39">
            <v>124402</v>
          </cell>
        </row>
        <row r="40">
          <cell r="B40" t="str">
            <v>A2B</v>
          </cell>
          <cell r="C40" t="str">
            <v>AUTO-02</v>
          </cell>
          <cell r="D40" t="str">
            <v>PD</v>
          </cell>
          <cell r="E40">
            <v>124402</v>
          </cell>
        </row>
        <row r="41">
          <cell r="B41" t="str">
            <v>A2C</v>
          </cell>
          <cell r="C41" t="str">
            <v>AUTO-02</v>
          </cell>
          <cell r="D41" t="str">
            <v>PD</v>
          </cell>
          <cell r="E41">
            <v>124402</v>
          </cell>
        </row>
        <row r="42">
          <cell r="B42" t="str">
            <v>A2D</v>
          </cell>
          <cell r="C42" t="str">
            <v>AUTO-02</v>
          </cell>
          <cell r="D42" t="str">
            <v>PD</v>
          </cell>
          <cell r="E42">
            <v>124402</v>
          </cell>
        </row>
        <row r="43">
          <cell r="B43" t="str">
            <v>A2E</v>
          </cell>
          <cell r="C43" t="str">
            <v>AUTO-02</v>
          </cell>
          <cell r="D43" t="str">
            <v>PD</v>
          </cell>
          <cell r="E43">
            <v>124402</v>
          </cell>
        </row>
        <row r="44">
          <cell r="B44" t="str">
            <v>A2F</v>
          </cell>
          <cell r="C44" t="str">
            <v>AUTO-02</v>
          </cell>
          <cell r="D44" t="str">
            <v>PD</v>
          </cell>
          <cell r="E44">
            <v>124402</v>
          </cell>
        </row>
        <row r="45">
          <cell r="B45" t="str">
            <v>A2G</v>
          </cell>
          <cell r="C45" t="str">
            <v>AUTO-02</v>
          </cell>
          <cell r="D45" t="str">
            <v>PD</v>
          </cell>
          <cell r="E45">
            <v>124402</v>
          </cell>
        </row>
        <row r="46">
          <cell r="B46" t="str">
            <v>A35A</v>
          </cell>
          <cell r="C46" t="str">
            <v>AUTO-35</v>
          </cell>
          <cell r="D46" t="str">
            <v>PD</v>
          </cell>
          <cell r="E46">
            <v>124435</v>
          </cell>
        </row>
        <row r="47">
          <cell r="B47" t="str">
            <v>A35B</v>
          </cell>
          <cell r="C47" t="str">
            <v>AUTO-35</v>
          </cell>
          <cell r="D47" t="str">
            <v>PD</v>
          </cell>
          <cell r="E47">
            <v>124435</v>
          </cell>
        </row>
        <row r="48">
          <cell r="B48" t="str">
            <v>A35C</v>
          </cell>
          <cell r="C48" t="str">
            <v>AUTO-35</v>
          </cell>
          <cell r="D48" t="str">
            <v>PD</v>
          </cell>
          <cell r="E48">
            <v>124435</v>
          </cell>
        </row>
        <row r="49">
          <cell r="B49" t="str">
            <v>A35D</v>
          </cell>
          <cell r="C49" t="str">
            <v>AUTO-35</v>
          </cell>
          <cell r="D49" t="str">
            <v>PD</v>
          </cell>
          <cell r="E49">
            <v>124435</v>
          </cell>
        </row>
        <row r="50">
          <cell r="B50" t="str">
            <v>A35E</v>
          </cell>
          <cell r="C50" t="str">
            <v>AUTO-35</v>
          </cell>
          <cell r="D50" t="str">
            <v>PD</v>
          </cell>
          <cell r="E50">
            <v>124435</v>
          </cell>
        </row>
        <row r="51">
          <cell r="B51" t="str">
            <v>A35F</v>
          </cell>
          <cell r="C51" t="str">
            <v>AUTO-35</v>
          </cell>
          <cell r="D51" t="str">
            <v>PD</v>
          </cell>
          <cell r="E51">
            <v>124435</v>
          </cell>
        </row>
        <row r="52">
          <cell r="B52" t="str">
            <v>A35G</v>
          </cell>
          <cell r="C52" t="str">
            <v>AUTO-35</v>
          </cell>
          <cell r="D52" t="str">
            <v>PD</v>
          </cell>
          <cell r="E52">
            <v>124435</v>
          </cell>
        </row>
        <row r="53">
          <cell r="B53" t="str">
            <v>A3A</v>
          </cell>
          <cell r="C53" t="str">
            <v>AUTO-03</v>
          </cell>
          <cell r="D53" t="str">
            <v>PD</v>
          </cell>
          <cell r="E53">
            <v>124403</v>
          </cell>
        </row>
        <row r="54">
          <cell r="B54" t="str">
            <v>A3B</v>
          </cell>
          <cell r="C54" t="str">
            <v>AUTO-03</v>
          </cell>
          <cell r="D54" t="str">
            <v>PD</v>
          </cell>
          <cell r="E54">
            <v>124403</v>
          </cell>
        </row>
        <row r="55">
          <cell r="B55" t="str">
            <v>A3C</v>
          </cell>
          <cell r="C55" t="str">
            <v>AUTO-03</v>
          </cell>
          <cell r="D55" t="str">
            <v>PD</v>
          </cell>
          <cell r="E55">
            <v>124403</v>
          </cell>
        </row>
        <row r="56">
          <cell r="B56" t="str">
            <v>A3D</v>
          </cell>
          <cell r="C56" t="str">
            <v>AUTO-03</v>
          </cell>
          <cell r="D56" t="str">
            <v>PD</v>
          </cell>
          <cell r="E56">
            <v>124403</v>
          </cell>
        </row>
        <row r="57">
          <cell r="B57" t="str">
            <v>A3E</v>
          </cell>
          <cell r="C57" t="str">
            <v>AUTO-03</v>
          </cell>
          <cell r="D57" t="str">
            <v>PD</v>
          </cell>
          <cell r="E57">
            <v>124403</v>
          </cell>
        </row>
        <row r="58">
          <cell r="B58" t="str">
            <v>A3F</v>
          </cell>
          <cell r="C58" t="str">
            <v>AUTO-03</v>
          </cell>
          <cell r="D58" t="str">
            <v>PD</v>
          </cell>
          <cell r="E58">
            <v>124403</v>
          </cell>
        </row>
        <row r="59">
          <cell r="B59" t="str">
            <v>A3G</v>
          </cell>
          <cell r="C59" t="str">
            <v>AUTO-03</v>
          </cell>
          <cell r="D59" t="str">
            <v>PD</v>
          </cell>
          <cell r="E59">
            <v>124403</v>
          </cell>
        </row>
        <row r="60">
          <cell r="B60" t="str">
            <v>A3H</v>
          </cell>
          <cell r="C60" t="str">
            <v>AUTO-03</v>
          </cell>
          <cell r="D60" t="str">
            <v>PD</v>
          </cell>
          <cell r="E60">
            <v>124403</v>
          </cell>
        </row>
        <row r="61">
          <cell r="B61" t="str">
            <v>A3J</v>
          </cell>
          <cell r="C61" t="str">
            <v>AUTO-03</v>
          </cell>
          <cell r="D61" t="str">
            <v>PD</v>
          </cell>
          <cell r="E61">
            <v>124403</v>
          </cell>
        </row>
        <row r="62">
          <cell r="B62" t="str">
            <v>A4A</v>
          </cell>
          <cell r="C62" t="str">
            <v>AUTO-04</v>
          </cell>
          <cell r="D62" t="str">
            <v>PD</v>
          </cell>
          <cell r="E62">
            <v>124404</v>
          </cell>
        </row>
        <row r="63">
          <cell r="B63" t="str">
            <v>A4B</v>
          </cell>
          <cell r="C63" t="str">
            <v>AUTO-04</v>
          </cell>
          <cell r="D63" t="str">
            <v>PD</v>
          </cell>
          <cell r="E63">
            <v>124404</v>
          </cell>
        </row>
        <row r="64">
          <cell r="B64" t="str">
            <v>A4C</v>
          </cell>
          <cell r="C64" t="str">
            <v>AUTO-04</v>
          </cell>
          <cell r="D64" t="str">
            <v>PD</v>
          </cell>
          <cell r="E64">
            <v>124404</v>
          </cell>
        </row>
        <row r="65">
          <cell r="B65" t="str">
            <v>A4D</v>
          </cell>
          <cell r="C65" t="str">
            <v>AUTO-04</v>
          </cell>
          <cell r="D65" t="str">
            <v>PD</v>
          </cell>
          <cell r="E65">
            <v>124404</v>
          </cell>
        </row>
        <row r="66">
          <cell r="B66" t="str">
            <v>A4E</v>
          </cell>
          <cell r="C66" t="str">
            <v>AUTO-04</v>
          </cell>
          <cell r="D66" t="str">
            <v>PD</v>
          </cell>
          <cell r="E66">
            <v>124404</v>
          </cell>
        </row>
        <row r="67">
          <cell r="B67" t="str">
            <v>A4F</v>
          </cell>
          <cell r="C67" t="str">
            <v>AUTO-04</v>
          </cell>
          <cell r="D67" t="str">
            <v>PD</v>
          </cell>
          <cell r="E67">
            <v>124404</v>
          </cell>
        </row>
        <row r="68">
          <cell r="B68" t="str">
            <v>A4G</v>
          </cell>
          <cell r="C68" t="str">
            <v>AUTO-04</v>
          </cell>
          <cell r="D68" t="str">
            <v>PD</v>
          </cell>
          <cell r="E68">
            <v>124404</v>
          </cell>
        </row>
        <row r="69">
          <cell r="B69" t="str">
            <v>A5A</v>
          </cell>
          <cell r="C69" t="str">
            <v>AUTO-05</v>
          </cell>
          <cell r="D69" t="str">
            <v>PD</v>
          </cell>
          <cell r="E69">
            <v>124405</v>
          </cell>
        </row>
        <row r="70">
          <cell r="B70" t="str">
            <v>A5B</v>
          </cell>
          <cell r="C70" t="str">
            <v>AUTO-05</v>
          </cell>
          <cell r="D70" t="str">
            <v>PD</v>
          </cell>
          <cell r="E70">
            <v>124405</v>
          </cell>
        </row>
        <row r="71">
          <cell r="B71" t="str">
            <v>A5C</v>
          </cell>
          <cell r="C71" t="str">
            <v>AUTO-05</v>
          </cell>
          <cell r="D71" t="str">
            <v>PD</v>
          </cell>
          <cell r="E71">
            <v>124405</v>
          </cell>
        </row>
        <row r="72">
          <cell r="B72" t="str">
            <v>A5D</v>
          </cell>
          <cell r="C72" t="str">
            <v>AUTO-05</v>
          </cell>
          <cell r="D72" t="str">
            <v>PD</v>
          </cell>
          <cell r="E72">
            <v>124405</v>
          </cell>
        </row>
        <row r="73">
          <cell r="B73" t="str">
            <v>A5E</v>
          </cell>
          <cell r="C73" t="str">
            <v>AUTO-05</v>
          </cell>
          <cell r="D73" t="str">
            <v>PD</v>
          </cell>
          <cell r="E73">
            <v>124405</v>
          </cell>
        </row>
        <row r="74">
          <cell r="B74" t="str">
            <v>A5F</v>
          </cell>
          <cell r="C74" t="str">
            <v>AUTO-05</v>
          </cell>
          <cell r="D74" t="str">
            <v>PD</v>
          </cell>
          <cell r="E74">
            <v>124405</v>
          </cell>
        </row>
        <row r="75">
          <cell r="B75" t="str">
            <v>A6A</v>
          </cell>
          <cell r="C75" t="str">
            <v>AUTO-06</v>
          </cell>
          <cell r="D75" t="str">
            <v>PD</v>
          </cell>
          <cell r="E75">
            <v>124406</v>
          </cell>
        </row>
        <row r="76">
          <cell r="B76" t="str">
            <v>A6B</v>
          </cell>
          <cell r="C76" t="str">
            <v>AUTO-06</v>
          </cell>
          <cell r="D76" t="str">
            <v>PD</v>
          </cell>
          <cell r="E76">
            <v>124406</v>
          </cell>
        </row>
        <row r="77">
          <cell r="B77" t="str">
            <v>A6C</v>
          </cell>
          <cell r="C77" t="str">
            <v>AUTO-06</v>
          </cell>
          <cell r="D77" t="str">
            <v>PD</v>
          </cell>
          <cell r="E77">
            <v>124406</v>
          </cell>
        </row>
        <row r="78">
          <cell r="B78" t="str">
            <v>A6D</v>
          </cell>
          <cell r="C78" t="str">
            <v>AUTO-06</v>
          </cell>
          <cell r="D78" t="str">
            <v>PD</v>
          </cell>
          <cell r="E78">
            <v>124406</v>
          </cell>
        </row>
        <row r="79">
          <cell r="B79" t="str">
            <v>A6E</v>
          </cell>
          <cell r="C79" t="str">
            <v>AUTO-06</v>
          </cell>
          <cell r="D79" t="str">
            <v>PD</v>
          </cell>
          <cell r="E79">
            <v>124406</v>
          </cell>
        </row>
        <row r="80">
          <cell r="B80" t="str">
            <v>A7A</v>
          </cell>
          <cell r="C80" t="str">
            <v>AUTO-07</v>
          </cell>
          <cell r="D80" t="str">
            <v>PD</v>
          </cell>
          <cell r="E80">
            <v>124407</v>
          </cell>
        </row>
        <row r="81">
          <cell r="B81" t="str">
            <v>A7B</v>
          </cell>
          <cell r="C81" t="str">
            <v>AUTO-07</v>
          </cell>
          <cell r="D81" t="str">
            <v>PD</v>
          </cell>
          <cell r="E81">
            <v>124407</v>
          </cell>
        </row>
        <row r="82">
          <cell r="B82" t="str">
            <v>A7C</v>
          </cell>
          <cell r="C82" t="str">
            <v>AUTO-07</v>
          </cell>
          <cell r="D82" t="str">
            <v>PD</v>
          </cell>
          <cell r="E82">
            <v>124407</v>
          </cell>
        </row>
        <row r="83">
          <cell r="B83" t="str">
            <v>A7D</v>
          </cell>
          <cell r="C83" t="str">
            <v>AUTO-07</v>
          </cell>
          <cell r="D83" t="str">
            <v>PD</v>
          </cell>
          <cell r="E83">
            <v>124407</v>
          </cell>
        </row>
        <row r="84">
          <cell r="B84" t="str">
            <v>A7E</v>
          </cell>
          <cell r="C84" t="str">
            <v>AUTO-07</v>
          </cell>
          <cell r="D84" t="str">
            <v>PD</v>
          </cell>
          <cell r="E84">
            <v>124407</v>
          </cell>
        </row>
        <row r="85">
          <cell r="B85" t="str">
            <v>A7F</v>
          </cell>
          <cell r="C85" t="str">
            <v>AUTO-07</v>
          </cell>
          <cell r="D85" t="str">
            <v>PD</v>
          </cell>
          <cell r="E85">
            <v>124407</v>
          </cell>
        </row>
        <row r="86">
          <cell r="B86" t="str">
            <v>A7G</v>
          </cell>
          <cell r="C86" t="str">
            <v>AUTO-07</v>
          </cell>
          <cell r="D86" t="str">
            <v>PD</v>
          </cell>
          <cell r="E86">
            <v>124407</v>
          </cell>
        </row>
        <row r="87">
          <cell r="B87" t="str">
            <v>A7H</v>
          </cell>
          <cell r="C87" t="str">
            <v>AUTO-07</v>
          </cell>
          <cell r="D87" t="str">
            <v>PD</v>
          </cell>
          <cell r="E87">
            <v>124407</v>
          </cell>
        </row>
        <row r="88">
          <cell r="B88" t="str">
            <v>A8A</v>
          </cell>
          <cell r="C88" t="str">
            <v>AUTO-08</v>
          </cell>
          <cell r="D88" t="str">
            <v>PD</v>
          </cell>
          <cell r="E88">
            <v>124408</v>
          </cell>
        </row>
        <row r="89">
          <cell r="B89" t="str">
            <v>A8B</v>
          </cell>
          <cell r="C89" t="str">
            <v>AUTO-08</v>
          </cell>
          <cell r="D89" t="str">
            <v>PD</v>
          </cell>
          <cell r="E89">
            <v>124408</v>
          </cell>
        </row>
        <row r="90">
          <cell r="B90" t="str">
            <v>A8C</v>
          </cell>
          <cell r="C90" t="str">
            <v>AUTO-08</v>
          </cell>
          <cell r="D90" t="str">
            <v>PD</v>
          </cell>
          <cell r="E90">
            <v>124408</v>
          </cell>
        </row>
        <row r="91">
          <cell r="B91" t="str">
            <v>A8D</v>
          </cell>
          <cell r="C91" t="str">
            <v>AUTO-08</v>
          </cell>
          <cell r="D91" t="str">
            <v>PD</v>
          </cell>
          <cell r="E91">
            <v>124408</v>
          </cell>
        </row>
        <row r="92">
          <cell r="B92" t="str">
            <v>A8E</v>
          </cell>
          <cell r="C92" t="str">
            <v>AUTO-08</v>
          </cell>
          <cell r="D92" t="str">
            <v>PD</v>
          </cell>
          <cell r="E92">
            <v>124408</v>
          </cell>
        </row>
        <row r="93">
          <cell r="B93" t="str">
            <v>A9A</v>
          </cell>
          <cell r="C93" t="str">
            <v>AUTO-09</v>
          </cell>
          <cell r="D93" t="str">
            <v>PD</v>
          </cell>
          <cell r="E93">
            <v>124409</v>
          </cell>
        </row>
        <row r="94">
          <cell r="B94" t="str">
            <v>A9B</v>
          </cell>
          <cell r="C94" t="str">
            <v>AUTO-09</v>
          </cell>
          <cell r="D94" t="str">
            <v>PD</v>
          </cell>
          <cell r="E94">
            <v>124409</v>
          </cell>
        </row>
        <row r="95">
          <cell r="B95" t="str">
            <v>A9C</v>
          </cell>
          <cell r="C95" t="str">
            <v>AUTO-09</v>
          </cell>
          <cell r="D95" t="str">
            <v>PD</v>
          </cell>
          <cell r="E95">
            <v>124409</v>
          </cell>
        </row>
        <row r="96">
          <cell r="B96" t="str">
            <v>A9D</v>
          </cell>
          <cell r="C96" t="str">
            <v>AUTO-09</v>
          </cell>
          <cell r="D96" t="str">
            <v>PD</v>
          </cell>
          <cell r="E96">
            <v>124409</v>
          </cell>
        </row>
        <row r="97">
          <cell r="B97" t="str">
            <v>A9E</v>
          </cell>
          <cell r="C97" t="str">
            <v>AUTO-09</v>
          </cell>
          <cell r="D97" t="str">
            <v>PD</v>
          </cell>
          <cell r="E97">
            <v>124409</v>
          </cell>
        </row>
        <row r="98">
          <cell r="B98" t="str">
            <v>A9F</v>
          </cell>
          <cell r="C98" t="str">
            <v>AUTO-09</v>
          </cell>
          <cell r="D98" t="str">
            <v>PD</v>
          </cell>
          <cell r="E98">
            <v>124409</v>
          </cell>
        </row>
        <row r="99">
          <cell r="B99" t="str">
            <v>A9G</v>
          </cell>
          <cell r="C99" t="str">
            <v>AUTO-09</v>
          </cell>
          <cell r="D99" t="str">
            <v>PD</v>
          </cell>
          <cell r="E99">
            <v>124409</v>
          </cell>
        </row>
        <row r="100">
          <cell r="B100" t="str">
            <v>A9H</v>
          </cell>
          <cell r="C100" t="str">
            <v>AUTO-09</v>
          </cell>
          <cell r="D100" t="str">
            <v>PD</v>
          </cell>
          <cell r="E100">
            <v>124409</v>
          </cell>
        </row>
        <row r="101">
          <cell r="B101" t="str">
            <v>DH</v>
          </cell>
          <cell r="C101" t="str">
            <v>DHL</v>
          </cell>
          <cell r="D101" t="str">
            <v>DHL</v>
          </cell>
          <cell r="E101">
            <v>125401</v>
          </cell>
        </row>
        <row r="102">
          <cell r="B102" t="str">
            <v>DL</v>
          </cell>
          <cell r="C102" t="str">
            <v>DL</v>
          </cell>
          <cell r="D102" t="str">
            <v>DL</v>
          </cell>
          <cell r="E102">
            <v>111401</v>
          </cell>
        </row>
        <row r="103">
          <cell r="B103" t="str">
            <v>M1A</v>
          </cell>
          <cell r="C103" t="str">
            <v>MOTOR-01</v>
          </cell>
          <cell r="D103" t="str">
            <v>PD</v>
          </cell>
          <cell r="E103">
            <v>124501</v>
          </cell>
        </row>
        <row r="104">
          <cell r="B104" t="str">
            <v>M1B</v>
          </cell>
          <cell r="C104" t="str">
            <v>MOTOR-01</v>
          </cell>
          <cell r="D104" t="str">
            <v>PD</v>
          </cell>
          <cell r="E104">
            <v>124501</v>
          </cell>
        </row>
        <row r="105">
          <cell r="B105" t="str">
            <v>M1C</v>
          </cell>
          <cell r="C105" t="str">
            <v>MOTOR-01</v>
          </cell>
          <cell r="D105" t="str">
            <v>PD</v>
          </cell>
          <cell r="E105">
            <v>124501</v>
          </cell>
        </row>
        <row r="106">
          <cell r="B106" t="str">
            <v>M1D</v>
          </cell>
          <cell r="C106" t="str">
            <v>MOTOR-01</v>
          </cell>
          <cell r="D106" t="str">
            <v>PD</v>
          </cell>
          <cell r="E106">
            <v>124501</v>
          </cell>
        </row>
        <row r="107">
          <cell r="B107" t="str">
            <v>M1E</v>
          </cell>
          <cell r="C107" t="str">
            <v>MOTOR-01</v>
          </cell>
          <cell r="D107" t="str">
            <v>PD</v>
          </cell>
          <cell r="E107">
            <v>124501</v>
          </cell>
        </row>
        <row r="108">
          <cell r="B108" t="str">
            <v>M1F</v>
          </cell>
          <cell r="C108" t="str">
            <v>MOTOR-01</v>
          </cell>
          <cell r="D108" t="str">
            <v>PD</v>
          </cell>
          <cell r="E108">
            <v>124501</v>
          </cell>
        </row>
        <row r="109">
          <cell r="B109" t="str">
            <v>M1G</v>
          </cell>
          <cell r="C109" t="str">
            <v>MOTOR-01</v>
          </cell>
          <cell r="D109" t="str">
            <v>PD</v>
          </cell>
          <cell r="E109">
            <v>124501</v>
          </cell>
        </row>
        <row r="110">
          <cell r="B110" t="str">
            <v>M1H</v>
          </cell>
          <cell r="C110" t="str">
            <v>MOTOR-01</v>
          </cell>
          <cell r="D110" t="str">
            <v>PD</v>
          </cell>
          <cell r="E110">
            <v>124501</v>
          </cell>
        </row>
        <row r="111">
          <cell r="B111" t="str">
            <v>M1J</v>
          </cell>
          <cell r="C111" t="str">
            <v>MOTOR-01</v>
          </cell>
          <cell r="D111" t="str">
            <v>PD</v>
          </cell>
          <cell r="E111">
            <v>124501</v>
          </cell>
        </row>
        <row r="112">
          <cell r="B112" t="str">
            <v>M1K</v>
          </cell>
          <cell r="C112" t="str">
            <v>MOTOR-01</v>
          </cell>
          <cell r="D112" t="str">
            <v>PD</v>
          </cell>
          <cell r="E112">
            <v>124501</v>
          </cell>
        </row>
        <row r="113">
          <cell r="B113" t="str">
            <v>M2A</v>
          </cell>
          <cell r="C113" t="str">
            <v>MOTOR-02</v>
          </cell>
          <cell r="D113" t="str">
            <v>PD</v>
          </cell>
          <cell r="E113">
            <v>124502</v>
          </cell>
        </row>
        <row r="114">
          <cell r="B114" t="str">
            <v>M2B</v>
          </cell>
          <cell r="C114" t="str">
            <v>MOTOR-02</v>
          </cell>
          <cell r="D114" t="str">
            <v>PD</v>
          </cell>
          <cell r="E114">
            <v>124502</v>
          </cell>
        </row>
        <row r="115">
          <cell r="B115" t="str">
            <v>M2C</v>
          </cell>
          <cell r="C115" t="str">
            <v>MOTOR-02</v>
          </cell>
          <cell r="D115" t="str">
            <v>PD</v>
          </cell>
          <cell r="E115">
            <v>124502</v>
          </cell>
        </row>
        <row r="116">
          <cell r="B116" t="str">
            <v>M2D</v>
          </cell>
          <cell r="C116" t="str">
            <v>MOTOR-02</v>
          </cell>
          <cell r="D116" t="str">
            <v>PD</v>
          </cell>
          <cell r="E116">
            <v>124502</v>
          </cell>
        </row>
        <row r="117">
          <cell r="B117" t="str">
            <v>M2E</v>
          </cell>
          <cell r="C117" t="str">
            <v>MOTOR-02</v>
          </cell>
          <cell r="D117" t="str">
            <v>PD</v>
          </cell>
          <cell r="E117">
            <v>124502</v>
          </cell>
        </row>
        <row r="118">
          <cell r="B118" t="str">
            <v>M2F</v>
          </cell>
          <cell r="C118" t="str">
            <v>MOTOR-02</v>
          </cell>
          <cell r="D118" t="str">
            <v>PD</v>
          </cell>
          <cell r="E118">
            <v>124502</v>
          </cell>
        </row>
        <row r="119">
          <cell r="B119" t="str">
            <v>M2G</v>
          </cell>
          <cell r="C119" t="str">
            <v>MOTOR-02</v>
          </cell>
          <cell r="D119" t="str">
            <v>PD</v>
          </cell>
          <cell r="E119">
            <v>124502</v>
          </cell>
        </row>
        <row r="120">
          <cell r="B120" t="str">
            <v>M2H</v>
          </cell>
          <cell r="C120" t="str">
            <v>MOTOR-02</v>
          </cell>
          <cell r="D120" t="str">
            <v>PD</v>
          </cell>
          <cell r="E120">
            <v>124502</v>
          </cell>
        </row>
        <row r="121">
          <cell r="B121" t="str">
            <v>M3A</v>
          </cell>
          <cell r="C121" t="str">
            <v>MOTOR-03</v>
          </cell>
          <cell r="D121" t="str">
            <v>PD</v>
          </cell>
          <cell r="E121">
            <v>124503</v>
          </cell>
        </row>
        <row r="122">
          <cell r="B122" t="str">
            <v>M3B</v>
          </cell>
          <cell r="C122" t="str">
            <v>MOTOR-03</v>
          </cell>
          <cell r="D122" t="str">
            <v>PD</v>
          </cell>
          <cell r="E122">
            <v>124503</v>
          </cell>
        </row>
        <row r="123">
          <cell r="B123" t="str">
            <v>M3C</v>
          </cell>
          <cell r="C123" t="str">
            <v>MOTOR-03</v>
          </cell>
          <cell r="D123" t="str">
            <v>PD</v>
          </cell>
          <cell r="E123">
            <v>124503</v>
          </cell>
        </row>
        <row r="124">
          <cell r="B124" t="str">
            <v>M3D</v>
          </cell>
          <cell r="C124" t="str">
            <v>MOTOR-03</v>
          </cell>
          <cell r="D124" t="str">
            <v>PD</v>
          </cell>
          <cell r="E124">
            <v>124503</v>
          </cell>
        </row>
        <row r="125">
          <cell r="B125" t="str">
            <v>M3E</v>
          </cell>
          <cell r="C125" t="str">
            <v>MOTOR-03</v>
          </cell>
          <cell r="D125" t="str">
            <v>PD</v>
          </cell>
          <cell r="E125">
            <v>124503</v>
          </cell>
        </row>
        <row r="126">
          <cell r="B126" t="str">
            <v>M4A</v>
          </cell>
          <cell r="C126" t="str">
            <v>MOTOR-04</v>
          </cell>
          <cell r="D126" t="str">
            <v>PD</v>
          </cell>
          <cell r="E126">
            <v>124504</v>
          </cell>
        </row>
        <row r="127">
          <cell r="B127" t="str">
            <v>M4B</v>
          </cell>
          <cell r="C127" t="str">
            <v>MOTOR-04</v>
          </cell>
          <cell r="D127" t="str">
            <v>PD</v>
          </cell>
          <cell r="E127">
            <v>124504</v>
          </cell>
        </row>
        <row r="128">
          <cell r="B128" t="str">
            <v>M4C</v>
          </cell>
          <cell r="C128" t="str">
            <v>MOTOR-04</v>
          </cell>
          <cell r="D128" t="str">
            <v>PD</v>
          </cell>
          <cell r="E128">
            <v>124504</v>
          </cell>
        </row>
        <row r="129">
          <cell r="B129" t="str">
            <v>M4D</v>
          </cell>
          <cell r="C129" t="str">
            <v>MOTOR-04</v>
          </cell>
          <cell r="D129" t="str">
            <v>PD</v>
          </cell>
          <cell r="E129">
            <v>124504</v>
          </cell>
        </row>
        <row r="130">
          <cell r="B130" t="str">
            <v>M4E</v>
          </cell>
          <cell r="C130" t="str">
            <v>MOTOR-04</v>
          </cell>
          <cell r="D130" t="str">
            <v>PD</v>
          </cell>
          <cell r="E130">
            <v>124504</v>
          </cell>
        </row>
        <row r="131">
          <cell r="B131" t="str">
            <v>M5A</v>
          </cell>
          <cell r="C131" t="str">
            <v>MOTOR-05</v>
          </cell>
          <cell r="D131" t="str">
            <v>PD</v>
          </cell>
          <cell r="E131" t="str">
            <v>ไม่มี</v>
          </cell>
        </row>
        <row r="132">
          <cell r="B132" t="str">
            <v>M5B</v>
          </cell>
          <cell r="C132" t="str">
            <v>MOTOR-05</v>
          </cell>
          <cell r="D132" t="str">
            <v>PD</v>
          </cell>
          <cell r="E132" t="str">
            <v>ไม่มี</v>
          </cell>
        </row>
        <row r="133">
          <cell r="B133" t="str">
            <v>M5C</v>
          </cell>
          <cell r="C133" t="str">
            <v>MOTOR-05</v>
          </cell>
          <cell r="D133" t="str">
            <v>PD</v>
          </cell>
          <cell r="E133" t="str">
            <v>ไม่มี</v>
          </cell>
        </row>
        <row r="134">
          <cell r="B134" t="str">
            <v>M5D</v>
          </cell>
          <cell r="C134" t="str">
            <v>MOTOR-05</v>
          </cell>
          <cell r="D134" t="str">
            <v>PD</v>
          </cell>
          <cell r="E134" t="str">
            <v>ไม่มี</v>
          </cell>
        </row>
        <row r="135">
          <cell r="B135" t="str">
            <v>M5E</v>
          </cell>
          <cell r="C135" t="str">
            <v>MOTOR-05</v>
          </cell>
          <cell r="D135" t="str">
            <v>PD</v>
          </cell>
          <cell r="E135" t="str">
            <v>ไม่มี</v>
          </cell>
        </row>
        <row r="136">
          <cell r="B136" t="str">
            <v>PC</v>
          </cell>
          <cell r="C136" t="str">
            <v>PC</v>
          </cell>
          <cell r="D136" t="str">
            <v>PD</v>
          </cell>
          <cell r="E136">
            <v>110701</v>
          </cell>
        </row>
        <row r="137">
          <cell r="B137" t="str">
            <v>PCP</v>
          </cell>
          <cell r="C137" t="str">
            <v>PCP</v>
          </cell>
          <cell r="D137" t="str">
            <v>PD</v>
          </cell>
          <cell r="E137">
            <v>124703</v>
          </cell>
        </row>
        <row r="138">
          <cell r="B138" t="str">
            <v>SQC</v>
          </cell>
          <cell r="C138" t="str">
            <v>SQC</v>
          </cell>
          <cell r="D138" t="str">
            <v>PD</v>
          </cell>
          <cell r="E138" t="str">
            <v>ไม่มี</v>
          </cell>
        </row>
        <row r="139">
          <cell r="B139" t="str">
            <v>WA</v>
          </cell>
          <cell r="C139" t="str">
            <v>WR</v>
          </cell>
          <cell r="D139" t="str">
            <v>PD</v>
          </cell>
          <cell r="E139">
            <v>124601</v>
          </cell>
        </row>
        <row r="140">
          <cell r="B140" t="str">
            <v>WB</v>
          </cell>
          <cell r="C140" t="str">
            <v>WR</v>
          </cell>
          <cell r="D140" t="str">
            <v>PD</v>
          </cell>
          <cell r="E140">
            <v>124601</v>
          </cell>
        </row>
        <row r="141">
          <cell r="B141" t="str">
            <v>WC</v>
          </cell>
          <cell r="C141" t="str">
            <v>WR</v>
          </cell>
          <cell r="D141" t="str">
            <v>PD</v>
          </cell>
          <cell r="E141">
            <v>124601</v>
          </cell>
        </row>
        <row r="142">
          <cell r="B142" t="str">
            <v>WD</v>
          </cell>
          <cell r="C142" t="str">
            <v>WR</v>
          </cell>
          <cell r="D142" t="str">
            <v>PD</v>
          </cell>
          <cell r="E142">
            <v>124601</v>
          </cell>
        </row>
        <row r="143">
          <cell r="B143" t="str">
            <v>WE</v>
          </cell>
          <cell r="C143" t="str">
            <v>WR</v>
          </cell>
          <cell r="D143" t="str">
            <v>PD</v>
          </cell>
          <cell r="E143">
            <v>124601</v>
          </cell>
        </row>
        <row r="144">
          <cell r="B144" t="str">
            <v>WF</v>
          </cell>
          <cell r="C144" t="str">
            <v>WR</v>
          </cell>
          <cell r="D144" t="str">
            <v>PD</v>
          </cell>
          <cell r="E144">
            <v>124601</v>
          </cell>
        </row>
        <row r="145">
          <cell r="B145" t="str">
            <v>WG</v>
          </cell>
          <cell r="C145" t="str">
            <v>WR</v>
          </cell>
          <cell r="D145" t="str">
            <v>PD</v>
          </cell>
          <cell r="E145">
            <v>124601</v>
          </cell>
        </row>
        <row r="146">
          <cell r="B146" t="str">
            <v>WH</v>
          </cell>
          <cell r="C146" t="str">
            <v>WR</v>
          </cell>
          <cell r="D146" t="str">
            <v>PD</v>
          </cell>
          <cell r="E146">
            <v>124601</v>
          </cell>
        </row>
        <row r="147">
          <cell r="B147" t="str">
            <v>WJ</v>
          </cell>
          <cell r="C147" t="str">
            <v>WR</v>
          </cell>
          <cell r="D147" t="str">
            <v>PD</v>
          </cell>
          <cell r="E147">
            <v>124601</v>
          </cell>
        </row>
        <row r="148">
          <cell r="B148" t="str">
            <v>WK</v>
          </cell>
          <cell r="C148" t="str">
            <v>WR</v>
          </cell>
          <cell r="D148" t="str">
            <v>PD</v>
          </cell>
          <cell r="E148">
            <v>124601</v>
          </cell>
        </row>
        <row r="149">
          <cell r="B149" t="str">
            <v>WM</v>
          </cell>
          <cell r="C149" t="str">
            <v>WR</v>
          </cell>
          <cell r="D149" t="str">
            <v>PD</v>
          </cell>
          <cell r="E149">
            <v>124601</v>
          </cell>
        </row>
        <row r="150">
          <cell r="B150" t="str">
            <v>OUTER</v>
          </cell>
          <cell r="C150" t="str">
            <v>OUTER</v>
          </cell>
          <cell r="D150" t="str">
            <v>PD</v>
          </cell>
          <cell r="E150">
            <v>124702</v>
          </cell>
        </row>
        <row r="151">
          <cell r="B151" t="str">
            <v>INNER</v>
          </cell>
          <cell r="C151" t="str">
            <v>INNER</v>
          </cell>
          <cell r="D151" t="str">
            <v>PD</v>
          </cell>
          <cell r="E151">
            <v>124701</v>
          </cell>
        </row>
        <row r="152">
          <cell r="B152" t="str">
            <v>SC</v>
          </cell>
          <cell r="C152" t="str">
            <v>SC</v>
          </cell>
          <cell r="D152" t="str">
            <v>SC</v>
          </cell>
          <cell r="E152">
            <v>110801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2.500218518515" createdVersion="6" refreshedVersion="6" minRefreshableVersion="3" recordCount="336" xr:uid="{ED0BEAD5-980E-464E-9A6E-126639ACD5FC}">
  <cacheSource type="worksheet">
    <worksheetSource ref="A1:W337" sheet="TSC Order"/>
  </cacheSource>
  <cacheFields count="23">
    <cacheField name="No." numFmtId="0">
      <sharedItems/>
    </cacheField>
    <cacheField name="Order Number" numFmtId="0">
      <sharedItems/>
    </cacheField>
    <cacheField name="Line" numFmtId="0">
      <sharedItems/>
    </cacheField>
    <cacheField name="TSC Material" numFmtId="0">
      <sharedItems count="50">
        <s v="P168"/>
        <s v="P169"/>
        <s v="P188"/>
        <s v="P206"/>
        <s v="P207"/>
        <s v="P173"/>
        <s v="SP110N01"/>
        <s v="SP110N02"/>
        <s v="SP019120"/>
        <s v="SP012700"/>
        <s v="SP110810"/>
        <s v="SP1127053"/>
        <s v="SP014240"/>
        <s v="RKB082"/>
        <s v="S00009"/>
        <s v="WAA007"/>
        <s v="SP011480"/>
        <s v="SP014120"/>
        <s v="WBA445"/>
        <s v="WBB277"/>
        <s v="SP011434"/>
        <s v="P186"/>
        <s v="SP4C5"/>
        <s v="SP01002H"/>
        <s v="SP0102GR"/>
        <s v="P184"/>
        <s v="P187"/>
        <s v="P185"/>
        <s v="SP011120"/>
        <s v="SP01003H"/>
        <s v="P181"/>
        <s v="YBB621"/>
        <s v="P227"/>
        <s v="P183"/>
        <s v="SP011153"/>
        <s v="SAR006"/>
        <s v="KA185"/>
        <s v="P153"/>
        <s v="P203"/>
        <s v="WBB123"/>
        <s v="WBB590"/>
        <s v="SAR003"/>
        <s v="SP015575"/>
        <s v="SP016710"/>
        <s v="P205"/>
        <s v="SP11075"/>
        <s v="SP1100925"/>
        <s v="SAR002"/>
        <s v="SP011240"/>
        <s v="WBA460"/>
      </sharedItems>
    </cacheField>
    <cacheField name="Order Qty" numFmtId="0">
      <sharedItems/>
    </cacheField>
    <cacheField name="User ID" numFmtId="0">
      <sharedItems/>
    </cacheField>
    <cacheField name="Order Status" numFmtId="0">
      <sharedItems/>
    </cacheField>
    <cacheField name="Order Type" numFmtId="0">
      <sharedItems/>
    </cacheField>
    <cacheField name="Order Reason" numFmtId="0">
      <sharedItems containsBlank="1"/>
    </cacheField>
    <cacheField name="Request Date" numFmtId="0">
      <sharedItems/>
    </cacheField>
    <cacheField name="Appointment Date" numFmtId="0">
      <sharedItems/>
    </cacheField>
    <cacheField name="Delivery ID" numFmtId="0">
      <sharedItems/>
    </cacheField>
    <cacheField name="Sent Qty" numFmtId="0">
      <sharedItems containsSemiMixedTypes="0" containsString="0" containsNumber="1" containsInteger="1" minValue="1" maxValue="800"/>
    </cacheField>
    <cacheField name="Picking Date" numFmtId="0">
      <sharedItems/>
    </cacheField>
    <cacheField name="Picking Ipack Emp" numFmtId="0">
      <sharedItems/>
    </cacheField>
    <cacheField name="Receive Date" numFmtId="0">
      <sharedItems/>
    </cacheField>
    <cacheField name="Receive Ipack Emp" numFmtId="0">
      <sharedItems/>
    </cacheField>
    <cacheField name="Section" numFmtId="0">
      <sharedItems count="3">
        <s v="PD"/>
        <s v="DHL"/>
        <s v="DL"/>
      </sharedItems>
    </cacheField>
    <cacheField name="Line2" numFmtId="0">
      <sharedItems count="16">
        <s v="WR"/>
        <s v="AUTO-07"/>
        <s v="AUTO-03"/>
        <s v="DHL"/>
        <s v="HI-LEX"/>
        <s v="AUTO-01"/>
        <s v="AUTO-04"/>
        <s v="AUTO-02"/>
        <s v="AUTO-05"/>
        <s v="AUTO-09"/>
        <s v="AUTO-11"/>
        <s v="MOTOR-02"/>
        <s v="DL"/>
        <s v="OUTER"/>
        <s v="INNER"/>
        <s v="AUTO-10"/>
      </sharedItems>
    </cacheField>
    <cacheField name="TSC Cost Center" numFmtId="0">
      <sharedItems containsSemiMixedTypes="0" containsString="0" containsNumber="1" containsInteger="1" minValue="111401" maxValue="125401" count="16">
        <n v="124601"/>
        <n v="124407"/>
        <n v="124403"/>
        <n v="125401"/>
        <n v="124704"/>
        <n v="124401"/>
        <n v="124404"/>
        <n v="124402"/>
        <n v="124405"/>
        <n v="124409"/>
        <n v="124411"/>
        <n v="124502"/>
        <n v="111401"/>
        <n v="124702"/>
        <n v="124701"/>
        <n v="124410"/>
      </sharedItems>
    </cacheField>
    <cacheField name="Received Day" numFmtId="0">
      <sharedItems containsSemiMixedTypes="0" containsString="0" containsNumber="1" containsInteger="1" minValue="3" maxValue="31"/>
    </cacheField>
    <cacheField name="Received month" numFmtId="0">
      <sharedItems containsSemiMixedTypes="0" containsString="0" containsNumber="1" containsInteger="1" minValue="5" maxValue="6"/>
    </cacheField>
    <cacheField name="Billing " numFmtId="0">
      <sharedItems count="3">
        <s v="04) 21 Apr'19 - 20 May'19"/>
        <s v="05) 21 May'19 - 20 Jun'19"/>
        <s v="06) 21 Jun'19 - 20 Jul'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2.500218518515" createdVersion="6" refreshedVersion="6" minRefreshableVersion="3" recordCount="67" xr:uid="{D6C7C0E3-2877-4214-A895-0BFDF7E6BBD0}">
  <cacheSource type="worksheet">
    <worksheetSource ref="H3:R70" sheet="Ordering by Section"/>
  </cacheSource>
  <cacheFields count="11">
    <cacheField name="Section" numFmtId="0">
      <sharedItems count="3">
        <s v="DHL"/>
        <s v="DL"/>
        <s v="PD"/>
      </sharedItems>
    </cacheField>
    <cacheField name="Line2" numFmtId="0">
      <sharedItems count="15">
        <s v="DHL"/>
        <s v="DL"/>
        <s v="AUTO-01"/>
        <s v="AUTO-02"/>
        <s v="AUTO-03"/>
        <s v="AUTO-04"/>
        <s v="AUTO-05"/>
        <s v="AUTO-07"/>
        <s v="AUTO-09"/>
        <s v="AUTO-11"/>
        <s v="HI-LEX"/>
        <s v="INNER"/>
        <s v="MOTOR-02"/>
        <s v="OUTER"/>
        <s v="WR"/>
      </sharedItems>
    </cacheField>
    <cacheField name="TSC Cost Center" numFmtId="0">
      <sharedItems containsSemiMixedTypes="0" containsString="0" containsNumber="1" containsInteger="1" minValue="111401" maxValue="125401" count="15">
        <n v="125401"/>
        <n v="111401"/>
        <n v="124401"/>
        <n v="124402"/>
        <n v="124403"/>
        <n v="124404"/>
        <n v="124405"/>
        <n v="124407"/>
        <n v="124409"/>
        <n v="124411"/>
        <n v="124704"/>
        <n v="124701"/>
        <n v="124502"/>
        <n v="124702"/>
        <n v="124601"/>
      </sharedItems>
    </cacheField>
    <cacheField name="TSC Material" numFmtId="0">
      <sharedItems/>
    </cacheField>
    <cacheField name="Sum of Sent Qty" numFmtId="0">
      <sharedItems containsSemiMixedTypes="0" containsString="0" containsNumber="1" containsInteger="1" minValue="1" maxValue="950"/>
    </cacheField>
    <cacheField name="TSC Price buy back price" numFmtId="0">
      <sharedItems containsSemiMixedTypes="0" containsString="0" containsNumber="1" minValue="3.2699999999999996" maxValue="1973.26"/>
    </cacheField>
    <cacheField name="IPACK sell Price" numFmtId="0">
      <sharedItems containsSemiMixedTypes="0" containsString="0" containsNumber="1" minValue="3.16" maxValue="1911"/>
    </cacheField>
    <cacheField name="Use Old TSC Stock" numFmtId="0">
      <sharedItems containsString="0" containsBlank="1" containsNumber="1" containsInteger="1" minValue="0" maxValue="950"/>
    </cacheField>
    <cacheField name="Total cost use TSC Stock" numFmtId="43">
      <sharedItems containsSemiMixedTypes="0" containsString="0" containsNumber="1" minValue="0" maxValue="74309"/>
    </cacheField>
    <cacheField name="Use IPACK New" numFmtId="0">
      <sharedItems containsString="0" containsBlank="1" containsNumber="1" containsInteger="1" minValue="0" maxValue="250"/>
    </cacheField>
    <cacheField name="Total cost use New IPACK" numFmtId="43">
      <sharedItems containsSemiMixedTypes="0" containsString="0" containsNumber="1" minValue="0" maxValue="4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s v="1"/>
    <s v="IS19050001"/>
    <s v="WF"/>
    <x v="0"/>
    <s v="16"/>
    <s v="Jaran.k"/>
    <s v="รับแล้ว"/>
    <s v="Order"/>
    <m/>
    <s v="07/05/2019 17:20:00"/>
    <s v="08/05/2019 13:47:09"/>
    <s v="DETSC19050001"/>
    <n v="16"/>
    <s v="07/05/2019 13:52:02"/>
    <s v="สุริยา สีดาหาร"/>
    <s v="07/05/2019 13:54:07"/>
    <s v="สุริยา สีดาหาร"/>
    <x v="0"/>
    <x v="0"/>
    <x v="0"/>
    <n v="7"/>
    <n v="5"/>
    <x v="0"/>
  </r>
  <r>
    <s v="2"/>
    <s v="IS19050001"/>
    <s v="WF"/>
    <x v="1"/>
    <s v="16"/>
    <s v="Jaran.k"/>
    <s v="รับแล้ว"/>
    <s v="Order"/>
    <m/>
    <s v="07/05/2019 17:20:00"/>
    <s v="08/05/2019 13:47:09"/>
    <s v="DETSC19050001"/>
    <n v="16"/>
    <s v="07/05/2019 13:52:33"/>
    <s v="สุริยา สีดาหาร"/>
    <s v="07/05/2019 13:54:07"/>
    <s v="สุริยา สีดาหาร"/>
    <x v="0"/>
    <x v="0"/>
    <x v="0"/>
    <n v="7"/>
    <n v="5"/>
    <x v="0"/>
  </r>
  <r>
    <s v="3"/>
    <s v="IS19050002"/>
    <s v="WH"/>
    <x v="0"/>
    <s v="16"/>
    <s v="Jaran.k"/>
    <s v="รับแล้ว"/>
    <s v="Order"/>
    <m/>
    <s v="08/05/2019 13:20:00"/>
    <s v="08/05/2019 15:20:00"/>
    <s v="DETSC19050002"/>
    <n v="16"/>
    <s v="08/05/2019 09:22:57"/>
    <s v="สุริยา สีดาหาร"/>
    <s v="08/05/2019 10:09:50"/>
    <s v="สุริยา สีดาหาร"/>
    <x v="0"/>
    <x v="0"/>
    <x v="0"/>
    <n v="8"/>
    <n v="5"/>
    <x v="0"/>
  </r>
  <r>
    <s v="4"/>
    <s v="IS19050002"/>
    <s v="WH"/>
    <x v="1"/>
    <s v="16"/>
    <s v="Jaran.k"/>
    <s v="รับแล้ว"/>
    <s v="Order"/>
    <m/>
    <s v="08/05/2019 13:20:00"/>
    <s v="08/05/2019 15:20:00"/>
    <s v="DETSC19050002"/>
    <n v="16"/>
    <s v="08/05/2019 09:23:11"/>
    <s v="สุริยา สีดาหาร"/>
    <s v="08/05/2019 10:09:50"/>
    <s v="สุริยา สีดาหาร"/>
    <x v="0"/>
    <x v="0"/>
    <x v="0"/>
    <n v="8"/>
    <n v="5"/>
    <x v="0"/>
  </r>
  <r>
    <s v="5"/>
    <s v="IS19050003"/>
    <s v="WJ"/>
    <x v="2"/>
    <s v="40"/>
    <s v="Jaran.k"/>
    <s v="รับแล้ว"/>
    <s v="Order"/>
    <m/>
    <s v="08/05/2019 15:20:00"/>
    <s v="08/05/2019 15:20:00"/>
    <s v="DETSC19050003"/>
    <n v="40"/>
    <s v="08/05/2019 10:48:22"/>
    <s v="วิเชษฐ์ สร้อยสน"/>
    <s v="08/05/2019 11:04:37"/>
    <s v="วิเชษฐ์ สร้อยสน"/>
    <x v="0"/>
    <x v="0"/>
    <x v="0"/>
    <n v="8"/>
    <n v="5"/>
    <x v="0"/>
  </r>
  <r>
    <s v="6"/>
    <s v="IS19050003"/>
    <s v="WJ"/>
    <x v="3"/>
    <s v="12"/>
    <s v="Jaran.k"/>
    <s v="รับแล้ว"/>
    <s v="Order"/>
    <m/>
    <s v="08/05/2019 15:20:00"/>
    <s v="08/05/2019 15:20:00"/>
    <s v="DETSC19050003"/>
    <n v="12"/>
    <s v="08/05/2019 10:48:23"/>
    <s v="วิเชษฐ์ สร้อยสน"/>
    <s v="08/05/2019 11:04:37"/>
    <s v="วิเชษฐ์ สร้อยสน"/>
    <x v="0"/>
    <x v="0"/>
    <x v="0"/>
    <n v="8"/>
    <n v="5"/>
    <x v="0"/>
  </r>
  <r>
    <s v="7"/>
    <s v="IS19050003"/>
    <s v="WJ"/>
    <x v="4"/>
    <s v="8"/>
    <s v="Jaran.k"/>
    <s v="รับแล้ว"/>
    <s v="Order"/>
    <m/>
    <s v="08/05/2019 15:20:00"/>
    <s v="08/05/2019 15:20:00"/>
    <s v="DETSC19050003"/>
    <n v="8"/>
    <s v="08/05/2019 10:48:24"/>
    <s v="วิเชษฐ์ สร้อยสน"/>
    <s v="08/05/2019 11:04:37"/>
    <s v="วิเชษฐ์ สร้อยสน"/>
    <x v="0"/>
    <x v="0"/>
    <x v="0"/>
    <n v="8"/>
    <n v="5"/>
    <x v="0"/>
  </r>
  <r>
    <s v="8"/>
    <s v="IS19050004"/>
    <s v="A7G"/>
    <x v="5"/>
    <s v="200"/>
    <s v="prayoon.b"/>
    <s v="รับแล้ว"/>
    <s v="Order"/>
    <m/>
    <s v="08/05/2019 15:20:00"/>
    <s v="08/05/2019 17:20:00"/>
    <s v="DETSC19050004"/>
    <n v="200"/>
    <s v="08/05/2019 11:18:51"/>
    <s v="สุริยา สีดาหาร"/>
    <s v="08/05/2019 11:20:53"/>
    <s v="สุริยา สีดาหาร"/>
    <x v="0"/>
    <x v="1"/>
    <x v="1"/>
    <n v="8"/>
    <n v="5"/>
    <x v="0"/>
  </r>
  <r>
    <s v="9"/>
    <s v="IS19050006"/>
    <s v="A7E"/>
    <x v="6"/>
    <s v="10"/>
    <s v="prayoon.b"/>
    <s v="รับแล้ว"/>
    <s v="Order"/>
    <m/>
    <s v="08/05/2019 17:20:00"/>
    <s v="08/05/2019 17:20:00"/>
    <s v="DETSC19050005"/>
    <n v="10"/>
    <s v="08/05/2019 11:47:48"/>
    <s v="วิเชษฐ์ สร้อยสน"/>
    <s v="08/05/2019 11:48:59"/>
    <s v="วิเชษฐ์ สร้อยสน"/>
    <x v="0"/>
    <x v="1"/>
    <x v="1"/>
    <n v="8"/>
    <n v="5"/>
    <x v="0"/>
  </r>
  <r>
    <s v="10"/>
    <s v="IS19050006"/>
    <s v="A7E"/>
    <x v="7"/>
    <s v="10"/>
    <s v="prayoon.b"/>
    <s v="รับแล้ว"/>
    <s v="Order"/>
    <m/>
    <s v="08/05/2019 17:20:00"/>
    <s v="08/05/2019 17:20:00"/>
    <s v="DETSC19050005"/>
    <n v="10"/>
    <s v="08/05/2019 11:48:02"/>
    <s v="วิเชษฐ์ สร้อยสน"/>
    <s v="08/05/2019 11:48:59"/>
    <s v="วิเชษฐ์ สร้อยสน"/>
    <x v="0"/>
    <x v="1"/>
    <x v="1"/>
    <n v="8"/>
    <n v="5"/>
    <x v="0"/>
  </r>
  <r>
    <s v="11"/>
    <s v="IS19050005"/>
    <s v="A3E"/>
    <x v="8"/>
    <s v="30"/>
    <s v="yuttagarn.m"/>
    <s v="รับแล้ว"/>
    <s v="Order"/>
    <m/>
    <s v="08/05/2019 17:20:00"/>
    <s v="08/05/2019 17:20:00"/>
    <s v="DETSC19050006"/>
    <n v="30"/>
    <s v="08/05/2019 13:38:29"/>
    <s v="วิเชษฐ์ สร้อยสน"/>
    <s v="08/05/2019 13:39:51"/>
    <s v="วิเชษฐ์ สร้อยสน"/>
    <x v="0"/>
    <x v="2"/>
    <x v="2"/>
    <n v="8"/>
    <n v="5"/>
    <x v="0"/>
  </r>
  <r>
    <s v="12"/>
    <s v="IS19050007"/>
    <s v="DH"/>
    <x v="9"/>
    <s v="20"/>
    <s v="pavinee.t"/>
    <s v="รับแล้ว"/>
    <s v="Order"/>
    <m/>
    <s v="09/05/2019 10:20:00"/>
    <s v="09/05/2019 10:20:00"/>
    <s v="DETSC19050007"/>
    <n v="20"/>
    <s v="08/05/2019 16:44:34"/>
    <s v="สุริยา สีดาหาร"/>
    <s v="08/05/2019 16:45:31"/>
    <s v="สุริยา สีดาหาร"/>
    <x v="1"/>
    <x v="3"/>
    <x v="3"/>
    <n v="8"/>
    <n v="5"/>
    <x v="0"/>
  </r>
  <r>
    <s v="13"/>
    <s v="IS19050007"/>
    <s v="DH"/>
    <x v="10"/>
    <s v="20"/>
    <s v="pavinee.t"/>
    <s v="รับแล้ว"/>
    <s v="Order"/>
    <m/>
    <s v="09/05/2019 10:20:00"/>
    <s v="09/05/2019 10:20:00"/>
    <s v="DETSC19050007"/>
    <n v="20"/>
    <s v="08/05/2019 16:44:36"/>
    <s v="สุริยา สีดาหาร"/>
    <s v="08/05/2019 16:45:31"/>
    <s v="สุริยา สีดาหาร"/>
    <x v="1"/>
    <x v="3"/>
    <x v="3"/>
    <n v="8"/>
    <n v="5"/>
    <x v="0"/>
  </r>
  <r>
    <s v="14"/>
    <s v="IS19050008"/>
    <s v="WF"/>
    <x v="0"/>
    <s v="16"/>
    <s v="Jaran.k"/>
    <s v="รับแล้ว"/>
    <s v="Order"/>
    <m/>
    <s v="09/05/2019 13:20:00"/>
    <s v="09/05/2019 13:20:00"/>
    <s v="DETSC19050008"/>
    <n v="16"/>
    <s v="09/05/2019 10:40:25"/>
    <s v="วิเชษฐ์ สร้อยสน"/>
    <s v="09/05/2019 10:43:08"/>
    <s v="วิเชษฐ์ สร้อยสน"/>
    <x v="0"/>
    <x v="0"/>
    <x v="0"/>
    <n v="9"/>
    <n v="5"/>
    <x v="0"/>
  </r>
  <r>
    <s v="15"/>
    <s v="IS19050008"/>
    <s v="WF"/>
    <x v="1"/>
    <s v="16"/>
    <s v="Jaran.k"/>
    <s v="รับแล้ว"/>
    <s v="Order"/>
    <m/>
    <s v="09/05/2019 13:20:00"/>
    <s v="09/05/2019 13:20:00"/>
    <s v="DETSC19050008"/>
    <n v="16"/>
    <s v="09/05/2019 10:40:26"/>
    <s v="วิเชษฐ์ สร้อยสน"/>
    <s v="09/05/2019 10:43:08"/>
    <s v="วิเชษฐ์ สร้อยสน"/>
    <x v="0"/>
    <x v="0"/>
    <x v="0"/>
    <n v="9"/>
    <n v="5"/>
    <x v="0"/>
  </r>
  <r>
    <s v="16"/>
    <s v="IS19050009"/>
    <s v="WF"/>
    <x v="0"/>
    <s v="16"/>
    <s v="Jaran.k"/>
    <s v="รับแล้ว"/>
    <s v="Order"/>
    <m/>
    <s v="09/05/2019 13:20:00"/>
    <s v="09/05/2019 13:20:00"/>
    <s v="DETSC19050008"/>
    <n v="16"/>
    <s v="09/05/2019 10:39:50"/>
    <s v="วิเชษฐ์ สร้อยสน"/>
    <s v="09/05/2019 10:43:08"/>
    <s v="วิเชษฐ์ สร้อยสน"/>
    <x v="0"/>
    <x v="0"/>
    <x v="0"/>
    <n v="9"/>
    <n v="5"/>
    <x v="0"/>
  </r>
  <r>
    <s v="17"/>
    <s v="IS19050009"/>
    <s v="WF"/>
    <x v="1"/>
    <s v="16"/>
    <s v="Jaran.k"/>
    <s v="รับแล้ว"/>
    <s v="Order"/>
    <m/>
    <s v="09/05/2019 13:20:00"/>
    <s v="09/05/2019 13:20:00"/>
    <s v="DETSC19050008"/>
    <n v="16"/>
    <s v="09/05/2019 10:39:52"/>
    <s v="วิเชษฐ์ สร้อยสน"/>
    <s v="09/05/2019 10:43:08"/>
    <s v="วิเชษฐ์ สร้อยสน"/>
    <x v="0"/>
    <x v="0"/>
    <x v="0"/>
    <n v="9"/>
    <n v="5"/>
    <x v="0"/>
  </r>
  <r>
    <s v="18"/>
    <s v="EP19050001"/>
    <s v="HL"/>
    <x v="9"/>
    <s v="4"/>
    <s v="Ekkarach.S"/>
    <s v="รับแล้ว"/>
    <s v="Express"/>
    <s v="ส่งงานEXP"/>
    <s v="09/05/2019 14:34:23"/>
    <s v="09/05/2019 10:20:00"/>
    <s v="DETSC19050010"/>
    <n v="4"/>
    <s v="09/05/2019 16:10:50"/>
    <s v="วิเชษฐ์ สร้อยสน"/>
    <s v="09/05/2019 16:13:32"/>
    <s v="วิเชษฐ์ สร้อยสน"/>
    <x v="0"/>
    <x v="4"/>
    <x v="4"/>
    <n v="9"/>
    <n v="5"/>
    <x v="0"/>
  </r>
  <r>
    <s v="19"/>
    <s v="EP19050001"/>
    <s v="HL"/>
    <x v="10"/>
    <s v="4"/>
    <s v="Ekkarach.S"/>
    <s v="รับแล้ว"/>
    <s v="Express"/>
    <s v="ส่งงานEXP"/>
    <s v="09/05/2019 14:34:23"/>
    <s v="09/05/2019 10:20:00"/>
    <s v="DETSC19050010"/>
    <n v="4"/>
    <s v="09/05/2019 16:10:54"/>
    <s v="วิเชษฐ์ สร้อยสน"/>
    <s v="09/05/2019 16:13:32"/>
    <s v="วิเชษฐ์ สร้อยสน"/>
    <x v="0"/>
    <x v="4"/>
    <x v="4"/>
    <n v="9"/>
    <n v="5"/>
    <x v="0"/>
  </r>
  <r>
    <s v="20"/>
    <s v="EP19050001"/>
    <s v="HL"/>
    <x v="11"/>
    <s v="4"/>
    <s v="Ekkarach.S"/>
    <s v="รับแล้ว"/>
    <s v="Express"/>
    <s v="ส่งงานEXP"/>
    <s v="09/05/2019 14:34:23"/>
    <s v="09/05/2019 10:20:00"/>
    <s v="DETSC19050010"/>
    <n v="4"/>
    <s v="09/05/2019 16:10:56"/>
    <s v="วิเชษฐ์ สร้อยสน"/>
    <s v="09/05/2019 16:13:32"/>
    <s v="วิเชษฐ์ สร้อยสน"/>
    <x v="0"/>
    <x v="4"/>
    <x v="4"/>
    <n v="9"/>
    <n v="5"/>
    <x v="0"/>
  </r>
  <r>
    <s v="21"/>
    <s v="IS19050010"/>
    <s v="A1A"/>
    <x v="12"/>
    <s v="40"/>
    <s v="chatwarin.k"/>
    <s v="รับแล้ว"/>
    <s v="Order"/>
    <m/>
    <s v="09/05/2019 15:20:00"/>
    <s v="10/05/2019 10:20:00"/>
    <s v="DETSC19050011"/>
    <n v="40"/>
    <s v="09/05/2019 16:29:43"/>
    <s v="วิเชษฐ์ สร้อยสน"/>
    <s v="09/05/2019 16:30:36"/>
    <s v="วิเชษฐ์ สร้อยสน"/>
    <x v="0"/>
    <x v="5"/>
    <x v="5"/>
    <n v="9"/>
    <n v="5"/>
    <x v="0"/>
  </r>
  <r>
    <s v="22"/>
    <s v="IS19050011"/>
    <s v="DH"/>
    <x v="13"/>
    <s v="20"/>
    <s v="pavinee.t"/>
    <s v="รับแล้ว"/>
    <s v="Order"/>
    <m/>
    <s v="09/05/2019 15:20:00"/>
    <s v="09/05/2019 15:20:00"/>
    <s v="DETSC19050009"/>
    <n v="20"/>
    <s v="09/05/2019 14:00:03"/>
    <s v="วิเชษฐ์ สร้อยสน"/>
    <s v="09/05/2019 14:02:08"/>
    <s v="วิเชษฐ์ สร้อยสน"/>
    <x v="1"/>
    <x v="3"/>
    <x v="3"/>
    <n v="9"/>
    <n v="5"/>
    <x v="0"/>
  </r>
  <r>
    <s v="23"/>
    <s v="IS19050011"/>
    <s v="DH"/>
    <x v="14"/>
    <s v="20"/>
    <s v="pavinee.t"/>
    <s v="รับแล้ว"/>
    <s v="Order"/>
    <m/>
    <s v="09/05/2019 15:20:00"/>
    <s v="09/05/2019 15:20:00"/>
    <s v="DETSC19050009"/>
    <n v="20"/>
    <s v="09/05/2019 14:00:05"/>
    <s v="วิเชษฐ์ สร้อยสน"/>
    <s v="09/05/2019 14:02:08"/>
    <s v="วิเชษฐ์ สร้อยสน"/>
    <x v="1"/>
    <x v="3"/>
    <x v="3"/>
    <n v="9"/>
    <n v="5"/>
    <x v="0"/>
  </r>
  <r>
    <s v="24"/>
    <s v="IS19050011"/>
    <s v="DH"/>
    <x v="15"/>
    <s v="60"/>
    <s v="pavinee.t"/>
    <s v="รับแล้ว"/>
    <s v="Order"/>
    <m/>
    <s v="09/05/2019 15:20:00"/>
    <s v="09/05/2019 15:20:00"/>
    <s v="DETSC19050009"/>
    <n v="60"/>
    <s v="09/05/2019 14:00:07"/>
    <s v="วิเชษฐ์ สร้อยสน"/>
    <s v="09/05/2019 14:02:08"/>
    <s v="วิเชษฐ์ สร้อยสน"/>
    <x v="1"/>
    <x v="3"/>
    <x v="3"/>
    <n v="9"/>
    <n v="5"/>
    <x v="0"/>
  </r>
  <r>
    <s v="25"/>
    <s v="IS19050011"/>
    <s v="DH"/>
    <x v="16"/>
    <s v="10"/>
    <s v="pavinee.t"/>
    <s v="รับแล้ว"/>
    <s v="Order"/>
    <m/>
    <s v="09/05/2019 15:20:00"/>
    <s v="09/05/2019 15:20:00"/>
    <s v="DETSC19050009"/>
    <n v="10"/>
    <s v="09/05/2019 14:00:08"/>
    <s v="วิเชษฐ์ สร้อยสน"/>
    <s v="09/05/2019 14:02:08"/>
    <s v="วิเชษฐ์ สร้อยสน"/>
    <x v="1"/>
    <x v="3"/>
    <x v="3"/>
    <n v="9"/>
    <n v="5"/>
    <x v="0"/>
  </r>
  <r>
    <s v="26"/>
    <s v="IS19050011"/>
    <s v="DH"/>
    <x v="17"/>
    <s v="20"/>
    <s v="pavinee.t"/>
    <s v="รับแล้ว"/>
    <s v="Order"/>
    <m/>
    <s v="09/05/2019 15:20:00"/>
    <s v="09/05/2019 15:20:00"/>
    <s v="DETSC19050009"/>
    <n v="20"/>
    <s v="09/05/2019 14:00:09"/>
    <s v="วิเชษฐ์ สร้อยสน"/>
    <s v="09/05/2019 14:02:08"/>
    <s v="วิเชษฐ์ สร้อยสน"/>
    <x v="1"/>
    <x v="3"/>
    <x v="3"/>
    <n v="9"/>
    <n v="5"/>
    <x v="0"/>
  </r>
  <r>
    <s v="27"/>
    <s v="IS19050011"/>
    <s v="DH"/>
    <x v="18"/>
    <s v="20"/>
    <s v="pavinee.t"/>
    <s v="รับแล้ว"/>
    <s v="Order"/>
    <m/>
    <s v="09/05/2019 15:20:00"/>
    <s v="09/05/2019 15:20:00"/>
    <s v="DETSC19050009"/>
    <n v="20"/>
    <s v="09/05/2019 14:00:11"/>
    <s v="วิเชษฐ์ สร้อยสน"/>
    <s v="09/05/2019 14:02:08"/>
    <s v="วิเชษฐ์ สร้อยสน"/>
    <x v="1"/>
    <x v="3"/>
    <x v="3"/>
    <n v="9"/>
    <n v="5"/>
    <x v="0"/>
  </r>
  <r>
    <s v="28"/>
    <s v="IS19050011"/>
    <s v="DH"/>
    <x v="19"/>
    <s v="20"/>
    <s v="pavinee.t"/>
    <s v="รับแล้ว"/>
    <s v="Order"/>
    <m/>
    <s v="09/05/2019 15:20:00"/>
    <s v="09/05/2019 15:20:00"/>
    <s v="DETSC19050009"/>
    <n v="20"/>
    <s v="09/05/2019 14:00:13"/>
    <s v="วิเชษฐ์ สร้อยสน"/>
    <s v="09/05/2019 14:02:08"/>
    <s v="วิเชษฐ์ สร้อยสน"/>
    <x v="1"/>
    <x v="3"/>
    <x v="3"/>
    <n v="9"/>
    <n v="5"/>
    <x v="0"/>
  </r>
  <r>
    <s v="29"/>
    <s v="IS19050011"/>
    <s v="DH"/>
    <x v="20"/>
    <s v="10"/>
    <s v="pavinee.t"/>
    <s v="รับแล้ว"/>
    <s v="Order"/>
    <m/>
    <s v="09/05/2019 15:20:00"/>
    <s v="09/05/2019 15:20:00"/>
    <s v="DETSC19050009"/>
    <n v="10"/>
    <s v="09/05/2019 14:00:15"/>
    <s v="วิเชษฐ์ สร้อยสน"/>
    <s v="09/05/2019 14:02:08"/>
    <s v="วิเชษฐ์ สร้อยสน"/>
    <x v="1"/>
    <x v="3"/>
    <x v="3"/>
    <n v="9"/>
    <n v="5"/>
    <x v="0"/>
  </r>
  <r>
    <s v="30"/>
    <s v="IS19050013"/>
    <s v="A1A"/>
    <x v="12"/>
    <s v="40"/>
    <s v="chatwarin.k"/>
    <s v="รับแล้ว"/>
    <s v="Order"/>
    <m/>
    <s v="10/05/2019 10:20:00"/>
    <s v="10/05/2019 10:20:00"/>
    <s v="DETSC19050011"/>
    <n v="40"/>
    <s v="09/05/2019 16:28:53"/>
    <s v="วิเชษฐ์ สร้อยสน"/>
    <s v="09/05/2019 16:30:36"/>
    <s v="วิเชษฐ์ สร้อยสน"/>
    <x v="0"/>
    <x v="5"/>
    <x v="5"/>
    <n v="9"/>
    <n v="5"/>
    <x v="0"/>
  </r>
  <r>
    <s v="31"/>
    <s v="IS19050017"/>
    <s v="A4E"/>
    <x v="21"/>
    <s v="10"/>
    <s v="channarong.P"/>
    <s v="รับแล้ว"/>
    <s v="Order"/>
    <m/>
    <s v="10/05/2019 10:20:00"/>
    <s v="10/05/2019 10:20:00"/>
    <s v="DETSC19050012"/>
    <n v="10"/>
    <s v="09/05/2019 17:08:59"/>
    <s v="วิเชษฐ์ สร้อยสน"/>
    <s v="09/05/2019 17:09:52"/>
    <s v="วิเชษฐ์ สร้อยสน"/>
    <x v="0"/>
    <x v="6"/>
    <x v="6"/>
    <n v="9"/>
    <n v="5"/>
    <x v="0"/>
  </r>
  <r>
    <s v="32"/>
    <s v="IS19050018"/>
    <s v="DH"/>
    <x v="18"/>
    <s v="20"/>
    <s v="pavinee.t"/>
    <s v="รับแล้ว"/>
    <s v="Order"/>
    <m/>
    <s v="10/05/2019 10:20:00"/>
    <s v="10/05/2019 15:20:00"/>
    <s v="DETSC19050016"/>
    <n v="20"/>
    <s v="10/05/2019 11:58:43"/>
    <s v="วิเชษฐ์ สร้อยสน"/>
    <s v="10/05/2019 13:20:24"/>
    <s v="วิเชษฐ์ สร้อยสน"/>
    <x v="1"/>
    <x v="3"/>
    <x v="3"/>
    <n v="10"/>
    <n v="5"/>
    <x v="0"/>
  </r>
  <r>
    <s v="33"/>
    <s v="IS19050018"/>
    <s v="DH"/>
    <x v="19"/>
    <s v="20"/>
    <s v="pavinee.t"/>
    <s v="รับแล้ว"/>
    <s v="Order"/>
    <m/>
    <s v="10/05/2019 10:20:00"/>
    <s v="10/05/2019 15:20:00"/>
    <s v="DETSC19050016"/>
    <n v="20"/>
    <s v="10/05/2019 11:58:45"/>
    <s v="วิเชษฐ์ สร้อยสน"/>
    <s v="10/05/2019 13:20:24"/>
    <s v="วิเชษฐ์ สร้อยสน"/>
    <x v="1"/>
    <x v="3"/>
    <x v="3"/>
    <n v="10"/>
    <n v="5"/>
    <x v="0"/>
  </r>
  <r>
    <s v="34"/>
    <s v="IS19050018"/>
    <s v="DH"/>
    <x v="16"/>
    <s v="10"/>
    <s v="pavinee.t"/>
    <s v="รับแล้ว"/>
    <s v="Order"/>
    <m/>
    <s v="10/05/2019 10:20:00"/>
    <s v="10/05/2019 15:20:00"/>
    <s v="DETSC19050016"/>
    <n v="10"/>
    <s v="10/05/2019 11:58:46"/>
    <s v="วิเชษฐ์ สร้อยสน"/>
    <s v="10/05/2019 13:20:24"/>
    <s v="วิเชษฐ์ สร้อยสน"/>
    <x v="1"/>
    <x v="3"/>
    <x v="3"/>
    <n v="10"/>
    <n v="5"/>
    <x v="0"/>
  </r>
  <r>
    <s v="35"/>
    <s v="IS19050018"/>
    <s v="DH"/>
    <x v="15"/>
    <s v="60"/>
    <s v="pavinee.t"/>
    <s v="รับแล้ว"/>
    <s v="Order"/>
    <m/>
    <s v="10/05/2019 10:20:00"/>
    <s v="10/05/2019 15:20:00"/>
    <s v="DETSC19050016"/>
    <n v="60"/>
    <s v="10/05/2019 11:58:48"/>
    <s v="วิเชษฐ์ สร้อยสน"/>
    <s v="10/05/2019 13:20:24"/>
    <s v="วิเชษฐ์ สร้อยสน"/>
    <x v="1"/>
    <x v="3"/>
    <x v="3"/>
    <n v="10"/>
    <n v="5"/>
    <x v="0"/>
  </r>
  <r>
    <s v="36"/>
    <s v="IS19050018"/>
    <s v="DH"/>
    <x v="10"/>
    <s v="20"/>
    <s v="pavinee.t"/>
    <s v="รับแล้ว"/>
    <s v="Order"/>
    <m/>
    <s v="10/05/2019 10:20:00"/>
    <s v="10/05/2019 15:20:00"/>
    <s v="DETSC19050016"/>
    <n v="20"/>
    <s v="10/05/2019 11:58:50"/>
    <s v="วิเชษฐ์ สร้อยสน"/>
    <s v="10/05/2019 13:20:24"/>
    <s v="วิเชษฐ์ สร้อยสน"/>
    <x v="1"/>
    <x v="3"/>
    <x v="3"/>
    <n v="10"/>
    <n v="5"/>
    <x v="0"/>
  </r>
  <r>
    <s v="37"/>
    <s v="IS19050018"/>
    <s v="DH"/>
    <x v="22"/>
    <s v="10"/>
    <s v="pavinee.t"/>
    <s v="รับแล้ว"/>
    <s v="Order"/>
    <m/>
    <s v="10/05/2019 10:20:00"/>
    <s v="10/05/2019 15:20:00"/>
    <s v="DETSC19050016"/>
    <n v="10"/>
    <s v="10/05/2019 11:58:51"/>
    <s v="วิเชษฐ์ สร้อยสน"/>
    <s v="10/05/2019 13:20:24"/>
    <s v="วิเชษฐ์ สร้อยสน"/>
    <x v="1"/>
    <x v="3"/>
    <x v="3"/>
    <n v="10"/>
    <n v="5"/>
    <x v="0"/>
  </r>
  <r>
    <s v="38"/>
    <s v="IS19050018"/>
    <s v="DH"/>
    <x v="20"/>
    <s v="10"/>
    <s v="pavinee.t"/>
    <s v="รับแล้ว"/>
    <s v="Order"/>
    <m/>
    <s v="10/05/2019 10:20:00"/>
    <s v="10/05/2019 15:20:00"/>
    <s v="DETSC19050016"/>
    <n v="10"/>
    <s v="10/05/2019 11:58:53"/>
    <s v="วิเชษฐ์ สร้อยสน"/>
    <s v="10/05/2019 13:20:24"/>
    <s v="วิเชษฐ์ สร้อยสน"/>
    <x v="1"/>
    <x v="3"/>
    <x v="3"/>
    <n v="10"/>
    <n v="5"/>
    <x v="0"/>
  </r>
  <r>
    <s v="39"/>
    <s v="IS19050018"/>
    <s v="DH"/>
    <x v="9"/>
    <s v="20"/>
    <s v="pavinee.t"/>
    <s v="รับแล้ว"/>
    <s v="Order"/>
    <m/>
    <s v="10/05/2019 10:20:00"/>
    <s v="10/05/2019 15:20:00"/>
    <s v="DETSC19050016"/>
    <n v="20"/>
    <s v="10/05/2019 11:58:54"/>
    <s v="วิเชษฐ์ สร้อยสน"/>
    <s v="10/05/2019 13:20:24"/>
    <s v="วิเชษฐ์ สร้อยสน"/>
    <x v="1"/>
    <x v="3"/>
    <x v="3"/>
    <n v="10"/>
    <n v="5"/>
    <x v="0"/>
  </r>
  <r>
    <s v="40"/>
    <s v="IS19050018"/>
    <s v="DH"/>
    <x v="23"/>
    <s v="50"/>
    <s v="pavinee.t"/>
    <s v="รับแล้ว"/>
    <s v="Order"/>
    <m/>
    <s v="10/05/2019 10:20:00"/>
    <s v="10/05/2019 15:20:00"/>
    <s v="DETSC19050016"/>
    <n v="50"/>
    <s v="10/05/2019 11:58:56"/>
    <s v="วิเชษฐ์ สร้อยสน"/>
    <s v="10/05/2019 13:20:24"/>
    <s v="วิเชษฐ์ สร้อยสน"/>
    <x v="1"/>
    <x v="3"/>
    <x v="3"/>
    <n v="10"/>
    <n v="5"/>
    <x v="0"/>
  </r>
  <r>
    <s v="41"/>
    <s v="IS19050018"/>
    <s v="DH"/>
    <x v="24"/>
    <s v="20"/>
    <s v="pavinee.t"/>
    <s v="รับแล้ว"/>
    <s v="Order"/>
    <m/>
    <s v="10/05/2019 10:20:00"/>
    <s v="10/05/2019 15:20:00"/>
    <s v="DETSC19050016"/>
    <n v="20"/>
    <s v="10/05/2019 11:58:57"/>
    <s v="วิเชษฐ์ สร้อยสน"/>
    <s v="10/05/2019 13:20:24"/>
    <s v="วิเชษฐ์ สร้อยสน"/>
    <x v="1"/>
    <x v="3"/>
    <x v="3"/>
    <n v="10"/>
    <n v="5"/>
    <x v="0"/>
  </r>
  <r>
    <s v="42"/>
    <s v="IS19050012"/>
    <s v="A1A"/>
    <x v="12"/>
    <s v="40"/>
    <s v="chatwarin.k"/>
    <s v="รับแล้ว"/>
    <s v="Order"/>
    <m/>
    <s v="10/05/2019 10:20:00"/>
    <s v="10/05/2019 10:20:00"/>
    <s v="DETSC19050011"/>
    <n v="40"/>
    <s v="09/05/2019 16:29:20"/>
    <s v="วิเชษฐ์ สร้อยสน"/>
    <s v="09/05/2019 16:30:36"/>
    <s v="วิเชษฐ์ สร้อยสน"/>
    <x v="0"/>
    <x v="5"/>
    <x v="5"/>
    <n v="9"/>
    <n v="5"/>
    <x v="0"/>
  </r>
  <r>
    <s v="43"/>
    <s v="IS19050014"/>
    <s v="A2A"/>
    <x v="25"/>
    <s v="10"/>
    <s v="wisoot.K"/>
    <s v="รับแล้ว"/>
    <s v="Order"/>
    <m/>
    <s v="10/05/2019 10:20:00"/>
    <s v="10/05/2019 10:20:00"/>
    <s v="DETSC19050014"/>
    <n v="10"/>
    <s v="09/05/2019 17:51:15"/>
    <s v="วิเชษฐ์ สร้อยสน"/>
    <s v="09/05/2019 17:51:44"/>
    <s v="วิเชษฐ์ สร้อยสน"/>
    <x v="0"/>
    <x v="7"/>
    <x v="7"/>
    <n v="9"/>
    <n v="5"/>
    <x v="0"/>
  </r>
  <r>
    <s v="44"/>
    <s v="IS19050014"/>
    <s v="A2A"/>
    <x v="26"/>
    <s v="10"/>
    <s v="wisoot.K"/>
    <s v="รับแล้ว"/>
    <s v="Order"/>
    <m/>
    <s v="10/05/2019 10:20:00"/>
    <s v="10/05/2019 10:20:00"/>
    <s v="DETSC19050014"/>
    <n v="10"/>
    <s v="09/05/2019 17:51:17"/>
    <s v="วิเชษฐ์ สร้อยสน"/>
    <s v="09/05/2019 17:51:44"/>
    <s v="วิเชษฐ์ สร้อยสน"/>
    <x v="0"/>
    <x v="7"/>
    <x v="7"/>
    <n v="9"/>
    <n v="5"/>
    <x v="0"/>
  </r>
  <r>
    <s v="45"/>
    <s v="IS19050015"/>
    <s v="A5E"/>
    <x v="4"/>
    <s v="40"/>
    <s v="jakkrich.N"/>
    <s v="รับแล้ว"/>
    <s v="Order"/>
    <m/>
    <s v="10/05/2019 10:20:00"/>
    <s v="10/05/2019 10:20:00"/>
    <s v="DETSC19050013"/>
    <n v="40"/>
    <s v="09/05/2019 17:08:35"/>
    <s v="วิเชษฐ์ สร้อยสน"/>
    <s v="09/05/2019 17:10:58"/>
    <s v="วิเชษฐ์ สร้อยสน"/>
    <x v="0"/>
    <x v="8"/>
    <x v="8"/>
    <n v="9"/>
    <n v="5"/>
    <x v="0"/>
  </r>
  <r>
    <s v="46"/>
    <s v="IS19050016"/>
    <s v="A4E"/>
    <x v="27"/>
    <s v="10"/>
    <s v="channarong.P"/>
    <s v="รับแล้ว"/>
    <s v="Order"/>
    <m/>
    <s v="10/05/2019 10:20:00"/>
    <s v="10/05/2019 10:20:00"/>
    <s v="DETSC19050012"/>
    <n v="10"/>
    <s v="09/05/2019 17:09:15"/>
    <s v="วิเชษฐ์ สร้อยสน"/>
    <s v="09/05/2019 17:09:52"/>
    <s v="วิเชษฐ์ สร้อยสน"/>
    <x v="0"/>
    <x v="6"/>
    <x v="6"/>
    <n v="9"/>
    <n v="5"/>
    <x v="0"/>
  </r>
  <r>
    <s v="47"/>
    <s v="IS19050019"/>
    <s v="A4C"/>
    <x v="28"/>
    <s v="150"/>
    <s v="channarong.P"/>
    <s v="รับแล้ว"/>
    <s v="Order"/>
    <m/>
    <s v="10/05/2019 13:20:00"/>
    <s v="10/05/2019 15:20:00"/>
    <s v="DETSC19050015"/>
    <n v="150"/>
    <s v="10/05/2019 09:24:20"/>
    <s v="วิเชษฐ์ สร้อยสน"/>
    <s v="10/05/2019 09:24:52"/>
    <s v="วิเชษฐ์ สร้อยสน"/>
    <x v="0"/>
    <x v="6"/>
    <x v="6"/>
    <n v="10"/>
    <n v="5"/>
    <x v="0"/>
  </r>
  <r>
    <s v="48"/>
    <s v="EP19050002"/>
    <s v="DH"/>
    <x v="18"/>
    <s v="20"/>
    <s v="pavinee.t"/>
    <s v="รับแล้ว"/>
    <s v="Express"/>
    <s v="Order ด่วน Cust.Honda Brazil"/>
    <s v="10/05/2019 14:21:46"/>
    <s v="10/05/2019 14:45:29"/>
    <s v="DETSC19050018"/>
    <n v="20"/>
    <s v="10/05/2019 15:20:26"/>
    <s v="วิเชษฐ์ สร้อยสน"/>
    <s v="10/05/2019 15:20:50"/>
    <s v="วิเชษฐ์ สร้อยสน"/>
    <x v="1"/>
    <x v="3"/>
    <x v="3"/>
    <n v="10"/>
    <n v="5"/>
    <x v="0"/>
  </r>
  <r>
    <s v="49"/>
    <s v="IS19050020"/>
    <s v="DH"/>
    <x v="29"/>
    <s v="50"/>
    <s v="pavinee.t"/>
    <s v="รับแล้ว"/>
    <s v="Order"/>
    <m/>
    <s v="10/05/2019 15:20:00"/>
    <s v="10/05/2019 15:20:00"/>
    <s v="DETSC19050017"/>
    <n v="50"/>
    <s v="10/05/2019 14:03:43"/>
    <s v="วิเชษฐ์ สร้อยสน"/>
    <s v="10/05/2019 14:04:42"/>
    <s v="วิเชษฐ์ สร้อยสน"/>
    <x v="1"/>
    <x v="3"/>
    <x v="3"/>
    <n v="10"/>
    <n v="5"/>
    <x v="0"/>
  </r>
  <r>
    <s v="50"/>
    <s v="IS19050020"/>
    <s v="DH"/>
    <x v="18"/>
    <s v="20"/>
    <s v="pavinee.t"/>
    <s v="รับแล้ว"/>
    <s v="Order"/>
    <m/>
    <s v="10/05/2019 15:20:00"/>
    <s v="10/05/2019 15:20:00"/>
    <s v="DETSC19050017"/>
    <n v="20"/>
    <s v="10/05/2019 14:03:45"/>
    <s v="วิเชษฐ์ สร้อยสน"/>
    <s v="10/05/2019 14:04:42"/>
    <s v="วิเชษฐ์ สร้อยสน"/>
    <x v="1"/>
    <x v="3"/>
    <x v="3"/>
    <n v="10"/>
    <n v="5"/>
    <x v="0"/>
  </r>
  <r>
    <s v="51"/>
    <s v="IS19050020"/>
    <s v="DH"/>
    <x v="19"/>
    <s v="20"/>
    <s v="pavinee.t"/>
    <s v="รับแล้ว"/>
    <s v="Order"/>
    <m/>
    <s v="10/05/2019 15:20:00"/>
    <s v="10/05/2019 15:20:00"/>
    <s v="DETSC19050017"/>
    <n v="20"/>
    <s v="10/05/2019 14:03:46"/>
    <s v="วิเชษฐ์ สร้อยสน"/>
    <s v="10/05/2019 14:04:42"/>
    <s v="วิเชษฐ์ สร้อยสน"/>
    <x v="1"/>
    <x v="3"/>
    <x v="3"/>
    <n v="10"/>
    <n v="5"/>
    <x v="0"/>
  </r>
  <r>
    <s v="52"/>
    <s v="IS19050020"/>
    <s v="DH"/>
    <x v="15"/>
    <s v="30"/>
    <s v="pavinee.t"/>
    <s v="รับแล้ว"/>
    <s v="Order"/>
    <m/>
    <s v="10/05/2019 15:20:00"/>
    <s v="10/05/2019 15:20:00"/>
    <s v="DETSC19050017"/>
    <n v="30"/>
    <s v="10/05/2019 14:03:47"/>
    <s v="วิเชษฐ์ สร้อยสน"/>
    <s v="10/05/2019 14:04:42"/>
    <s v="วิเชษฐ์ สร้อยสน"/>
    <x v="1"/>
    <x v="3"/>
    <x v="3"/>
    <n v="10"/>
    <n v="5"/>
    <x v="0"/>
  </r>
  <r>
    <s v="53"/>
    <s v="EP19050003"/>
    <s v="WJ"/>
    <x v="2"/>
    <s v="40"/>
    <s v="Jaran.k"/>
    <s v="รับแล้ว"/>
    <s v="Express"/>
    <s v="Package เสียรูป"/>
    <s v="10/05/2019 16:37:11"/>
    <s v="10/05/2019 16:42:32"/>
    <s v="DETSC19050020"/>
    <n v="40"/>
    <s v="10/05/2019 17:52:22"/>
    <s v="วิเชษฐ์ สร้อยสน"/>
    <s v="10/05/2019 17:52:45"/>
    <s v="วิเชษฐ์ สร้อยสน"/>
    <x v="0"/>
    <x v="0"/>
    <x v="0"/>
    <n v="10"/>
    <n v="5"/>
    <x v="0"/>
  </r>
  <r>
    <s v="54"/>
    <s v="EP19050004"/>
    <s v="WJ"/>
    <x v="2"/>
    <s v="5"/>
    <s v="Jaran.k"/>
    <s v="รับแล้ว"/>
    <s v="Express"/>
    <s v="กล่องหมด"/>
    <s v="10/05/2019 16:42:29"/>
    <s v="10/05/2019 16:43:33"/>
    <s v="DETSC19050019"/>
    <n v="5"/>
    <s v="10/05/2019 16:48:16"/>
    <s v="วิเชษฐ์ สร้อยสน"/>
    <s v="10/05/2019 16:48:49"/>
    <s v="วิเชษฐ์ สร้อยสน"/>
    <x v="0"/>
    <x v="0"/>
    <x v="0"/>
    <n v="10"/>
    <n v="5"/>
    <x v="0"/>
  </r>
  <r>
    <s v="55"/>
    <s v="IS19050022"/>
    <s v="A5E"/>
    <x v="6"/>
    <s v="20"/>
    <s v="jakkrich.N"/>
    <s v="รับแล้ว"/>
    <s v="Order"/>
    <m/>
    <s v="13/05/2019 13:20:00"/>
    <s v="13/05/2019 15:20:00"/>
    <s v="DETSC19050021"/>
    <n v="20"/>
    <s v="13/05/2019 09:18:31"/>
    <s v="วิเชษฐ์ สร้อยสน"/>
    <s v="13/05/2019 09:19:02"/>
    <s v="วิเชษฐ์ สร้อยสน"/>
    <x v="0"/>
    <x v="8"/>
    <x v="8"/>
    <n v="13"/>
    <n v="5"/>
    <x v="0"/>
  </r>
  <r>
    <s v="56"/>
    <s v="IS19050022"/>
    <s v="A5E"/>
    <x v="4"/>
    <s v="40"/>
    <s v="jakkrich.N"/>
    <s v="รับแล้ว"/>
    <s v="Order"/>
    <m/>
    <s v="13/05/2019 13:20:00"/>
    <s v="13/05/2019 15:20:00"/>
    <s v="DETSC19050021"/>
    <n v="40"/>
    <s v="13/05/2019 09:18:33"/>
    <s v="วิเชษฐ์ สร้อยสน"/>
    <s v="13/05/2019 09:19:02"/>
    <s v="วิเชษฐ์ สร้อยสน"/>
    <x v="0"/>
    <x v="8"/>
    <x v="8"/>
    <n v="13"/>
    <n v="5"/>
    <x v="0"/>
  </r>
  <r>
    <s v="57"/>
    <s v="IS19050021"/>
    <s v="WJ"/>
    <x v="2"/>
    <s v="40"/>
    <s v="Jaran.k"/>
    <s v="รับแล้ว"/>
    <s v="Order"/>
    <m/>
    <s v="13/05/2019 13:20:00"/>
    <s v="13/05/2019 13:20:00"/>
    <s v="DETSC19050022"/>
    <n v="40"/>
    <s v="13/05/2019 10:21:03"/>
    <s v="วิเชษฐ์ สร้อยสน"/>
    <s v="13/05/2019 10:21:36"/>
    <s v="วิเชษฐ์ สร้อยสน"/>
    <x v="0"/>
    <x v="0"/>
    <x v="0"/>
    <n v="13"/>
    <n v="5"/>
    <x v="0"/>
  </r>
  <r>
    <s v="58"/>
    <s v="IS19050023"/>
    <s v="A3E"/>
    <x v="8"/>
    <s v="30"/>
    <s v="yuttagarn.m"/>
    <s v="รับแล้ว"/>
    <s v="Order"/>
    <m/>
    <s v="13/05/2019 15:20:00"/>
    <s v="13/05/2019 17:20:00"/>
    <s v="DETSC19050023"/>
    <n v="30"/>
    <s v="13/05/2019 10:37:17"/>
    <s v="วิเชษฐ์ สร้อยสน"/>
    <s v="13/05/2019 10:38:16"/>
    <s v="วิเชษฐ์ สร้อยสน"/>
    <x v="0"/>
    <x v="2"/>
    <x v="2"/>
    <n v="13"/>
    <n v="5"/>
    <x v="0"/>
  </r>
  <r>
    <s v="59"/>
    <s v="IS19050024"/>
    <s v="A3E"/>
    <x v="8"/>
    <s v="30"/>
    <s v="yuttagarn.m"/>
    <s v="รับแล้ว"/>
    <s v="Order"/>
    <m/>
    <s v="13/05/2019 15:20:00"/>
    <s v="13/05/2019 17:20:00"/>
    <s v="DETSC19050023"/>
    <n v="30"/>
    <s v="13/05/2019 10:37:37"/>
    <s v="วิเชษฐ์ สร้อยสน"/>
    <s v="13/05/2019 10:38:16"/>
    <s v="วิเชษฐ์ สร้อยสน"/>
    <x v="0"/>
    <x v="2"/>
    <x v="2"/>
    <n v="13"/>
    <n v="5"/>
    <x v="0"/>
  </r>
  <r>
    <s v="60"/>
    <s v="IS19050025"/>
    <s v="A3D"/>
    <x v="17"/>
    <s v="3"/>
    <s v="yuttagarn.m"/>
    <s v="รับแล้ว"/>
    <s v="Order"/>
    <m/>
    <s v="14/05/2019 10:20:00"/>
    <s v="14/05/2019 15:20:00"/>
    <s v="DETSC19050025"/>
    <n v="3"/>
    <s v="14/05/2019 11:03:14"/>
    <s v="วิเชษฐ์ สร้อยสน"/>
    <s v="14/05/2019 11:03:35"/>
    <s v="วิเชษฐ์ สร้อยสน"/>
    <x v="0"/>
    <x v="2"/>
    <x v="2"/>
    <n v="14"/>
    <n v="5"/>
    <x v="0"/>
  </r>
  <r>
    <s v="61"/>
    <s v="IS19050026"/>
    <s v="A7C"/>
    <x v="28"/>
    <s v="20"/>
    <s v="prayoon.b"/>
    <s v="รับแล้ว"/>
    <s v="Order"/>
    <m/>
    <s v="14/05/2019 13:20:00"/>
    <s v="15/05/2019 10:20:00"/>
    <s v="DETSC19050034"/>
    <n v="20"/>
    <s v="14/05/2019 17:12:09"/>
    <s v="วิเชษฐ์ สร้อยสน"/>
    <s v="14/05/2019 17:40:59"/>
    <s v="วิเชษฐ์ สร้อยสน"/>
    <x v="0"/>
    <x v="1"/>
    <x v="1"/>
    <n v="14"/>
    <n v="5"/>
    <x v="0"/>
  </r>
  <r>
    <s v="62"/>
    <s v="IS19050027"/>
    <s v="A7E"/>
    <x v="30"/>
    <s v="12"/>
    <s v="prayoon.b"/>
    <s v="รับแล้ว"/>
    <s v="Order"/>
    <m/>
    <s v="14/05/2019 15:20:00"/>
    <s v="15/05/2019 10:20:00"/>
    <s v="DETSC19050032"/>
    <n v="12"/>
    <s v="14/05/2019 17:11:33"/>
    <s v="วิเชษฐ์ สร้อยสน"/>
    <s v="14/05/2019 17:25:49"/>
    <s v="วิเชษฐ์ สร้อยสน"/>
    <x v="0"/>
    <x v="1"/>
    <x v="1"/>
    <n v="14"/>
    <n v="5"/>
    <x v="0"/>
  </r>
  <r>
    <s v="63"/>
    <s v="IS19050028"/>
    <s v="A7E"/>
    <x v="30"/>
    <s v="8"/>
    <s v="prayoon.b"/>
    <s v="รับแล้ว"/>
    <s v="Order"/>
    <m/>
    <s v="14/05/2019 15:20:00"/>
    <s v="15/05/2019 10:20:00"/>
    <s v="DETSC19050032"/>
    <n v="8"/>
    <s v="14/05/2019 17:11:51"/>
    <s v="วิเชษฐ์ สร้อยสน"/>
    <s v="14/05/2019 17:25:49"/>
    <s v="วิเชษฐ์ สร้อยสน"/>
    <x v="0"/>
    <x v="1"/>
    <x v="1"/>
    <n v="14"/>
    <n v="5"/>
    <x v="0"/>
  </r>
  <r>
    <s v="64"/>
    <s v="IS19050029"/>
    <s v="A7E"/>
    <x v="6"/>
    <s v="10"/>
    <s v="prayoon.b"/>
    <s v="รับแล้ว"/>
    <s v="Order"/>
    <m/>
    <s v="14/05/2019 15:20:00"/>
    <s v="15/05/2019 10:20:00"/>
    <s v="DETSC19050032"/>
    <n v="10"/>
    <s v="14/05/2019 17:11:05"/>
    <s v="วิเชษฐ์ สร้อยสน"/>
    <s v="14/05/2019 17:25:49"/>
    <s v="วิเชษฐ์ สร้อยสน"/>
    <x v="0"/>
    <x v="1"/>
    <x v="1"/>
    <n v="14"/>
    <n v="5"/>
    <x v="0"/>
  </r>
  <r>
    <s v="65"/>
    <s v="IS19050029"/>
    <s v="A7E"/>
    <x v="7"/>
    <s v="10"/>
    <s v="prayoon.b"/>
    <s v="รับแล้ว"/>
    <s v="Order"/>
    <m/>
    <s v="14/05/2019 15:20:00"/>
    <s v="15/05/2019 10:20:00"/>
    <s v="DETSC19050032"/>
    <n v="10"/>
    <s v="14/05/2019 17:11:07"/>
    <s v="วิเชษฐ์ สร้อยสน"/>
    <s v="14/05/2019 17:25:49"/>
    <s v="วิเชษฐ์ สร้อยสน"/>
    <x v="0"/>
    <x v="1"/>
    <x v="1"/>
    <n v="14"/>
    <n v="5"/>
    <x v="0"/>
  </r>
  <r>
    <s v="66"/>
    <s v="IS19050030"/>
    <s v="WF"/>
    <x v="0"/>
    <s v="16"/>
    <s v="Jaran.k"/>
    <s v="รับแล้ว"/>
    <s v="Order"/>
    <m/>
    <s v="14/05/2019 15:20:00"/>
    <s v="14/05/2019 15:20:00"/>
    <s v="DETSC19050027"/>
    <n v="16"/>
    <s v="14/05/2019 13:31:43"/>
    <s v="วิเชษฐ์ สร้อยสน"/>
    <s v="14/05/2019 13:32:12"/>
    <s v="วิเชษฐ์ สร้อยสน"/>
    <x v="0"/>
    <x v="0"/>
    <x v="0"/>
    <n v="14"/>
    <n v="5"/>
    <x v="0"/>
  </r>
  <r>
    <s v="67"/>
    <s v="IS19050030"/>
    <s v="WF"/>
    <x v="1"/>
    <s v="16"/>
    <s v="Jaran.k"/>
    <s v="รับแล้ว"/>
    <s v="Order"/>
    <m/>
    <s v="14/05/2019 15:20:00"/>
    <s v="14/05/2019 15:20:00"/>
    <s v="DETSC19050027"/>
    <n v="16"/>
    <s v="14/05/2019 13:31:44"/>
    <s v="วิเชษฐ์ สร้อยสน"/>
    <s v="14/05/2019 13:32:12"/>
    <s v="วิเชษฐ์ สร้อยสน"/>
    <x v="0"/>
    <x v="0"/>
    <x v="0"/>
    <n v="14"/>
    <n v="5"/>
    <x v="0"/>
  </r>
  <r>
    <s v="68"/>
    <s v="IS19050032"/>
    <s v="A9D"/>
    <x v="16"/>
    <s v="50"/>
    <s v="Keattisak.k"/>
    <s v="รับแล้ว"/>
    <s v="Order"/>
    <m/>
    <s v="14/05/2019 15:20:00"/>
    <s v="15/05/2019 10:20:00"/>
    <s v="DETSC19050029"/>
    <n v="50"/>
    <s v="14/05/2019 17:12:33"/>
    <s v="วิเชษฐ์ สร้อยสน"/>
    <s v="14/05/2019 17:13:53"/>
    <s v="วิเชษฐ์ สร้อยสน"/>
    <x v="0"/>
    <x v="9"/>
    <x v="9"/>
    <n v="14"/>
    <n v="5"/>
    <x v="0"/>
  </r>
  <r>
    <s v="69"/>
    <s v="IS19050033"/>
    <s v="A5E"/>
    <x v="6"/>
    <s v="20"/>
    <s v="jakkrich.N"/>
    <s v="รับแล้ว"/>
    <s v="Order"/>
    <m/>
    <s v="14/05/2019 15:20:00"/>
    <s v="14/05/2019 15:20:00"/>
    <s v="DETSC19050024"/>
    <n v="20"/>
    <s v="14/05/2019 10:31:24"/>
    <s v="วิเชษฐ์ สร้อยสน"/>
    <s v="14/05/2019 10:32:47"/>
    <s v="วิเชษฐ์ สร้อยสน"/>
    <x v="0"/>
    <x v="8"/>
    <x v="8"/>
    <n v="14"/>
    <n v="5"/>
    <x v="0"/>
  </r>
  <r>
    <s v="70"/>
    <s v="IS19050033"/>
    <s v="A5E"/>
    <x v="7"/>
    <s v="40"/>
    <s v="jakkrich.N"/>
    <s v="รับแล้ว"/>
    <s v="Order"/>
    <m/>
    <s v="14/05/2019 15:20:00"/>
    <s v="14/05/2019 15:20:00"/>
    <s v="DETSC19050024"/>
    <n v="40"/>
    <s v="14/05/2019 10:31:25"/>
    <s v="วิเชษฐ์ สร้อยสน"/>
    <s v="14/05/2019 10:32:47"/>
    <s v="วิเชษฐ์ สร้อยสน"/>
    <x v="0"/>
    <x v="8"/>
    <x v="8"/>
    <n v="14"/>
    <n v="5"/>
    <x v="0"/>
  </r>
  <r>
    <s v="71"/>
    <s v="IS19050033"/>
    <s v="A5E"/>
    <x v="4"/>
    <s v="60"/>
    <s v="jakkrich.N"/>
    <s v="รับแล้ว"/>
    <s v="Order"/>
    <m/>
    <s v="14/05/2019 15:20:00"/>
    <s v="14/05/2019 15:20:00"/>
    <s v="DETSC19050024"/>
    <n v="60"/>
    <s v="14/05/2019 10:31:26"/>
    <s v="วิเชษฐ์ สร้อยสน"/>
    <s v="14/05/2019 10:32:47"/>
    <s v="วิเชษฐ์ สร้อยสน"/>
    <x v="0"/>
    <x v="8"/>
    <x v="8"/>
    <n v="14"/>
    <n v="5"/>
    <x v="0"/>
  </r>
  <r>
    <s v="72"/>
    <s v="IS19050031"/>
    <s v="A9D"/>
    <x v="16"/>
    <s v="50"/>
    <s v="Keattisak.k"/>
    <s v="รับแล้ว"/>
    <s v="Order"/>
    <m/>
    <s v="14/05/2019 15:20:00"/>
    <s v="15/05/2019 10:20:00"/>
    <s v="DETSC19050029"/>
    <n v="50"/>
    <s v="14/05/2019 17:13:18"/>
    <s v="วิเชษฐ์ สร้อยสน"/>
    <s v="14/05/2019 17:13:53"/>
    <s v="วิเชษฐ์ สร้อยสน"/>
    <x v="0"/>
    <x v="9"/>
    <x v="9"/>
    <n v="14"/>
    <n v="5"/>
    <x v="0"/>
  </r>
  <r>
    <s v="73"/>
    <s v="IS19050034"/>
    <s v="DH"/>
    <x v="15"/>
    <s v="60"/>
    <s v="pavinee.t"/>
    <s v="รับแล้ว"/>
    <s v="Order"/>
    <m/>
    <s v="14/05/2019 17:20:00"/>
    <s v="14/05/2019 17:20:00"/>
    <s v="DETSC19050026"/>
    <n v="60"/>
    <s v="14/05/2019 11:38:59"/>
    <s v="วิเชษฐ์ สร้อยสน"/>
    <s v="14/05/2019 11:39:50"/>
    <s v="วิเชษฐ์ สร้อยสน"/>
    <x v="1"/>
    <x v="3"/>
    <x v="3"/>
    <n v="14"/>
    <n v="5"/>
    <x v="0"/>
  </r>
  <r>
    <s v="74"/>
    <s v="IS19050035"/>
    <s v="DH"/>
    <x v="31"/>
    <s v="50"/>
    <s v="pavinee.t"/>
    <s v="รับแล้ว"/>
    <s v="Order"/>
    <m/>
    <s v="14/05/2019 17:20:00"/>
    <s v="14/05/2019 17:20:00"/>
    <s v="DETSC19050026"/>
    <n v="50"/>
    <s v="14/05/2019 11:38:27"/>
    <s v="วิเชษฐ์ สร้อยสน"/>
    <s v="14/05/2019 11:39:50"/>
    <s v="วิเชษฐ์ สร้อยสน"/>
    <x v="1"/>
    <x v="3"/>
    <x v="3"/>
    <n v="14"/>
    <n v="5"/>
    <x v="0"/>
  </r>
  <r>
    <s v="75"/>
    <s v="IS19050037"/>
    <s v="DH"/>
    <x v="19"/>
    <s v="50"/>
    <s v="pavinee.t"/>
    <s v="รับแล้ว"/>
    <s v="Order"/>
    <m/>
    <s v="14/05/2019 17:20:00"/>
    <s v="14/05/2019 17:20:00"/>
    <s v="DETSC19050028"/>
    <n v="50"/>
    <s v="14/05/2019 15:04:23"/>
    <s v="วิเชษฐ์ สร้อยสน"/>
    <s v="14/05/2019 15:05:37"/>
    <s v="วิเชษฐ์ สร้อยสน"/>
    <x v="1"/>
    <x v="3"/>
    <x v="3"/>
    <n v="14"/>
    <n v="5"/>
    <x v="0"/>
  </r>
  <r>
    <s v="76"/>
    <s v="IS19050037"/>
    <s v="DH"/>
    <x v="18"/>
    <s v="100"/>
    <s v="pavinee.t"/>
    <s v="รับแล้ว"/>
    <s v="Order"/>
    <m/>
    <s v="14/05/2019 17:20:00"/>
    <s v="14/05/2019 17:20:00"/>
    <s v="DETSC19050028"/>
    <n v="100"/>
    <s v="14/05/2019 15:04:25"/>
    <s v="วิเชษฐ์ สร้อยสน"/>
    <s v="14/05/2019 15:05:37"/>
    <s v="วิเชษฐ์ สร้อยสน"/>
    <x v="1"/>
    <x v="3"/>
    <x v="3"/>
    <n v="14"/>
    <n v="5"/>
    <x v="0"/>
  </r>
  <r>
    <s v="77"/>
    <s v="IS19050036"/>
    <s v="A11H"/>
    <x v="32"/>
    <s v="30"/>
    <s v="wutthichai.p"/>
    <s v="รับแล้ว"/>
    <s v="Order"/>
    <m/>
    <s v="14/05/2019 17:20:00"/>
    <s v="15/05/2019 10:20:00"/>
    <s v="DETSC19050030"/>
    <n v="30"/>
    <s v="14/05/2019 17:12:58"/>
    <s v="วิเชษฐ์ สร้อยสน"/>
    <s v="14/05/2019 17:15:00"/>
    <s v="วิเชษฐ์ สร้อยสน"/>
    <x v="0"/>
    <x v="10"/>
    <x v="10"/>
    <n v="14"/>
    <n v="5"/>
    <x v="0"/>
  </r>
  <r>
    <s v="78"/>
    <s v="IS19050038"/>
    <s v="M2A"/>
    <x v="28"/>
    <s v="40"/>
    <s v="Jadsada.k"/>
    <s v="รับแล้ว"/>
    <s v="Order"/>
    <m/>
    <s v="15/05/2019 10:20:00"/>
    <s v="29/05/2019 15:20:00"/>
    <s v="DETSC19050084"/>
    <n v="40"/>
    <s v="29/05/2019 09:56:03"/>
    <s v="ณัฐวุฒิ แปลกใหม่"/>
    <s v="29/05/2019 09:56:38"/>
    <s v="ณัฐวุฒิ แปลกใหม่"/>
    <x v="0"/>
    <x v="11"/>
    <x v="11"/>
    <n v="29"/>
    <n v="5"/>
    <x v="1"/>
  </r>
  <r>
    <s v="79"/>
    <s v="IS19050039"/>
    <s v="WF"/>
    <x v="0"/>
    <s v="16"/>
    <s v="Jaran.k"/>
    <s v="รับแล้ว"/>
    <s v="Order"/>
    <m/>
    <s v="15/05/2019 13:20:00"/>
    <s v="14/05/2019 00:00:00"/>
    <s v="DETSC19050035"/>
    <n v="16"/>
    <s v="14/05/2019 18:17:07"/>
    <s v="วิเชษฐ์ สร้อยสน"/>
    <s v="14/05/2019 18:17:46"/>
    <s v="วิเชษฐ์ สร้อยสน"/>
    <x v="0"/>
    <x v="0"/>
    <x v="0"/>
    <n v="14"/>
    <n v="5"/>
    <x v="0"/>
  </r>
  <r>
    <s v="80"/>
    <s v="IS19050039"/>
    <s v="WF"/>
    <x v="1"/>
    <s v="16"/>
    <s v="Jaran.k"/>
    <s v="รับแล้ว"/>
    <s v="Order"/>
    <m/>
    <s v="15/05/2019 13:20:00"/>
    <s v="14/05/2019 00:00:00"/>
    <s v="DETSC19050035"/>
    <n v="16"/>
    <s v="14/05/2019 18:17:08"/>
    <s v="วิเชษฐ์ สร้อยสน"/>
    <s v="14/05/2019 18:17:46"/>
    <s v="วิเชษฐ์ สร้อยสน"/>
    <x v="0"/>
    <x v="0"/>
    <x v="0"/>
    <n v="14"/>
    <n v="5"/>
    <x v="0"/>
  </r>
  <r>
    <s v="81"/>
    <s v="IS19050040"/>
    <s v="A2A"/>
    <x v="25"/>
    <s v="10"/>
    <s v="wisoot.K"/>
    <s v="รับแล้ว"/>
    <s v="Order"/>
    <m/>
    <s v="15/05/2019 13:20:00"/>
    <s v="14/05/2019 00:00:00"/>
    <s v="DETSC19050033"/>
    <n v="10"/>
    <s v="14/05/2019 17:37:32"/>
    <s v="วิเชษฐ์ สร้อยสน"/>
    <s v="14/05/2019 17:39:24"/>
    <s v="วิเชษฐ์ สร้อยสน"/>
    <x v="0"/>
    <x v="7"/>
    <x v="7"/>
    <n v="14"/>
    <n v="5"/>
    <x v="0"/>
  </r>
  <r>
    <s v="82"/>
    <s v="IS19050040"/>
    <s v="A2A"/>
    <x v="26"/>
    <s v="10"/>
    <s v="wisoot.K"/>
    <s v="รับแล้ว"/>
    <s v="Order"/>
    <m/>
    <s v="15/05/2019 13:20:00"/>
    <s v="14/05/2019 00:00:00"/>
    <s v="DETSC19050033"/>
    <n v="10"/>
    <s v="14/05/2019 17:37:33"/>
    <s v="วิเชษฐ์ สร้อยสน"/>
    <s v="14/05/2019 17:39:24"/>
    <s v="วิเชษฐ์ สร้อยสน"/>
    <x v="0"/>
    <x v="7"/>
    <x v="7"/>
    <n v="14"/>
    <n v="5"/>
    <x v="0"/>
  </r>
  <r>
    <s v="83"/>
    <s v="IS19050041"/>
    <s v="DH"/>
    <x v="29"/>
    <s v="100"/>
    <s v="pavinee.t"/>
    <s v="รับแล้ว"/>
    <s v="Order"/>
    <m/>
    <s v="15/05/2019 13:20:00"/>
    <s v="07/06/2019 15:20:00"/>
    <s v="DETSC19060028"/>
    <n v="100"/>
    <s v="07/06/2019 11:26:47"/>
    <s v="วิเชษฐ์ สร้อยสน"/>
    <s v="07/06/2019 11:27:44"/>
    <s v="วิเชษฐ์ สร้อยสน"/>
    <x v="1"/>
    <x v="3"/>
    <x v="3"/>
    <n v="7"/>
    <n v="6"/>
    <x v="1"/>
  </r>
  <r>
    <s v="84"/>
    <s v="IS19050042"/>
    <s v="A7D"/>
    <x v="28"/>
    <s v="20"/>
    <s v="prayoon.b"/>
    <s v="รับแล้ว"/>
    <s v="Order"/>
    <m/>
    <s v="15/05/2019 13:20:00"/>
    <s v="14/05/2019 00:00:00"/>
    <s v="DETSC19050036"/>
    <n v="20"/>
    <s v="15/05/2019 08:48:48"/>
    <s v="วิเชษฐ์ สร้อยสน"/>
    <s v="15/05/2019 09:22:28"/>
    <s v="วิเชษฐ์ สร้อยสน"/>
    <x v="0"/>
    <x v="1"/>
    <x v="1"/>
    <n v="15"/>
    <n v="5"/>
    <x v="0"/>
  </r>
  <r>
    <s v="85"/>
    <s v="IS19050043"/>
    <s v="HL"/>
    <x v="9"/>
    <s v="1"/>
    <s v="Ekkarach.S"/>
    <s v="รับแล้ว"/>
    <s v="Order"/>
    <m/>
    <s v="15/05/2019 13:20:00"/>
    <s v="15/05/2019 17:20:00"/>
    <s v="DETSC19050037"/>
    <n v="1"/>
    <s v="15/05/2019 13:30:59"/>
    <s v="ณัฐวุฒิ แปลกใหม่"/>
    <s v="15/05/2019 13:38:31"/>
    <s v="ณัฐวุฒิ แปลกใหม่"/>
    <x v="0"/>
    <x v="4"/>
    <x v="4"/>
    <n v="15"/>
    <n v="5"/>
    <x v="0"/>
  </r>
  <r>
    <s v="86"/>
    <s v="IS19050043"/>
    <s v="HL"/>
    <x v="10"/>
    <s v="1"/>
    <s v="Ekkarach.S"/>
    <s v="รับแล้ว"/>
    <s v="Order"/>
    <m/>
    <s v="15/05/2019 13:20:00"/>
    <s v="15/05/2019 17:20:00"/>
    <s v="DETSC19050037"/>
    <n v="1"/>
    <s v="15/05/2019 13:31:00"/>
    <s v="ณัฐวุฒิ แปลกใหม่"/>
    <s v="15/05/2019 13:38:31"/>
    <s v="ณัฐวุฒิ แปลกใหม่"/>
    <x v="0"/>
    <x v="4"/>
    <x v="4"/>
    <n v="15"/>
    <n v="5"/>
    <x v="0"/>
  </r>
  <r>
    <s v="87"/>
    <s v="IS19050043"/>
    <s v="HL"/>
    <x v="11"/>
    <s v="1"/>
    <s v="Ekkarach.S"/>
    <s v="รับแล้ว"/>
    <s v="Order"/>
    <m/>
    <s v="15/05/2019 13:20:00"/>
    <s v="15/05/2019 17:20:00"/>
    <s v="DETSC19050037"/>
    <n v="1"/>
    <s v="15/05/2019 13:31:04"/>
    <s v="ณัฐวุฒิ แปลกใหม่"/>
    <s v="15/05/2019 13:38:31"/>
    <s v="ณัฐวุฒิ แปลกใหม่"/>
    <x v="0"/>
    <x v="4"/>
    <x v="4"/>
    <n v="15"/>
    <n v="5"/>
    <x v="0"/>
  </r>
  <r>
    <s v="88"/>
    <s v="IS19050044"/>
    <s v="A7E"/>
    <x v="7"/>
    <s v="10"/>
    <s v="prayoon.b"/>
    <s v="รับแล้ว"/>
    <s v="Order"/>
    <m/>
    <s v="16/05/2019 10:20:00"/>
    <s v="17/05/2019 10:20:00"/>
    <s v="DETSC19050039"/>
    <n v="10"/>
    <s v="16/05/2019 16:24:19"/>
    <s v="ณัฐวุฒิ แปลกใหม่"/>
    <s v="16/05/2019 16:25:21"/>
    <s v="ณัฐวุฒิ แปลกใหม่"/>
    <x v="0"/>
    <x v="1"/>
    <x v="1"/>
    <n v="16"/>
    <n v="5"/>
    <x v="0"/>
  </r>
  <r>
    <s v="89"/>
    <s v="IS19050044"/>
    <s v="A7E"/>
    <x v="6"/>
    <s v="10"/>
    <s v="prayoon.b"/>
    <s v="รับแล้ว"/>
    <s v="Order"/>
    <m/>
    <s v="16/05/2019 10:20:00"/>
    <s v="17/05/2019 10:20:00"/>
    <s v="DETSC19050039"/>
    <n v="10"/>
    <s v="16/05/2019 16:24:21"/>
    <s v="ณัฐวุฒิ แปลกใหม่"/>
    <s v="16/05/2019 16:25:21"/>
    <s v="ณัฐวุฒิ แปลกใหม่"/>
    <x v="0"/>
    <x v="1"/>
    <x v="1"/>
    <n v="16"/>
    <n v="5"/>
    <x v="0"/>
  </r>
  <r>
    <s v="90"/>
    <s v="IS19050045"/>
    <s v="A4C"/>
    <x v="28"/>
    <s v="150"/>
    <s v="channarong.P"/>
    <s v="รับแล้ว"/>
    <s v="Order"/>
    <m/>
    <s v="17/05/2019 10:20:00"/>
    <s v="17/05/2019 10:20:00"/>
    <s v="DETSC19050038"/>
    <n v="150"/>
    <s v="16/05/2019 16:11:56"/>
    <s v="ณัฐวุฒิ แปลกใหม่"/>
    <s v="16/05/2019 16:13:05"/>
    <s v="ณัฐวุฒิ แปลกใหม่"/>
    <x v="0"/>
    <x v="6"/>
    <x v="6"/>
    <n v="16"/>
    <n v="5"/>
    <x v="0"/>
  </r>
  <r>
    <s v="91"/>
    <s v="IS19050046"/>
    <s v="A1A"/>
    <x v="12"/>
    <s v="40"/>
    <s v="chatwarin.k"/>
    <s v="รับแล้ว"/>
    <s v="Order"/>
    <m/>
    <s v="17/05/2019 13:20:00"/>
    <s v="17/05/2019 13:20:00"/>
    <s v="DETSC19050040"/>
    <n v="40"/>
    <s v="17/05/2019 09:40:32"/>
    <s v="ณัฐวุฒิ แปลกใหม่"/>
    <s v="17/05/2019 09:41:48"/>
    <s v="ณัฐวุฒิ แปลกใหม่"/>
    <x v="0"/>
    <x v="5"/>
    <x v="5"/>
    <n v="17"/>
    <n v="5"/>
    <x v="0"/>
  </r>
  <r>
    <s v="92"/>
    <s v="IS19050047"/>
    <s v="A3E"/>
    <x v="8"/>
    <s v="30"/>
    <s v="yuttagarn.m"/>
    <s v="รับแล้ว"/>
    <s v="Order"/>
    <m/>
    <s v="17/05/2019 15:20:00"/>
    <s v="17/05/2019 15:20:00"/>
    <s v="DETSC19050042"/>
    <n v="30"/>
    <s v="17/05/2019 09:49:19"/>
    <s v="ณัฐวุฒิ แปลกใหม่"/>
    <s v="17/05/2019 09:50:18"/>
    <s v="ณัฐวุฒิ แปลกใหม่"/>
    <x v="0"/>
    <x v="2"/>
    <x v="2"/>
    <n v="17"/>
    <n v="5"/>
    <x v="0"/>
  </r>
  <r>
    <s v="93"/>
    <s v="IS19050048"/>
    <s v="WB"/>
    <x v="20"/>
    <s v="50"/>
    <s v="Jaran.k"/>
    <s v="รับแล้ว"/>
    <s v="Order"/>
    <m/>
    <s v="17/05/2019 15:20:00"/>
    <s v="17/05/2019 15:20:00"/>
    <s v="DETSC19050041"/>
    <n v="50"/>
    <s v="17/05/2019 11:15:14"/>
    <s v="ณัฐวุฒิ แปลกใหม่"/>
    <s v="17/05/2019 11:16:03"/>
    <s v="ณัฐวุฒิ แปลกใหม่"/>
    <x v="0"/>
    <x v="0"/>
    <x v="0"/>
    <n v="17"/>
    <n v="5"/>
    <x v="0"/>
  </r>
  <r>
    <s v="94"/>
    <s v="IS19050049"/>
    <s v="WF"/>
    <x v="1"/>
    <s v="16"/>
    <s v="Jaran.k"/>
    <s v="รับแล้ว"/>
    <s v="Order"/>
    <m/>
    <s v="17/05/2019 15:20:00"/>
    <s v="17/05/2019 15:20:00"/>
    <s v="DETSC19050043"/>
    <n v="16"/>
    <s v="17/05/2019 10:49:56"/>
    <s v="ณัฐวุฒิ แปลกใหม่"/>
    <s v="17/05/2019 10:50:49"/>
    <s v="ณัฐวุฒิ แปลกใหม่"/>
    <x v="0"/>
    <x v="0"/>
    <x v="0"/>
    <n v="17"/>
    <n v="5"/>
    <x v="0"/>
  </r>
  <r>
    <s v="95"/>
    <s v="IS19050050"/>
    <s v="DH"/>
    <x v="31"/>
    <s v="50"/>
    <s v="pavinee.t"/>
    <s v="รับแล้ว"/>
    <s v="Order"/>
    <m/>
    <s v="17/05/2019 15:20:00"/>
    <s v="17/05/2019 17:20:00"/>
    <s v="DETSC19050044"/>
    <n v="50"/>
    <s v="17/05/2019 14:08:47"/>
    <s v="ณัฐวุฒิ แปลกใหม่"/>
    <s v="17/05/2019 14:13:44"/>
    <s v="ณัฐวุฒิ แปลกใหม่"/>
    <x v="1"/>
    <x v="3"/>
    <x v="3"/>
    <n v="17"/>
    <n v="5"/>
    <x v="0"/>
  </r>
  <r>
    <s v="96"/>
    <s v="IS19050050"/>
    <s v="DH"/>
    <x v="15"/>
    <s v="60"/>
    <s v="pavinee.t"/>
    <s v="รับแล้ว"/>
    <s v="Order"/>
    <m/>
    <s v="17/05/2019 15:20:00"/>
    <s v="17/05/2019 17:20:00"/>
    <s v="DETSC19050044"/>
    <n v="60"/>
    <s v="17/05/2019 14:09:59"/>
    <s v="ณัฐวุฒิ แปลกใหม่"/>
    <s v="17/05/2019 14:13:44"/>
    <s v="ณัฐวุฒิ แปลกใหม่"/>
    <x v="1"/>
    <x v="3"/>
    <x v="3"/>
    <n v="17"/>
    <n v="5"/>
    <x v="0"/>
  </r>
  <r>
    <s v="97"/>
    <s v="IS19050050"/>
    <s v="DH"/>
    <x v="18"/>
    <s v="100"/>
    <s v="pavinee.t"/>
    <s v="รับแล้ว"/>
    <s v="Order"/>
    <m/>
    <s v="17/05/2019 15:20:00"/>
    <s v="17/05/2019 17:20:00"/>
    <s v="DETSC19050044"/>
    <n v="100"/>
    <s v="17/05/2019 14:10:03"/>
    <s v="ณัฐวุฒิ แปลกใหม่"/>
    <s v="17/05/2019 14:13:44"/>
    <s v="ณัฐวุฒิ แปลกใหม่"/>
    <x v="1"/>
    <x v="3"/>
    <x v="3"/>
    <n v="17"/>
    <n v="5"/>
    <x v="0"/>
  </r>
  <r>
    <s v="98"/>
    <s v="IS19050050"/>
    <s v="DH"/>
    <x v="19"/>
    <s v="50"/>
    <s v="pavinee.t"/>
    <s v="รับแล้ว"/>
    <s v="Order"/>
    <m/>
    <s v="17/05/2019 15:20:00"/>
    <s v="17/05/2019 17:20:00"/>
    <s v="DETSC19050044"/>
    <n v="50"/>
    <s v="17/05/2019 14:10:05"/>
    <s v="ณัฐวุฒิ แปลกใหม่"/>
    <s v="17/05/2019 14:13:44"/>
    <s v="ณัฐวุฒิ แปลกใหม่"/>
    <x v="1"/>
    <x v="3"/>
    <x v="3"/>
    <n v="17"/>
    <n v="5"/>
    <x v="0"/>
  </r>
  <r>
    <s v="99"/>
    <s v="IS19050051"/>
    <s v="A7E"/>
    <x v="6"/>
    <s v="10"/>
    <s v="prayoon.b"/>
    <s v="รับแล้ว"/>
    <s v="Order"/>
    <m/>
    <s v="21/05/2019 13:20:00"/>
    <s v="22/05/2019 10:20:00"/>
    <s v="DETSC19050049"/>
    <n v="10"/>
    <s v="21/05/2019 14:29:15"/>
    <s v="ณัฐวุฒิ แปลกใหม่"/>
    <s v="21/05/2019 14:30:52"/>
    <s v="ณัฐวุฒิ แปลกใหม่"/>
    <x v="0"/>
    <x v="1"/>
    <x v="1"/>
    <n v="21"/>
    <n v="5"/>
    <x v="1"/>
  </r>
  <r>
    <s v="100"/>
    <s v="IS19050051"/>
    <s v="A7E"/>
    <x v="7"/>
    <s v="10"/>
    <s v="prayoon.b"/>
    <s v="รับแล้ว"/>
    <s v="Order"/>
    <m/>
    <s v="21/05/2019 13:20:00"/>
    <s v="22/05/2019 10:20:00"/>
    <s v="DETSC19050049"/>
    <n v="10"/>
    <s v="21/05/2019 14:29:18"/>
    <s v="ณัฐวุฒิ แปลกใหม่"/>
    <s v="21/05/2019 14:30:52"/>
    <s v="ณัฐวุฒิ แปลกใหม่"/>
    <x v="0"/>
    <x v="1"/>
    <x v="1"/>
    <n v="21"/>
    <n v="5"/>
    <x v="1"/>
  </r>
  <r>
    <s v="101"/>
    <s v="IS19050051"/>
    <s v="A7E"/>
    <x v="30"/>
    <s v="12"/>
    <s v="prayoon.b"/>
    <s v="รับแล้ว"/>
    <s v="Order"/>
    <m/>
    <s v="21/05/2019 13:20:00"/>
    <s v="22/05/2019 10:20:00"/>
    <s v="DETSC19050049"/>
    <n v="12"/>
    <s v="21/05/2019 14:29:19"/>
    <s v="ณัฐวุฒิ แปลกใหม่"/>
    <s v="21/05/2019 14:30:52"/>
    <s v="ณัฐวุฒิ แปลกใหม่"/>
    <x v="0"/>
    <x v="1"/>
    <x v="1"/>
    <n v="21"/>
    <n v="5"/>
    <x v="1"/>
  </r>
  <r>
    <s v="102"/>
    <s v="IS19050052"/>
    <s v="A7E"/>
    <x v="30"/>
    <s v="8"/>
    <s v="prayoon.b"/>
    <s v="รับแล้ว"/>
    <s v="Order"/>
    <m/>
    <s v="21/05/2019 13:20:00"/>
    <s v="22/05/2019 10:20:00"/>
    <s v="DETSC19050048"/>
    <n v="8"/>
    <s v="21/05/2019 14:27:53"/>
    <s v="ณัฐวุฒิ แปลกใหม่"/>
    <s v="21/05/2019 14:28:39"/>
    <s v="ณัฐวุฒิ แปลกใหม่"/>
    <x v="0"/>
    <x v="1"/>
    <x v="1"/>
    <n v="21"/>
    <n v="5"/>
    <x v="1"/>
  </r>
  <r>
    <s v="103"/>
    <s v="IS19050053"/>
    <s v="A3J"/>
    <x v="33"/>
    <s v="20"/>
    <s v="yuttagarn.m"/>
    <s v="รับแล้ว"/>
    <s v="Order"/>
    <m/>
    <s v="21/05/2019 15:20:00"/>
    <s v="21/05/2019 17:20:00"/>
    <s v="DETSC19050046"/>
    <n v="20"/>
    <s v="21/05/2019 13:05:21"/>
    <s v="ณัฐวุฒิ แปลกใหม่"/>
    <s v="21/05/2019 13:06:21"/>
    <s v="ณัฐวุฒิ แปลกใหม่"/>
    <x v="0"/>
    <x v="2"/>
    <x v="2"/>
    <n v="21"/>
    <n v="5"/>
    <x v="1"/>
  </r>
  <r>
    <s v="104"/>
    <s v="IS19050054"/>
    <s v="A3J"/>
    <x v="33"/>
    <s v="20"/>
    <s v="yuttagarn.m"/>
    <s v="รับแล้ว"/>
    <s v="Order"/>
    <m/>
    <s v="21/05/2019 15:20:00"/>
    <s v="21/05/2019 17:20:00"/>
    <s v="DETSC19050045"/>
    <n v="20"/>
    <s v="21/05/2019 13:03:03"/>
    <s v="ณัฐวุฒิ แปลกใหม่"/>
    <s v="21/05/2019 13:03:54"/>
    <s v="ณัฐวุฒิ แปลกใหม่"/>
    <x v="0"/>
    <x v="2"/>
    <x v="2"/>
    <n v="21"/>
    <n v="5"/>
    <x v="1"/>
  </r>
  <r>
    <s v="105"/>
    <s v="IS19050055"/>
    <s v="A4C"/>
    <x v="28"/>
    <s v="150"/>
    <s v="channarong.P"/>
    <s v="รับแล้ว"/>
    <s v="Order"/>
    <m/>
    <s v="21/05/2019 17:20:00"/>
    <s v="21/05/2019 17:20:00"/>
    <s v="DETSC19050047"/>
    <n v="150"/>
    <s v="21/05/2019 13:47:43"/>
    <s v="ณัฐวุฒิ แปลกใหม่"/>
    <s v="21/05/2019 13:48:25"/>
    <s v="ณัฐวุฒิ แปลกใหม่"/>
    <x v="0"/>
    <x v="6"/>
    <x v="6"/>
    <n v="21"/>
    <n v="5"/>
    <x v="1"/>
  </r>
  <r>
    <s v="106"/>
    <s v="IS19050056"/>
    <s v="HL"/>
    <x v="10"/>
    <s v="2"/>
    <s v="Ekkarach.S"/>
    <s v="รับแล้ว"/>
    <s v="Order"/>
    <m/>
    <s v="22/05/2019 10:20:00"/>
    <s v="22/05/2019 10:20:00"/>
    <s v="DETSC19050050"/>
    <n v="2"/>
    <s v="21/05/2019 15:55:37"/>
    <s v="ณัฐวุฒิ แปลกใหม่"/>
    <s v="21/05/2019 15:56:43"/>
    <s v="ณัฐวุฒิ แปลกใหม่"/>
    <x v="0"/>
    <x v="4"/>
    <x v="4"/>
    <n v="21"/>
    <n v="5"/>
    <x v="1"/>
  </r>
  <r>
    <s v="107"/>
    <s v="IS19050056"/>
    <s v="HL"/>
    <x v="11"/>
    <s v="2"/>
    <s v="Ekkarach.S"/>
    <s v="รับแล้ว"/>
    <s v="Order"/>
    <m/>
    <s v="22/05/2019 10:20:00"/>
    <s v="22/05/2019 10:20:00"/>
    <s v="DETSC19050050"/>
    <n v="2"/>
    <s v="21/05/2019 15:55:38"/>
    <s v="ณัฐวุฒิ แปลกใหม่"/>
    <s v="21/05/2019 15:56:43"/>
    <s v="ณัฐวุฒิ แปลกใหม่"/>
    <x v="0"/>
    <x v="4"/>
    <x v="4"/>
    <n v="21"/>
    <n v="5"/>
    <x v="1"/>
  </r>
  <r>
    <s v="108"/>
    <s v="IS19050056"/>
    <s v="HL"/>
    <x v="34"/>
    <s v="2"/>
    <s v="Ekkarach.S"/>
    <s v="รับแล้ว"/>
    <s v="Order"/>
    <m/>
    <s v="22/05/2019 10:20:00"/>
    <s v="22/05/2019 10:20:00"/>
    <s v="DETSC19050050"/>
    <n v="2"/>
    <s v="21/05/2019 15:55:39"/>
    <s v="ณัฐวุฒิ แปลกใหม่"/>
    <s v="21/05/2019 15:56:43"/>
    <s v="ณัฐวุฒิ แปลกใหม่"/>
    <x v="0"/>
    <x v="4"/>
    <x v="4"/>
    <n v="21"/>
    <n v="5"/>
    <x v="1"/>
  </r>
  <r>
    <s v="109"/>
    <s v="IS19050057"/>
    <s v="WF"/>
    <x v="0"/>
    <s v="16"/>
    <s v="Jaran.k"/>
    <s v="รับแล้ว"/>
    <s v="Order"/>
    <m/>
    <s v="22/05/2019 10:20:00"/>
    <s v="22/05/2019 10:20:00"/>
    <s v="DETSC19050052"/>
    <n v="16"/>
    <s v="21/05/2019 17:43:49"/>
    <s v="ณัฐวุฒิ แปลกใหม่"/>
    <s v="21/05/2019 18:28:06"/>
    <s v="ณัฐวุฒิ แปลกใหม่"/>
    <x v="0"/>
    <x v="0"/>
    <x v="0"/>
    <n v="21"/>
    <n v="5"/>
    <x v="1"/>
  </r>
  <r>
    <s v="110"/>
    <s v="IS19050057"/>
    <s v="WF"/>
    <x v="1"/>
    <s v="16"/>
    <s v="Jaran.k"/>
    <s v="รับแล้ว"/>
    <s v="Order"/>
    <m/>
    <s v="22/05/2019 10:20:00"/>
    <s v="22/05/2019 10:20:00"/>
    <s v="DETSC19050052"/>
    <n v="16"/>
    <s v="21/05/2019 17:43:54"/>
    <s v="ณัฐวุฒิ แปลกใหม่"/>
    <s v="21/05/2019 18:28:06"/>
    <s v="ณัฐวุฒิ แปลกใหม่"/>
    <x v="0"/>
    <x v="0"/>
    <x v="0"/>
    <n v="21"/>
    <n v="5"/>
    <x v="1"/>
  </r>
  <r>
    <s v="111"/>
    <s v="IS19050058"/>
    <s v="WF"/>
    <x v="1"/>
    <s v="16"/>
    <s v="Jaran.k"/>
    <s v="รับแล้ว"/>
    <s v="Order"/>
    <m/>
    <s v="22/05/2019 10:20:00"/>
    <s v="22/05/2019 10:20:00"/>
    <s v="DETSC19050051"/>
    <n v="16"/>
    <s v="21/05/2019 17:45:50"/>
    <s v="ณัฐวุฒิ แปลกใหม่"/>
    <s v="21/05/2019 18:26:05"/>
    <s v="ณัฐวุฒิ แปลกใหม่"/>
    <x v="0"/>
    <x v="0"/>
    <x v="0"/>
    <n v="21"/>
    <n v="5"/>
    <x v="1"/>
  </r>
  <r>
    <s v="112"/>
    <s v="IS19050058"/>
    <s v="WF"/>
    <x v="0"/>
    <s v="16"/>
    <s v="Jaran.k"/>
    <s v="รับแล้ว"/>
    <s v="Order"/>
    <m/>
    <s v="22/05/2019 10:20:00"/>
    <s v="22/05/2019 10:20:00"/>
    <s v="DETSC19050051"/>
    <n v="16"/>
    <s v="21/05/2019 17:45:55"/>
    <s v="ณัฐวุฒิ แปลกใหม่"/>
    <s v="21/05/2019 18:26:05"/>
    <s v="ณัฐวุฒิ แปลกใหม่"/>
    <x v="0"/>
    <x v="0"/>
    <x v="0"/>
    <n v="21"/>
    <n v="5"/>
    <x v="1"/>
  </r>
  <r>
    <s v="113"/>
    <s v="IS19050059"/>
    <s v="A7C"/>
    <x v="28"/>
    <s v="50"/>
    <s v="prayoon.b"/>
    <s v="รับแล้ว"/>
    <s v="Order"/>
    <m/>
    <s v="22/05/2019 15:20:00"/>
    <s v="23/05/2019 17:20:00"/>
    <s v="DETSC19050058"/>
    <n v="50"/>
    <s v="23/05/2019 10:32:47"/>
    <s v="ณัฐวุฒิ แปลกใหม่"/>
    <s v="23/05/2019 10:33:31"/>
    <s v="ณัฐวุฒิ แปลกใหม่"/>
    <x v="0"/>
    <x v="1"/>
    <x v="1"/>
    <n v="23"/>
    <n v="5"/>
    <x v="1"/>
  </r>
  <r>
    <s v="114"/>
    <s v="IS19050060"/>
    <s v="A3E"/>
    <x v="8"/>
    <s v="30"/>
    <s v="yuttagarn.m"/>
    <s v="รับแล้ว"/>
    <s v="Order"/>
    <m/>
    <s v="22/05/2019 17:20:00"/>
    <s v="22/05/2019 17:20:00"/>
    <s v="DETSC19050053"/>
    <n v="30"/>
    <s v="22/05/2019 11:05:55"/>
    <s v="ณัฐวุฒิ แปลกใหม่"/>
    <s v="22/05/2019 11:07:00"/>
    <s v="ณัฐวุฒิ แปลกใหม่"/>
    <x v="0"/>
    <x v="2"/>
    <x v="2"/>
    <n v="22"/>
    <n v="5"/>
    <x v="1"/>
  </r>
  <r>
    <s v="115"/>
    <s v="IS19050061"/>
    <s v="A3J"/>
    <x v="33"/>
    <s v="20"/>
    <s v="yuttagarn.m"/>
    <s v="รับแล้ว"/>
    <s v="Order"/>
    <m/>
    <s v="22/05/2019 17:20:00"/>
    <s v="22/05/2019 17:20:00"/>
    <s v="DETSC19050055"/>
    <n v="20"/>
    <s v="22/05/2019 11:10:44"/>
    <s v="ณัฐวุฒิ แปลกใหม่"/>
    <s v="22/05/2019 11:11:38"/>
    <s v="ณัฐวุฒิ แปลกใหม่"/>
    <x v="0"/>
    <x v="2"/>
    <x v="2"/>
    <n v="22"/>
    <n v="5"/>
    <x v="1"/>
  </r>
  <r>
    <s v="116"/>
    <s v="IS19050062"/>
    <s v="A3J"/>
    <x v="33"/>
    <s v="20"/>
    <s v="yuttagarn.m"/>
    <s v="รับแล้ว"/>
    <s v="Order"/>
    <m/>
    <s v="22/05/2019 17:20:00"/>
    <s v="22/05/2019 17:20:00"/>
    <s v="DETSC19050054"/>
    <n v="20"/>
    <s v="22/05/2019 11:08:33"/>
    <s v="ณัฐวุฒิ แปลกใหม่"/>
    <s v="22/05/2019 11:09:22"/>
    <s v="ณัฐวุฒิ แปลกใหม่"/>
    <x v="0"/>
    <x v="2"/>
    <x v="2"/>
    <n v="22"/>
    <n v="5"/>
    <x v="1"/>
  </r>
  <r>
    <s v="117"/>
    <s v="IS19050066"/>
    <s v="A9D"/>
    <x v="16"/>
    <s v="50"/>
    <s v="Keattisak.k"/>
    <s v="รับแล้ว"/>
    <s v="Order"/>
    <m/>
    <s v="23/05/2019 13:20:00"/>
    <s v="23/05/2019 17:20:00"/>
    <s v="DETSC19050060"/>
    <n v="50"/>
    <s v="23/05/2019 11:05:30"/>
    <s v="ณัฐวุฒิ แปลกใหม่"/>
    <s v="23/05/2019 11:14:03"/>
    <s v="ณัฐวุฒิ แปลกใหม่"/>
    <x v="0"/>
    <x v="9"/>
    <x v="9"/>
    <n v="23"/>
    <n v="5"/>
    <x v="1"/>
  </r>
  <r>
    <s v="118"/>
    <s v="IS19050063"/>
    <s v="A4A"/>
    <x v="27"/>
    <s v="10"/>
    <s v="channarong.P"/>
    <s v="รับแล้ว"/>
    <s v="Order"/>
    <m/>
    <s v="23/05/2019 13:20:00"/>
    <s v="23/05/2019 13:20:00"/>
    <s v="DETSC19050056"/>
    <n v="10"/>
    <s v="23/05/2019 09:50:19"/>
    <s v="ณัฐวุฒิ แปลกใหม่"/>
    <s v="23/05/2019 09:51:21"/>
    <s v="ณัฐวุฒิ แปลกใหม่"/>
    <x v="0"/>
    <x v="6"/>
    <x v="6"/>
    <n v="23"/>
    <n v="5"/>
    <x v="1"/>
  </r>
  <r>
    <s v="119"/>
    <s v="IS19050063"/>
    <s v="A4A"/>
    <x v="21"/>
    <s v="10"/>
    <s v="channarong.P"/>
    <s v="รับแล้ว"/>
    <s v="Order"/>
    <m/>
    <s v="23/05/2019 13:20:00"/>
    <s v="23/05/2019 13:20:00"/>
    <s v="DETSC19050056"/>
    <n v="10"/>
    <s v="23/05/2019 09:50:20"/>
    <s v="ณัฐวุฒิ แปลกใหม่"/>
    <s v="23/05/2019 09:51:21"/>
    <s v="ณัฐวุฒิ แปลกใหม่"/>
    <x v="0"/>
    <x v="6"/>
    <x v="6"/>
    <n v="23"/>
    <n v="5"/>
    <x v="1"/>
  </r>
  <r>
    <s v="120"/>
    <s v="IS19050064"/>
    <s v="A9B"/>
    <x v="17"/>
    <s v="1"/>
    <s v="Keattisak.k"/>
    <s v="รับแล้ว"/>
    <s v="Order"/>
    <m/>
    <s v="23/05/2019 13:20:00"/>
    <s v="23/05/2019 17:20:00"/>
    <s v="DETSC19050061"/>
    <n v="1"/>
    <s v="23/05/2019 11:04:04"/>
    <s v="ณัฐวุฒิ แปลกใหม่"/>
    <s v="23/05/2019 11:27:38"/>
    <s v="ณัฐวุฒิ แปลกใหม่"/>
    <x v="0"/>
    <x v="9"/>
    <x v="9"/>
    <n v="23"/>
    <n v="5"/>
    <x v="1"/>
  </r>
  <r>
    <s v="121"/>
    <s v="IS19050065"/>
    <s v="A9D"/>
    <x v="16"/>
    <s v="50"/>
    <s v="Keattisak.k"/>
    <s v="รับแล้ว"/>
    <s v="Order"/>
    <m/>
    <s v="23/05/2019 13:20:00"/>
    <s v="23/05/2019 17:20:00"/>
    <s v="DETSC19050060"/>
    <n v="50"/>
    <s v="23/05/2019 11:04:34"/>
    <s v="ณัฐวุฒิ แปลกใหม่"/>
    <s v="23/05/2019 11:14:03"/>
    <s v="ณัฐวุฒิ แปลกใหม่"/>
    <x v="0"/>
    <x v="9"/>
    <x v="9"/>
    <n v="23"/>
    <n v="5"/>
    <x v="1"/>
  </r>
  <r>
    <s v="122"/>
    <s v="IS19050069"/>
    <s v="DL"/>
    <x v="12"/>
    <s v="20"/>
    <s v="nuttaya.p"/>
    <s v="รับแล้ว"/>
    <s v="Order"/>
    <m/>
    <s v="23/05/2019 15:20:00"/>
    <s v="23/05/2019 15:20:00"/>
    <s v="DETSC19050057"/>
    <n v="20"/>
    <s v="23/05/2019 10:25:27"/>
    <s v="ณัฐวุฒิ แปลกใหม่"/>
    <s v="23/05/2019 10:26:19"/>
    <s v="ณัฐวุฒิ แปลกใหม่"/>
    <x v="2"/>
    <x v="12"/>
    <x v="12"/>
    <n v="23"/>
    <n v="5"/>
    <x v="1"/>
  </r>
  <r>
    <s v="123"/>
    <s v="IS19050069"/>
    <s v="DL"/>
    <x v="16"/>
    <s v="20"/>
    <s v="nuttaya.p"/>
    <s v="รับแล้ว"/>
    <s v="Order"/>
    <m/>
    <s v="23/05/2019 15:20:00"/>
    <s v="23/05/2019 15:20:00"/>
    <s v="DETSC19050057"/>
    <n v="20"/>
    <s v="23/05/2019 10:25:28"/>
    <s v="ณัฐวุฒิ แปลกใหม่"/>
    <s v="23/05/2019 10:26:19"/>
    <s v="ณัฐวุฒิ แปลกใหม่"/>
    <x v="2"/>
    <x v="12"/>
    <x v="12"/>
    <n v="23"/>
    <n v="5"/>
    <x v="1"/>
  </r>
  <r>
    <s v="124"/>
    <s v="IS19050067"/>
    <s v="A9D"/>
    <x v="16"/>
    <s v="50"/>
    <s v="Keattisak.k"/>
    <s v="รับแล้ว"/>
    <s v="Order"/>
    <m/>
    <s v="23/05/2019 15:20:00"/>
    <s v="23/05/2019 17:20:00"/>
    <s v="DETSC19050060"/>
    <n v="50"/>
    <s v="23/05/2019 11:05:05"/>
    <s v="ณัฐวุฒิ แปลกใหม่"/>
    <s v="23/05/2019 11:14:03"/>
    <s v="ณัฐวุฒิ แปลกใหม่"/>
    <x v="0"/>
    <x v="9"/>
    <x v="9"/>
    <n v="23"/>
    <n v="5"/>
    <x v="1"/>
  </r>
  <r>
    <s v="125"/>
    <s v="IS19050068"/>
    <s v="A9D"/>
    <x v="16"/>
    <s v="50"/>
    <s v="Keattisak.k"/>
    <s v="รับแล้ว"/>
    <s v="Order"/>
    <m/>
    <s v="23/05/2019 15:20:00"/>
    <s v="23/05/2019 17:20:00"/>
    <s v="DETSC19050060"/>
    <n v="50"/>
    <s v="23/05/2019 11:05:51"/>
    <s v="ณัฐวุฒิ แปลกใหม่"/>
    <s v="23/05/2019 11:14:03"/>
    <s v="ณัฐวุฒิ แปลกใหม่"/>
    <x v="0"/>
    <x v="9"/>
    <x v="9"/>
    <n v="23"/>
    <n v="5"/>
    <x v="1"/>
  </r>
  <r>
    <s v="126"/>
    <s v="IS19050070"/>
    <s v="A3J"/>
    <x v="33"/>
    <s v="20"/>
    <s v="yuttagarn.m"/>
    <s v="รับแล้ว"/>
    <s v="Order"/>
    <m/>
    <s v="23/05/2019 17:20:00"/>
    <s v="23/05/2019 17:20:00"/>
    <s v="DETSC19050062"/>
    <n v="20"/>
    <s v="23/05/2019 14:46:18"/>
    <s v="ณัฐวุฒิ แปลกใหม่"/>
    <s v="23/05/2019 14:47:36"/>
    <s v="ณัฐวุฒิ แปลกใหม่"/>
    <x v="0"/>
    <x v="2"/>
    <x v="2"/>
    <n v="23"/>
    <n v="5"/>
    <x v="1"/>
  </r>
  <r>
    <s v="127"/>
    <s v="IS19050071"/>
    <s v="A3J"/>
    <x v="33"/>
    <s v="20"/>
    <s v="yuttagarn.m"/>
    <s v="รับแล้ว"/>
    <s v="Order"/>
    <m/>
    <s v="23/05/2019 17:20:00"/>
    <s v="23/05/2019 17:20:00"/>
    <s v="DETSC19050062"/>
    <n v="20"/>
    <s v="23/05/2019 14:45:55"/>
    <s v="ณัฐวุฒิ แปลกใหม่"/>
    <s v="23/05/2019 14:47:36"/>
    <s v="ณัฐวุฒิ แปลกใหม่"/>
    <x v="0"/>
    <x v="2"/>
    <x v="2"/>
    <n v="23"/>
    <n v="5"/>
    <x v="1"/>
  </r>
  <r>
    <s v="128"/>
    <s v="EP19050005"/>
    <s v="A5E"/>
    <x v="7"/>
    <s v="40"/>
    <s v="jakkrich.N"/>
    <s v="รับแล้ว"/>
    <s v="Express"/>
    <s v="เนื่องจากไม่ทันรอบจอง 08.00 น."/>
    <s v="24/05/2019 09:53:16"/>
    <s v="24/05/2019 10:24:28"/>
    <s v="DETSC19050063"/>
    <n v="40"/>
    <s v="24/05/2019 13:18:10"/>
    <s v="ณัฐวุฒิ แปลกใหม่"/>
    <s v="24/05/2019 13:18:47"/>
    <s v="ณัฐวุฒิ แปลกใหม่"/>
    <x v="0"/>
    <x v="8"/>
    <x v="8"/>
    <n v="24"/>
    <n v="5"/>
    <x v="1"/>
  </r>
  <r>
    <s v="129"/>
    <s v="EP19050005"/>
    <s v="A5E"/>
    <x v="6"/>
    <s v="20"/>
    <s v="jakkrich.N"/>
    <s v="รับแล้ว"/>
    <s v="Express"/>
    <s v="เนื่องจากไม่ทันรอบจอง 08.00 น."/>
    <s v="24/05/2019 09:53:16"/>
    <s v="24/05/2019 10:24:28"/>
    <s v="DETSC19050063"/>
    <n v="20"/>
    <s v="24/05/2019 13:18:11"/>
    <s v="ณัฐวุฒิ แปลกใหม่"/>
    <s v="24/05/2019 13:18:47"/>
    <s v="ณัฐวุฒิ แปลกใหม่"/>
    <x v="0"/>
    <x v="8"/>
    <x v="8"/>
    <n v="24"/>
    <n v="5"/>
    <x v="1"/>
  </r>
  <r>
    <s v="130"/>
    <s v="IS19050072"/>
    <s v="A2A"/>
    <x v="25"/>
    <s v="10"/>
    <s v="wisoot.K"/>
    <s v="รับแล้ว"/>
    <s v="Order"/>
    <m/>
    <s v="24/05/2019 13:20:00"/>
    <s v="24/05/2019 17:20:00"/>
    <s v="DETSC19050064"/>
    <n v="10"/>
    <s v="24/05/2019 14:48:14"/>
    <s v="ณัฐวุฒิ แปลกใหม่"/>
    <s v="24/05/2019 14:52:46"/>
    <s v="ณัฐวุฒิ แปลกใหม่"/>
    <x v="0"/>
    <x v="7"/>
    <x v="7"/>
    <n v="24"/>
    <n v="5"/>
    <x v="1"/>
  </r>
  <r>
    <s v="131"/>
    <s v="IS19050072"/>
    <s v="A2A"/>
    <x v="26"/>
    <s v="10"/>
    <s v="wisoot.K"/>
    <s v="รับแล้ว"/>
    <s v="Order"/>
    <m/>
    <s v="24/05/2019 13:20:00"/>
    <s v="24/05/2019 17:20:00"/>
    <s v="DETSC19050064"/>
    <n v="10"/>
    <s v="24/05/2019 14:48:16"/>
    <s v="ณัฐวุฒิ แปลกใหม่"/>
    <s v="24/05/2019 14:52:46"/>
    <s v="ณัฐวุฒิ แปลกใหม่"/>
    <x v="0"/>
    <x v="7"/>
    <x v="7"/>
    <n v="24"/>
    <n v="5"/>
    <x v="1"/>
  </r>
  <r>
    <s v="132"/>
    <s v="IS19050073"/>
    <s v="A2F"/>
    <x v="7"/>
    <s v="1"/>
    <s v="wisoot.K"/>
    <s v="รับแล้ว"/>
    <s v="Order"/>
    <m/>
    <s v="24/05/2019 15:20:00"/>
    <s v="24/05/2019 17:20:00"/>
    <s v="DETSC19050065"/>
    <n v="1"/>
    <s v="24/05/2019 13:19:30"/>
    <s v="ณัฐวุฒิ แปลกใหม่"/>
    <s v="24/05/2019 13:20:31"/>
    <s v="ณัฐวุฒิ แปลกใหม่"/>
    <x v="0"/>
    <x v="7"/>
    <x v="7"/>
    <n v="24"/>
    <n v="5"/>
    <x v="1"/>
  </r>
  <r>
    <s v="133"/>
    <s v="IS19050074"/>
    <s v="A7G"/>
    <x v="5"/>
    <s v="200"/>
    <s v="prayoon.b"/>
    <s v="รับแล้ว"/>
    <s v="Order"/>
    <m/>
    <s v="24/05/2019 15:20:00"/>
    <s v="27/05/2019 17:20:00"/>
    <s v="DETSC19050075"/>
    <n v="200"/>
    <s v="27/05/2019 15:31:25"/>
    <s v="ณัฐวุฒิ แปลกใหม่"/>
    <s v="27/05/2019 15:40:27"/>
    <s v="ณัฐวุฒิ แปลกใหม่"/>
    <x v="0"/>
    <x v="1"/>
    <x v="1"/>
    <n v="27"/>
    <n v="5"/>
    <x v="1"/>
  </r>
  <r>
    <s v="134"/>
    <s v="IS19050075"/>
    <s v="A7C"/>
    <x v="12"/>
    <s v="60"/>
    <s v="prayoon.b"/>
    <s v="รับแล้ว"/>
    <s v="Order"/>
    <m/>
    <s v="24/05/2019 15:20:00"/>
    <s v="27/05/2019 17:20:00"/>
    <s v="DETSC19050073"/>
    <n v="60"/>
    <s v="27/05/2019 13:16:19"/>
    <s v="ณัฐวุฒิ แปลกใหม่"/>
    <s v="27/05/2019 13:29:21"/>
    <s v="ณัฐวุฒิ แปลกใหม่"/>
    <x v="0"/>
    <x v="1"/>
    <x v="1"/>
    <n v="27"/>
    <n v="5"/>
    <x v="1"/>
  </r>
  <r>
    <s v="137"/>
    <s v="IS19050073"/>
    <s v="A2F"/>
    <x v="6"/>
    <s v="1"/>
    <s v="wisoot.K"/>
    <s v="รับแล้ว"/>
    <s v="Order"/>
    <m/>
    <s v="24/05/2019 15:20:00"/>
    <s v="24/05/2019 17:20:00"/>
    <s v="DETSC19050065"/>
    <n v="1"/>
    <s v="24/05/2019 13:19:28"/>
    <s v="ณัฐวุฒิ แปลกใหม่"/>
    <s v="24/05/2019 13:20:31"/>
    <s v="ณัฐวุฒิ แปลกใหม่"/>
    <x v="0"/>
    <x v="7"/>
    <x v="7"/>
    <n v="24"/>
    <n v="5"/>
    <x v="1"/>
  </r>
  <r>
    <s v="138"/>
    <s v="IS19050077"/>
    <s v="A3J"/>
    <x v="33"/>
    <s v="20"/>
    <s v="yuttagarn.m"/>
    <s v="รับแล้ว"/>
    <s v="Order"/>
    <m/>
    <s v="24/05/2019 17:20:00"/>
    <s v="25/05/2019 10:20:00"/>
    <s v="DETSC19050067"/>
    <n v="20"/>
    <s v="24/05/2019 15:20:17"/>
    <s v="ณัฐวุฒิ แปลกใหม่"/>
    <s v="24/05/2019 15:31:58"/>
    <s v="ณัฐวุฒิ แปลกใหม่"/>
    <x v="0"/>
    <x v="2"/>
    <x v="2"/>
    <n v="24"/>
    <n v="5"/>
    <x v="1"/>
  </r>
  <r>
    <s v="139"/>
    <s v="IS19050078"/>
    <s v="A3J"/>
    <x v="33"/>
    <s v="20"/>
    <s v="yuttagarn.m"/>
    <s v="รับแล้ว"/>
    <s v="Order"/>
    <m/>
    <s v="24/05/2019 17:20:00"/>
    <s v="25/05/2019 10:20:00"/>
    <s v="DETSC19050066"/>
    <n v="20"/>
    <s v="24/05/2019 15:21:09"/>
    <s v="ณัฐวุฒิ แปลกใหม่"/>
    <s v="24/05/2019 15:30:02"/>
    <s v="ณัฐวุฒิ แปลกใหม่"/>
    <x v="0"/>
    <x v="2"/>
    <x v="2"/>
    <n v="24"/>
    <n v="5"/>
    <x v="1"/>
  </r>
  <r>
    <s v="140"/>
    <s v="EP19050006"/>
    <s v="DH"/>
    <x v="10"/>
    <s v="50"/>
    <s v="pavinee.t"/>
    <s v="รับแล้ว"/>
    <s v="Express"/>
    <s v="มีโหลดงาน27-05-19"/>
    <s v="27/05/2019 10:52:51"/>
    <s v="27/05/2019 11:03:25"/>
    <s v="DETSC19050068"/>
    <n v="50"/>
    <s v="27/05/2019 11:22:27"/>
    <s v="ณัฐวุฒิ แปลกใหม่"/>
    <s v="27/05/2019 11:26:34"/>
    <s v="ณัฐวุฒิ แปลกใหม่"/>
    <x v="1"/>
    <x v="3"/>
    <x v="3"/>
    <n v="27"/>
    <n v="5"/>
    <x v="1"/>
  </r>
  <r>
    <s v="141"/>
    <s v="IS19050079"/>
    <s v="A1A"/>
    <x v="12"/>
    <s v="40"/>
    <s v="chatwarin.k"/>
    <s v="รับแล้ว"/>
    <s v="Order"/>
    <m/>
    <s v="27/05/2019 15:20:00"/>
    <s v="27/05/2019 17:20:00"/>
    <s v="DETSC19050072"/>
    <n v="40"/>
    <s v="27/05/2019 13:06:19"/>
    <s v="ณัฐวุฒิ แปลกใหม่"/>
    <s v="27/05/2019 13:07:04"/>
    <s v="ณัฐวุฒิ แปลกใหม่"/>
    <x v="0"/>
    <x v="5"/>
    <x v="5"/>
    <n v="27"/>
    <n v="5"/>
    <x v="1"/>
  </r>
  <r>
    <s v="142"/>
    <s v="IS19050081"/>
    <s v="WF"/>
    <x v="0"/>
    <s v="16"/>
    <s v="Jaran.k"/>
    <s v="รับแล้ว"/>
    <s v="Order"/>
    <m/>
    <s v="27/05/2019 15:20:00"/>
    <s v="29/05/2019 10:20:00"/>
    <s v="DETSC19050079"/>
    <n v="16"/>
    <s v="28/05/2019 16:20:48"/>
    <s v="ณัฐวุฒิ แปลกใหม่"/>
    <s v="28/05/2019 16:21:34"/>
    <s v="ณัฐวุฒิ แปลกใหม่"/>
    <x v="0"/>
    <x v="0"/>
    <x v="0"/>
    <n v="28"/>
    <n v="5"/>
    <x v="1"/>
  </r>
  <r>
    <s v="143"/>
    <s v="IS19050081"/>
    <s v="WF"/>
    <x v="1"/>
    <s v="16"/>
    <s v="Jaran.k"/>
    <s v="รับแล้ว"/>
    <s v="Order"/>
    <m/>
    <s v="27/05/2019 15:20:00"/>
    <s v="29/05/2019 10:20:00"/>
    <s v="DETSC19050079"/>
    <n v="16"/>
    <s v="28/05/2019 16:20:51"/>
    <s v="ณัฐวุฒิ แปลกใหม่"/>
    <s v="28/05/2019 16:21:34"/>
    <s v="ณัฐวุฒิ แปลกใหม่"/>
    <x v="0"/>
    <x v="0"/>
    <x v="0"/>
    <n v="28"/>
    <n v="5"/>
    <x v="1"/>
  </r>
  <r>
    <s v="144"/>
    <s v="IS19050082"/>
    <s v="A3E"/>
    <x v="8"/>
    <s v="30"/>
    <s v="yuttagarn.m"/>
    <s v="รับแล้ว"/>
    <s v="Order"/>
    <m/>
    <s v="27/05/2019 15:20:00"/>
    <s v="27/05/2019 15:20:00"/>
    <s v="DETSC19050069"/>
    <n v="30"/>
    <s v="27/05/2019 12:59:07"/>
    <s v="ณัฐวุฒิ แปลกใหม่"/>
    <s v="27/05/2019 12:59:44"/>
    <s v="ณัฐวุฒิ แปลกใหม่"/>
    <x v="0"/>
    <x v="2"/>
    <x v="2"/>
    <n v="27"/>
    <n v="5"/>
    <x v="1"/>
  </r>
  <r>
    <s v="145"/>
    <s v="IS19050083"/>
    <s v="A4A"/>
    <x v="27"/>
    <s v="10"/>
    <s v="channarong.P"/>
    <s v="รับแล้ว"/>
    <s v="Order"/>
    <m/>
    <s v="27/05/2019 15:20:00"/>
    <s v="27/05/2019 17:20:00"/>
    <s v="DETSC19050070"/>
    <n v="10"/>
    <s v="27/05/2019 13:01:18"/>
    <s v="ณัฐวุฒิ แปลกใหม่"/>
    <s v="27/05/2019 13:02:14"/>
    <s v="ณัฐวุฒิ แปลกใหม่"/>
    <x v="0"/>
    <x v="6"/>
    <x v="6"/>
    <n v="27"/>
    <n v="5"/>
    <x v="1"/>
  </r>
  <r>
    <s v="146"/>
    <s v="IS19050083"/>
    <s v="A4A"/>
    <x v="21"/>
    <s v="10"/>
    <s v="channarong.P"/>
    <s v="รับแล้ว"/>
    <s v="Order"/>
    <m/>
    <s v="27/05/2019 15:20:00"/>
    <s v="27/05/2019 17:20:00"/>
    <s v="DETSC19050070"/>
    <n v="10"/>
    <s v="27/05/2019 13:01:19"/>
    <s v="ณัฐวุฒิ แปลกใหม่"/>
    <s v="27/05/2019 13:02:14"/>
    <s v="ณัฐวุฒิ แปลกใหม่"/>
    <x v="0"/>
    <x v="6"/>
    <x v="6"/>
    <n v="27"/>
    <n v="5"/>
    <x v="1"/>
  </r>
  <r>
    <s v="147"/>
    <s v="IS19050080"/>
    <s v="A1A"/>
    <x v="12"/>
    <s v="40"/>
    <s v="chatwarin.k"/>
    <s v="รับแล้ว"/>
    <s v="Order"/>
    <m/>
    <s v="27/05/2019 15:20:00"/>
    <s v="27/05/2019 17:20:00"/>
    <s v="DETSC19050071"/>
    <n v="40"/>
    <s v="27/05/2019 13:00:26"/>
    <s v="ณัฐวุฒิ แปลกใหม่"/>
    <s v="27/05/2019 13:05:50"/>
    <s v="ณัฐวุฒิ แปลกใหม่"/>
    <x v="0"/>
    <x v="5"/>
    <x v="5"/>
    <n v="27"/>
    <n v="5"/>
    <x v="1"/>
  </r>
  <r>
    <s v="148"/>
    <s v="IS19050085"/>
    <s v="DH"/>
    <x v="29"/>
    <s v="200"/>
    <s v="pavinee.t"/>
    <s v="รับแล้ว"/>
    <s v="Order"/>
    <m/>
    <s v="27/05/2019 17:20:00"/>
    <s v="27/05/2019 17:20:00"/>
    <s v="DETSC19050074"/>
    <n v="200"/>
    <s v="27/05/2019 15:24:53"/>
    <s v="ณัฐวุฒิ แปลกใหม่"/>
    <s v="27/05/2019 15:27:49"/>
    <s v="ณัฐวุฒิ แปลกใหม่"/>
    <x v="1"/>
    <x v="3"/>
    <x v="3"/>
    <n v="27"/>
    <n v="5"/>
    <x v="1"/>
  </r>
  <r>
    <s v="149"/>
    <s v="IS19050084"/>
    <s v="DH"/>
    <x v="9"/>
    <s v="50"/>
    <s v="pavinee.t"/>
    <s v="รับแล้ว"/>
    <s v="Order"/>
    <m/>
    <s v="27/05/2019 17:20:00"/>
    <s v="27/05/2019 17:20:00"/>
    <s v="DETSC19050074"/>
    <n v="50"/>
    <s v="27/05/2019 15:25:46"/>
    <s v="ณัฐวุฒิ แปลกใหม่"/>
    <s v="27/05/2019 15:27:49"/>
    <s v="ณัฐวุฒิ แปลกใหม่"/>
    <x v="1"/>
    <x v="3"/>
    <x v="3"/>
    <n v="27"/>
    <n v="5"/>
    <x v="1"/>
  </r>
  <r>
    <s v="150"/>
    <s v="IS19050084"/>
    <s v="DH"/>
    <x v="31"/>
    <s v="150"/>
    <s v="pavinee.t"/>
    <s v="รับแล้ว"/>
    <s v="Order"/>
    <m/>
    <s v="27/05/2019 17:20:00"/>
    <s v="27/05/2019 17:20:00"/>
    <s v="DETSC19050074"/>
    <n v="150"/>
    <s v="27/05/2019 15:25:47"/>
    <s v="ณัฐวุฒิ แปลกใหม่"/>
    <s v="27/05/2019 15:27:49"/>
    <s v="ณัฐวุฒิ แปลกใหม่"/>
    <x v="1"/>
    <x v="3"/>
    <x v="3"/>
    <n v="27"/>
    <n v="5"/>
    <x v="1"/>
  </r>
  <r>
    <s v="151"/>
    <s v="IS19050084"/>
    <s v="DH"/>
    <x v="15"/>
    <s v="200"/>
    <s v="pavinee.t"/>
    <s v="รับแล้ว"/>
    <s v="Order"/>
    <m/>
    <s v="27/05/2019 17:20:00"/>
    <s v="27/05/2019 17:20:00"/>
    <s v="DETSC19050074"/>
    <n v="200"/>
    <s v="27/05/2019 15:25:48"/>
    <s v="ณัฐวุฒิ แปลกใหม่"/>
    <s v="27/05/2019 15:27:49"/>
    <s v="ณัฐวุฒิ แปลกใหม่"/>
    <x v="1"/>
    <x v="3"/>
    <x v="3"/>
    <n v="27"/>
    <n v="5"/>
    <x v="1"/>
  </r>
  <r>
    <s v="152"/>
    <s v="IS19050084"/>
    <s v="DH"/>
    <x v="19"/>
    <s v="50"/>
    <s v="pavinee.t"/>
    <s v="รับแล้ว"/>
    <s v="Order"/>
    <m/>
    <s v="27/05/2019 17:20:00"/>
    <s v="27/05/2019 17:20:00"/>
    <s v="DETSC19050074"/>
    <n v="50"/>
    <s v="27/05/2019 15:25:50"/>
    <s v="ณัฐวุฒิ แปลกใหม่"/>
    <s v="27/05/2019 15:27:49"/>
    <s v="ณัฐวุฒิ แปลกใหม่"/>
    <x v="1"/>
    <x v="3"/>
    <x v="3"/>
    <n v="27"/>
    <n v="5"/>
    <x v="1"/>
  </r>
  <r>
    <s v="153"/>
    <s v="IS19050084"/>
    <s v="DH"/>
    <x v="14"/>
    <s v="20"/>
    <s v="pavinee.t"/>
    <s v="รับแล้ว"/>
    <s v="Order"/>
    <m/>
    <s v="27/05/2019 17:20:00"/>
    <s v="27/05/2019 17:20:00"/>
    <s v="DETSC19050074"/>
    <n v="20"/>
    <s v="27/05/2019 15:25:51"/>
    <s v="ณัฐวุฒิ แปลกใหม่"/>
    <s v="27/05/2019 15:27:49"/>
    <s v="ณัฐวุฒิ แปลกใหม่"/>
    <x v="1"/>
    <x v="3"/>
    <x v="3"/>
    <n v="27"/>
    <n v="5"/>
    <x v="1"/>
  </r>
  <r>
    <s v="154"/>
    <s v="IS19050084"/>
    <s v="DH"/>
    <x v="35"/>
    <s v="10"/>
    <s v="pavinee.t"/>
    <s v="รับแล้ว"/>
    <s v="Order"/>
    <m/>
    <s v="27/05/2019 17:20:00"/>
    <s v="27/05/2019 17:20:00"/>
    <s v="DETSC19050074"/>
    <n v="10"/>
    <s v="27/05/2019 15:25:52"/>
    <s v="ณัฐวุฒิ แปลกใหม่"/>
    <s v="27/05/2019 15:27:49"/>
    <s v="ณัฐวุฒิ แปลกใหม่"/>
    <x v="1"/>
    <x v="3"/>
    <x v="3"/>
    <n v="27"/>
    <n v="5"/>
    <x v="1"/>
  </r>
  <r>
    <s v="155"/>
    <s v="IS19050086"/>
    <s v="WF"/>
    <x v="0"/>
    <s v="16"/>
    <s v="Jaran.k"/>
    <s v="รับแล้ว"/>
    <s v="Order"/>
    <m/>
    <s v="28/05/2019 13:20:00"/>
    <s v="29/05/2019 10:20:00"/>
    <s v="DETSC19050080"/>
    <n v="16"/>
    <s v="28/05/2019 16:35:14"/>
    <s v="ณัฐวุฒิ แปลกใหม่"/>
    <s v="28/05/2019 16:35:51"/>
    <s v="ณัฐวุฒิ แปลกใหม่"/>
    <x v="0"/>
    <x v="0"/>
    <x v="0"/>
    <n v="28"/>
    <n v="5"/>
    <x v="1"/>
  </r>
  <r>
    <s v="156"/>
    <s v="IS19050086"/>
    <s v="WF"/>
    <x v="1"/>
    <s v="16"/>
    <s v="Jaran.k"/>
    <s v="รับแล้ว"/>
    <s v="Order"/>
    <m/>
    <s v="28/05/2019 13:20:00"/>
    <s v="29/05/2019 10:20:00"/>
    <s v="DETSC19050080"/>
    <n v="16"/>
    <s v="28/05/2019 16:35:15"/>
    <s v="ณัฐวุฒิ แปลกใหม่"/>
    <s v="28/05/2019 16:35:51"/>
    <s v="ณัฐวุฒิ แปลกใหม่"/>
    <x v="0"/>
    <x v="0"/>
    <x v="0"/>
    <n v="28"/>
    <n v="5"/>
    <x v="1"/>
  </r>
  <r>
    <s v="157"/>
    <s v="IS19050087"/>
    <s v="A4G"/>
    <x v="12"/>
    <s v="150"/>
    <s v="channarong.P"/>
    <s v="รับแล้ว"/>
    <s v="Order"/>
    <m/>
    <s v="28/05/2019 13:20:00"/>
    <s v="28/05/2019 15:20:00"/>
    <s v="DETSC19050077"/>
    <n v="150"/>
    <s v="28/05/2019 09:27:53"/>
    <s v="ณัฐวุฒิ แปลกใหม่"/>
    <s v="28/05/2019 09:34:39"/>
    <s v="ณัฐวุฒิ แปลกใหม่"/>
    <x v="0"/>
    <x v="6"/>
    <x v="6"/>
    <n v="28"/>
    <n v="5"/>
    <x v="1"/>
  </r>
  <r>
    <s v="158"/>
    <s v="IS19050088"/>
    <s v="A4C"/>
    <x v="28"/>
    <s v="100"/>
    <s v="channarong.P"/>
    <s v="รับแล้ว"/>
    <s v="Order"/>
    <m/>
    <s v="28/05/2019 15:20:00"/>
    <s v="28/05/2019 15:20:00"/>
    <s v="DETSC19050076"/>
    <n v="100"/>
    <s v="28/05/2019 09:28:14"/>
    <s v="ณัฐวุฒิ แปลกใหม่"/>
    <s v="28/05/2019 09:29:00"/>
    <s v="ณัฐวุฒิ แปลกใหม่"/>
    <x v="0"/>
    <x v="6"/>
    <x v="6"/>
    <n v="28"/>
    <n v="5"/>
    <x v="1"/>
  </r>
  <r>
    <s v="159"/>
    <s v="IS19050089"/>
    <s v="A7E"/>
    <x v="7"/>
    <s v="10"/>
    <s v="prayoon.b"/>
    <s v="รับแล้ว"/>
    <s v="Order"/>
    <m/>
    <s v="28/05/2019 15:20:00"/>
    <s v="29/05/2019 10:20:00"/>
    <s v="DETSC19050081"/>
    <n v="10"/>
    <s v="28/05/2019 15:21:17"/>
    <s v="วิเชษฐ์ สร้อยสน"/>
    <s v="28/05/2019 16:38:56"/>
    <s v="ณัฐวุฒิ แปลกใหม่"/>
    <x v="0"/>
    <x v="1"/>
    <x v="1"/>
    <n v="28"/>
    <n v="5"/>
    <x v="1"/>
  </r>
  <r>
    <s v="160"/>
    <s v="IS19050090"/>
    <s v="WJ"/>
    <x v="2"/>
    <s v="16"/>
    <s v="Jaran.k"/>
    <s v="รับแล้ว"/>
    <s v="Order"/>
    <m/>
    <s v="28/05/2019 17:20:00"/>
    <s v="29/05/2019 10:20:00"/>
    <s v="DETSC19050082"/>
    <n v="16"/>
    <s v="28/05/2019 16:33:14"/>
    <s v="ณัฐวุฒิ แปลกใหม่"/>
    <s v="28/05/2019 17:53:45"/>
    <s v="ณัฐวุฒิ แปลกใหม่"/>
    <x v="0"/>
    <x v="0"/>
    <x v="0"/>
    <n v="28"/>
    <n v="5"/>
    <x v="1"/>
  </r>
  <r>
    <s v="161"/>
    <s v="IS19050090"/>
    <s v="WJ"/>
    <x v="4"/>
    <s v="2"/>
    <s v="Jaran.k"/>
    <s v="รับแล้ว"/>
    <s v="Order"/>
    <m/>
    <s v="28/05/2019 17:20:00"/>
    <s v="29/05/2019 10:20:00"/>
    <s v="DETSC19050082"/>
    <n v="2"/>
    <s v="28/05/2019 16:33:15"/>
    <s v="ณัฐวุฒิ แปลกใหม่"/>
    <s v="28/05/2019 17:53:45"/>
    <s v="ณัฐวุฒิ แปลกใหม่"/>
    <x v="0"/>
    <x v="0"/>
    <x v="0"/>
    <n v="28"/>
    <n v="5"/>
    <x v="1"/>
  </r>
  <r>
    <s v="162"/>
    <s v="IS19050091"/>
    <s v="A3J"/>
    <x v="33"/>
    <s v="20"/>
    <s v="yuttagarn.m"/>
    <s v="รับแล้ว"/>
    <s v="Order"/>
    <m/>
    <s v="29/05/2019 10:20:00"/>
    <s v="29/05/2019 10:20:00"/>
    <s v="DETSC19050078"/>
    <n v="20"/>
    <s v="28/05/2019 16:03:12"/>
    <s v="ณัฐวุฒิ แปลกใหม่"/>
    <s v="28/05/2019 16:13:05"/>
    <s v="ณัฐวุฒิ แปลกใหม่"/>
    <x v="0"/>
    <x v="2"/>
    <x v="2"/>
    <n v="28"/>
    <n v="5"/>
    <x v="1"/>
  </r>
  <r>
    <s v="163"/>
    <s v="IS19050092"/>
    <s v="A3J"/>
    <x v="33"/>
    <s v="20"/>
    <s v="yuttagarn.m"/>
    <s v="รับแล้ว"/>
    <s v="Order"/>
    <m/>
    <s v="29/05/2019 10:20:00"/>
    <s v="29/05/2019 10:20:00"/>
    <s v="DETSC19050078"/>
    <n v="20"/>
    <s v="28/05/2019 16:03:35"/>
    <s v="ณัฐวุฒิ แปลกใหม่"/>
    <s v="28/05/2019 16:13:05"/>
    <s v="ณัฐวุฒิ แปลกใหม่"/>
    <x v="0"/>
    <x v="2"/>
    <x v="2"/>
    <n v="28"/>
    <n v="5"/>
    <x v="1"/>
  </r>
  <r>
    <s v="164"/>
    <s v="IS19050093"/>
    <s v="A5E"/>
    <x v="7"/>
    <s v="50"/>
    <s v="jakkrich.N"/>
    <s v="รับแล้ว"/>
    <s v="Order"/>
    <m/>
    <s v="29/05/2019 13:20:00"/>
    <s v="29/05/2019 15:20:00"/>
    <s v="DETSC19050083"/>
    <n v="50"/>
    <s v="29/05/2019 09:03:56"/>
    <s v="ณัฐวุฒิ แปลกใหม่"/>
    <s v="29/05/2019 09:40:19"/>
    <s v="ณัฐวุฒิ แปลกใหม่"/>
    <x v="0"/>
    <x v="8"/>
    <x v="8"/>
    <n v="29"/>
    <n v="5"/>
    <x v="1"/>
  </r>
  <r>
    <s v="165"/>
    <s v="IS19050093"/>
    <s v="A5E"/>
    <x v="4"/>
    <s v="60"/>
    <s v="jakkrich.N"/>
    <s v="รับแล้ว"/>
    <s v="Order"/>
    <m/>
    <s v="29/05/2019 13:20:00"/>
    <s v="29/05/2019 15:20:00"/>
    <s v="DETSC19050083"/>
    <n v="60"/>
    <s v="29/05/2019 09:03:59"/>
    <s v="ณัฐวุฒิ แปลกใหม่"/>
    <s v="29/05/2019 09:40:19"/>
    <s v="ณัฐวุฒิ แปลกใหม่"/>
    <x v="0"/>
    <x v="8"/>
    <x v="8"/>
    <n v="29"/>
    <n v="5"/>
    <x v="1"/>
  </r>
  <r>
    <s v="166"/>
    <s v="IS19050094"/>
    <s v="DL"/>
    <x v="17"/>
    <s v="10"/>
    <s v="nuttaya.p"/>
    <s v="รับแล้ว"/>
    <s v="Order"/>
    <m/>
    <s v="29/05/2019 15:20:00"/>
    <s v="29/05/2019 17:20:00"/>
    <s v="DETSC19050085"/>
    <n v="10"/>
    <s v="29/05/2019 13:05:23"/>
    <s v="ณัฐวุฒิ แปลกใหม่"/>
    <s v="29/05/2019 13:07:09"/>
    <s v="ณัฐวุฒิ แปลกใหม่"/>
    <x v="2"/>
    <x v="12"/>
    <x v="12"/>
    <n v="29"/>
    <n v="5"/>
    <x v="1"/>
  </r>
  <r>
    <s v="167"/>
    <s v="IS19050095"/>
    <s v="WF"/>
    <x v="36"/>
    <s v="4"/>
    <s v="Jaran.k"/>
    <s v="รับแล้ว"/>
    <s v="Order"/>
    <m/>
    <s v="30/05/2019 15:20:00"/>
    <s v="30/05/2019 15:20:00"/>
    <s v="DETSC19050086"/>
    <n v="4"/>
    <s v="30/05/2019 10:11:08"/>
    <s v="ณัฐวุฒิ แปลกใหม่"/>
    <s v="30/05/2019 10:12:48"/>
    <s v="ณัฐวุฒิ แปลกใหม่"/>
    <x v="0"/>
    <x v="0"/>
    <x v="0"/>
    <n v="30"/>
    <n v="5"/>
    <x v="1"/>
  </r>
  <r>
    <s v="168"/>
    <s v="IS19050096"/>
    <s v="A4C"/>
    <x v="28"/>
    <s v="100"/>
    <s v="channarong.P"/>
    <s v="รับแล้ว"/>
    <s v="Order"/>
    <m/>
    <s v="30/05/2019 15:20:00"/>
    <s v="30/05/2019 17:20:00"/>
    <s v="DETSC19050087"/>
    <n v="100"/>
    <s v="30/05/2019 11:12:24"/>
    <s v="ณัฐวุฒิ แปลกใหม่"/>
    <s v="30/05/2019 11:12:58"/>
    <s v="ณัฐวุฒิ แปลกใหม่"/>
    <x v="0"/>
    <x v="6"/>
    <x v="6"/>
    <n v="30"/>
    <n v="5"/>
    <x v="1"/>
  </r>
  <r>
    <s v="169"/>
    <s v="IS19050097"/>
    <s v="A3J"/>
    <x v="33"/>
    <s v="20"/>
    <s v="yuttagarn.m"/>
    <s v="รับแล้ว"/>
    <s v="Order"/>
    <m/>
    <s v="30/05/2019 17:20:00"/>
    <s v="30/05/2019 17:20:00"/>
    <s v="DETSC19050088"/>
    <n v="20"/>
    <s v="30/05/2019 13:04:43"/>
    <s v="ณัฐวุฒิ แปลกใหม่"/>
    <s v="30/05/2019 13:05:43"/>
    <s v="ณัฐวุฒิ แปลกใหม่"/>
    <x v="0"/>
    <x v="2"/>
    <x v="2"/>
    <n v="30"/>
    <n v="5"/>
    <x v="1"/>
  </r>
  <r>
    <s v="170"/>
    <s v="IS19050100"/>
    <s v="A3J"/>
    <x v="37"/>
    <s v="40"/>
    <s v="yuttagarn.m"/>
    <s v="รับแล้ว"/>
    <s v="Order"/>
    <m/>
    <s v="31/05/2019 10:20:00"/>
    <s v="31/05/2019 10:20:00"/>
    <s v="DETSC19050091"/>
    <n v="40"/>
    <s v="30/05/2019 19:26:31"/>
    <s v="ณัฐวุฒิ แปลกใหม่"/>
    <s v="30/05/2019 19:29:43"/>
    <s v="ณัฐวุฒิ แปลกใหม่"/>
    <x v="0"/>
    <x v="2"/>
    <x v="2"/>
    <n v="30"/>
    <n v="5"/>
    <x v="1"/>
  </r>
  <r>
    <s v="171"/>
    <s v="IS19050101"/>
    <s v="A2A"/>
    <x v="25"/>
    <s v="10"/>
    <s v="wisoot.K"/>
    <s v="รับแล้ว"/>
    <s v="Order"/>
    <m/>
    <s v="31/05/2019 13:20:00"/>
    <s v="31/05/2019 15:20:00"/>
    <s v="DETSC19050093"/>
    <n v="10"/>
    <s v="31/05/2019 13:08:38"/>
    <s v="ณัฐวุฒิ แปลกใหม่"/>
    <s v="31/05/2019 13:09:23"/>
    <s v="ณัฐวุฒิ แปลกใหม่"/>
    <x v="0"/>
    <x v="7"/>
    <x v="7"/>
    <n v="31"/>
    <n v="5"/>
    <x v="1"/>
  </r>
  <r>
    <s v="172"/>
    <s v="IS19050101"/>
    <s v="A2A"/>
    <x v="26"/>
    <s v="10"/>
    <s v="wisoot.K"/>
    <s v="รับแล้ว"/>
    <s v="Order"/>
    <m/>
    <s v="31/05/2019 13:20:00"/>
    <s v="31/05/2019 15:20:00"/>
    <s v="DETSC19050093"/>
    <n v="10"/>
    <s v="31/05/2019 13:08:40"/>
    <s v="ณัฐวุฒิ แปลกใหม่"/>
    <s v="31/05/2019 13:09:23"/>
    <s v="ณัฐวุฒิ แปลกใหม่"/>
    <x v="0"/>
    <x v="7"/>
    <x v="7"/>
    <n v="31"/>
    <n v="5"/>
    <x v="1"/>
  </r>
  <r>
    <s v="173"/>
    <s v="IS19050102"/>
    <s v="WF"/>
    <x v="0"/>
    <s v="16"/>
    <s v="Jaran.k"/>
    <s v="รับแล้ว"/>
    <s v="Order"/>
    <m/>
    <s v="31/05/2019 15:20:00"/>
    <s v="03/06/2019 17:20:00"/>
    <s v="DETSC19060005"/>
    <n v="16"/>
    <s v="03/06/2019 10:43:19"/>
    <s v="ณัฐวุฒิ แปลกใหม่"/>
    <s v="03/06/2019 10:52:06"/>
    <s v="ณัฐวุฒิ แปลกใหม่"/>
    <x v="0"/>
    <x v="0"/>
    <x v="0"/>
    <n v="3"/>
    <n v="6"/>
    <x v="1"/>
  </r>
  <r>
    <s v="174"/>
    <s v="IS19050105"/>
    <s v="A1A"/>
    <x v="12"/>
    <s v="40"/>
    <s v="chatwarin.k"/>
    <s v="รับแล้ว"/>
    <s v="Order"/>
    <m/>
    <s v="31/05/2019 15:20:00"/>
    <s v="31/05/2019 15:20:00"/>
    <s v="DETSC19050092"/>
    <n v="40"/>
    <s v="31/05/2019 10:26:40"/>
    <s v="ณัฐวุฒิ แปลกใหม่"/>
    <s v="31/05/2019 10:27:11"/>
    <s v="ณัฐวุฒิ แปลกใหม่"/>
    <x v="0"/>
    <x v="5"/>
    <x v="5"/>
    <n v="31"/>
    <n v="5"/>
    <x v="1"/>
  </r>
  <r>
    <s v="175"/>
    <s v="IS19050103"/>
    <s v="WF"/>
    <x v="1"/>
    <s v="16"/>
    <s v="Jaran.k"/>
    <s v="รับแล้ว"/>
    <s v="Order"/>
    <m/>
    <s v="31/05/2019 15:20:00"/>
    <s v="03/06/2019 17:20:00"/>
    <s v="DETSC19060005"/>
    <n v="16"/>
    <s v="03/06/2019 10:49:12"/>
    <s v="วิเชษฐ์ สร้อยสน"/>
    <s v="03/06/2019 10:52:06"/>
    <s v="ณัฐวุฒิ แปลกใหม่"/>
    <x v="0"/>
    <x v="0"/>
    <x v="0"/>
    <n v="3"/>
    <n v="6"/>
    <x v="1"/>
  </r>
  <r>
    <s v="176"/>
    <s v="IS19050104"/>
    <s v="WF"/>
    <x v="0"/>
    <s v="16"/>
    <s v="Jaran.k"/>
    <s v="รับแล้ว"/>
    <s v="Order"/>
    <m/>
    <s v="31/05/2019 15:20:00"/>
    <s v="03/06/2019 17:20:00"/>
    <s v="DETSC19060004"/>
    <n v="16"/>
    <s v="03/06/2019 10:48:00"/>
    <s v="ณัฐวุฒิ แปลกใหม่"/>
    <s v="03/06/2019 10:48:42"/>
    <s v="ณัฐวุฒิ แปลกใหม่"/>
    <x v="0"/>
    <x v="0"/>
    <x v="0"/>
    <n v="3"/>
    <n v="6"/>
    <x v="1"/>
  </r>
  <r>
    <s v="177"/>
    <s v="IS19050104"/>
    <s v="WF"/>
    <x v="1"/>
    <s v="16"/>
    <s v="Jaran.k"/>
    <s v="รับแล้ว"/>
    <s v="Order"/>
    <m/>
    <s v="31/05/2019 15:20:00"/>
    <s v="03/06/2019 17:20:00"/>
    <s v="DETSC19060004"/>
    <n v="16"/>
    <s v="03/06/2019 10:48:01"/>
    <s v="ณัฐวุฒิ แปลกใหม่"/>
    <s v="03/06/2019 10:48:42"/>
    <s v="ณัฐวุฒิ แปลกใหม่"/>
    <x v="0"/>
    <x v="0"/>
    <x v="0"/>
    <n v="3"/>
    <n v="6"/>
    <x v="1"/>
  </r>
  <r>
    <s v="178"/>
    <s v="IS19050106"/>
    <s v="WF"/>
    <x v="37"/>
    <s v="10"/>
    <s v="Jaran.k"/>
    <s v="รับแล้ว"/>
    <s v="Order"/>
    <m/>
    <s v="01/06/2019 10:20:00"/>
    <s v="03/06/2019 17:20:00"/>
    <s v="DETSC19060002"/>
    <n v="10"/>
    <s v="03/06/2019 10:40:16"/>
    <s v="ณัฐวุฒิ แปลกใหม่"/>
    <s v="03/06/2019 10:41:59"/>
    <s v="ณัฐวุฒิ แปลกใหม่"/>
    <x v="0"/>
    <x v="0"/>
    <x v="0"/>
    <n v="3"/>
    <n v="6"/>
    <x v="1"/>
  </r>
  <r>
    <s v="179"/>
    <s v="IS19050107"/>
    <s v="WF"/>
    <x v="37"/>
    <s v="6"/>
    <s v="Jaran.k"/>
    <s v="รับแล้ว"/>
    <s v="Order"/>
    <m/>
    <s v="01/06/2019 10:20:00"/>
    <s v="03/06/2019 17:20:00"/>
    <s v="DETSC19060002"/>
    <n v="6"/>
    <s v="03/06/2019 10:41:07"/>
    <s v="ณัฐวุฒิ แปลกใหม่"/>
    <s v="03/06/2019 10:41:59"/>
    <s v="ณัฐวุฒิ แปลกใหม่"/>
    <x v="0"/>
    <x v="0"/>
    <x v="0"/>
    <n v="3"/>
    <n v="6"/>
    <x v="1"/>
  </r>
  <r>
    <s v="180"/>
    <s v="IS19050098"/>
    <s v="A7C"/>
    <x v="12"/>
    <s v="40"/>
    <s v="prayoon.b"/>
    <s v="รับแล้ว"/>
    <s v="Order"/>
    <m/>
    <s v="03/06/2019 10:20:00"/>
    <s v="31/05/2019 10:20:00"/>
    <s v="DETSC19050089"/>
    <n v="40"/>
    <s v="30/05/2019 14:05:53"/>
    <s v="ณัฐวุฒิ แปลกใหม่"/>
    <s v="30/05/2019 14:06:47"/>
    <s v="ณัฐวุฒิ แปลกใหม่"/>
    <x v="0"/>
    <x v="1"/>
    <x v="1"/>
    <n v="30"/>
    <n v="5"/>
    <x v="1"/>
  </r>
  <r>
    <s v="181"/>
    <s v="IS19050099"/>
    <s v="A7C"/>
    <x v="28"/>
    <s v="100"/>
    <s v="prayoon.b"/>
    <s v="รับแล้ว"/>
    <s v="Order"/>
    <m/>
    <s v="03/06/2019 10:20:00"/>
    <s v="31/05/2019 10:20:00"/>
    <s v="DETSC19050090"/>
    <n v="100"/>
    <s v="30/05/2019 14:08:47"/>
    <s v="ณัฐวุฒิ แปลกใหม่"/>
    <s v="30/05/2019 14:09:23"/>
    <s v="ณัฐวุฒิ แปลกใหม่"/>
    <x v="0"/>
    <x v="1"/>
    <x v="1"/>
    <n v="30"/>
    <n v="5"/>
    <x v="1"/>
  </r>
  <r>
    <s v="182"/>
    <s v="IS19060001"/>
    <s v="DH"/>
    <x v="29"/>
    <s v="200"/>
    <s v="pavinee.t"/>
    <s v="รับแล้ว"/>
    <s v="Order"/>
    <m/>
    <s v="03/06/2019 15:20:00"/>
    <s v="04/06/2019 10:20:00"/>
    <s v="DETSC19060007"/>
    <n v="200"/>
    <s v="03/06/2019 17:23:50"/>
    <s v="ณัฐวุฒิ แปลกใหม่"/>
    <s v="03/06/2019 17:25:02"/>
    <s v="ณัฐวุฒิ แปลกใหม่"/>
    <x v="1"/>
    <x v="3"/>
    <x v="3"/>
    <n v="3"/>
    <n v="6"/>
    <x v="1"/>
  </r>
  <r>
    <s v="183"/>
    <s v="IS19060003"/>
    <s v="WF"/>
    <x v="0"/>
    <s v="16"/>
    <s v="Jaran.k"/>
    <s v="รับแล้ว"/>
    <s v="Order"/>
    <m/>
    <s v="03/06/2019 15:20:00"/>
    <s v="03/06/2019 15:20:00"/>
    <s v="DETSC19060003"/>
    <n v="16"/>
    <s v="03/06/2019 10:46:10"/>
    <s v="ณัฐวุฒิ แปลกใหม่"/>
    <s v="03/06/2019 10:47:01"/>
    <s v="ณัฐวุฒิ แปลกใหม่"/>
    <x v="0"/>
    <x v="0"/>
    <x v="0"/>
    <n v="3"/>
    <n v="6"/>
    <x v="1"/>
  </r>
  <r>
    <s v="184"/>
    <s v="IS19060002"/>
    <s v="A11L"/>
    <x v="38"/>
    <s v="50"/>
    <s v="wutthichai.p"/>
    <s v="รับแล้ว"/>
    <s v="Order"/>
    <m/>
    <s v="03/06/2019 15:20:00"/>
    <s v="03/06/2019 15:20:00"/>
    <s v="DETSC19060001"/>
    <n v="50"/>
    <s v="03/06/2019 09:21:26"/>
    <s v="ณัฐวุฒิ แปลกใหม่"/>
    <s v="03/06/2019 09:22:12"/>
    <s v="ณัฐวุฒิ แปลกใหม่"/>
    <x v="0"/>
    <x v="10"/>
    <x v="10"/>
    <n v="3"/>
    <n v="6"/>
    <x v="1"/>
  </r>
  <r>
    <s v="185"/>
    <s v="IS19060003"/>
    <s v="WF"/>
    <x v="1"/>
    <s v="16"/>
    <s v="Jaran.k"/>
    <s v="รับแล้ว"/>
    <s v="Order"/>
    <m/>
    <s v="03/06/2019 15:20:00"/>
    <s v="03/06/2019 15:20:00"/>
    <s v="DETSC19060003"/>
    <n v="16"/>
    <s v="03/06/2019 10:46:12"/>
    <s v="ณัฐวุฒิ แปลกใหม่"/>
    <s v="03/06/2019 10:47:01"/>
    <s v="ณัฐวุฒิ แปลกใหม่"/>
    <x v="0"/>
    <x v="0"/>
    <x v="0"/>
    <n v="3"/>
    <n v="6"/>
    <x v="1"/>
  </r>
  <r>
    <s v="186"/>
    <s v="IS19060004"/>
    <s v="M2A"/>
    <x v="28"/>
    <s v="40"/>
    <s v="Jadsada.k"/>
    <s v="รับแล้ว"/>
    <s v="Order"/>
    <m/>
    <s v="04/06/2019 10:20:00"/>
    <s v="04/06/2019 10:20:00"/>
    <s v="DETSC19060006"/>
    <n v="40"/>
    <s v="03/06/2019 16:53:40"/>
    <s v="ณัฐวุฒิ แปลกใหม่"/>
    <s v="03/06/2019 16:59:10"/>
    <s v="วิเชษฐ์ สร้อยสน"/>
    <x v="0"/>
    <x v="11"/>
    <x v="11"/>
    <n v="3"/>
    <n v="6"/>
    <x v="1"/>
  </r>
  <r>
    <s v="187"/>
    <s v="IS19060008"/>
    <s v="A7E"/>
    <x v="6"/>
    <s v="10"/>
    <s v="prayoon.b"/>
    <s v="รับแล้ว"/>
    <s v="Order"/>
    <m/>
    <s v="04/06/2019 13:20:00"/>
    <s v="05/06/2019 10:20:00"/>
    <s v="DETSC19060013"/>
    <n v="10"/>
    <s v="04/06/2019 13:54:22"/>
    <s v="ณัฐวุฒิ แปลกใหม่"/>
    <s v="04/06/2019 13:54:59"/>
    <s v="ณัฐวุฒิ แปลกใหม่"/>
    <x v="0"/>
    <x v="1"/>
    <x v="1"/>
    <n v="4"/>
    <n v="6"/>
    <x v="1"/>
  </r>
  <r>
    <s v="188"/>
    <s v="IS19060008"/>
    <s v="A7E"/>
    <x v="7"/>
    <s v="10"/>
    <s v="prayoon.b"/>
    <s v="รับแล้ว"/>
    <s v="Order"/>
    <m/>
    <s v="04/06/2019 13:20:00"/>
    <s v="05/06/2019 10:20:00"/>
    <s v="DETSC19060013"/>
    <n v="10"/>
    <s v="04/06/2019 13:54:24"/>
    <s v="ณัฐวุฒิ แปลกใหม่"/>
    <s v="04/06/2019 13:54:59"/>
    <s v="ณัฐวุฒิ แปลกใหม่"/>
    <x v="0"/>
    <x v="1"/>
    <x v="1"/>
    <n v="4"/>
    <n v="6"/>
    <x v="1"/>
  </r>
  <r>
    <s v="189"/>
    <s v="IS19060006"/>
    <s v="DH"/>
    <x v="19"/>
    <s v="50"/>
    <s v="pavinee.t"/>
    <s v="รับแล้ว"/>
    <s v="Order"/>
    <m/>
    <s v="04/06/2019 13:20:00"/>
    <s v="04/06/2019 13:20:00"/>
    <s v="DETSC19060010"/>
    <n v="50"/>
    <s v="04/06/2019 09:01:21"/>
    <s v="ณัฐวุฒิ แปลกใหม่"/>
    <s v="04/06/2019 09:02:00"/>
    <s v="ณัฐวุฒิ แปลกใหม่"/>
    <x v="1"/>
    <x v="3"/>
    <x v="3"/>
    <n v="4"/>
    <n v="6"/>
    <x v="1"/>
  </r>
  <r>
    <s v="190"/>
    <s v="IS19060007"/>
    <s v="DH"/>
    <x v="19"/>
    <s v="50"/>
    <s v="pavinee.t"/>
    <s v="รับแล้ว"/>
    <s v="Order"/>
    <m/>
    <s v="04/06/2019 13:20:00"/>
    <s v="04/06/2019 13:20:00"/>
    <s v="DETSC19060008"/>
    <n v="50"/>
    <s v="04/06/2019 08:58:11"/>
    <s v="ณัฐวุฒิ แปลกใหม่"/>
    <s v="04/06/2019 08:58:53"/>
    <s v="ณัฐวุฒิ แปลกใหม่"/>
    <x v="1"/>
    <x v="3"/>
    <x v="3"/>
    <n v="4"/>
    <n v="6"/>
    <x v="1"/>
  </r>
  <r>
    <s v="191"/>
    <s v="IS19060005"/>
    <s v="DH"/>
    <x v="23"/>
    <s v="50"/>
    <s v="pavinee.t"/>
    <s v="รับแล้ว"/>
    <s v="Order"/>
    <m/>
    <s v="04/06/2019 13:20:00"/>
    <s v="04/06/2019 13:20:00"/>
    <s v="DETSC19060009"/>
    <n v="50"/>
    <s v="04/06/2019 08:59:49"/>
    <s v="ณัฐวุฒิ แปลกใหม่"/>
    <s v="04/06/2019 09:00:19"/>
    <s v="ณัฐวุฒิ แปลกใหม่"/>
    <x v="1"/>
    <x v="3"/>
    <x v="3"/>
    <n v="4"/>
    <n v="6"/>
    <x v="1"/>
  </r>
  <r>
    <s v="192"/>
    <s v="IS19060006"/>
    <s v="DH"/>
    <x v="18"/>
    <s v="50"/>
    <s v="pavinee.t"/>
    <s v="รับแล้ว"/>
    <s v="Order"/>
    <m/>
    <s v="04/06/2019 13:20:00"/>
    <s v="04/06/2019 13:20:00"/>
    <s v="DETSC19060010"/>
    <n v="50"/>
    <s v="04/06/2019 09:01:19"/>
    <s v="ณัฐวุฒิ แปลกใหม่"/>
    <s v="04/06/2019 09:02:00"/>
    <s v="ณัฐวุฒิ แปลกใหม่"/>
    <x v="1"/>
    <x v="3"/>
    <x v="3"/>
    <n v="4"/>
    <n v="6"/>
    <x v="1"/>
  </r>
  <r>
    <s v="193"/>
    <s v="EP19060001"/>
    <s v="A4C"/>
    <x v="28"/>
    <s v="150"/>
    <s v="channarong.P"/>
    <s v="รับแล้ว"/>
    <s v="Express"/>
    <s v="Add Order เพิ่ม"/>
    <s v="04/06/2019 13:38:12"/>
    <s v="04/06/2019 14:07:16"/>
    <s v="DETSC19060014"/>
    <n v="150"/>
    <s v="04/06/2019 14:13:14"/>
    <s v="ณัฐวุฒิ แปลกใหม่"/>
    <s v="04/06/2019 14:13:44"/>
    <s v="ณัฐวุฒิ แปลกใหม่"/>
    <x v="0"/>
    <x v="6"/>
    <x v="6"/>
    <n v="4"/>
    <n v="6"/>
    <x v="1"/>
  </r>
  <r>
    <s v="194"/>
    <s v="IS19060009"/>
    <s v="A5E"/>
    <x v="4"/>
    <s v="60"/>
    <s v="jakkrich.N"/>
    <s v="รับแล้ว"/>
    <s v="Order"/>
    <m/>
    <s v="04/06/2019 15:20:00"/>
    <s v="04/06/2019 15:20:00"/>
    <s v="DETSC19060011"/>
    <n v="60"/>
    <s v="04/06/2019 11:01:14"/>
    <s v="ณัฐวุฒิ แปลกใหม่"/>
    <s v="04/06/2019 11:02:50"/>
    <s v="ณัฐวุฒิ แปลกใหม่"/>
    <x v="0"/>
    <x v="8"/>
    <x v="8"/>
    <n v="4"/>
    <n v="6"/>
    <x v="1"/>
  </r>
  <r>
    <s v="195"/>
    <s v="IS19060009"/>
    <s v="A5E"/>
    <x v="6"/>
    <s v="20"/>
    <s v="jakkrich.N"/>
    <s v="รับแล้ว"/>
    <s v="Order"/>
    <m/>
    <s v="04/06/2019 15:20:00"/>
    <s v="04/06/2019 15:20:00"/>
    <s v="DETSC19060011"/>
    <n v="20"/>
    <s v="04/06/2019 11:01:16"/>
    <s v="ณัฐวุฒิ แปลกใหม่"/>
    <s v="04/06/2019 11:02:50"/>
    <s v="ณัฐวุฒิ แปลกใหม่"/>
    <x v="0"/>
    <x v="8"/>
    <x v="8"/>
    <n v="4"/>
    <n v="6"/>
    <x v="1"/>
  </r>
  <r>
    <s v="196"/>
    <s v="IS19060009"/>
    <s v="A5E"/>
    <x v="7"/>
    <s v="50"/>
    <s v="jakkrich.N"/>
    <s v="รับแล้ว"/>
    <s v="Order"/>
    <m/>
    <s v="04/06/2019 15:20:00"/>
    <s v="04/06/2019 15:20:00"/>
    <s v="DETSC19060011"/>
    <n v="50"/>
    <s v="04/06/2019 11:01:17"/>
    <s v="ณัฐวุฒิ แปลกใหม่"/>
    <s v="04/06/2019 11:02:50"/>
    <s v="ณัฐวุฒิ แปลกใหม่"/>
    <x v="0"/>
    <x v="8"/>
    <x v="8"/>
    <n v="4"/>
    <n v="6"/>
    <x v="1"/>
  </r>
  <r>
    <s v="197"/>
    <s v="IS19060010"/>
    <s v="A3E"/>
    <x v="8"/>
    <s v="30"/>
    <s v="yuttagarn.m"/>
    <s v="รับแล้ว"/>
    <s v="Order"/>
    <m/>
    <s v="04/06/2019 17:20:00"/>
    <s v="04/06/2019 17:20:00"/>
    <s v="DETSC19060012"/>
    <n v="30"/>
    <s v="04/06/2019 11:08:37"/>
    <s v="ณัฐวุฒิ แปลกใหม่"/>
    <s v="04/06/2019 11:12:36"/>
    <s v="ณัฐวุฒิ แปลกใหม่"/>
    <x v="0"/>
    <x v="2"/>
    <x v="2"/>
    <n v="4"/>
    <n v="6"/>
    <x v="1"/>
  </r>
  <r>
    <s v="198"/>
    <s v="IS19060011"/>
    <s v="A1A"/>
    <x v="12"/>
    <s v="40"/>
    <s v="chatwarin.k"/>
    <s v="รับแล้ว"/>
    <s v="Order"/>
    <m/>
    <s v="05/06/2019 10:20:00"/>
    <s v="05/06/2019 10:20:00"/>
    <s v="DETSC19060015"/>
    <n v="40"/>
    <s v="04/06/2019 16:06:12"/>
    <s v="ณัฐวุฒิ แปลกใหม่"/>
    <s v="04/06/2019 16:06:57"/>
    <s v="ณัฐวุฒิ แปลกใหม่"/>
    <x v="0"/>
    <x v="5"/>
    <x v="5"/>
    <n v="4"/>
    <n v="6"/>
    <x v="1"/>
  </r>
  <r>
    <s v="202"/>
    <s v="IS19060013"/>
    <s v="A11B"/>
    <x v="16"/>
    <s v="100"/>
    <s v="wutthichai.p"/>
    <s v="รับแล้ว"/>
    <s v="Order"/>
    <m/>
    <s v="05/06/2019 13:20:00"/>
    <s v="05/06/2019 15:20:00"/>
    <s v="DETSC19060016"/>
    <n v="100"/>
    <s v="05/06/2019 09:04:45"/>
    <s v="ณัฐวุฒิ แปลกใหม่"/>
    <s v="05/06/2019 09:05:30"/>
    <s v="ณัฐวุฒิ แปลกใหม่"/>
    <x v="0"/>
    <x v="10"/>
    <x v="10"/>
    <n v="5"/>
    <n v="6"/>
    <x v="1"/>
  </r>
  <r>
    <s v="203"/>
    <s v="IS19060014"/>
    <s v="A7C"/>
    <x v="12"/>
    <s v="45"/>
    <s v="prayoon.b"/>
    <s v="รับแล้ว"/>
    <s v="Order"/>
    <m/>
    <s v="05/06/2019 15:20:00"/>
    <s v="05/06/2019 17:20:00"/>
    <s v="DETSC19060018"/>
    <n v="45"/>
    <s v="05/06/2019 11:05:27"/>
    <s v="วิเชษฐ์ สร้อยสน"/>
    <s v="05/06/2019 11:05:53"/>
    <s v="ณัฐวุฒิ แปลกใหม่"/>
    <x v="0"/>
    <x v="1"/>
    <x v="1"/>
    <n v="5"/>
    <n v="6"/>
    <x v="1"/>
  </r>
  <r>
    <s v="204"/>
    <s v="IS19060015"/>
    <s v="A4G"/>
    <x v="12"/>
    <s v="150"/>
    <s v="channarong.P"/>
    <s v="รับแล้ว"/>
    <s v="Order"/>
    <m/>
    <s v="05/06/2019 15:20:00"/>
    <s v="05/06/2019 15:20:00"/>
    <s v="DETSC19060017"/>
    <n v="150"/>
    <s v="05/06/2019 10:27:43"/>
    <s v="ณัฐวุฒิ แปลกใหม่"/>
    <s v="05/06/2019 10:35:56"/>
    <s v="ณัฐวุฒิ แปลกใหม่"/>
    <x v="0"/>
    <x v="6"/>
    <x v="6"/>
    <n v="5"/>
    <n v="6"/>
    <x v="1"/>
  </r>
  <r>
    <s v="205"/>
    <s v="IS19060017"/>
    <s v="DH"/>
    <x v="39"/>
    <s v="7"/>
    <s v="pavinee.t"/>
    <s v="รับแล้ว"/>
    <s v="Order"/>
    <m/>
    <s v="05/06/2019 17:20:00"/>
    <s v="05/06/2019 17:20:00"/>
    <s v="DETSC19060020"/>
    <n v="7"/>
    <s v="05/06/2019 14:55:42"/>
    <s v="ณัฐวุฒิ แปลกใหม่"/>
    <s v="05/06/2019 14:57:49"/>
    <s v="ณัฐวุฒิ แปลกใหม่"/>
    <x v="1"/>
    <x v="3"/>
    <x v="3"/>
    <n v="5"/>
    <n v="6"/>
    <x v="1"/>
  </r>
  <r>
    <s v="206"/>
    <s v="IS19060017"/>
    <s v="DH"/>
    <x v="40"/>
    <s v="10"/>
    <s v="pavinee.t"/>
    <s v="รับแล้ว"/>
    <s v="Order"/>
    <m/>
    <s v="05/06/2019 17:20:00"/>
    <s v="05/06/2019 17:20:00"/>
    <s v="DETSC19060020"/>
    <n v="10"/>
    <s v="05/06/2019 14:55:44"/>
    <s v="ณัฐวุฒิ แปลกใหม่"/>
    <s v="05/06/2019 14:57:49"/>
    <s v="ณัฐวุฒิ แปลกใหม่"/>
    <x v="1"/>
    <x v="3"/>
    <x v="3"/>
    <n v="5"/>
    <n v="6"/>
    <x v="1"/>
  </r>
  <r>
    <s v="207"/>
    <s v="IS19060017"/>
    <s v="DH"/>
    <x v="18"/>
    <s v="50"/>
    <s v="pavinee.t"/>
    <s v="รับแล้ว"/>
    <s v="Order"/>
    <m/>
    <s v="05/06/2019 17:20:00"/>
    <s v="05/06/2019 17:20:00"/>
    <s v="DETSC19060020"/>
    <n v="50"/>
    <s v="05/06/2019 14:55:46"/>
    <s v="ณัฐวุฒิ แปลกใหม่"/>
    <s v="05/06/2019 14:57:49"/>
    <s v="ณัฐวุฒิ แปลกใหม่"/>
    <x v="1"/>
    <x v="3"/>
    <x v="3"/>
    <n v="5"/>
    <n v="6"/>
    <x v="1"/>
  </r>
  <r>
    <s v="208"/>
    <s v="IS19060017"/>
    <s v="DH"/>
    <x v="15"/>
    <s v="200"/>
    <s v="pavinee.t"/>
    <s v="รับแล้ว"/>
    <s v="Order"/>
    <m/>
    <s v="05/06/2019 17:20:00"/>
    <s v="05/06/2019 17:20:00"/>
    <s v="DETSC19060020"/>
    <n v="200"/>
    <s v="05/06/2019 14:55:48"/>
    <s v="ณัฐวุฒิ แปลกใหม่"/>
    <s v="05/06/2019 14:57:49"/>
    <s v="ณัฐวุฒิ แปลกใหม่"/>
    <x v="1"/>
    <x v="3"/>
    <x v="3"/>
    <n v="5"/>
    <n v="6"/>
    <x v="1"/>
  </r>
  <r>
    <s v="209"/>
    <s v="IS19060017"/>
    <s v="DH"/>
    <x v="31"/>
    <s v="150"/>
    <s v="pavinee.t"/>
    <s v="รับแล้ว"/>
    <s v="Order"/>
    <m/>
    <s v="05/06/2019 17:20:00"/>
    <s v="05/06/2019 17:20:00"/>
    <s v="DETSC19060020"/>
    <n v="150"/>
    <s v="05/06/2019 14:55:49"/>
    <s v="ณัฐวุฒิ แปลกใหม่"/>
    <s v="05/06/2019 14:57:49"/>
    <s v="ณัฐวุฒิ แปลกใหม่"/>
    <x v="1"/>
    <x v="3"/>
    <x v="3"/>
    <n v="5"/>
    <n v="6"/>
    <x v="1"/>
  </r>
  <r>
    <s v="210"/>
    <s v="IS19060017"/>
    <s v="DH"/>
    <x v="41"/>
    <s v="10"/>
    <s v="pavinee.t"/>
    <s v="รับแล้ว"/>
    <s v="Order"/>
    <m/>
    <s v="05/06/2019 17:20:00"/>
    <s v="05/06/2019 17:20:00"/>
    <s v="DETSC19060020"/>
    <n v="10"/>
    <s v="05/06/2019 14:55:51"/>
    <s v="ณัฐวุฒิ แปลกใหม่"/>
    <s v="05/06/2019 14:57:49"/>
    <s v="ณัฐวุฒิ แปลกใหม่"/>
    <x v="1"/>
    <x v="3"/>
    <x v="3"/>
    <n v="5"/>
    <n v="6"/>
    <x v="1"/>
  </r>
  <r>
    <s v="211"/>
    <s v="IS19060017"/>
    <s v="DH"/>
    <x v="35"/>
    <s v="10"/>
    <s v="pavinee.t"/>
    <s v="รับแล้ว"/>
    <s v="Order"/>
    <m/>
    <s v="05/06/2019 17:20:00"/>
    <s v="05/06/2019 17:20:00"/>
    <s v="DETSC19060020"/>
    <n v="10"/>
    <s v="05/06/2019 14:55:52"/>
    <s v="ณัฐวุฒิ แปลกใหม่"/>
    <s v="05/06/2019 14:57:49"/>
    <s v="ณัฐวุฒิ แปลกใหม่"/>
    <x v="1"/>
    <x v="3"/>
    <x v="3"/>
    <n v="5"/>
    <n v="6"/>
    <x v="1"/>
  </r>
  <r>
    <s v="212"/>
    <s v="IS19060016"/>
    <s v="DH"/>
    <x v="9"/>
    <s v="50"/>
    <s v="pavinee.t"/>
    <s v="รับแล้ว"/>
    <s v="Order"/>
    <m/>
    <s v="05/06/2019 17:20:00"/>
    <s v="05/06/2019 17:20:00"/>
    <s v="DETSC19060019"/>
    <n v="50"/>
    <s v="05/06/2019 14:54:30"/>
    <s v="ณัฐวุฒิ แปลกใหม่"/>
    <s v="05/06/2019 14:55:16"/>
    <s v="ณัฐวุฒิ แปลกใหม่"/>
    <x v="1"/>
    <x v="3"/>
    <x v="3"/>
    <n v="5"/>
    <n v="6"/>
    <x v="1"/>
  </r>
  <r>
    <s v="213"/>
    <s v="IS19060016"/>
    <s v="DH"/>
    <x v="22"/>
    <s v="10"/>
    <s v="pavinee.t"/>
    <s v="รับแล้ว"/>
    <s v="Order"/>
    <m/>
    <s v="05/06/2019 17:20:00"/>
    <s v="05/06/2019 17:20:00"/>
    <s v="DETSC19060019"/>
    <n v="10"/>
    <s v="05/06/2019 14:54:31"/>
    <s v="ณัฐวุฒิ แปลกใหม่"/>
    <s v="05/06/2019 14:55:16"/>
    <s v="ณัฐวุฒิ แปลกใหม่"/>
    <x v="1"/>
    <x v="3"/>
    <x v="3"/>
    <n v="5"/>
    <n v="6"/>
    <x v="1"/>
  </r>
  <r>
    <s v="214"/>
    <s v="IS19060016"/>
    <s v="DH"/>
    <x v="10"/>
    <s v="50"/>
    <s v="pavinee.t"/>
    <s v="รับแล้ว"/>
    <s v="Order"/>
    <m/>
    <s v="05/06/2019 17:20:00"/>
    <s v="05/06/2019 17:20:00"/>
    <s v="DETSC19060019"/>
    <n v="50"/>
    <s v="05/06/2019 14:54:32"/>
    <s v="ณัฐวุฒิ แปลกใหม่"/>
    <s v="05/06/2019 14:55:16"/>
    <s v="ณัฐวุฒิ แปลกใหม่"/>
    <x v="1"/>
    <x v="3"/>
    <x v="3"/>
    <n v="5"/>
    <n v="6"/>
    <x v="1"/>
  </r>
  <r>
    <s v="215"/>
    <s v="IS19060018"/>
    <s v="A1A"/>
    <x v="12"/>
    <s v="40"/>
    <s v="chatwarin.k"/>
    <s v="รับแล้ว"/>
    <s v="Order"/>
    <m/>
    <s v="05/06/2019 17:20:00"/>
    <s v="05/06/2019 17:20:00"/>
    <s v="DETSC19060021"/>
    <n v="40"/>
    <s v="05/06/2019 14:58:10"/>
    <s v="ณัฐวุฒิ แปลกใหม่"/>
    <s v="05/06/2019 14:58:29"/>
    <s v="ณัฐวุฒิ แปลกใหม่"/>
    <x v="0"/>
    <x v="5"/>
    <x v="5"/>
    <n v="5"/>
    <n v="6"/>
    <x v="1"/>
  </r>
  <r>
    <s v="216"/>
    <s v="IS19060019"/>
    <s v="DH"/>
    <x v="42"/>
    <s v="60"/>
    <s v="pavinee.t"/>
    <s v="รับแล้ว"/>
    <s v="Order"/>
    <m/>
    <s v="06/06/2019 10:20:00"/>
    <s v="06/06/2019 10:20:00"/>
    <s v="DETSC19060022"/>
    <n v="60"/>
    <s v="05/06/2019 15:05:43"/>
    <s v="วิเชษฐ์ สร้อยสน"/>
    <s v="05/06/2019 15:06:48"/>
    <s v="วิเชษฐ์ สร้อยสน"/>
    <x v="1"/>
    <x v="3"/>
    <x v="3"/>
    <n v="5"/>
    <n v="6"/>
    <x v="1"/>
  </r>
  <r>
    <s v="217"/>
    <s v="IS19060019"/>
    <s v="DH"/>
    <x v="43"/>
    <s v="20"/>
    <s v="pavinee.t"/>
    <s v="รับแล้ว"/>
    <s v="Order"/>
    <m/>
    <s v="06/06/2019 10:20:00"/>
    <s v="06/06/2019 10:20:00"/>
    <s v="DETSC19060022"/>
    <n v="20"/>
    <s v="05/06/2019 15:05:49"/>
    <s v="วิเชษฐ์ สร้อยสน"/>
    <s v="05/06/2019 15:06:48"/>
    <s v="วิเชษฐ์ สร้อยสน"/>
    <x v="1"/>
    <x v="3"/>
    <x v="3"/>
    <n v="5"/>
    <n v="6"/>
    <x v="1"/>
  </r>
  <r>
    <s v="218"/>
    <s v="IS19060020"/>
    <s v="A4C"/>
    <x v="28"/>
    <s v="150"/>
    <s v="channarong.P"/>
    <s v="รับแล้ว"/>
    <s v="Order"/>
    <m/>
    <s v="06/06/2019 15:20:00"/>
    <s v="06/06/2019 17:20:00"/>
    <s v="DETSC19060023"/>
    <n v="150"/>
    <s v="06/06/2019 13:00:21"/>
    <s v="ณัฐวุฒิ แปลกใหม่"/>
    <s v="06/06/2019 13:00:53"/>
    <s v="ณัฐวุฒิ แปลกใหม่"/>
    <x v="0"/>
    <x v="6"/>
    <x v="6"/>
    <n v="6"/>
    <n v="6"/>
    <x v="1"/>
  </r>
  <r>
    <s v="219"/>
    <s v="IS19060021"/>
    <s v="A3E"/>
    <x v="8"/>
    <s v="30"/>
    <s v="yuttagarn.m"/>
    <s v="รับแล้ว"/>
    <s v="Order"/>
    <m/>
    <s v="06/06/2019 17:20:00"/>
    <s v="06/06/2019 17:20:00"/>
    <s v="DETSC19060024"/>
    <n v="30"/>
    <s v="06/06/2019 13:01:19"/>
    <s v="ณัฐวุฒิ แปลกใหม่"/>
    <s v="06/06/2019 13:01:55"/>
    <s v="ณัฐวุฒิ แปลกใหม่"/>
    <x v="0"/>
    <x v="2"/>
    <x v="2"/>
    <n v="6"/>
    <n v="6"/>
    <x v="1"/>
  </r>
  <r>
    <s v="220"/>
    <s v="IS19060022"/>
    <s v="A4G"/>
    <x v="12"/>
    <s v="150"/>
    <s v="channarong.P"/>
    <s v="รับแล้ว"/>
    <s v="Order"/>
    <m/>
    <s v="06/06/2019 17:20:00"/>
    <s v="06/06/2019 17:20:00"/>
    <s v="DETSC19060025"/>
    <n v="150"/>
    <s v="06/06/2019 13:03:49"/>
    <s v="ณัฐวุฒิ แปลกใหม่"/>
    <s v="06/06/2019 13:04:17"/>
    <s v="ณัฐวุฒิ แปลกใหม่"/>
    <x v="0"/>
    <x v="6"/>
    <x v="6"/>
    <n v="6"/>
    <n v="6"/>
    <x v="1"/>
  </r>
  <r>
    <s v="221"/>
    <s v="EP19060002"/>
    <s v="DH"/>
    <x v="44"/>
    <s v="40"/>
    <s v="Sa-nga.s"/>
    <s v="รับแล้ว"/>
    <s v="Express"/>
    <s v="pack งานส่ง ATH"/>
    <s v="07/06/2019 09:47:51"/>
    <s v="07/06/2019 09:49:45"/>
    <s v="DETSC19060026"/>
    <n v="40"/>
    <s v="07/06/2019 10:58:01"/>
    <s v="วิเชษฐ์ สร้อยสน"/>
    <s v="07/06/2019 10:58:31"/>
    <s v="วิเชษฐ์ สร้อยสน"/>
    <x v="1"/>
    <x v="3"/>
    <x v="3"/>
    <n v="7"/>
    <n v="6"/>
    <x v="1"/>
  </r>
  <r>
    <s v="222"/>
    <s v="IS19060023"/>
    <s v="Outer"/>
    <x v="45"/>
    <s v="5"/>
    <s v="piyawat.r"/>
    <s v="รับแล้ว"/>
    <s v="Order"/>
    <m/>
    <s v="07/06/2019 10:20:00"/>
    <s v="08/06/2019 10:20:00"/>
    <s v="DETSC19060031"/>
    <n v="5"/>
    <s v="07/06/2019 15:39:28"/>
    <s v="วิเชษฐ์ สร้อยสน"/>
    <s v="07/06/2019 15:40:47"/>
    <s v="วิเชษฐ์ สร้อยสน"/>
    <x v="0"/>
    <x v="13"/>
    <x v="13"/>
    <n v="7"/>
    <n v="6"/>
    <x v="1"/>
  </r>
  <r>
    <s v="223"/>
    <s v="IS19060023"/>
    <s v="Outer"/>
    <x v="46"/>
    <s v="5"/>
    <s v="piyawat.r"/>
    <s v="รับแล้ว"/>
    <s v="Order"/>
    <m/>
    <s v="07/06/2019 10:20:00"/>
    <s v="08/06/2019 10:20:00"/>
    <s v="DETSC19060031"/>
    <n v="5"/>
    <s v="07/06/2019 15:39:30"/>
    <s v="วิเชษฐ์ สร้อยสน"/>
    <s v="07/06/2019 15:40:47"/>
    <s v="วิเชษฐ์ สร้อยสน"/>
    <x v="0"/>
    <x v="13"/>
    <x v="13"/>
    <n v="7"/>
    <n v="6"/>
    <x v="1"/>
  </r>
  <r>
    <s v="224"/>
    <s v="IS19060023"/>
    <s v="Outer"/>
    <x v="34"/>
    <s v="5"/>
    <s v="piyawat.r"/>
    <s v="รับแล้ว"/>
    <s v="Order"/>
    <m/>
    <s v="07/06/2019 10:20:00"/>
    <s v="08/06/2019 10:20:00"/>
    <s v="DETSC19060031"/>
    <n v="5"/>
    <s v="07/06/2019 15:39:31"/>
    <s v="วิเชษฐ์ สร้อยสน"/>
    <s v="07/06/2019 15:40:47"/>
    <s v="วิเชษฐ์ สร้อยสน"/>
    <x v="0"/>
    <x v="13"/>
    <x v="13"/>
    <n v="7"/>
    <n v="6"/>
    <x v="1"/>
  </r>
  <r>
    <s v="225"/>
    <s v="IS19060023"/>
    <s v="Outer"/>
    <x v="10"/>
    <s v="5"/>
    <s v="piyawat.r"/>
    <s v="รับแล้ว"/>
    <s v="Order"/>
    <m/>
    <s v="07/06/2019 10:20:00"/>
    <s v="08/06/2019 10:20:00"/>
    <s v="DETSC19060031"/>
    <n v="5"/>
    <s v="07/06/2019 15:39:31"/>
    <s v="วิเชษฐ์ สร้อยสน"/>
    <s v="07/06/2019 15:40:47"/>
    <s v="วิเชษฐ์ สร้อยสน"/>
    <x v="0"/>
    <x v="13"/>
    <x v="13"/>
    <n v="7"/>
    <n v="6"/>
    <x v="1"/>
  </r>
  <r>
    <s v="226"/>
    <s v="IS19060023"/>
    <s v="Outer"/>
    <x v="11"/>
    <s v="5"/>
    <s v="piyawat.r"/>
    <s v="รับแล้ว"/>
    <s v="Order"/>
    <m/>
    <s v="07/06/2019 10:20:00"/>
    <s v="08/06/2019 10:20:00"/>
    <s v="DETSC19060031"/>
    <n v="5"/>
    <s v="07/06/2019 15:39:32"/>
    <s v="วิเชษฐ์ สร้อยสน"/>
    <s v="07/06/2019 15:40:47"/>
    <s v="วิเชษฐ์ สร้อยสน"/>
    <x v="0"/>
    <x v="13"/>
    <x v="13"/>
    <n v="7"/>
    <n v="6"/>
    <x v="1"/>
  </r>
  <r>
    <s v="227"/>
    <s v="IS19060024"/>
    <s v="Outer"/>
    <x v="46"/>
    <s v="1"/>
    <s v="piyawat.r"/>
    <s v="รับแล้ว"/>
    <s v="Order"/>
    <m/>
    <s v="07/06/2019 10:20:00"/>
    <s v="08/06/2019 10:20:00"/>
    <s v="DETSC19060031"/>
    <n v="1"/>
    <s v="07/06/2019 15:39:59"/>
    <s v="วิเชษฐ์ สร้อยสน"/>
    <s v="07/06/2019 15:40:47"/>
    <s v="วิเชษฐ์ สร้อยสน"/>
    <x v="0"/>
    <x v="13"/>
    <x v="13"/>
    <n v="7"/>
    <n v="6"/>
    <x v="1"/>
  </r>
  <r>
    <s v="228"/>
    <s v="IS19060024"/>
    <s v="Outer"/>
    <x v="34"/>
    <s v="1"/>
    <s v="piyawat.r"/>
    <s v="รับแล้ว"/>
    <s v="Order"/>
    <m/>
    <s v="07/06/2019 10:20:00"/>
    <s v="08/06/2019 10:20:00"/>
    <s v="DETSC19060031"/>
    <n v="1"/>
    <s v="07/06/2019 15:40:01"/>
    <s v="วิเชษฐ์ สร้อยสน"/>
    <s v="07/06/2019 15:40:47"/>
    <s v="วิเชษฐ์ สร้อยสน"/>
    <x v="0"/>
    <x v="13"/>
    <x v="13"/>
    <n v="7"/>
    <n v="6"/>
    <x v="1"/>
  </r>
  <r>
    <s v="229"/>
    <s v="IS19060024"/>
    <s v="Outer"/>
    <x v="45"/>
    <s v="1"/>
    <s v="piyawat.r"/>
    <s v="รับแล้ว"/>
    <s v="Order"/>
    <m/>
    <s v="07/06/2019 10:20:00"/>
    <s v="08/06/2019 10:20:00"/>
    <s v="DETSC19060031"/>
    <n v="1"/>
    <s v="07/06/2019 15:40:02"/>
    <s v="วิเชษฐ์ สร้อยสน"/>
    <s v="07/06/2019 15:40:47"/>
    <s v="วิเชษฐ์ สร้อยสน"/>
    <x v="0"/>
    <x v="13"/>
    <x v="13"/>
    <n v="7"/>
    <n v="6"/>
    <x v="1"/>
  </r>
  <r>
    <s v="230"/>
    <s v="IS19060024"/>
    <s v="Outer"/>
    <x v="10"/>
    <s v="1"/>
    <s v="piyawat.r"/>
    <s v="รับแล้ว"/>
    <s v="Order"/>
    <m/>
    <s v="07/06/2019 10:20:00"/>
    <s v="08/06/2019 10:20:00"/>
    <s v="DETSC19060031"/>
    <n v="1"/>
    <s v="07/06/2019 15:40:03"/>
    <s v="วิเชษฐ์ สร้อยสน"/>
    <s v="07/06/2019 15:40:47"/>
    <s v="วิเชษฐ์ สร้อยสน"/>
    <x v="0"/>
    <x v="13"/>
    <x v="13"/>
    <n v="7"/>
    <n v="6"/>
    <x v="1"/>
  </r>
  <r>
    <s v="231"/>
    <s v="IS19060024"/>
    <s v="Outer"/>
    <x v="11"/>
    <s v="1"/>
    <s v="piyawat.r"/>
    <s v="รับแล้ว"/>
    <s v="Order"/>
    <m/>
    <s v="07/06/2019 10:20:00"/>
    <s v="08/06/2019 10:20:00"/>
    <s v="DETSC19060031"/>
    <n v="1"/>
    <s v="07/06/2019 15:40:04"/>
    <s v="วิเชษฐ์ สร้อยสน"/>
    <s v="07/06/2019 15:40:47"/>
    <s v="วิเชษฐ์ สร้อยสน"/>
    <x v="0"/>
    <x v="13"/>
    <x v="13"/>
    <n v="7"/>
    <n v="6"/>
    <x v="1"/>
  </r>
  <r>
    <s v="232"/>
    <s v="IS19060026"/>
    <s v="DL"/>
    <x v="16"/>
    <s v="50"/>
    <s v="nuttaya.p"/>
    <s v="รับแล้ว"/>
    <s v="Order"/>
    <m/>
    <s v="07/06/2019 15:20:00"/>
    <s v="07/06/2019 17:20:00"/>
    <s v="DETSC19060029"/>
    <n v="50"/>
    <s v="07/06/2019 12:57:43"/>
    <s v="วิเชษฐ์ สร้อยสน"/>
    <s v="07/06/2019 12:58:12"/>
    <s v="วิเชษฐ์ สร้อยสน"/>
    <x v="2"/>
    <x v="12"/>
    <x v="12"/>
    <n v="7"/>
    <n v="6"/>
    <x v="1"/>
  </r>
  <r>
    <s v="233"/>
    <s v="IS19060025"/>
    <s v="A3E"/>
    <x v="8"/>
    <s v="30"/>
    <s v="yuttagarn.m"/>
    <s v="รับแล้ว"/>
    <s v="Order"/>
    <m/>
    <s v="07/06/2019 15:20:00"/>
    <s v="07/06/2019 15:20:00"/>
    <s v="DETSC19060027"/>
    <n v="30"/>
    <s v="07/06/2019 11:26:32"/>
    <s v="วิเชษฐ์ สร้อยสน"/>
    <s v="07/06/2019 11:27:16"/>
    <s v="วิเชษฐ์ สร้อยสน"/>
    <x v="0"/>
    <x v="2"/>
    <x v="2"/>
    <n v="7"/>
    <n v="6"/>
    <x v="1"/>
  </r>
  <r>
    <s v="234"/>
    <s v="EP19060003"/>
    <s v="A11H"/>
    <x v="32"/>
    <s v="10"/>
    <s v="wutthichai.p"/>
    <s v="รับแล้ว"/>
    <s v="Express"/>
    <s v="Revise order"/>
    <s v="07/06/2019 16:22:52"/>
    <s v="07/06/2019 17:14:21"/>
    <s v="DETSC19060032"/>
    <n v="10"/>
    <s v="07/06/2019 17:39:00"/>
    <s v="วิเชษฐ์ สร้อยสน"/>
    <s v="07/06/2019 17:39:39"/>
    <s v="วิเชษฐ์ สร้อยสน"/>
    <x v="0"/>
    <x v="10"/>
    <x v="10"/>
    <n v="7"/>
    <n v="6"/>
    <x v="1"/>
  </r>
  <r>
    <s v="235"/>
    <s v="IS19060027"/>
    <s v="WF"/>
    <x v="0"/>
    <s v="16"/>
    <s v="Jaran.k"/>
    <s v="รับแล้ว"/>
    <s v="Order"/>
    <m/>
    <s v="07/06/2019 17:20:00"/>
    <s v="07/06/2019 17:20:00"/>
    <s v="DETSC19060030"/>
    <n v="16"/>
    <s v="07/06/2019 14:28:17"/>
    <s v="วิเชษฐ์ สร้อยสน"/>
    <s v="07/06/2019 14:28:43"/>
    <s v="วิเชษฐ์ สร้อยสน"/>
    <x v="0"/>
    <x v="0"/>
    <x v="0"/>
    <n v="7"/>
    <n v="6"/>
    <x v="1"/>
  </r>
  <r>
    <s v="236"/>
    <s v="IS19060027"/>
    <s v="WF"/>
    <x v="1"/>
    <s v="16"/>
    <s v="Jaran.k"/>
    <s v="รับแล้ว"/>
    <s v="Order"/>
    <m/>
    <s v="07/06/2019 17:20:00"/>
    <s v="07/06/2019 17:20:00"/>
    <s v="DETSC19060030"/>
    <n v="16"/>
    <s v="07/06/2019 14:28:19"/>
    <s v="วิเชษฐ์ สร้อยสน"/>
    <s v="07/06/2019 14:28:43"/>
    <s v="วิเชษฐ์ สร้อยสน"/>
    <x v="0"/>
    <x v="0"/>
    <x v="0"/>
    <n v="7"/>
    <n v="6"/>
    <x v="1"/>
  </r>
  <r>
    <s v="237"/>
    <s v="IS19060032"/>
    <s v="A1A"/>
    <x v="12"/>
    <s v="40"/>
    <s v="chatwarin.k"/>
    <s v="รับแล้ว"/>
    <s v="Order"/>
    <m/>
    <s v="10/06/2019 15:20:00"/>
    <s v="10/06/2019 17:20:00"/>
    <s v="DETSC19060035"/>
    <n v="40"/>
    <s v="10/06/2019 13:05:14"/>
    <s v="ณัฐวุฒิ แปลกใหม่"/>
    <s v="10/06/2019 13:05:40"/>
    <s v="ณัฐวุฒิ แปลกใหม่"/>
    <x v="0"/>
    <x v="5"/>
    <x v="5"/>
    <n v="10"/>
    <n v="6"/>
    <x v="1"/>
  </r>
  <r>
    <s v="238"/>
    <s v="IS19060028"/>
    <s v="DH"/>
    <x v="22"/>
    <s v="10"/>
    <s v="pavinee.t"/>
    <s v="รับแล้ว"/>
    <s v="Order"/>
    <m/>
    <s v="10/06/2019 15:20:00"/>
    <s v="10/06/2019 15:20:00"/>
    <s v="DETSC19060033"/>
    <n v="10"/>
    <s v="10/06/2019 10:14:13"/>
    <s v="ณัฐวุฒิ แปลกใหม่"/>
    <s v="10/06/2019 10:14:41"/>
    <s v="ณัฐวุฒิ แปลกใหม่"/>
    <x v="1"/>
    <x v="3"/>
    <x v="3"/>
    <n v="10"/>
    <n v="6"/>
    <x v="1"/>
  </r>
  <r>
    <s v="239"/>
    <s v="IS19060029"/>
    <s v="WF"/>
    <x v="0"/>
    <s v="16"/>
    <s v="Jaran.k"/>
    <s v="รับแล้ว"/>
    <s v="Order"/>
    <m/>
    <s v="10/06/2019 15:20:00"/>
    <s v="11/06/2019 17:20:00"/>
    <s v="DETSC19060039"/>
    <n v="16"/>
    <s v="11/06/2019 11:38:46"/>
    <s v="วิเชษฐ์ สร้อยสน"/>
    <s v="11/06/2019 11:39:25"/>
    <s v="วิเชษฐ์ สร้อยสน"/>
    <x v="0"/>
    <x v="0"/>
    <x v="0"/>
    <n v="11"/>
    <n v="6"/>
    <x v="1"/>
  </r>
  <r>
    <s v="240"/>
    <s v="IS19060029"/>
    <s v="WF"/>
    <x v="1"/>
    <s v="16"/>
    <s v="Jaran.k"/>
    <s v="รับแล้ว"/>
    <s v="Order"/>
    <m/>
    <s v="10/06/2019 15:20:00"/>
    <s v="11/06/2019 17:20:00"/>
    <s v="DETSC19060039"/>
    <n v="16"/>
    <s v="11/06/2019 11:38:48"/>
    <s v="วิเชษฐ์ สร้อยสน"/>
    <s v="11/06/2019 11:39:25"/>
    <s v="วิเชษฐ์ สร้อยสน"/>
    <x v="0"/>
    <x v="0"/>
    <x v="0"/>
    <n v="11"/>
    <n v="6"/>
    <x v="1"/>
  </r>
  <r>
    <s v="241"/>
    <s v="IS19060030"/>
    <s v="WF"/>
    <x v="1"/>
    <s v="16"/>
    <s v="Jaran.k"/>
    <s v="รับแล้ว"/>
    <s v="Order"/>
    <m/>
    <s v="10/06/2019 15:20:00"/>
    <s v="11/06/2019 17:20:00"/>
    <s v="DETSC19060039"/>
    <n v="16"/>
    <s v="11/06/2019 11:38:27"/>
    <s v="วิเชษฐ์ สร้อยสน"/>
    <s v="11/06/2019 11:39:25"/>
    <s v="วิเชษฐ์ สร้อยสน"/>
    <x v="0"/>
    <x v="0"/>
    <x v="0"/>
    <n v="11"/>
    <n v="6"/>
    <x v="1"/>
  </r>
  <r>
    <s v="242"/>
    <s v="IS19060030"/>
    <s v="WF"/>
    <x v="0"/>
    <s v="16"/>
    <s v="Jaran.k"/>
    <s v="รับแล้ว"/>
    <s v="Order"/>
    <m/>
    <s v="10/06/2019 15:20:00"/>
    <s v="11/06/2019 17:20:00"/>
    <s v="DETSC19060039"/>
    <n v="16"/>
    <s v="11/06/2019 11:38:29"/>
    <s v="วิเชษฐ์ สร้อยสน"/>
    <s v="11/06/2019 11:39:25"/>
    <s v="วิเชษฐ์ สร้อยสน"/>
    <x v="0"/>
    <x v="0"/>
    <x v="0"/>
    <n v="11"/>
    <n v="6"/>
    <x v="1"/>
  </r>
  <r>
    <s v="243"/>
    <s v="IS19060031"/>
    <s v="A1A"/>
    <x v="12"/>
    <s v="40"/>
    <s v="chatwarin.k"/>
    <s v="รับแล้ว"/>
    <s v="Order"/>
    <m/>
    <s v="10/06/2019 15:20:00"/>
    <s v="10/06/2019 17:20:00"/>
    <s v="DETSC19060034"/>
    <n v="40"/>
    <s v="10/06/2019 13:04:26"/>
    <s v="ณัฐวุฒิ แปลกใหม่"/>
    <s v="10/06/2019 13:04:49"/>
    <s v="ณัฐวุฒิ แปลกใหม่"/>
    <x v="0"/>
    <x v="5"/>
    <x v="5"/>
    <n v="10"/>
    <n v="6"/>
    <x v="1"/>
  </r>
  <r>
    <s v="244"/>
    <s v="IS19060033"/>
    <s v="A4A"/>
    <x v="27"/>
    <s v="10"/>
    <s v="channarong.P"/>
    <s v="รับแล้ว"/>
    <s v="Order"/>
    <m/>
    <s v="11/06/2019 10:20:00"/>
    <s v="11/06/2019 10:20:00"/>
    <s v="DETSC19060036"/>
    <n v="10"/>
    <s v="11/06/2019 09:01:34"/>
    <s v="วิเชษฐ์ สร้อยสน"/>
    <s v="11/06/2019 09:02:46"/>
    <s v="วิเชษฐ์ สร้อยสน"/>
    <x v="0"/>
    <x v="6"/>
    <x v="6"/>
    <n v="11"/>
    <n v="6"/>
    <x v="1"/>
  </r>
  <r>
    <s v="245"/>
    <s v="IS19060033"/>
    <s v="A4A"/>
    <x v="21"/>
    <s v="10"/>
    <s v="channarong.P"/>
    <s v="รับแล้ว"/>
    <s v="Order"/>
    <m/>
    <s v="11/06/2019 10:20:00"/>
    <s v="11/06/2019 10:20:00"/>
    <s v="DETSC19060036"/>
    <n v="10"/>
    <s v="11/06/2019 09:01:36"/>
    <s v="วิเชษฐ์ สร้อยสน"/>
    <s v="11/06/2019 09:02:46"/>
    <s v="วิเชษฐ์ สร้อยสน"/>
    <x v="0"/>
    <x v="6"/>
    <x v="6"/>
    <n v="11"/>
    <n v="6"/>
    <x v="1"/>
  </r>
  <r>
    <s v="246"/>
    <s v="IS19060034"/>
    <s v="A5E"/>
    <x v="6"/>
    <s v="20"/>
    <s v="jakkrich.N"/>
    <s v="รับแล้ว"/>
    <s v="Order"/>
    <m/>
    <s v="11/06/2019 10:20:00"/>
    <s v="11/06/2019 13:20:00"/>
    <s v="DETSC19060040"/>
    <n v="20"/>
    <s v="11/06/2019 11:40:27"/>
    <s v="วิเชษฐ์ สร้อยสน"/>
    <s v="11/06/2019 11:41:09"/>
    <s v="วิเชษฐ์ สร้อยสน"/>
    <x v="0"/>
    <x v="8"/>
    <x v="8"/>
    <n v="11"/>
    <n v="6"/>
    <x v="1"/>
  </r>
  <r>
    <s v="247"/>
    <s v="IS19060034"/>
    <s v="A5E"/>
    <x v="7"/>
    <s v="50"/>
    <s v="jakkrich.N"/>
    <s v="รับแล้ว"/>
    <s v="Order"/>
    <m/>
    <s v="11/06/2019 10:20:00"/>
    <s v="11/06/2019 13:20:00"/>
    <s v="DETSC19060040"/>
    <n v="50"/>
    <s v="11/06/2019 11:40:28"/>
    <s v="วิเชษฐ์ สร้อยสน"/>
    <s v="11/06/2019 11:41:09"/>
    <s v="วิเชษฐ์ สร้อยสน"/>
    <x v="0"/>
    <x v="8"/>
    <x v="8"/>
    <n v="11"/>
    <n v="6"/>
    <x v="1"/>
  </r>
  <r>
    <s v="248"/>
    <s v="IS19060034"/>
    <s v="A5E"/>
    <x v="4"/>
    <s v="60"/>
    <s v="jakkrich.N"/>
    <s v="รับแล้ว"/>
    <s v="Order"/>
    <m/>
    <s v="11/06/2019 10:20:00"/>
    <s v="11/06/2019 13:20:00"/>
    <s v="DETSC19060040"/>
    <n v="60"/>
    <s v="11/06/2019 11:40:29"/>
    <s v="วิเชษฐ์ สร้อยสน"/>
    <s v="11/06/2019 11:41:09"/>
    <s v="วิเชษฐ์ สร้อยสน"/>
    <x v="0"/>
    <x v="8"/>
    <x v="8"/>
    <n v="11"/>
    <n v="6"/>
    <x v="1"/>
  </r>
  <r>
    <s v="249"/>
    <s v="EP19060004"/>
    <s v="A2A"/>
    <x v="25"/>
    <s v="10"/>
    <s v="wisoot.K"/>
    <s v="รับแล้ว"/>
    <s v="Express"/>
    <s v="แพล๊กงานส่งลูกค้า SMT"/>
    <s v="11/06/2019 10:55:15"/>
    <s v="11/06/2019 16:15:23"/>
    <s v="DETSC19060042"/>
    <n v="10"/>
    <s v="11/06/2019 18:03:24"/>
    <s v="วิเชษฐ์ สร้อยสน"/>
    <s v="11/06/2019 18:03:47"/>
    <s v="วิเชษฐ์ สร้อยสน"/>
    <x v="0"/>
    <x v="7"/>
    <x v="7"/>
    <n v="11"/>
    <n v="6"/>
    <x v="1"/>
  </r>
  <r>
    <s v="250"/>
    <s v="EP19060004"/>
    <s v="A2A"/>
    <x v="26"/>
    <s v="10"/>
    <s v="wisoot.K"/>
    <s v="รับแล้ว"/>
    <s v="Express"/>
    <s v="แพล๊กงานส่งลูกค้า SMT"/>
    <s v="11/06/2019 10:55:15"/>
    <s v="11/06/2019 16:15:23"/>
    <s v="DETSC19060042"/>
    <n v="10"/>
    <s v="11/06/2019 18:03:25"/>
    <s v="วิเชษฐ์ สร้อยสน"/>
    <s v="11/06/2019 18:03:47"/>
    <s v="วิเชษฐ์ สร้อยสน"/>
    <x v="0"/>
    <x v="7"/>
    <x v="7"/>
    <n v="11"/>
    <n v="6"/>
    <x v="1"/>
  </r>
  <r>
    <s v="251"/>
    <s v="IS19060037"/>
    <s v="A7C"/>
    <x v="28"/>
    <s v="85"/>
    <s v="prayoon.b"/>
    <s v="รับแล้ว"/>
    <s v="Order"/>
    <m/>
    <s v="11/06/2019 15:20:00"/>
    <s v="11/06/2019 17:20:00"/>
    <s v="DETSC19060041"/>
    <n v="85"/>
    <s v="11/06/2019 13:29:22"/>
    <s v="วิเชษฐ์ สร้อยสน"/>
    <s v="11/06/2019 13:29:46"/>
    <s v="วิเชษฐ์ สร้อยสน"/>
    <x v="0"/>
    <x v="1"/>
    <x v="1"/>
    <n v="11"/>
    <n v="6"/>
    <x v="1"/>
  </r>
  <r>
    <s v="252"/>
    <s v="IS19060035"/>
    <s v="A11H"/>
    <x v="12"/>
    <s v="20"/>
    <s v="wutthichai.p"/>
    <s v="รับแล้ว"/>
    <s v="Order"/>
    <m/>
    <s v="11/06/2019 15:20:00"/>
    <s v="11/06/2019 15:20:00"/>
    <s v="DETSC19060038"/>
    <n v="20"/>
    <s v="11/06/2019 10:39:33"/>
    <s v="วิเชษฐ์ สร้อยสน"/>
    <s v="11/06/2019 10:41:07"/>
    <s v="วิเชษฐ์ สร้อยสน"/>
    <x v="0"/>
    <x v="10"/>
    <x v="10"/>
    <n v="11"/>
    <n v="6"/>
    <x v="1"/>
  </r>
  <r>
    <s v="253"/>
    <s v="IS19060036"/>
    <s v="A11L"/>
    <x v="38"/>
    <s v="10"/>
    <s v="wutthichai.p"/>
    <s v="รับแล้ว"/>
    <s v="Order"/>
    <m/>
    <s v="11/06/2019 15:20:00"/>
    <s v="11/06/2019 15:20:00"/>
    <s v="DETSC19060037"/>
    <n v="10"/>
    <s v="11/06/2019 10:39:16"/>
    <s v="วิเชษฐ์ สร้อยสน"/>
    <s v="11/06/2019 10:40:14"/>
    <s v="วิเชษฐ์ สร้อยสน"/>
    <x v="0"/>
    <x v="10"/>
    <x v="10"/>
    <n v="11"/>
    <n v="6"/>
    <x v="1"/>
  </r>
  <r>
    <s v="254"/>
    <s v="IS19060038"/>
    <s v="DH"/>
    <x v="42"/>
    <s v="200"/>
    <s v="pavinee.t"/>
    <s v="รับแล้ว"/>
    <s v="Order"/>
    <m/>
    <s v="12/06/2019 10:20:00"/>
    <s v="12/06/2019 10:20:00"/>
    <s v="DETSC19060043"/>
    <n v="200"/>
    <s v="12/06/2019 09:13:29"/>
    <s v="ณัฐวุฒิ แปลกใหม่"/>
    <s v="12/06/2019 09:15:02"/>
    <s v="ณัฐวุฒิ แปลกใหม่"/>
    <x v="1"/>
    <x v="3"/>
    <x v="3"/>
    <n v="12"/>
    <n v="6"/>
    <x v="1"/>
  </r>
  <r>
    <s v="255"/>
    <s v="IS19060041"/>
    <s v="DH"/>
    <x v="47"/>
    <s v="10"/>
    <s v="pavinee.t"/>
    <s v="รับแล้ว"/>
    <s v="Order"/>
    <m/>
    <s v="12/06/2019 15:20:00"/>
    <s v="12/06/2019 17:20:00"/>
    <s v="DETSC19060045"/>
    <n v="10"/>
    <s v="12/06/2019 13:27:47"/>
    <s v="ณัฐวุฒิ แปลกใหม่"/>
    <s v="12/06/2019 13:31:09"/>
    <s v="ณัฐวุฒิ แปลกใหม่"/>
    <x v="1"/>
    <x v="3"/>
    <x v="3"/>
    <n v="12"/>
    <n v="6"/>
    <x v="1"/>
  </r>
  <r>
    <s v="256"/>
    <s v="IS19060042"/>
    <s v="DH"/>
    <x v="47"/>
    <s v="10"/>
    <s v="pavinee.t"/>
    <s v="รับแล้ว"/>
    <s v="Order"/>
    <m/>
    <s v="12/06/2019 15:20:00"/>
    <s v="12/06/2019 17:20:00"/>
    <s v="DETSC19060045"/>
    <n v="10"/>
    <s v="12/06/2019 13:28:42"/>
    <s v="ณัฐวุฒิ แปลกใหม่"/>
    <s v="12/06/2019 13:31:09"/>
    <s v="ณัฐวุฒิ แปลกใหม่"/>
    <x v="1"/>
    <x v="3"/>
    <x v="3"/>
    <n v="12"/>
    <n v="6"/>
    <x v="1"/>
  </r>
  <r>
    <s v="257"/>
    <s v="IS19060039"/>
    <s v="A7C"/>
    <x v="12"/>
    <s v="50"/>
    <s v="prayoon.b"/>
    <s v="รับแล้ว"/>
    <s v="Order"/>
    <m/>
    <s v="12/06/2019 15:20:00"/>
    <s v="12/06/2019 15:20:00"/>
    <s v="DETSC19060044"/>
    <n v="50"/>
    <s v="12/06/2019 10:16:10"/>
    <s v="ณัฐวุฒิ แปลกใหม่"/>
    <s v="12/06/2019 10:17:02"/>
    <s v="ณัฐวุฒิ แปลกใหม่"/>
    <x v="0"/>
    <x v="1"/>
    <x v="1"/>
    <n v="12"/>
    <n v="6"/>
    <x v="1"/>
  </r>
  <r>
    <s v="258"/>
    <s v="IS19060040"/>
    <s v="DH"/>
    <x v="15"/>
    <s v="100"/>
    <s v="pavinee.t"/>
    <s v="รับแล้ว"/>
    <s v="Order"/>
    <m/>
    <s v="12/06/2019 15:20:00"/>
    <s v="12/06/2019 17:20:00"/>
    <s v="DETSC19060045"/>
    <n v="100"/>
    <s v="12/06/2019 13:29:07"/>
    <s v="ณัฐวุฒิ แปลกใหม่"/>
    <s v="12/06/2019 13:31:09"/>
    <s v="ณัฐวุฒิ แปลกใหม่"/>
    <x v="1"/>
    <x v="3"/>
    <x v="3"/>
    <n v="12"/>
    <n v="6"/>
    <x v="1"/>
  </r>
  <r>
    <s v="259"/>
    <s v="IS19060040"/>
    <s v="DH"/>
    <x v="35"/>
    <s v="50"/>
    <s v="pavinee.t"/>
    <s v="รับแล้ว"/>
    <s v="Order"/>
    <m/>
    <s v="12/06/2019 15:20:00"/>
    <s v="12/06/2019 17:20:00"/>
    <s v="DETSC19060045"/>
    <n v="50"/>
    <s v="12/06/2019 13:29:08"/>
    <s v="ณัฐวุฒิ แปลกใหม่"/>
    <s v="12/06/2019 13:31:09"/>
    <s v="ณัฐวุฒิ แปลกใหม่"/>
    <x v="1"/>
    <x v="3"/>
    <x v="3"/>
    <n v="12"/>
    <n v="6"/>
    <x v="1"/>
  </r>
  <r>
    <s v="260"/>
    <s v="IS19060040"/>
    <s v="DH"/>
    <x v="47"/>
    <s v="10"/>
    <s v="pavinee.t"/>
    <s v="รับแล้ว"/>
    <s v="Order"/>
    <m/>
    <s v="12/06/2019 15:20:00"/>
    <s v="12/06/2019 17:20:00"/>
    <s v="DETSC19060045"/>
    <n v="10"/>
    <s v="12/06/2019 13:29:09"/>
    <s v="ณัฐวุฒิ แปลกใหม่"/>
    <s v="12/06/2019 13:31:09"/>
    <s v="ณัฐวุฒิ แปลกใหม่"/>
    <x v="1"/>
    <x v="3"/>
    <x v="3"/>
    <n v="12"/>
    <n v="6"/>
    <x v="1"/>
  </r>
  <r>
    <s v="261"/>
    <s v="IS19060040"/>
    <s v="DH"/>
    <x v="19"/>
    <s v="50"/>
    <s v="pavinee.t"/>
    <s v="รับแล้ว"/>
    <s v="Order"/>
    <m/>
    <s v="12/06/2019 15:20:00"/>
    <s v="12/06/2019 17:20:00"/>
    <s v="DETSC19060045"/>
    <n v="50"/>
    <s v="12/06/2019 13:29:10"/>
    <s v="ณัฐวุฒิ แปลกใหม่"/>
    <s v="12/06/2019 13:31:09"/>
    <s v="ณัฐวุฒิ แปลกใหม่"/>
    <x v="1"/>
    <x v="3"/>
    <x v="3"/>
    <n v="12"/>
    <n v="6"/>
    <x v="1"/>
  </r>
  <r>
    <s v="262"/>
    <s v="IS19060040"/>
    <s v="DH"/>
    <x v="18"/>
    <s v="50"/>
    <s v="pavinee.t"/>
    <s v="รับแล้ว"/>
    <s v="Order"/>
    <m/>
    <s v="12/06/2019 15:20:00"/>
    <s v="12/06/2019 17:20:00"/>
    <s v="DETSC19060045"/>
    <n v="50"/>
    <s v="12/06/2019 13:29:11"/>
    <s v="ณัฐวุฒิ แปลกใหม่"/>
    <s v="12/06/2019 13:31:09"/>
    <s v="ณัฐวุฒิ แปลกใหม่"/>
    <x v="1"/>
    <x v="3"/>
    <x v="3"/>
    <n v="12"/>
    <n v="6"/>
    <x v="1"/>
  </r>
  <r>
    <s v="263"/>
    <s v="IS19060040"/>
    <s v="DH"/>
    <x v="14"/>
    <s v="20"/>
    <s v="pavinee.t"/>
    <s v="รับแล้ว"/>
    <s v="Order"/>
    <m/>
    <s v="12/06/2019 15:20:00"/>
    <s v="12/06/2019 17:20:00"/>
    <s v="DETSC19060045"/>
    <n v="20"/>
    <s v="12/06/2019 13:29:12"/>
    <s v="ณัฐวุฒิ แปลกใหม่"/>
    <s v="12/06/2019 13:31:09"/>
    <s v="ณัฐวุฒิ แปลกใหม่"/>
    <x v="1"/>
    <x v="3"/>
    <x v="3"/>
    <n v="12"/>
    <n v="6"/>
    <x v="1"/>
  </r>
  <r>
    <s v="264"/>
    <s v="IS19060040"/>
    <s v="DH"/>
    <x v="31"/>
    <s v="60"/>
    <s v="pavinee.t"/>
    <s v="รับแล้ว"/>
    <s v="Order"/>
    <m/>
    <s v="12/06/2019 15:20:00"/>
    <s v="12/06/2019 17:20:00"/>
    <s v="DETSC19060045"/>
    <n v="60"/>
    <s v="12/06/2019 13:29:13"/>
    <s v="ณัฐวุฒิ แปลกใหม่"/>
    <s v="12/06/2019 13:31:09"/>
    <s v="ณัฐวุฒิ แปลกใหม่"/>
    <x v="1"/>
    <x v="3"/>
    <x v="3"/>
    <n v="12"/>
    <n v="6"/>
    <x v="1"/>
  </r>
  <r>
    <s v="265"/>
    <s v="IS19060043"/>
    <s v="A4A"/>
    <x v="21"/>
    <s v="10"/>
    <s v="channarong.P"/>
    <s v="รับแล้ว"/>
    <s v="Order"/>
    <m/>
    <s v="12/06/2019 17:20:00"/>
    <s v="14/06/2019 10:20:00"/>
    <s v="DETSC19060048"/>
    <n v="10"/>
    <s v="13/06/2019 14:28:35"/>
    <s v="ณัฐวุฒิ แปลกใหม่"/>
    <s v="13/06/2019 14:29:25"/>
    <s v="ณัฐวุฒิ แปลกใหม่"/>
    <x v="0"/>
    <x v="6"/>
    <x v="6"/>
    <n v="13"/>
    <n v="6"/>
    <x v="1"/>
  </r>
  <r>
    <s v="266"/>
    <s v="IS19060043"/>
    <s v="A4A"/>
    <x v="27"/>
    <s v="10"/>
    <s v="channarong.P"/>
    <s v="รับแล้ว"/>
    <s v="Order"/>
    <m/>
    <s v="12/06/2019 17:20:00"/>
    <s v="14/06/2019 10:20:00"/>
    <s v="DETSC19060048"/>
    <n v="10"/>
    <s v="13/06/2019 14:28:36"/>
    <s v="ณัฐวุฒิ แปลกใหม่"/>
    <s v="13/06/2019 14:29:25"/>
    <s v="ณัฐวุฒิ แปลกใหม่"/>
    <x v="0"/>
    <x v="6"/>
    <x v="6"/>
    <n v="13"/>
    <n v="6"/>
    <x v="1"/>
  </r>
  <r>
    <s v="267"/>
    <s v="IS19060044"/>
    <s v="WF"/>
    <x v="0"/>
    <s v="16"/>
    <s v="Jaran.k"/>
    <s v="รับแล้ว"/>
    <s v="Order"/>
    <m/>
    <s v="13/06/2019 13:20:00"/>
    <s v="13/06/2019 15:20:00"/>
    <s v="DETSC19060046"/>
    <n v="16"/>
    <s v="13/06/2019 08:49:24"/>
    <s v="วิเชษฐ์ สร้อยสน"/>
    <s v="13/06/2019 08:50:23"/>
    <s v="วิเชษฐ์ สร้อยสน"/>
    <x v="0"/>
    <x v="0"/>
    <x v="0"/>
    <n v="13"/>
    <n v="6"/>
    <x v="1"/>
  </r>
  <r>
    <s v="268"/>
    <s v="IS19060044"/>
    <s v="WF"/>
    <x v="1"/>
    <s v="16"/>
    <s v="Jaran.k"/>
    <s v="รับแล้ว"/>
    <s v="Order"/>
    <m/>
    <s v="13/06/2019 13:20:00"/>
    <s v="13/06/2019 15:20:00"/>
    <s v="DETSC19060046"/>
    <n v="16"/>
    <s v="13/06/2019 08:49:25"/>
    <s v="วิเชษฐ์ สร้อยสน"/>
    <s v="13/06/2019 08:50:23"/>
    <s v="วิเชษฐ์ สร้อยสน"/>
    <x v="0"/>
    <x v="0"/>
    <x v="0"/>
    <n v="13"/>
    <n v="6"/>
    <x v="1"/>
  </r>
  <r>
    <s v="269"/>
    <s v="IS19060045"/>
    <s v="WF"/>
    <x v="0"/>
    <s v="16"/>
    <s v="Jaran.k"/>
    <s v="รับแล้ว"/>
    <s v="Order"/>
    <m/>
    <s v="13/06/2019 13:20:00"/>
    <s v="13/06/2019 15:20:00"/>
    <s v="DETSC19060046"/>
    <n v="16"/>
    <s v="13/06/2019 08:48:35"/>
    <s v="วิเชษฐ์ สร้อยสน"/>
    <s v="13/06/2019 08:50:23"/>
    <s v="วิเชษฐ์ สร้อยสน"/>
    <x v="0"/>
    <x v="0"/>
    <x v="0"/>
    <n v="13"/>
    <n v="6"/>
    <x v="1"/>
  </r>
  <r>
    <s v="270"/>
    <s v="IS19060045"/>
    <s v="WF"/>
    <x v="1"/>
    <s v="16"/>
    <s v="Jaran.k"/>
    <s v="รับแล้ว"/>
    <s v="Order"/>
    <m/>
    <s v="13/06/2019 13:20:00"/>
    <s v="13/06/2019 15:20:00"/>
    <s v="DETSC19060046"/>
    <n v="16"/>
    <s v="13/06/2019 08:48:36"/>
    <s v="วิเชษฐ์ สร้อยสน"/>
    <s v="13/06/2019 08:50:23"/>
    <s v="วิเชษฐ์ สร้อยสน"/>
    <x v="0"/>
    <x v="0"/>
    <x v="0"/>
    <n v="13"/>
    <n v="6"/>
    <x v="1"/>
  </r>
  <r>
    <s v="271"/>
    <s v="IS19060046"/>
    <s v="A4G"/>
    <x v="12"/>
    <s v="150"/>
    <s v="channarong.P"/>
    <s v="รับแล้ว"/>
    <s v="Order"/>
    <m/>
    <s v="13/06/2019 15:20:00"/>
    <s v="13/06/2019 15:20:00"/>
    <s v="DETSC19060049"/>
    <n v="150"/>
    <s v="13/06/2019 14:38:16"/>
    <s v="ณัฐวุฒิ แปลกใหม่"/>
    <s v="13/06/2019 14:39:22"/>
    <s v="ณัฐวุฒิ แปลกใหม่"/>
    <x v="0"/>
    <x v="6"/>
    <x v="6"/>
    <n v="13"/>
    <n v="6"/>
    <x v="1"/>
  </r>
  <r>
    <s v="272"/>
    <s v="IS19060047"/>
    <s v="A4C"/>
    <x v="28"/>
    <s v="150"/>
    <s v="channarong.P"/>
    <s v="รับแล้ว"/>
    <s v="Order"/>
    <m/>
    <s v="13/06/2019 15:20:00"/>
    <s v="13/06/2019 15:20:00"/>
    <s v="DETSC19060047"/>
    <n v="150"/>
    <s v="13/06/2019 14:03:05"/>
    <s v="ณัฐวุฒิ แปลกใหม่"/>
    <s v="13/06/2019 14:03:54"/>
    <s v="ณัฐวุฒิ แปลกใหม่"/>
    <x v="0"/>
    <x v="6"/>
    <x v="6"/>
    <n v="13"/>
    <n v="6"/>
    <x v="1"/>
  </r>
  <r>
    <s v="274"/>
    <s v="IS19060049"/>
    <s v="DL"/>
    <x v="12"/>
    <s v="20"/>
    <s v="nuttaya.p"/>
    <s v="รับแล้ว"/>
    <s v="Order"/>
    <m/>
    <s v="13/06/2019 17:20:00"/>
    <s v="13/06/2019 17:20:00"/>
    <s v="DETSC19060050"/>
    <n v="20"/>
    <s v="13/06/2019 14:40:59"/>
    <s v="ณัฐวุฒิ แปลกใหม่"/>
    <s v="13/06/2019 14:41:58"/>
    <s v="ณัฐวุฒิ แปลกใหม่"/>
    <x v="2"/>
    <x v="12"/>
    <x v="12"/>
    <n v="13"/>
    <n v="6"/>
    <x v="1"/>
  </r>
  <r>
    <s v="275"/>
    <s v="IS19060050"/>
    <s v="DH"/>
    <x v="23"/>
    <s v="50"/>
    <s v="pavinee.t"/>
    <s v="รับแล้ว"/>
    <s v="Order"/>
    <m/>
    <s v="14/06/2019 10:20:00"/>
    <s v="14/06/2019 10:20:00"/>
    <s v="DETSC19060051"/>
    <n v="50"/>
    <s v="13/06/2019 16:31:40"/>
    <s v="ณัฐวุฒิ แปลกใหม่"/>
    <s v="13/06/2019 16:32:16"/>
    <s v="ณัฐวุฒิ แปลกใหม่"/>
    <x v="1"/>
    <x v="3"/>
    <x v="3"/>
    <n v="13"/>
    <n v="6"/>
    <x v="1"/>
  </r>
  <r>
    <s v="276"/>
    <s v="IS19060051"/>
    <s v="WF"/>
    <x v="0"/>
    <s v="16"/>
    <s v="Jaran.k"/>
    <s v="รับแล้ว"/>
    <s v="Order"/>
    <m/>
    <s v="17/06/2019 15:20:00"/>
    <s v="17/06/2019 15:20:00"/>
    <s v="DETSC19060052"/>
    <n v="16"/>
    <s v="17/06/2019 10:18:45"/>
    <s v="ณัฐวุฒิ แปลกใหม่"/>
    <s v="17/06/2019 10:34:50"/>
    <s v="ณัฐวุฒิ แปลกใหม่"/>
    <x v="0"/>
    <x v="0"/>
    <x v="0"/>
    <n v="17"/>
    <n v="6"/>
    <x v="1"/>
  </r>
  <r>
    <s v="277"/>
    <s v="IS19060051"/>
    <s v="WF"/>
    <x v="1"/>
    <s v="16"/>
    <s v="Jaran.k"/>
    <s v="รับแล้ว"/>
    <s v="Order"/>
    <m/>
    <s v="17/06/2019 15:20:00"/>
    <s v="17/06/2019 15:20:00"/>
    <s v="DETSC19060052"/>
    <n v="16"/>
    <s v="17/06/2019 10:18:47"/>
    <s v="ณัฐวุฒิ แปลกใหม่"/>
    <s v="17/06/2019 10:34:50"/>
    <s v="ณัฐวุฒิ แปลกใหม่"/>
    <x v="0"/>
    <x v="0"/>
    <x v="0"/>
    <n v="17"/>
    <n v="6"/>
    <x v="1"/>
  </r>
  <r>
    <s v="278"/>
    <s v="IS19060052"/>
    <s v="A3E"/>
    <x v="8"/>
    <s v="30"/>
    <s v="yuttagarn.m"/>
    <s v="รับแล้ว"/>
    <s v="Order"/>
    <m/>
    <s v="17/06/2019 17:20:00"/>
    <s v="18/06/2019 10:20:00"/>
    <s v="DETSC19060053"/>
    <n v="30"/>
    <s v="18/06/2019 08:23:23"/>
    <s v="ณัฐวุฒิ แปลกใหม่"/>
    <s v="18/06/2019 08:24:19"/>
    <s v="ณัฐวุฒิ แปลกใหม่"/>
    <x v="0"/>
    <x v="2"/>
    <x v="2"/>
    <n v="18"/>
    <n v="6"/>
    <x v="1"/>
  </r>
  <r>
    <s v="279"/>
    <s v="IS19060053"/>
    <s v="DH"/>
    <x v="43"/>
    <s v="50"/>
    <s v="pavinee.t"/>
    <s v="รับแล้ว"/>
    <s v="Order"/>
    <m/>
    <s v="18/06/2019 13:20:00"/>
    <s v="21/06/2019 10:20:00"/>
    <s v="DETSC19060065"/>
    <n v="50"/>
    <s v="20/06/2019 14:18:05"/>
    <s v="ณัฐวุฒิ แปลกใหม่"/>
    <s v="20/06/2019 14:20:57"/>
    <s v="ณัฐวุฒิ แปลกใหม่"/>
    <x v="1"/>
    <x v="3"/>
    <x v="3"/>
    <n v="20"/>
    <n v="6"/>
    <x v="1"/>
  </r>
  <r>
    <s v="280"/>
    <s v="IS19060053"/>
    <s v="DH"/>
    <x v="22"/>
    <s v="10"/>
    <s v="pavinee.t"/>
    <s v="รับแล้ว"/>
    <s v="Order"/>
    <m/>
    <s v="18/06/2019 13:20:00"/>
    <s v="21/06/2019 10:20:00"/>
    <s v="DETSC19060065"/>
    <n v="10"/>
    <s v="20/06/2019 14:18:07"/>
    <s v="ณัฐวุฒิ แปลกใหม่"/>
    <s v="20/06/2019 14:20:57"/>
    <s v="ณัฐวุฒิ แปลกใหม่"/>
    <x v="1"/>
    <x v="3"/>
    <x v="3"/>
    <n v="20"/>
    <n v="6"/>
    <x v="1"/>
  </r>
  <r>
    <s v="281"/>
    <s v="IS19060054"/>
    <s v="A5E"/>
    <x v="6"/>
    <s v="20"/>
    <s v="jakkrich.N"/>
    <s v="รับแล้ว"/>
    <s v="Order"/>
    <m/>
    <s v="18/06/2019 13:20:00"/>
    <s v="19/06/2019 10:20:00"/>
    <s v="DETSC19060059"/>
    <n v="20"/>
    <s v="19/06/2019 09:04:40"/>
    <s v="ณัฐวุฒิ แปลกใหม่"/>
    <s v="19/06/2019 09:05:10"/>
    <s v="ณัฐวุฒิ แปลกใหม่"/>
    <x v="0"/>
    <x v="8"/>
    <x v="8"/>
    <n v="19"/>
    <n v="6"/>
    <x v="1"/>
  </r>
  <r>
    <s v="282"/>
    <s v="IS19060055"/>
    <s v="A1A"/>
    <x v="12"/>
    <s v="40"/>
    <s v="chatwarin.k"/>
    <s v="รับแล้ว"/>
    <s v="Order"/>
    <m/>
    <s v="18/06/2019 15:20:00"/>
    <s v="18/06/2019 15:20:00"/>
    <s v="DETSC19060054"/>
    <n v="40"/>
    <s v="18/06/2019 10:23:11"/>
    <s v="ณัฐวุฒิ แปลกใหม่"/>
    <s v="18/06/2019 10:23:54"/>
    <s v="ณัฐวุฒิ แปลกใหม่"/>
    <x v="0"/>
    <x v="5"/>
    <x v="5"/>
    <n v="18"/>
    <n v="6"/>
    <x v="1"/>
  </r>
  <r>
    <s v="283"/>
    <s v="IS19060056"/>
    <s v="A7C"/>
    <x v="28"/>
    <s v="60"/>
    <s v="prayoon.b"/>
    <s v="รับแล้ว"/>
    <s v="Order"/>
    <m/>
    <s v="18/06/2019 15:20:00"/>
    <s v="19/06/2019 13:20:00"/>
    <s v="DETSC19060060"/>
    <n v="60"/>
    <s v="19/06/2019 09:02:40"/>
    <s v="ณัฐวุฒิ แปลกใหม่"/>
    <s v="19/06/2019 09:05:30"/>
    <s v="ณัฐวุฒิ แปลกใหม่"/>
    <x v="0"/>
    <x v="1"/>
    <x v="1"/>
    <n v="19"/>
    <n v="6"/>
    <x v="1"/>
  </r>
  <r>
    <s v="284"/>
    <s v="IS19060059"/>
    <s v="A7E"/>
    <x v="7"/>
    <s v="10"/>
    <s v="prayoon.b"/>
    <s v="รับแล้ว"/>
    <s v="Order"/>
    <m/>
    <s v="18/06/2019 17:20:00"/>
    <s v="19/06/2019 13:20:00"/>
    <s v="DETSC19060058"/>
    <n v="10"/>
    <s v="19/06/2019 09:02:10"/>
    <s v="ณัฐวุฒิ แปลกใหม่"/>
    <s v="19/06/2019 09:03:57"/>
    <s v="ณัฐวุฒิ แปลกใหม่"/>
    <x v="0"/>
    <x v="1"/>
    <x v="1"/>
    <n v="19"/>
    <n v="6"/>
    <x v="1"/>
  </r>
  <r>
    <s v="285"/>
    <s v="IS19060059"/>
    <s v="A7E"/>
    <x v="6"/>
    <s v="10"/>
    <s v="prayoon.b"/>
    <s v="รับแล้ว"/>
    <s v="Order"/>
    <m/>
    <s v="18/06/2019 17:20:00"/>
    <s v="19/06/2019 13:20:00"/>
    <s v="DETSC19060058"/>
    <n v="10"/>
    <s v="19/06/2019 09:02:12"/>
    <s v="ณัฐวุฒิ แปลกใหม่"/>
    <s v="19/06/2019 09:03:57"/>
    <s v="ณัฐวุฒิ แปลกใหม่"/>
    <x v="0"/>
    <x v="1"/>
    <x v="1"/>
    <n v="19"/>
    <n v="6"/>
    <x v="1"/>
  </r>
  <r>
    <s v="286"/>
    <s v="IS19060057"/>
    <s v="WF"/>
    <x v="0"/>
    <s v="16"/>
    <s v="Jaran.k"/>
    <s v="รับแล้ว"/>
    <s v="Order"/>
    <m/>
    <s v="18/06/2019 17:20:00"/>
    <s v="18/06/2019 17:20:00"/>
    <s v="DETSC19060055"/>
    <n v="16"/>
    <s v="18/06/2019 14:11:40"/>
    <s v="วิเชษฐ์ สร้อยสน"/>
    <s v="18/06/2019 14:12:25"/>
    <s v="วิเชษฐ์ สร้อยสน"/>
    <x v="0"/>
    <x v="0"/>
    <x v="0"/>
    <n v="18"/>
    <n v="6"/>
    <x v="1"/>
  </r>
  <r>
    <s v="287"/>
    <s v="IS19060057"/>
    <s v="WF"/>
    <x v="1"/>
    <s v="16"/>
    <s v="Jaran.k"/>
    <s v="รับแล้ว"/>
    <s v="Order"/>
    <m/>
    <s v="18/06/2019 17:20:00"/>
    <s v="18/06/2019 17:20:00"/>
    <s v="DETSC19060055"/>
    <n v="16"/>
    <s v="18/06/2019 14:11:42"/>
    <s v="วิเชษฐ์ สร้อยสน"/>
    <s v="18/06/2019 14:12:25"/>
    <s v="วิเชษฐ์ สร้อยสน"/>
    <x v="0"/>
    <x v="0"/>
    <x v="0"/>
    <n v="18"/>
    <n v="6"/>
    <x v="1"/>
  </r>
  <r>
    <s v="288"/>
    <s v="IS19060058"/>
    <s v="WF"/>
    <x v="0"/>
    <s v="16"/>
    <s v="Jaran.k"/>
    <s v="รับแล้ว"/>
    <s v="Order"/>
    <m/>
    <s v="18/06/2019 17:20:00"/>
    <s v="18/06/2019 17:20:00"/>
    <s v="DETSC19060055"/>
    <n v="16"/>
    <s v="18/06/2019 14:11:13"/>
    <s v="วิเชษฐ์ สร้อยสน"/>
    <s v="18/06/2019 14:12:25"/>
    <s v="วิเชษฐ์ สร้อยสน"/>
    <x v="0"/>
    <x v="0"/>
    <x v="0"/>
    <n v="18"/>
    <n v="6"/>
    <x v="1"/>
  </r>
  <r>
    <s v="289"/>
    <s v="IS19060058"/>
    <s v="WF"/>
    <x v="1"/>
    <s v="16"/>
    <s v="Jaran.k"/>
    <s v="รับแล้ว"/>
    <s v="Order"/>
    <m/>
    <s v="18/06/2019 17:20:00"/>
    <s v="18/06/2019 17:20:00"/>
    <s v="DETSC19060055"/>
    <n v="16"/>
    <s v="18/06/2019 14:11:14"/>
    <s v="วิเชษฐ์ สร้อยสน"/>
    <s v="18/06/2019 14:12:25"/>
    <s v="วิเชษฐ์ สร้อยสน"/>
    <x v="0"/>
    <x v="0"/>
    <x v="0"/>
    <n v="18"/>
    <n v="6"/>
    <x v="1"/>
  </r>
  <r>
    <s v="290"/>
    <s v="IS19060060"/>
    <s v="DH"/>
    <x v="22"/>
    <s v="10"/>
    <s v="pavinee.t"/>
    <s v="รับแล้ว"/>
    <s v="Order"/>
    <m/>
    <s v="18/06/2019 17:20:00"/>
    <s v="18/06/2019 17:20:00"/>
    <s v="DETSC19060056"/>
    <n v="10"/>
    <s v="18/06/2019 14:22:45"/>
    <s v="ณัฐวุฒิ แปลกใหม่"/>
    <s v="18/06/2019 14:23:15"/>
    <s v="ณัฐวุฒิ แปลกใหม่"/>
    <x v="1"/>
    <x v="3"/>
    <x v="3"/>
    <n v="18"/>
    <n v="6"/>
    <x v="1"/>
  </r>
  <r>
    <s v="291"/>
    <s v="IS19060061"/>
    <s v="Inner"/>
    <x v="17"/>
    <s v="4"/>
    <s v="kriangsak.y"/>
    <s v="รับแล้ว"/>
    <s v="Order"/>
    <m/>
    <s v="19/06/2019 10:20:00"/>
    <s v="19/06/2019 10:20:00"/>
    <s v="DETSC19060057"/>
    <n v="4"/>
    <s v="19/06/2019 08:42:00"/>
    <s v="วิเชษฐ์ สร้อยสน"/>
    <s v="19/06/2019 08:42:32"/>
    <s v="วิเชษฐ์ สร้อยสน"/>
    <x v="0"/>
    <x v="14"/>
    <x v="14"/>
    <n v="19"/>
    <n v="6"/>
    <x v="1"/>
  </r>
  <r>
    <s v="292"/>
    <s v="IS19060062"/>
    <s v="A7C"/>
    <x v="12"/>
    <s v="45"/>
    <s v="prayoon.b"/>
    <s v="รับแล้ว"/>
    <s v="Order"/>
    <m/>
    <s v="19/06/2019 13:20:00"/>
    <s v="20/06/2019 10:20:00"/>
    <s v="DETSC19060061"/>
    <n v="45"/>
    <s v="19/06/2019 14:19:57"/>
    <s v="วิเชษฐ์ สร้อยสน"/>
    <s v="19/06/2019 14:20:29"/>
    <s v="วิเชษฐ์ สร้อยสน"/>
    <x v="0"/>
    <x v="1"/>
    <x v="1"/>
    <n v="19"/>
    <n v="6"/>
    <x v="1"/>
  </r>
  <r>
    <s v="293"/>
    <s v="IS19060064"/>
    <s v="WJ"/>
    <x v="43"/>
    <s v="8"/>
    <s v="Jaran.k"/>
    <s v="รับแล้ว"/>
    <s v="Order"/>
    <m/>
    <s v="19/06/2019 15:20:00"/>
    <s v="20/06/2019 10:20:00"/>
    <s v="DETSC19060063"/>
    <n v="8"/>
    <s v="19/06/2019 15:26:40"/>
    <s v="ณัฐวุฒิ แปลกใหม่"/>
    <s v="19/06/2019 15:27:10"/>
    <s v="ณัฐวุฒิ แปลกใหม่"/>
    <x v="0"/>
    <x v="0"/>
    <x v="0"/>
    <n v="19"/>
    <n v="6"/>
    <x v="1"/>
  </r>
  <r>
    <s v="294"/>
    <s v="IS19060063"/>
    <s v="WB"/>
    <x v="24"/>
    <s v="800"/>
    <s v="Jaran.k"/>
    <s v="รับแล้ว"/>
    <s v="Order"/>
    <m/>
    <s v="19/06/2019 15:20:00"/>
    <s v="19/06/2019 17:20:00"/>
    <s v="DETSC19060062"/>
    <n v="800"/>
    <s v="19/06/2019 15:25:14"/>
    <s v="ณัฐวุฒิ แปลกใหม่"/>
    <s v="19/06/2019 15:26:09"/>
    <s v="ณัฐวุฒิ แปลกใหม่"/>
    <x v="0"/>
    <x v="0"/>
    <x v="0"/>
    <n v="19"/>
    <n v="6"/>
    <x v="1"/>
  </r>
  <r>
    <s v="295"/>
    <s v="IS19060063"/>
    <s v="WB"/>
    <x v="20"/>
    <s v="250"/>
    <s v="Jaran.k"/>
    <s v="รับแล้ว"/>
    <s v="Order"/>
    <m/>
    <s v="19/06/2019 15:20:00"/>
    <s v="19/06/2019 17:20:00"/>
    <s v="DETSC19060062"/>
    <n v="250"/>
    <s v="19/06/2019 15:25:15"/>
    <s v="ณัฐวุฒิ แปลกใหม่"/>
    <s v="19/06/2019 15:26:09"/>
    <s v="ณัฐวุฒิ แปลกใหม่"/>
    <x v="0"/>
    <x v="0"/>
    <x v="0"/>
    <n v="19"/>
    <n v="6"/>
    <x v="1"/>
  </r>
  <r>
    <s v="296"/>
    <s v="IS19060065"/>
    <s v="A2A"/>
    <x v="25"/>
    <s v="10"/>
    <s v="wisoot.K"/>
    <s v="รับแล้ว"/>
    <s v="Order"/>
    <m/>
    <s v="20/06/2019 10:20:00"/>
    <s v="20/06/2019 10:20:00"/>
    <s v="DETSC19060064"/>
    <n v="10"/>
    <s v="20/06/2019 08:28:58"/>
    <s v="ณัฐวุฒิ แปลกใหม่"/>
    <s v="20/06/2019 08:29:27"/>
    <s v="ณัฐวุฒิ แปลกใหม่"/>
    <x v="0"/>
    <x v="7"/>
    <x v="7"/>
    <n v="20"/>
    <n v="6"/>
    <x v="1"/>
  </r>
  <r>
    <s v="297"/>
    <s v="IS19060065"/>
    <s v="A2A"/>
    <x v="26"/>
    <s v="10"/>
    <s v="wisoot.K"/>
    <s v="รับแล้ว"/>
    <s v="Order"/>
    <m/>
    <s v="20/06/2019 10:20:00"/>
    <s v="20/06/2019 10:20:00"/>
    <s v="DETSC19060064"/>
    <n v="10"/>
    <s v="20/06/2019 08:29:00"/>
    <s v="ณัฐวุฒิ แปลกใหม่"/>
    <s v="20/06/2019 08:29:27"/>
    <s v="ณัฐวุฒิ แปลกใหม่"/>
    <x v="0"/>
    <x v="7"/>
    <x v="7"/>
    <n v="20"/>
    <n v="6"/>
    <x v="1"/>
  </r>
  <r>
    <s v="298"/>
    <s v="IS19060066"/>
    <s v="DH"/>
    <x v="14"/>
    <s v="20"/>
    <s v="pavinee.t"/>
    <s v="รับแล้ว"/>
    <s v="Order"/>
    <m/>
    <s v="20/06/2019 13:20:00"/>
    <s v="21/06/2019 10:20:00"/>
    <s v="DETSC19060067"/>
    <n v="20"/>
    <s v="20/06/2019 15:52:11"/>
    <s v="ณัฐวุฒิ แปลกใหม่"/>
    <s v="20/06/2019 15:53:28"/>
    <s v="ณัฐวุฒิ แปลกใหม่"/>
    <x v="1"/>
    <x v="3"/>
    <x v="3"/>
    <n v="20"/>
    <n v="6"/>
    <x v="1"/>
  </r>
  <r>
    <s v="299"/>
    <s v="IS19060066"/>
    <s v="DH"/>
    <x v="41"/>
    <s v="30"/>
    <s v="pavinee.t"/>
    <s v="รับแล้ว"/>
    <s v="Order"/>
    <m/>
    <s v="20/06/2019 13:20:00"/>
    <s v="21/06/2019 10:20:00"/>
    <s v="DETSC19060067"/>
    <n v="30"/>
    <s v="20/06/2019 15:52:12"/>
    <s v="ณัฐวุฒิ แปลกใหม่"/>
    <s v="20/06/2019 15:53:28"/>
    <s v="ณัฐวุฒิ แปลกใหม่"/>
    <x v="1"/>
    <x v="3"/>
    <x v="3"/>
    <n v="20"/>
    <n v="6"/>
    <x v="1"/>
  </r>
  <r>
    <s v="300"/>
    <s v="IS19060066"/>
    <s v="DH"/>
    <x v="9"/>
    <s v="50"/>
    <s v="pavinee.t"/>
    <s v="รับแล้ว"/>
    <s v="Order"/>
    <m/>
    <s v="20/06/2019 13:20:00"/>
    <s v="21/06/2019 10:20:00"/>
    <s v="DETSC19060067"/>
    <n v="50"/>
    <s v="20/06/2019 15:52:14"/>
    <s v="ณัฐวุฒิ แปลกใหม่"/>
    <s v="20/06/2019 15:53:28"/>
    <s v="ณัฐวุฒิ แปลกใหม่"/>
    <x v="1"/>
    <x v="3"/>
    <x v="3"/>
    <n v="20"/>
    <n v="6"/>
    <x v="1"/>
  </r>
  <r>
    <s v="301"/>
    <s v="IS19060066"/>
    <s v="DH"/>
    <x v="15"/>
    <s v="200"/>
    <s v="pavinee.t"/>
    <s v="รับแล้ว"/>
    <s v="Order"/>
    <m/>
    <s v="20/06/2019 13:20:00"/>
    <s v="21/06/2019 10:20:00"/>
    <s v="DETSC19060067"/>
    <n v="200"/>
    <s v="20/06/2019 15:52:15"/>
    <s v="ณัฐวุฒิ แปลกใหม่"/>
    <s v="20/06/2019 15:53:28"/>
    <s v="ณัฐวุฒิ แปลกใหม่"/>
    <x v="1"/>
    <x v="3"/>
    <x v="3"/>
    <n v="20"/>
    <n v="6"/>
    <x v="1"/>
  </r>
  <r>
    <s v="302"/>
    <s v="IS19060066"/>
    <s v="DH"/>
    <x v="31"/>
    <s v="150"/>
    <s v="pavinee.t"/>
    <s v="รับแล้ว"/>
    <s v="Order"/>
    <m/>
    <s v="20/06/2019 13:20:00"/>
    <s v="21/06/2019 10:20:00"/>
    <s v="DETSC19060067"/>
    <n v="150"/>
    <s v="20/06/2019 15:52:16"/>
    <s v="ณัฐวุฒิ แปลกใหม่"/>
    <s v="20/06/2019 15:53:28"/>
    <s v="ณัฐวุฒิ แปลกใหม่"/>
    <x v="1"/>
    <x v="3"/>
    <x v="3"/>
    <n v="20"/>
    <n v="6"/>
    <x v="1"/>
  </r>
  <r>
    <s v="303"/>
    <s v="IS19060066"/>
    <s v="DH"/>
    <x v="19"/>
    <s v="30"/>
    <s v="pavinee.t"/>
    <s v="รับแล้ว"/>
    <s v="Order"/>
    <m/>
    <s v="20/06/2019 13:20:00"/>
    <s v="21/06/2019 10:20:00"/>
    <s v="DETSC19060067"/>
    <n v="30"/>
    <s v="20/06/2019 15:52:17"/>
    <s v="ณัฐวุฒิ แปลกใหม่"/>
    <s v="20/06/2019 15:53:28"/>
    <s v="ณัฐวุฒิ แปลกใหม่"/>
    <x v="1"/>
    <x v="3"/>
    <x v="3"/>
    <n v="20"/>
    <n v="6"/>
    <x v="1"/>
  </r>
  <r>
    <s v="304"/>
    <s v="IS19060066"/>
    <s v="DH"/>
    <x v="18"/>
    <s v="70"/>
    <s v="pavinee.t"/>
    <s v="รับแล้ว"/>
    <s v="Order"/>
    <m/>
    <s v="20/06/2019 13:20:00"/>
    <s v="21/06/2019 10:20:00"/>
    <s v="DETSC19060067"/>
    <n v="70"/>
    <s v="20/06/2019 15:52:18"/>
    <s v="ณัฐวุฒิ แปลกใหม่"/>
    <s v="20/06/2019 15:53:28"/>
    <s v="ณัฐวุฒิ แปลกใหม่"/>
    <x v="1"/>
    <x v="3"/>
    <x v="3"/>
    <n v="20"/>
    <n v="6"/>
    <x v="1"/>
  </r>
  <r>
    <s v="305"/>
    <s v="IS19060067"/>
    <s v="A4A"/>
    <x v="27"/>
    <s v="10"/>
    <s v="channarong.P"/>
    <s v="รับแล้ว"/>
    <s v="Order"/>
    <m/>
    <s v="20/06/2019 15:20:00"/>
    <s v="20/06/2019 17:20:00"/>
    <s v="DETSC19060066"/>
    <n v="10"/>
    <s v="20/06/2019 14:58:50"/>
    <s v="ณัฐวุฒิ แปลกใหม่"/>
    <s v="20/06/2019 14:59:42"/>
    <s v="ณัฐวุฒิ แปลกใหม่"/>
    <x v="0"/>
    <x v="6"/>
    <x v="6"/>
    <n v="20"/>
    <n v="6"/>
    <x v="1"/>
  </r>
  <r>
    <s v="306"/>
    <s v="IS19060067"/>
    <s v="A4A"/>
    <x v="21"/>
    <s v="10"/>
    <s v="channarong.P"/>
    <s v="รับแล้ว"/>
    <s v="Order"/>
    <m/>
    <s v="20/06/2019 15:20:00"/>
    <s v="20/06/2019 17:20:00"/>
    <s v="DETSC19060066"/>
    <n v="10"/>
    <s v="20/06/2019 14:58:53"/>
    <s v="ณัฐวุฒิ แปลกใหม่"/>
    <s v="20/06/2019 14:59:42"/>
    <s v="ณัฐวุฒิ แปลกใหม่"/>
    <x v="0"/>
    <x v="6"/>
    <x v="6"/>
    <n v="20"/>
    <n v="6"/>
    <x v="1"/>
  </r>
  <r>
    <s v="307"/>
    <s v="IS19060068"/>
    <s v="DL"/>
    <x v="48"/>
    <s v="70"/>
    <s v="nuttaya.p"/>
    <s v="รับแล้ว"/>
    <s v="Order"/>
    <m/>
    <s v="20/06/2019 17:20:00"/>
    <s v="21/06/2019 10:20:00"/>
    <s v="DETSC19060070"/>
    <n v="70"/>
    <s v="21/06/2019 08:14:08"/>
    <s v="ณัฐวุฒิ แปลกใหม่"/>
    <s v="21/06/2019 08:14:39"/>
    <s v="ณัฐวุฒิ แปลกใหม่"/>
    <x v="2"/>
    <x v="12"/>
    <x v="12"/>
    <n v="21"/>
    <n v="6"/>
    <x v="2"/>
  </r>
  <r>
    <s v="308"/>
    <s v="IS19060069"/>
    <s v="A3E"/>
    <x v="8"/>
    <s v="30"/>
    <s v="yuttagarn.m"/>
    <s v="รับแล้ว"/>
    <s v="Order"/>
    <m/>
    <s v="20/06/2019 17:20:00"/>
    <s v="21/06/2019 10:20:00"/>
    <s v="DETSC19060068"/>
    <n v="30"/>
    <s v="20/06/2019 15:56:25"/>
    <s v="ณัฐวุฒิ แปลกใหม่"/>
    <s v="20/06/2019 15:57:40"/>
    <s v="ณัฐวุฒิ แปลกใหม่"/>
    <x v="0"/>
    <x v="2"/>
    <x v="2"/>
    <n v="20"/>
    <n v="6"/>
    <x v="1"/>
  </r>
  <r>
    <s v="309"/>
    <s v="IS19060070"/>
    <s v="A3E"/>
    <x v="8"/>
    <s v="30"/>
    <s v="yuttagarn.m"/>
    <s v="รับแล้ว"/>
    <s v="Order"/>
    <m/>
    <s v="20/06/2019 17:20:00"/>
    <s v="21/06/2019 10:20:00"/>
    <s v="DETSC19060068"/>
    <n v="30"/>
    <s v="20/06/2019 15:57:03"/>
    <s v="ณัฐวุฒิ แปลกใหม่"/>
    <s v="20/06/2019 15:57:40"/>
    <s v="ณัฐวุฒิ แปลกใหม่"/>
    <x v="0"/>
    <x v="2"/>
    <x v="2"/>
    <n v="20"/>
    <n v="6"/>
    <x v="1"/>
  </r>
  <r>
    <s v="310"/>
    <s v="IS19060071"/>
    <s v="A4C"/>
    <x v="28"/>
    <s v="150"/>
    <s v="channarong.P"/>
    <s v="รับแล้ว"/>
    <s v="Order"/>
    <m/>
    <s v="21/06/2019 10:20:00"/>
    <s v="21/06/2019 10:20:00"/>
    <s v="DETSC19060069"/>
    <n v="150"/>
    <s v="20/06/2019 15:15:01"/>
    <s v="วิเชษฐ์ สร้อยสน"/>
    <s v="20/06/2019 16:15:25"/>
    <s v="ณัฐวุฒิ แปลกใหม่"/>
    <x v="0"/>
    <x v="6"/>
    <x v="6"/>
    <n v="20"/>
    <n v="6"/>
    <x v="1"/>
  </r>
  <r>
    <s v="311"/>
    <s v="IS19060072"/>
    <s v="A4G"/>
    <x v="12"/>
    <s v="150"/>
    <s v="channarong.P"/>
    <s v="รับแล้ว"/>
    <s v="Order"/>
    <m/>
    <s v="21/06/2019 10:20:00"/>
    <s v="21/06/2019 10:20:00"/>
    <s v="DETSC19060071"/>
    <n v="150"/>
    <s v="21/06/2019 08:39:06"/>
    <s v="ณัฐวุฒิ แปลกใหม่"/>
    <s v="21/06/2019 08:39:31"/>
    <s v="ณัฐวุฒิ แปลกใหม่"/>
    <x v="0"/>
    <x v="6"/>
    <x v="6"/>
    <n v="21"/>
    <n v="6"/>
    <x v="2"/>
  </r>
  <r>
    <s v="312"/>
    <s v="IS19060073"/>
    <s v="A11H"/>
    <x v="32"/>
    <s v="6"/>
    <s v="wutthichai.p"/>
    <s v="รับแล้ว"/>
    <s v="Order"/>
    <m/>
    <s v="21/06/2019 15:20:00"/>
    <s v="21/06/2019 17:20:00"/>
    <s v="DETSC19060074"/>
    <n v="6"/>
    <s v="21/06/2019 14:15:27"/>
    <s v="วิเชษฐ์ สร้อยสน"/>
    <s v="21/06/2019 14:15:46"/>
    <s v="วิเชษฐ์ สร้อยสน"/>
    <x v="0"/>
    <x v="10"/>
    <x v="10"/>
    <n v="21"/>
    <n v="6"/>
    <x v="2"/>
  </r>
  <r>
    <s v="313"/>
    <s v="IS19060074"/>
    <s v="A11L"/>
    <x v="16"/>
    <s v="20"/>
    <s v="wutthichai.p"/>
    <s v="รับแล้ว"/>
    <s v="Order"/>
    <m/>
    <s v="21/06/2019 15:20:00"/>
    <s v="21/06/2019 17:20:00"/>
    <s v="DETSC19060075"/>
    <n v="20"/>
    <s v="21/06/2019 14:36:37"/>
    <s v="วิเชษฐ์ สร้อยสน"/>
    <s v="21/06/2019 14:37:18"/>
    <s v="วิเชษฐ์ สร้อยสน"/>
    <x v="0"/>
    <x v="10"/>
    <x v="10"/>
    <n v="21"/>
    <n v="6"/>
    <x v="2"/>
  </r>
  <r>
    <s v="314"/>
    <s v="IS19060075"/>
    <s v="A11L"/>
    <x v="38"/>
    <s v="20"/>
    <s v="wutthichai.p"/>
    <s v="รับแล้ว"/>
    <s v="Order"/>
    <m/>
    <s v="21/06/2019 15:20:00"/>
    <s v="21/06/2019 17:20:00"/>
    <s v="DETSC19060075"/>
    <n v="20"/>
    <s v="21/06/2019 14:36:53"/>
    <s v="วิเชษฐ์ สร้อยสน"/>
    <s v="21/06/2019 14:37:18"/>
    <s v="วิเชษฐ์ สร้อยสน"/>
    <x v="0"/>
    <x v="10"/>
    <x v="10"/>
    <n v="21"/>
    <n v="6"/>
    <x v="2"/>
  </r>
  <r>
    <s v="315"/>
    <s v="IS19060076"/>
    <s v="A3A"/>
    <x v="33"/>
    <s v="20"/>
    <s v="yuttagarn.m"/>
    <s v="รับแล้ว"/>
    <s v="Order"/>
    <m/>
    <s v="21/06/2019 17:20:00"/>
    <s v="21/06/2019 17:20:00"/>
    <s v="DETSC19060072"/>
    <n v="20"/>
    <s v="21/06/2019 13:13:33"/>
    <s v="ณัฐวุฒิ แปลกใหม่"/>
    <s v="21/06/2019 13:14:21"/>
    <s v="ณัฐวุฒิ แปลกใหม่"/>
    <x v="0"/>
    <x v="2"/>
    <x v="2"/>
    <n v="21"/>
    <n v="6"/>
    <x v="2"/>
  </r>
  <r>
    <s v="316"/>
    <s v="IS19060077"/>
    <s v="A3A"/>
    <x v="33"/>
    <s v="20"/>
    <s v="yuttagarn.m"/>
    <s v="รับแล้ว"/>
    <s v="Order"/>
    <m/>
    <s v="21/06/2019 17:20:00"/>
    <s v="21/06/2019 17:20:00"/>
    <s v="DETSC19060073"/>
    <n v="20"/>
    <s v="21/06/2019 13:13:17"/>
    <s v="ณัฐวุฒิ แปลกใหม่"/>
    <s v="21/06/2019 13:15:55"/>
    <s v="ณัฐวุฒิ แปลกใหม่"/>
    <x v="0"/>
    <x v="2"/>
    <x v="2"/>
    <n v="21"/>
    <n v="6"/>
    <x v="2"/>
  </r>
  <r>
    <s v="317"/>
    <s v="IS19060078"/>
    <s v="A3A"/>
    <x v="33"/>
    <s v="20"/>
    <s v="yuttagarn.m"/>
    <s v="รับแล้ว"/>
    <s v="Order"/>
    <m/>
    <s v="21/06/2019 17:20:00"/>
    <s v="21/06/2019 17:20:00"/>
    <s v="DETSC19060073"/>
    <n v="20"/>
    <s v="21/06/2019 13:12:54"/>
    <s v="ณัฐวุฒิ แปลกใหม่"/>
    <s v="21/06/2019 13:15:55"/>
    <s v="ณัฐวุฒิ แปลกใหม่"/>
    <x v="0"/>
    <x v="2"/>
    <x v="2"/>
    <n v="21"/>
    <n v="6"/>
    <x v="2"/>
  </r>
  <r>
    <s v="318"/>
    <s v="IS19060079"/>
    <s v="DH"/>
    <x v="47"/>
    <s v="100"/>
    <s v="pavinee.t"/>
    <s v="รับแล้ว"/>
    <s v="Order"/>
    <m/>
    <s v="21/06/2019 17:20:00"/>
    <s v="21/06/2019 17:20:00"/>
    <s v="DETSC19060076"/>
    <n v="100"/>
    <s v="21/06/2019 15:32:15"/>
    <s v="วิเชษฐ์ สร้อยสน"/>
    <s v="21/06/2019 15:32:46"/>
    <s v="วิเชษฐ์ สร้อยสน"/>
    <x v="1"/>
    <x v="3"/>
    <x v="3"/>
    <n v="21"/>
    <n v="6"/>
    <x v="2"/>
  </r>
  <r>
    <s v="319"/>
    <s v="IS19060079"/>
    <s v="DH"/>
    <x v="41"/>
    <s v="100"/>
    <s v="pavinee.t"/>
    <s v="รับแล้ว"/>
    <s v="Order"/>
    <m/>
    <s v="21/06/2019 17:20:00"/>
    <s v="21/06/2019 17:20:00"/>
    <s v="DETSC19060076"/>
    <n v="100"/>
    <s v="21/06/2019 15:32:17"/>
    <s v="วิเชษฐ์ สร้อยสน"/>
    <s v="21/06/2019 15:32:46"/>
    <s v="วิเชษฐ์ สร้อยสน"/>
    <x v="1"/>
    <x v="3"/>
    <x v="3"/>
    <n v="21"/>
    <n v="6"/>
    <x v="2"/>
  </r>
  <r>
    <s v="320"/>
    <s v="IS19060080"/>
    <s v="DH"/>
    <x v="23"/>
    <s v="50"/>
    <s v="pavinee.t"/>
    <s v="รับแล้ว"/>
    <s v="Order"/>
    <m/>
    <s v="22/06/2019 10:20:00"/>
    <s v="22/06/2019 10:20:00"/>
    <s v="DETSC19060077"/>
    <n v="50"/>
    <s v="24/06/2019 09:13:02"/>
    <s v="ณัฐวุฒิ แปลกใหม่"/>
    <s v="24/06/2019 09:14:42"/>
    <s v="ณัฐวุฒิ แปลกใหม่"/>
    <x v="1"/>
    <x v="3"/>
    <x v="3"/>
    <n v="24"/>
    <n v="6"/>
    <x v="2"/>
  </r>
  <r>
    <s v="321"/>
    <s v="IS19060082"/>
    <s v="DH"/>
    <x v="13"/>
    <s v="30"/>
    <s v="pavinee.t"/>
    <s v="รับแล้ว"/>
    <s v="Order"/>
    <m/>
    <s v="22/06/2019 13:20:00"/>
    <s v="22/06/2019 13:20:00"/>
    <s v="DETSC19060077"/>
    <n v="30"/>
    <s v="24/06/2019 09:13:23"/>
    <s v="ณัฐวุฒิ แปลกใหม่"/>
    <s v="24/06/2019 09:14:42"/>
    <s v="ณัฐวุฒิ แปลกใหม่"/>
    <x v="1"/>
    <x v="3"/>
    <x v="3"/>
    <n v="24"/>
    <n v="6"/>
    <x v="2"/>
  </r>
  <r>
    <s v="322"/>
    <s v="IS19060082"/>
    <s v="DH"/>
    <x v="49"/>
    <s v="10"/>
    <s v="pavinee.t"/>
    <s v="รับแล้ว"/>
    <s v="Order"/>
    <m/>
    <s v="22/06/2019 13:20:00"/>
    <s v="22/06/2019 13:20:00"/>
    <s v="DETSC19060077"/>
    <n v="10"/>
    <s v="24/06/2019 09:13:25"/>
    <s v="ณัฐวุฒิ แปลกใหม่"/>
    <s v="24/06/2019 09:14:42"/>
    <s v="ณัฐวุฒิ แปลกใหม่"/>
    <x v="1"/>
    <x v="3"/>
    <x v="3"/>
    <n v="24"/>
    <n v="6"/>
    <x v="2"/>
  </r>
  <r>
    <s v="323"/>
    <s v="IS19060081"/>
    <s v="DH"/>
    <x v="13"/>
    <s v="30"/>
    <s v="pavinee.t"/>
    <s v="รับแล้ว"/>
    <s v="Order"/>
    <m/>
    <s v="22/06/2019 13:20:00"/>
    <s v="22/06/2019 13:20:00"/>
    <s v="DETSC19060077"/>
    <n v="30"/>
    <s v="24/06/2019 09:13:51"/>
    <s v="ณัฐวุฒิ แปลกใหม่"/>
    <s v="24/06/2019 09:14:42"/>
    <s v="ณัฐวุฒิ แปลกใหม่"/>
    <x v="1"/>
    <x v="3"/>
    <x v="3"/>
    <n v="24"/>
    <n v="6"/>
    <x v="2"/>
  </r>
  <r>
    <s v="324"/>
    <s v="IS19060081"/>
    <s v="DH"/>
    <x v="49"/>
    <s v="10"/>
    <s v="pavinee.t"/>
    <s v="รับแล้ว"/>
    <s v="Order"/>
    <m/>
    <s v="22/06/2019 13:20:00"/>
    <s v="22/06/2019 13:20:00"/>
    <s v="DETSC19060077"/>
    <n v="10"/>
    <s v="24/06/2019 09:13:52"/>
    <s v="ณัฐวุฒิ แปลกใหม่"/>
    <s v="24/06/2019 09:14:42"/>
    <s v="ณัฐวุฒิ แปลกใหม่"/>
    <x v="1"/>
    <x v="3"/>
    <x v="3"/>
    <n v="24"/>
    <n v="6"/>
    <x v="2"/>
  </r>
  <r>
    <s v="327"/>
    <s v="IS19060084"/>
    <s v="A3J"/>
    <x v="33"/>
    <s v="20"/>
    <s v="yuttagarn.m"/>
    <s v="รับแล้ว"/>
    <s v="Order"/>
    <m/>
    <s v="24/06/2019 13:20:00"/>
    <s v="25/06/2019 10:20:00"/>
    <s v="DETSC19060080"/>
    <n v="20"/>
    <s v="24/06/2019 13:30:03"/>
    <s v="ณัฐวุฒิ แปลกใหม่"/>
    <s v="24/06/2019 13:31:25"/>
    <s v="ณัฐวุฒิ แปลกใหม่"/>
    <x v="0"/>
    <x v="2"/>
    <x v="2"/>
    <n v="24"/>
    <n v="6"/>
    <x v="2"/>
  </r>
  <r>
    <s v="328"/>
    <s v="IS19060085"/>
    <s v="A3J"/>
    <x v="33"/>
    <s v="20"/>
    <s v="yuttagarn.m"/>
    <s v="รับแล้ว"/>
    <s v="Order"/>
    <m/>
    <s v="24/06/2019 13:20:00"/>
    <s v="25/06/2019 10:20:00"/>
    <s v="DETSC19060080"/>
    <n v="20"/>
    <s v="24/06/2019 13:30:29"/>
    <s v="ณัฐวุฒิ แปลกใหม่"/>
    <s v="24/06/2019 13:31:25"/>
    <s v="ณัฐวุฒิ แปลกใหม่"/>
    <x v="0"/>
    <x v="2"/>
    <x v="2"/>
    <n v="24"/>
    <n v="6"/>
    <x v="2"/>
  </r>
  <r>
    <s v="329"/>
    <s v="IS19060086"/>
    <s v="A3J"/>
    <x v="33"/>
    <s v="20"/>
    <s v="yuttagarn.m"/>
    <s v="รับแล้ว"/>
    <s v="Order"/>
    <m/>
    <s v="24/06/2019 13:20:00"/>
    <s v="25/06/2019 10:20:00"/>
    <s v="DETSC19060080"/>
    <n v="20"/>
    <s v="24/06/2019 13:30:48"/>
    <s v="ณัฐวุฒิ แปลกใหม่"/>
    <s v="24/06/2019 13:31:25"/>
    <s v="ณัฐวุฒิ แปลกใหม่"/>
    <x v="0"/>
    <x v="2"/>
    <x v="2"/>
    <n v="24"/>
    <n v="6"/>
    <x v="2"/>
  </r>
  <r>
    <s v="330"/>
    <s v="EP19060005"/>
    <s v="DH"/>
    <x v="44"/>
    <s v="40"/>
    <s v="pavinee.t"/>
    <s v="รับแล้ว"/>
    <s v="Express"/>
    <s v="Add order ด่วน"/>
    <s v="24/06/2019 14:48:17"/>
    <s v="24/06/2019 14:56:06"/>
    <s v="DETSC19060082"/>
    <n v="40"/>
    <s v="24/06/2019 15:31:31"/>
    <s v="ณัฐวุฒิ แปลกใหม่"/>
    <s v="24/06/2019 15:41:01"/>
    <s v="ณัฐวุฒิ แปลกใหม่"/>
    <x v="1"/>
    <x v="3"/>
    <x v="3"/>
    <n v="24"/>
    <n v="6"/>
    <x v="2"/>
  </r>
  <r>
    <s v="331"/>
    <s v="IS19060089"/>
    <s v="A1A"/>
    <x v="12"/>
    <s v="40"/>
    <s v="chatwarin.k"/>
    <s v="รับแล้ว"/>
    <s v="Order"/>
    <m/>
    <s v="24/06/2019 15:20:00"/>
    <s v="24/06/2019 15:20:00"/>
    <s v="DETSC19060079"/>
    <n v="40"/>
    <s v="24/06/2019 10:42:10"/>
    <s v="ณัฐวุฒิ แปลกใหม่"/>
    <s v="24/06/2019 10:42:37"/>
    <s v="ณัฐวุฒิ แปลกใหม่"/>
    <x v="0"/>
    <x v="5"/>
    <x v="5"/>
    <n v="24"/>
    <n v="6"/>
    <x v="2"/>
  </r>
  <r>
    <s v="332"/>
    <s v="IS19060090"/>
    <s v="WF"/>
    <x v="1"/>
    <s v="16"/>
    <s v="Jaran.k"/>
    <s v="รับแล้ว"/>
    <s v="Order"/>
    <m/>
    <s v="24/06/2019 15:20:00"/>
    <s v="24/06/2019 15:20:00"/>
    <s v="DETSC19060078"/>
    <n v="16"/>
    <s v="24/06/2019 10:24:17"/>
    <s v="ณัฐวุฒิ แปลกใหม่"/>
    <s v="24/06/2019 10:25:16"/>
    <s v="ณัฐวุฒิ แปลกใหม่"/>
    <x v="0"/>
    <x v="0"/>
    <x v="0"/>
    <n v="24"/>
    <n v="6"/>
    <x v="2"/>
  </r>
  <r>
    <s v="333"/>
    <s v="IS19060090"/>
    <s v="WF"/>
    <x v="0"/>
    <s v="16"/>
    <s v="Jaran.k"/>
    <s v="รับแล้ว"/>
    <s v="Order"/>
    <m/>
    <s v="24/06/2019 15:20:00"/>
    <s v="24/06/2019 15:20:00"/>
    <s v="DETSC19060078"/>
    <n v="16"/>
    <s v="24/06/2019 10:24:18"/>
    <s v="ณัฐวุฒิ แปลกใหม่"/>
    <s v="24/06/2019 10:25:16"/>
    <s v="ณัฐวุฒิ แปลกใหม่"/>
    <x v="0"/>
    <x v="0"/>
    <x v="0"/>
    <n v="24"/>
    <n v="6"/>
    <x v="2"/>
  </r>
  <r>
    <s v="334"/>
    <s v="IS19060087"/>
    <s v="A11L"/>
    <x v="38"/>
    <s v="20"/>
    <s v="wutthichai.p"/>
    <s v="รับแล้ว"/>
    <s v="Order"/>
    <m/>
    <s v="24/06/2019 15:20:00"/>
    <s v="25/06/2019 10:20:00"/>
    <s v="DETSC19060081"/>
    <n v="20"/>
    <s v="24/06/2019 14:30:12"/>
    <s v="ณัฐวุฒิ แปลกใหม่"/>
    <s v="24/06/2019 14:37:07"/>
    <s v="ณัฐวุฒิ แปลกใหม่"/>
    <x v="0"/>
    <x v="10"/>
    <x v="10"/>
    <n v="24"/>
    <n v="6"/>
    <x v="2"/>
  </r>
  <r>
    <s v="335"/>
    <s v="IS19060088"/>
    <s v="A11L"/>
    <x v="12"/>
    <s v="20"/>
    <s v="wutthichai.p"/>
    <s v="รับแล้ว"/>
    <s v="Order"/>
    <m/>
    <s v="24/06/2019 15:20:00"/>
    <s v="25/06/2019 10:20:00"/>
    <s v="DETSC19060081"/>
    <n v="20"/>
    <s v="24/06/2019 14:33:48"/>
    <s v="ณัฐวุฒิ แปลกใหม่"/>
    <s v="24/06/2019 14:37:07"/>
    <s v="ณัฐวุฒิ แปลกใหม่"/>
    <x v="0"/>
    <x v="10"/>
    <x v="10"/>
    <n v="24"/>
    <n v="6"/>
    <x v="2"/>
  </r>
  <r>
    <s v="336"/>
    <s v="EP19060006"/>
    <s v="DH"/>
    <x v="10"/>
    <s v="60"/>
    <s v="pavinee.t"/>
    <s v="รับแล้ว"/>
    <s v="Express"/>
    <s v="Order Export โหลดด่วน"/>
    <s v="25/06/2019 09:47:28"/>
    <s v="25/06/2019 09:48:17"/>
    <s v="DETSC19060083"/>
    <n v="60"/>
    <s v="25/06/2019 10:31:11"/>
    <s v="ณัฐวุฒิ แปลกใหม่"/>
    <s v="25/06/2019 10:58:35"/>
    <s v="ณัฐวุฒิ แปลกใหม่"/>
    <x v="1"/>
    <x v="3"/>
    <x v="3"/>
    <n v="25"/>
    <n v="6"/>
    <x v="2"/>
  </r>
  <r>
    <s v="337"/>
    <s v="EP19060007"/>
    <s v="A5E"/>
    <x v="4"/>
    <s v="60"/>
    <s v="jakkrich.N"/>
    <s v="รับแล้ว"/>
    <s v="Express"/>
    <s v="จองล่าช้า"/>
    <s v="25/06/2019 12:53:12"/>
    <s v="25/06/2019 13:25:38"/>
    <s v="DETSC19060089"/>
    <n v="60"/>
    <s v="25/06/2019 14:19:40"/>
    <s v="ณัฐวุฒิ แปลกใหม่"/>
    <s v="25/06/2019 14:20:17"/>
    <s v="ณัฐวุฒิ แปลกใหม่"/>
    <x v="0"/>
    <x v="8"/>
    <x v="8"/>
    <n v="25"/>
    <n v="6"/>
    <x v="2"/>
  </r>
  <r>
    <s v="338"/>
    <s v="IS19060091"/>
    <s v="WF"/>
    <x v="0"/>
    <s v="16"/>
    <s v="Jaran.k"/>
    <s v="รับแล้ว"/>
    <s v="Order"/>
    <m/>
    <s v="25/06/2019 13:20:00"/>
    <s v="25/06/2019 15:20:00"/>
    <s v="DETSC19060084"/>
    <n v="16"/>
    <s v="25/06/2019 11:21:55"/>
    <s v="ณัฐวุฒิ แปลกใหม่"/>
    <s v="25/06/2019 11:32:51"/>
    <s v="ณัฐวุฒิ แปลกใหม่"/>
    <x v="0"/>
    <x v="0"/>
    <x v="0"/>
    <n v="25"/>
    <n v="6"/>
    <x v="2"/>
  </r>
  <r>
    <s v="339"/>
    <s v="IS19060091"/>
    <s v="WF"/>
    <x v="1"/>
    <s v="16"/>
    <s v="Jaran.k"/>
    <s v="รับแล้ว"/>
    <s v="Order"/>
    <m/>
    <s v="25/06/2019 13:20:00"/>
    <s v="25/06/2019 15:20:00"/>
    <s v="DETSC19060084"/>
    <n v="16"/>
    <s v="25/06/2019 11:21:57"/>
    <s v="ณัฐวุฒิ แปลกใหม่"/>
    <s v="25/06/2019 11:32:51"/>
    <s v="ณัฐวุฒิ แปลกใหม่"/>
    <x v="0"/>
    <x v="0"/>
    <x v="0"/>
    <n v="25"/>
    <n v="6"/>
    <x v="2"/>
  </r>
  <r>
    <s v="340"/>
    <s v="IS19060092"/>
    <s v="A4C"/>
    <x v="28"/>
    <s v="100"/>
    <s v="channarong.P"/>
    <s v="รับแล้ว"/>
    <s v="Order"/>
    <m/>
    <s v="25/06/2019 15:20:00"/>
    <s v="26/06/2019 10:20:00"/>
    <s v="DETSC19060087"/>
    <n v="100"/>
    <s v="25/06/2019 14:03:35"/>
    <s v="ณัฐวุฒิ แปลกใหม่"/>
    <s v="25/06/2019 14:05:30"/>
    <s v="ณัฐวุฒิ แปลกใหม่"/>
    <x v="0"/>
    <x v="6"/>
    <x v="6"/>
    <n v="25"/>
    <n v="6"/>
    <x v="2"/>
  </r>
  <r>
    <s v="341"/>
    <s v="IS19060093"/>
    <s v="A3J"/>
    <x v="33"/>
    <s v="20"/>
    <s v="yuttagarn.m"/>
    <s v="รับแล้ว"/>
    <s v="Order"/>
    <m/>
    <s v="25/06/2019 15:20:00"/>
    <s v="25/06/2019 17:20:00"/>
    <s v="DETSC19060086"/>
    <n v="20"/>
    <s v="25/06/2019 13:50:19"/>
    <s v="ณัฐวุฒิ แปลกใหม่"/>
    <s v="25/06/2019 13:53:00"/>
    <s v="ณัฐวุฒิ แปลกใหม่"/>
    <x v="0"/>
    <x v="2"/>
    <x v="2"/>
    <n v="25"/>
    <n v="6"/>
    <x v="2"/>
  </r>
  <r>
    <s v="342"/>
    <s v="IS19060094"/>
    <s v="WF"/>
    <x v="36"/>
    <s v="4"/>
    <s v="Jaran.k"/>
    <s v="รับแล้ว"/>
    <s v="Order"/>
    <m/>
    <s v="25/06/2019 17:20:00"/>
    <s v="25/06/2019 17:20:00"/>
    <s v="DETSC19060085"/>
    <n v="4"/>
    <s v="25/06/2019 13:08:25"/>
    <s v="ณัฐวุฒิ แปลกใหม่"/>
    <s v="25/06/2019 13:43:44"/>
    <s v="ณัฐวุฒิ แปลกใหม่"/>
    <x v="0"/>
    <x v="0"/>
    <x v="0"/>
    <n v="25"/>
    <n v="6"/>
    <x v="2"/>
  </r>
  <r>
    <s v="343"/>
    <s v="IS19060094"/>
    <s v="WF"/>
    <x v="37"/>
    <s v="10"/>
    <s v="Jaran.k"/>
    <s v="รับแล้ว"/>
    <s v="Order"/>
    <m/>
    <s v="25/06/2019 17:20:00"/>
    <s v="25/06/2019 17:20:00"/>
    <s v="DETSC19060085"/>
    <n v="10"/>
    <s v="25/06/2019 13:08:26"/>
    <s v="ณัฐวุฒิ แปลกใหม่"/>
    <s v="25/06/2019 13:43:44"/>
    <s v="ณัฐวุฒิ แปลกใหม่"/>
    <x v="0"/>
    <x v="0"/>
    <x v="0"/>
    <n v="25"/>
    <n v="6"/>
    <x v="2"/>
  </r>
  <r>
    <s v="344"/>
    <s v="IS19060095"/>
    <s v="A10C"/>
    <x v="38"/>
    <s v="30"/>
    <s v="pattarapong.v"/>
    <s v="รับแล้ว"/>
    <s v="Order"/>
    <m/>
    <s v="25/06/2019 17:20:00"/>
    <s v="25/06/2019 17:20:00"/>
    <s v="DETSC19060088"/>
    <n v="30"/>
    <s v="25/06/2019 13:39:50"/>
    <s v="ณัฐวุฒิ แปลกใหม่"/>
    <s v="25/06/2019 14:19:03"/>
    <s v="ณัฐวุฒิ แปลกใหม่"/>
    <x v="0"/>
    <x v="15"/>
    <x v="15"/>
    <n v="25"/>
    <n v="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s v="P205"/>
    <n v="40"/>
    <n v="32.39"/>
    <n v="31.36"/>
    <n v="40"/>
    <n v="1295.5999999999999"/>
    <m/>
    <n v="0"/>
  </r>
  <r>
    <x v="0"/>
    <x v="0"/>
    <x v="0"/>
    <s v="S00009"/>
    <n v="60"/>
    <n v="10.91"/>
    <n v="10.56"/>
    <n v="60"/>
    <n v="654.6"/>
    <m/>
    <n v="0"/>
  </r>
  <r>
    <x v="0"/>
    <x v="0"/>
    <x v="0"/>
    <s v="SAR002"/>
    <n v="30"/>
    <n v="6.9399999999999995"/>
    <n v="6.71"/>
    <n v="30"/>
    <n v="208.2"/>
    <m/>
    <n v="0"/>
  </r>
  <r>
    <x v="0"/>
    <x v="0"/>
    <x v="0"/>
    <s v="SAR003"/>
    <n v="40"/>
    <n v="12.69"/>
    <n v="12.28"/>
    <n v="40"/>
    <n v="507.59999999999997"/>
    <m/>
    <n v="0"/>
  </r>
  <r>
    <x v="0"/>
    <x v="0"/>
    <x v="0"/>
    <s v="SAR006"/>
    <n v="70"/>
    <n v="21.490000000000002"/>
    <n v="20.8"/>
    <n v="70"/>
    <n v="1504.3000000000002"/>
    <m/>
    <n v="0"/>
  </r>
  <r>
    <x v="0"/>
    <x v="0"/>
    <x v="0"/>
    <s v="SP01002H"/>
    <n v="100"/>
    <n v="17.110000000000003"/>
    <n v="16.559999999999999"/>
    <n v="100"/>
    <n v="1711.0000000000002"/>
    <m/>
    <n v="0"/>
  </r>
  <r>
    <x v="0"/>
    <x v="0"/>
    <x v="0"/>
    <s v="SP01003H"/>
    <n v="500"/>
    <n v="9.6"/>
    <n v="9.2899999999999991"/>
    <n v="500"/>
    <n v="4800"/>
    <m/>
    <n v="0"/>
  </r>
  <r>
    <x v="0"/>
    <x v="0"/>
    <x v="0"/>
    <s v="SP012700"/>
    <n v="150"/>
    <n v="361.40999999999997"/>
    <n v="350"/>
    <n v="61"/>
    <n v="22046.01"/>
    <n v="89"/>
    <n v="31150"/>
  </r>
  <r>
    <x v="0"/>
    <x v="0"/>
    <x v="0"/>
    <s v="SP015575"/>
    <n v="260"/>
    <n v="27.110000000000003"/>
    <n v="25.48"/>
    <n v="178"/>
    <n v="4825.5800000000008"/>
    <n v="82"/>
    <n v="2089.36"/>
  </r>
  <r>
    <x v="0"/>
    <x v="0"/>
    <x v="0"/>
    <s v="SP016710"/>
    <n v="70"/>
    <n v="49.6"/>
    <n v="48.02"/>
    <n v="70"/>
    <n v="3472"/>
    <m/>
    <n v="0"/>
  </r>
  <r>
    <x v="0"/>
    <x v="0"/>
    <x v="0"/>
    <s v="SP110810"/>
    <n v="100"/>
    <n v="91.09"/>
    <n v="88.2"/>
    <n v="100"/>
    <n v="9109"/>
    <m/>
    <n v="0"/>
  </r>
  <r>
    <x v="0"/>
    <x v="0"/>
    <x v="0"/>
    <s v="SP4C5"/>
    <n v="40"/>
    <n v="114.62"/>
    <n v="85"/>
    <n v="40"/>
    <n v="4584.8"/>
    <m/>
    <n v="0"/>
  </r>
  <r>
    <x v="0"/>
    <x v="0"/>
    <x v="0"/>
    <s v="WAA007"/>
    <n v="700"/>
    <n v="16.21"/>
    <n v="15.69"/>
    <n v="650"/>
    <n v="10536.5"/>
    <n v="50"/>
    <n v="784.5"/>
  </r>
  <r>
    <x v="0"/>
    <x v="0"/>
    <x v="0"/>
    <s v="WBA445"/>
    <n v="220"/>
    <n v="7.4799999999999995"/>
    <n v="7.24"/>
    <n v="220"/>
    <n v="1645.6"/>
    <m/>
    <n v="0"/>
  </r>
  <r>
    <x v="0"/>
    <x v="0"/>
    <x v="0"/>
    <s v="WBB123"/>
    <n v="7"/>
    <n v="32.18"/>
    <n v="30.54"/>
    <n v="7"/>
    <n v="225.26"/>
    <m/>
    <n v="0"/>
  </r>
  <r>
    <x v="0"/>
    <x v="0"/>
    <x v="0"/>
    <s v="WBB277"/>
    <n v="230"/>
    <n v="11.29"/>
    <n v="10.93"/>
    <n v="230"/>
    <n v="2596.6999999999998"/>
    <m/>
    <n v="0"/>
  </r>
  <r>
    <x v="0"/>
    <x v="0"/>
    <x v="0"/>
    <s v="WBB590"/>
    <n v="10"/>
    <n v="12.14"/>
    <n v="11.52"/>
    <n v="10"/>
    <n v="121.4"/>
    <m/>
    <n v="0"/>
  </r>
  <r>
    <x v="0"/>
    <x v="0"/>
    <x v="0"/>
    <s v="YBB621"/>
    <n v="510"/>
    <n v="19.180000000000003"/>
    <n v="18.57"/>
    <n v="260"/>
    <n v="4986.8000000000011"/>
    <n v="250"/>
    <n v="4642.5"/>
  </r>
  <r>
    <x v="1"/>
    <x v="1"/>
    <x v="1"/>
    <s v="SP011480"/>
    <n v="70"/>
    <n v="28.14"/>
    <n v="24"/>
    <n v="70"/>
    <n v="1969.8"/>
    <m/>
    <n v="0"/>
  </r>
  <r>
    <x v="1"/>
    <x v="1"/>
    <x v="1"/>
    <s v="SP014120"/>
    <n v="10"/>
    <n v="32.79"/>
    <n v="31.12"/>
    <n v="10"/>
    <n v="327.9"/>
    <m/>
    <n v="0"/>
  </r>
  <r>
    <x v="1"/>
    <x v="1"/>
    <x v="1"/>
    <s v="SP014240"/>
    <n v="40"/>
    <n v="57.57"/>
    <n v="54.64"/>
    <n v="40"/>
    <n v="2302.8000000000002"/>
    <m/>
    <n v="0"/>
  </r>
  <r>
    <x v="2"/>
    <x v="2"/>
    <x v="2"/>
    <s v="SP014240"/>
    <n v="320"/>
    <n v="57.57"/>
    <n v="54.64"/>
    <n v="320"/>
    <n v="18422.400000000001"/>
    <m/>
    <n v="0"/>
  </r>
  <r>
    <x v="2"/>
    <x v="3"/>
    <x v="3"/>
    <s v="P184"/>
    <n v="40"/>
    <n v="48.08"/>
    <n v="46.55"/>
    <n v="2"/>
    <n v="96.16"/>
    <n v="38"/>
    <n v="1768.8999999999999"/>
  </r>
  <r>
    <x v="2"/>
    <x v="3"/>
    <x v="3"/>
    <s v="P187"/>
    <n v="40"/>
    <n v="52.89"/>
    <n v="51.21"/>
    <m/>
    <n v="0"/>
    <n v="40"/>
    <n v="2048.4"/>
  </r>
  <r>
    <x v="2"/>
    <x v="3"/>
    <x v="3"/>
    <s v="SP110N01"/>
    <n v="1"/>
    <n v="156.85"/>
    <n v="151.9"/>
    <n v="1"/>
    <n v="156.85"/>
    <m/>
    <n v="0"/>
  </r>
  <r>
    <x v="2"/>
    <x v="3"/>
    <x v="3"/>
    <s v="SP110N02"/>
    <n v="1"/>
    <n v="86.02000000000001"/>
    <n v="83.3"/>
    <n v="1"/>
    <n v="86.02000000000001"/>
    <m/>
    <n v="0"/>
  </r>
  <r>
    <x v="2"/>
    <x v="4"/>
    <x v="4"/>
    <s v="P153"/>
    <n v="40"/>
    <n v="14.47"/>
    <n v="14"/>
    <n v="30"/>
    <n v="434.1"/>
    <n v="10"/>
    <n v="140"/>
  </r>
  <r>
    <x v="2"/>
    <x v="4"/>
    <x v="4"/>
    <s v="P183"/>
    <n v="220"/>
    <n v="64.27000000000001"/>
    <n v="60.5"/>
    <n v="197"/>
    <n v="12661.190000000002"/>
    <n v="23"/>
    <n v="1391.5"/>
  </r>
  <r>
    <x v="2"/>
    <x v="4"/>
    <x v="4"/>
    <s v="SP019120"/>
    <n v="240"/>
    <n v="80.290000000000006"/>
    <n v="76.2"/>
    <n v="240"/>
    <n v="19269.600000000002"/>
    <m/>
    <n v="0"/>
  </r>
  <r>
    <x v="2"/>
    <x v="5"/>
    <x v="5"/>
    <s v="P185"/>
    <n v="50"/>
    <n v="94.12"/>
    <n v="91.14"/>
    <n v="50"/>
    <n v="4706"/>
    <m/>
    <n v="0"/>
  </r>
  <r>
    <x v="2"/>
    <x v="5"/>
    <x v="5"/>
    <s v="P186"/>
    <n v="50"/>
    <n v="94.12"/>
    <n v="91.14"/>
    <n v="50"/>
    <n v="4706"/>
    <m/>
    <n v="0"/>
  </r>
  <r>
    <x v="2"/>
    <x v="5"/>
    <x v="5"/>
    <s v="SP011120"/>
    <n v="950"/>
    <n v="78.22"/>
    <n v="70"/>
    <n v="950"/>
    <n v="74309"/>
    <m/>
    <n v="0"/>
  </r>
  <r>
    <x v="2"/>
    <x v="5"/>
    <x v="5"/>
    <s v="SP014240"/>
    <n v="600"/>
    <n v="57.57"/>
    <n v="54.64"/>
    <n v="600"/>
    <n v="34542"/>
    <m/>
    <n v="0"/>
  </r>
  <r>
    <x v="2"/>
    <x v="6"/>
    <x v="6"/>
    <s v="P207"/>
    <n v="180"/>
    <n v="9.1199999999999992"/>
    <n v="8.82"/>
    <n v="155"/>
    <n v="1413.6"/>
    <n v="25"/>
    <n v="220.5"/>
  </r>
  <r>
    <x v="2"/>
    <x v="6"/>
    <x v="6"/>
    <s v="SP110N01"/>
    <n v="80"/>
    <n v="156.85"/>
    <n v="151.9"/>
    <n v="69"/>
    <n v="10822.65"/>
    <n v="11"/>
    <n v="1670.9"/>
  </r>
  <r>
    <x v="2"/>
    <x v="6"/>
    <x v="6"/>
    <s v="SP110N02"/>
    <n v="190"/>
    <n v="86.02000000000001"/>
    <n v="83.3"/>
    <n v="90"/>
    <n v="7741.8000000000011"/>
    <n v="100"/>
    <n v="8330"/>
  </r>
  <r>
    <x v="2"/>
    <x v="7"/>
    <x v="7"/>
    <s v="P173"/>
    <n v="200"/>
    <n v="5.9399999999999995"/>
    <n v="5.74"/>
    <n v="0"/>
    <n v="0"/>
    <n v="200"/>
    <n v="1148"/>
  </r>
  <r>
    <x v="2"/>
    <x v="7"/>
    <x v="7"/>
    <s v="P181"/>
    <n v="20"/>
    <n v="222.01"/>
    <n v="205"/>
    <n v="20"/>
    <n v="4440.2"/>
    <n v="0"/>
    <n v="0"/>
  </r>
  <r>
    <x v="2"/>
    <x v="7"/>
    <x v="7"/>
    <s v="SP011120"/>
    <n v="295"/>
    <n v="78.22"/>
    <n v="70"/>
    <n v="295"/>
    <n v="23074.9"/>
    <m/>
    <n v="0"/>
  </r>
  <r>
    <x v="2"/>
    <x v="7"/>
    <x v="7"/>
    <s v="SP014240"/>
    <n v="240"/>
    <n v="57.57"/>
    <n v="54.64"/>
    <n v="240"/>
    <n v="13816.8"/>
    <m/>
    <n v="0"/>
  </r>
  <r>
    <x v="2"/>
    <x v="7"/>
    <x v="7"/>
    <s v="SP110N01"/>
    <n v="30"/>
    <n v="156.85"/>
    <n v="151.9"/>
    <n v="20"/>
    <n v="3137"/>
    <n v="10"/>
    <n v="1519"/>
  </r>
  <r>
    <x v="2"/>
    <x v="7"/>
    <x v="7"/>
    <s v="SP110N02"/>
    <n v="40"/>
    <n v="86.02000000000001"/>
    <n v="83.3"/>
    <n v="28"/>
    <n v="2408.5600000000004"/>
    <n v="12"/>
    <n v="999.59999999999991"/>
  </r>
  <r>
    <x v="2"/>
    <x v="8"/>
    <x v="8"/>
    <s v="SP011480"/>
    <n v="200"/>
    <n v="28.14"/>
    <n v="24"/>
    <n v="200"/>
    <n v="5628"/>
    <m/>
    <n v="0"/>
  </r>
  <r>
    <x v="2"/>
    <x v="8"/>
    <x v="8"/>
    <s v="SP014120"/>
    <n v="1"/>
    <n v="32.79"/>
    <n v="31.12"/>
    <n v="1"/>
    <n v="32.79"/>
    <m/>
    <n v="0"/>
  </r>
  <r>
    <x v="2"/>
    <x v="9"/>
    <x v="9"/>
    <s v="P203"/>
    <n v="60"/>
    <n v="38.47"/>
    <n v="37.24"/>
    <n v="60"/>
    <n v="2308.1999999999998"/>
    <m/>
    <n v="0"/>
  </r>
  <r>
    <x v="2"/>
    <x v="9"/>
    <x v="9"/>
    <s v="P227"/>
    <n v="10"/>
    <n v="35.629999999999995"/>
    <n v="34.5"/>
    <n v="5"/>
    <n v="178.14999999999998"/>
    <n v="5"/>
    <n v="172.5"/>
  </r>
  <r>
    <x v="2"/>
    <x v="9"/>
    <x v="9"/>
    <s v="SP011480"/>
    <n v="100"/>
    <n v="28.14"/>
    <n v="24"/>
    <n v="100"/>
    <n v="2814"/>
    <m/>
    <n v="0"/>
  </r>
  <r>
    <x v="2"/>
    <x v="9"/>
    <x v="9"/>
    <s v="SP014240"/>
    <n v="20"/>
    <n v="57.57"/>
    <n v="54.64"/>
    <n v="20"/>
    <n v="1151.4000000000001"/>
    <m/>
    <n v="0"/>
  </r>
  <r>
    <x v="2"/>
    <x v="10"/>
    <x v="10"/>
    <s v="SP011153"/>
    <n v="2"/>
    <n v="206.51999999999998"/>
    <n v="200"/>
    <n v="2"/>
    <n v="413.03999999999996"/>
    <m/>
    <n v="0"/>
  </r>
  <r>
    <x v="2"/>
    <x v="10"/>
    <x v="10"/>
    <s v="SP110810"/>
    <n v="2"/>
    <n v="91.09"/>
    <n v="88.2"/>
    <n v="2"/>
    <n v="182.18"/>
    <m/>
    <n v="0"/>
  </r>
  <r>
    <x v="2"/>
    <x v="10"/>
    <x v="10"/>
    <s v="SP1127053"/>
    <n v="2"/>
    <n v="354.18"/>
    <n v="343"/>
    <n v="2"/>
    <n v="708.36"/>
    <m/>
    <n v="0"/>
  </r>
  <r>
    <x v="2"/>
    <x v="11"/>
    <x v="11"/>
    <s v="SP014120"/>
    <n v="4"/>
    <n v="32.79"/>
    <n v="31.12"/>
    <n v="4"/>
    <n v="131.16"/>
    <m/>
    <n v="0"/>
  </r>
  <r>
    <x v="2"/>
    <x v="12"/>
    <x v="12"/>
    <s v="SP011120"/>
    <n v="80"/>
    <n v="78.22"/>
    <n v="70"/>
    <n v="80"/>
    <n v="6257.6"/>
    <m/>
    <n v="0"/>
  </r>
  <r>
    <x v="2"/>
    <x v="13"/>
    <x v="13"/>
    <s v="SP011153"/>
    <n v="6"/>
    <n v="206.51999999999998"/>
    <n v="200"/>
    <n v="6"/>
    <n v="1239.1199999999999"/>
    <m/>
    <n v="0"/>
  </r>
  <r>
    <x v="2"/>
    <x v="13"/>
    <x v="13"/>
    <s v="SP1100925"/>
    <n v="6"/>
    <n v="69.190000000000012"/>
    <n v="65.66"/>
    <n v="6"/>
    <n v="415.1400000000001"/>
    <m/>
    <n v="0"/>
  </r>
  <r>
    <x v="2"/>
    <x v="13"/>
    <x v="13"/>
    <s v="SP11075"/>
    <n v="6"/>
    <n v="55.769999999999996"/>
    <n v="52.92"/>
    <n v="6"/>
    <n v="334.62"/>
    <m/>
    <n v="0"/>
  </r>
  <r>
    <x v="2"/>
    <x v="13"/>
    <x v="13"/>
    <s v="SP110810"/>
    <n v="6"/>
    <n v="91.09"/>
    <n v="88.2"/>
    <n v="6"/>
    <n v="546.54"/>
    <m/>
    <n v="0"/>
  </r>
  <r>
    <x v="2"/>
    <x v="13"/>
    <x v="13"/>
    <s v="SP1127053"/>
    <n v="6"/>
    <n v="354.18"/>
    <n v="343"/>
    <n v="6"/>
    <n v="2125.08"/>
    <m/>
    <n v="0"/>
  </r>
  <r>
    <x v="2"/>
    <x v="14"/>
    <x v="14"/>
    <s v="KA185"/>
    <n v="4"/>
    <n v="1973.26"/>
    <n v="1911"/>
    <n v="0"/>
    <n v="0"/>
    <n v="4"/>
    <n v="7644"/>
  </r>
  <r>
    <x v="2"/>
    <x v="14"/>
    <x v="14"/>
    <s v="P153"/>
    <n v="16"/>
    <n v="14.47"/>
    <n v="14"/>
    <n v="0"/>
    <n v="0"/>
    <n v="16"/>
    <n v="224"/>
  </r>
  <r>
    <x v="2"/>
    <x v="14"/>
    <x v="14"/>
    <s v="P168"/>
    <n v="240"/>
    <n v="309.77999999999997"/>
    <n v="300"/>
    <n v="106"/>
    <n v="32836.68"/>
    <n v="134"/>
    <n v="40200"/>
  </r>
  <r>
    <x v="2"/>
    <x v="14"/>
    <x v="14"/>
    <s v="P169"/>
    <n v="240"/>
    <n v="309.77999999999997"/>
    <n v="300"/>
    <n v="95"/>
    <n v="29429.1"/>
    <n v="145"/>
    <n v="43500"/>
  </r>
  <r>
    <x v="2"/>
    <x v="14"/>
    <x v="14"/>
    <s v="P188"/>
    <n v="16"/>
    <n v="231.29999999999998"/>
    <n v="224"/>
    <n v="16"/>
    <n v="3700.7999999999997"/>
    <m/>
    <n v="0"/>
  </r>
  <r>
    <x v="2"/>
    <x v="14"/>
    <x v="14"/>
    <s v="P207"/>
    <n v="2"/>
    <n v="9.1199999999999992"/>
    <n v="8.82"/>
    <n v="2"/>
    <n v="18.239999999999998"/>
    <m/>
    <n v="0"/>
  </r>
  <r>
    <x v="2"/>
    <x v="14"/>
    <x v="14"/>
    <s v="SP0102GR"/>
    <n v="800"/>
    <n v="3.2699999999999996"/>
    <n v="3.16"/>
    <n v="800"/>
    <n v="2615.9999999999995"/>
    <m/>
    <n v="0"/>
  </r>
  <r>
    <x v="2"/>
    <x v="14"/>
    <x v="14"/>
    <s v="SP011434"/>
    <n v="250"/>
    <n v="30.200000000000003"/>
    <n v="29.24"/>
    <n v="250"/>
    <n v="7550.0000000000009"/>
    <m/>
    <n v="0"/>
  </r>
  <r>
    <x v="2"/>
    <x v="14"/>
    <x v="14"/>
    <s v="SP016710"/>
    <n v="8"/>
    <n v="49.6"/>
    <n v="48.02"/>
    <n v="8"/>
    <n v="396.8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FB724-24E5-43FC-BB5B-9E407A32B3E6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3:F19" firstHeaderRow="0" firstDataRow="1" firstDataCol="3"/>
  <pivotFields count="11"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15">
        <item x="2"/>
        <item x="3"/>
        <item x="4"/>
        <item x="5"/>
        <item x="6"/>
        <item x="7"/>
        <item x="8"/>
        <item x="9"/>
        <item x="0"/>
        <item x="10"/>
        <item x="14"/>
        <item x="1"/>
        <item x="11"/>
        <item x="12"/>
        <item x="13"/>
      </items>
    </pivotField>
    <pivotField axis="axisRow" compact="0" outline="0" showAll="0" defaultSubtotal="0">
      <items count="15">
        <item x="2"/>
        <item x="3"/>
        <item x="4"/>
        <item x="5"/>
        <item x="6"/>
        <item x="7"/>
        <item x="8"/>
        <item x="9"/>
        <item x="14"/>
        <item x="10"/>
        <item x="0"/>
        <item x="1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</pivotFields>
  <rowFields count="3">
    <field x="0"/>
    <field x="1"/>
    <field x="2"/>
  </rowFields>
  <rowItems count="16">
    <i>
      <x/>
      <x v="8"/>
      <x v="10"/>
    </i>
    <i>
      <x v="1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 r="1">
      <x v="7"/>
      <x v="7"/>
    </i>
    <i r="1">
      <x v="9"/>
      <x v="9"/>
    </i>
    <i r="1">
      <x v="10"/>
      <x v="8"/>
    </i>
    <i r="1">
      <x v="12"/>
      <x v="12"/>
    </i>
    <i r="1">
      <x v="13"/>
      <x v="13"/>
    </i>
    <i r="1">
      <x v="14"/>
      <x v="14"/>
    </i>
    <i>
      <x v="2"/>
      <x v="11"/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use TSC Stock" fld="8" baseField="0" baseItem="0"/>
    <dataField name="Sum of Total cost use New IPACK" fld="10" baseField="0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3F502-2C60-4CE0-80B1-997C9B55271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1:AH53" firstHeaderRow="1" firstDataRow="2" firstDataCol="1"/>
  <pivotFields count="23">
    <pivotField showAll="0"/>
    <pivotField showAll="0"/>
    <pivotField showAll="0"/>
    <pivotField axis="axisRow" showAll="0">
      <items count="51">
        <item x="36"/>
        <item x="37"/>
        <item x="0"/>
        <item x="1"/>
        <item x="5"/>
        <item x="30"/>
        <item x="33"/>
        <item x="25"/>
        <item x="27"/>
        <item x="21"/>
        <item x="26"/>
        <item x="2"/>
        <item x="38"/>
        <item x="44"/>
        <item x="3"/>
        <item x="4"/>
        <item x="32"/>
        <item x="13"/>
        <item x="14"/>
        <item x="47"/>
        <item x="41"/>
        <item x="35"/>
        <item x="23"/>
        <item x="29"/>
        <item x="24"/>
        <item x="28"/>
        <item x="34"/>
        <item x="48"/>
        <item x="20"/>
        <item x="16"/>
        <item x="9"/>
        <item x="17"/>
        <item x="12"/>
        <item x="42"/>
        <item x="43"/>
        <item x="8"/>
        <item x="46"/>
        <item x="45"/>
        <item x="10"/>
        <item x="6"/>
        <item x="7"/>
        <item x="11"/>
        <item x="22"/>
        <item x="15"/>
        <item x="18"/>
        <item x="49"/>
        <item x="39"/>
        <item x="19"/>
        <item x="4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Sum of Sent Q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5D973-75AD-417A-A99E-5BB2743C122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71" firstHeaderRow="1" firstDataRow="1" firstDataCol="4" rowPageCount="1" colPageCount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6"/>
        <item x="37"/>
        <item x="0"/>
        <item x="1"/>
        <item x="5"/>
        <item x="30"/>
        <item x="33"/>
        <item x="25"/>
        <item x="27"/>
        <item x="21"/>
        <item x="26"/>
        <item x="2"/>
        <item x="38"/>
        <item x="44"/>
        <item x="3"/>
        <item x="4"/>
        <item x="32"/>
        <item x="13"/>
        <item x="14"/>
        <item x="47"/>
        <item x="41"/>
        <item x="35"/>
        <item x="23"/>
        <item x="29"/>
        <item x="24"/>
        <item x="28"/>
        <item x="34"/>
        <item x="48"/>
        <item x="20"/>
        <item x="16"/>
        <item x="9"/>
        <item x="17"/>
        <item x="12"/>
        <item x="42"/>
        <item x="43"/>
        <item x="8"/>
        <item x="46"/>
        <item x="45"/>
        <item x="10"/>
        <item x="6"/>
        <item x="7"/>
        <item x="11"/>
        <item x="22"/>
        <item x="15"/>
        <item x="18"/>
        <item x="49"/>
        <item x="39"/>
        <item x="19"/>
        <item x="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5"/>
        <item x="7"/>
        <item x="2"/>
        <item x="6"/>
        <item x="8"/>
        <item x="1"/>
        <item x="9"/>
        <item x="15"/>
        <item x="10"/>
        <item x="3"/>
        <item x="12"/>
        <item x="4"/>
        <item x="14"/>
        <item x="11"/>
        <item x="1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2"/>
        <item x="5"/>
        <item x="7"/>
        <item x="2"/>
        <item x="6"/>
        <item x="8"/>
        <item x="1"/>
        <item x="9"/>
        <item x="15"/>
        <item x="10"/>
        <item x="11"/>
        <item x="0"/>
        <item x="14"/>
        <item x="13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7"/>
    <field x="18"/>
    <field x="19"/>
    <field x="3"/>
  </rowFields>
  <rowItems count="68">
    <i>
      <x/>
      <x v="9"/>
      <x v="15"/>
      <x v="13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30"/>
    </i>
    <i r="3">
      <x v="33"/>
    </i>
    <i r="3">
      <x v="34"/>
    </i>
    <i r="3">
      <x v="38"/>
    </i>
    <i r="3">
      <x v="42"/>
    </i>
    <i r="3">
      <x v="43"/>
    </i>
    <i r="3">
      <x v="44"/>
    </i>
    <i r="3">
      <x v="46"/>
    </i>
    <i r="3">
      <x v="47"/>
    </i>
    <i r="3">
      <x v="48"/>
    </i>
    <i r="3">
      <x v="49"/>
    </i>
    <i>
      <x v="1"/>
      <x v="10"/>
      <x/>
      <x v="29"/>
    </i>
    <i r="3">
      <x v="31"/>
    </i>
    <i r="3">
      <x v="32"/>
    </i>
    <i>
      <x v="2"/>
      <x/>
      <x v="1"/>
      <x v="32"/>
    </i>
    <i r="1">
      <x v="1"/>
      <x v="2"/>
      <x v="7"/>
    </i>
    <i r="3">
      <x v="10"/>
    </i>
    <i r="3">
      <x v="39"/>
    </i>
    <i r="3">
      <x v="40"/>
    </i>
    <i r="1">
      <x v="2"/>
      <x v="3"/>
      <x v="1"/>
    </i>
    <i r="3">
      <x v="6"/>
    </i>
    <i r="3">
      <x v="35"/>
    </i>
    <i r="1">
      <x v="3"/>
      <x v="4"/>
      <x v="8"/>
    </i>
    <i r="3">
      <x v="9"/>
    </i>
    <i r="3">
      <x v="25"/>
    </i>
    <i r="3">
      <x v="32"/>
    </i>
    <i r="1">
      <x v="4"/>
      <x v="5"/>
      <x v="15"/>
    </i>
    <i r="3">
      <x v="39"/>
    </i>
    <i r="3">
      <x v="40"/>
    </i>
    <i r="1">
      <x v="5"/>
      <x v="6"/>
      <x v="4"/>
    </i>
    <i r="3">
      <x v="5"/>
    </i>
    <i r="3">
      <x v="25"/>
    </i>
    <i r="3">
      <x v="32"/>
    </i>
    <i r="3">
      <x v="39"/>
    </i>
    <i r="3">
      <x v="40"/>
    </i>
    <i r="1">
      <x v="6"/>
      <x v="7"/>
      <x v="29"/>
    </i>
    <i r="3">
      <x v="31"/>
    </i>
    <i r="1">
      <x v="8"/>
      <x v="9"/>
      <x v="12"/>
    </i>
    <i r="3">
      <x v="16"/>
    </i>
    <i r="3">
      <x v="29"/>
    </i>
    <i r="3">
      <x v="32"/>
    </i>
    <i r="1">
      <x v="11"/>
      <x v="14"/>
      <x v="26"/>
    </i>
    <i r="3">
      <x v="38"/>
    </i>
    <i r="3">
      <x v="41"/>
    </i>
    <i r="1">
      <x v="12"/>
      <x v="12"/>
      <x v="31"/>
    </i>
    <i r="1">
      <x v="13"/>
      <x v="10"/>
      <x v="25"/>
    </i>
    <i r="1">
      <x v="14"/>
      <x v="13"/>
      <x v="26"/>
    </i>
    <i r="3">
      <x v="36"/>
    </i>
    <i r="3">
      <x v="37"/>
    </i>
    <i r="3">
      <x v="38"/>
    </i>
    <i r="3">
      <x v="41"/>
    </i>
    <i r="1">
      <x v="15"/>
      <x v="11"/>
      <x/>
    </i>
    <i r="3">
      <x v="1"/>
    </i>
    <i r="3">
      <x v="2"/>
    </i>
    <i r="3">
      <x v="3"/>
    </i>
    <i r="3">
      <x v="11"/>
    </i>
    <i r="3">
      <x v="15"/>
    </i>
    <i r="3">
      <x v="24"/>
    </i>
    <i r="3">
      <x v="28"/>
    </i>
    <i r="3">
      <x v="34"/>
    </i>
    <i t="grand">
      <x/>
    </i>
  </rowItems>
  <colItems count="1">
    <i/>
  </colItems>
  <pageFields count="1">
    <pageField fld="22" hier="-1"/>
  </pageFields>
  <dataFields count="1">
    <dataField name="Sum of Sent Q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E4E8C-65F6-4F25-9E62-D8E4FDFFBE01}" name="Table2" displayName="Table2" ref="B24:T78" totalsRowShown="0" headerRowDxfId="35" dataDxfId="34">
  <autoFilter ref="B24:T78" xr:uid="{2B1284C1-DF75-452E-A07D-45BC18CFD4AE}"/>
  <tableColumns count="19">
    <tableColumn id="1" xr3:uid="{FE5F4F56-9B4D-443B-9B82-515132A1C837}" name="No" dataDxfId="33"/>
    <tableColumn id="2" xr3:uid="{4346BEE5-92AE-4CE3-9454-F5B16316D911}" name="Material" dataDxfId="32"/>
    <tableColumn id="3" xr3:uid="{BEFD02BD-1ABA-48E2-AD17-2F1AE55D366D}" name="Description" dataDxfId="31"/>
    <tableColumn id="6" xr3:uid="{4B2FD48C-A313-411B-B4D2-121E9B9C08F0}" name="TSC Price buy back price" dataDxfId="30"/>
    <tableColumn id="8" xr3:uid="{1BFF1BFE-291C-4DF1-B9FB-33997B73BAA6}" name="IPACK sell Price" dataDxfId="29"/>
    <tableColumn id="12" xr3:uid="{DF4A3279-7C64-477F-9404-8D1887204B8E}" name="IPACK Buy stock from TSC" dataDxfId="28"/>
    <tableColumn id="4" xr3:uid="{F9C7E5A8-E747-41DC-AD5A-DD2566FAE644}" name="Order 21 Apr'19 - 20 May'19" dataDxfId="27"/>
    <tableColumn id="9" xr3:uid="{D604DCBA-1516-4CD8-B34A-61FFAA51F2BF}" name="Stock remain 20 May" dataDxfId="26"/>
    <tableColumn id="5" xr3:uid="{447CF3F9-9B76-4032-9B4D-F3024A2426F0}" name="Use Old TSC Stock" dataDxfId="25" dataCellStyle="Comma"/>
    <tableColumn id="7" xr3:uid="{A9013B86-0826-43DF-AADB-74F7BCC56862}" name="Use IPACK New" dataDxfId="24" dataCellStyle="Comma"/>
    <tableColumn id="15" xr3:uid="{87CA38BE-7C70-406C-9837-26E573CDE835}" name="Remain Old TSC Stock at 20 May'19" dataDxfId="23" dataCellStyle="Comma">
      <calculatedColumnFormula>Table2[[#This Row],[IPACK Buy stock from TSC]]-Table2[[#This Row],[Use Old TSC Stock]]</calculatedColumnFormula>
    </tableColumn>
    <tableColumn id="16" xr3:uid="{B275D43A-141B-41B0-8877-A17EC0AB4A08}" name="Order _x000a_21 May'19 - 20 Jun'19" dataDxfId="22"/>
    <tableColumn id="17" xr3:uid="{D4447EB7-DB69-4E1A-BDCE-F169BD60C7DD}" name="Stock remain 20 Jun" dataDxfId="21">
      <calculatedColumnFormula>Table2[[#This Row],[Remain Old TSC Stock at 20 May''19]]-Table2[[#This Row],[Order 
21 May''19 - 20 Jun''19]]</calculatedColumnFormula>
    </tableColumn>
    <tableColumn id="18" xr3:uid="{D49F08DE-42B3-4A6D-A458-348996DAB40E}" name="Use Old TSC Stock_x000a_(21 May - 20 Jun)" dataDxfId="20" dataCellStyle="Comma">
      <calculatedColumnFormula>IF(Table2[[#This Row],[Stock remain 20 Jun]]&lt;0,Table2[[#This Row],[Remain Old TSC Stock at 20 May''19]],Table2[[#This Row],[Order 
21 May''19 - 20 Jun''19]])</calculatedColumnFormula>
    </tableColumn>
    <tableColumn id="19" xr3:uid="{B8D4D6DB-5091-4B54-8D05-AB3CCEC4199A}" name="Use IPACK New_x000a_(21 May - 20 Jun)" dataDxfId="19" dataCellStyle="Comma">
      <calculatedColumnFormula>IF(Table2[[#This Row],[Stock remain 20 Jun]]&lt;0,Table2[[#This Row],[Stock remain 20 Jun]]*-1,0)</calculatedColumnFormula>
    </tableColumn>
    <tableColumn id="20" xr3:uid="{6BFAD96B-15D6-4608-8E0B-93E1E3BD53A8}" name="Remain Old TSC Stock at 20 Jun'19" dataDxfId="3" dataCellStyle="Comma">
      <calculatedColumnFormula>Table2[[#This Row],[Remain Old TSC Stock at 20 May''19]]-Table2[[#This Row],[Use Old TSC Stock
(21 May - 20 Jun)]]</calculatedColumnFormula>
    </tableColumn>
    <tableColumn id="10" xr3:uid="{3DB326F6-AD10-4E6C-8B7A-EFB6707D712F}" name="Billing use TSC Stock" dataDxfId="2">
      <calculatedColumnFormula>Table2[[#This Row],[Use Old TSC Stock
(21 May - 20 Jun)]]*Table2[[#This Row],[TSC Price buy back price]]</calculatedColumnFormula>
    </tableColumn>
    <tableColumn id="11" xr3:uid="{78B0AD82-9070-44B0-8E8A-41DBF07B8AE4}" name="Total Billing use New IPACK" dataDxfId="1">
      <calculatedColumnFormula>Table2[[#This Row],[Use IPACK New
(21 May - 20 Jun)]]*Table2[[#This Row],[IPACK sell Price]]</calculatedColumnFormula>
    </tableColumn>
    <tableColumn id="13" xr3:uid="{ADB9B2C7-7D14-4785-A9C8-2068189A554D}" name="Total Billing _x000a_21 May'19 - 20 Jun'19" dataDxfId="0">
      <calculatedColumnFormula>Table2[[#This Row],[Billing use TSC Stock]]+Table2[[#This Row],[Total Billing use New IPACK]]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C6792-AB29-4D72-8095-5486A9A72AA9}" name="Table1" displayName="Table1" ref="H3:R70" totalsRowShown="0" headerRowBorderDxfId="17" tableBorderDxfId="16" totalsRowBorderDxfId="15">
  <autoFilter ref="H3:R70" xr:uid="{46493AA8-2FED-4A7B-9893-3BD5547449C5}"/>
  <sortState ref="H4:R70">
    <sortCondition ref="H4:H70"/>
    <sortCondition ref="I4:I70"/>
    <sortCondition ref="K4:K70"/>
  </sortState>
  <tableColumns count="11">
    <tableColumn id="1" xr3:uid="{35CF60A5-E2B8-4D45-9235-198F8A14BC1E}" name="Section" dataDxfId="14"/>
    <tableColumn id="2" xr3:uid="{492AC999-88CB-44E5-A83A-46AEC68220A9}" name="Line2" dataDxfId="13"/>
    <tableColumn id="3" xr3:uid="{DEB37FEA-D6BA-4E3B-A6C8-9B78C5059C30}" name="TSC Cost Center" dataDxfId="12"/>
    <tableColumn id="4" xr3:uid="{16FDBDBF-3218-4C2A-B5FB-E42E78769744}" name="TSC Material" dataDxfId="11"/>
    <tableColumn id="5" xr3:uid="{81ACC3F9-35D8-4BDF-8F3B-FA27DDBD5970}" name="Sum of Sent Qty" dataDxfId="10"/>
    <tableColumn id="6" xr3:uid="{4DC23CBB-D5E3-46B6-9DE0-DF572D0DF1A5}" name="TSC Price buy back price" dataDxfId="9">
      <calculatedColumnFormula>VLOOKUP($K4,Table2[[Material]:[IPACK sell Price]],3,0)</calculatedColumnFormula>
    </tableColumn>
    <tableColumn id="7" xr3:uid="{AAC9102F-BCF8-4E85-A97C-01EBAD304EEC}" name="IPACK sell Price" dataDxfId="8">
      <calculatedColumnFormula>VLOOKUP($K4,Table2[[Material]:[IPACK sell Price]],4,0)</calculatedColumnFormula>
    </tableColumn>
    <tableColumn id="8" xr3:uid="{E7CF8586-41B0-4C4C-9122-81AD64D85577}" name="Use Old TSC Stock" dataDxfId="7"/>
    <tableColumn id="9" xr3:uid="{E95D0D10-051F-4E3E-BC7F-FC5218974D2F}" name="Total cost use TSC Stock" dataDxfId="6" dataCellStyle="Comma">
      <calculatedColumnFormula>M4*O4</calculatedColumnFormula>
    </tableColumn>
    <tableColumn id="10" xr3:uid="{5D0174AA-D8FF-441A-9CFC-7990F958C493}" name="Use IPACK New" dataDxfId="5"/>
    <tableColumn id="11" xr3:uid="{058E1DAF-E060-436F-AE54-704FE415E5B5}" name="Total cost use New IPACK" dataDxfId="4" dataCellStyle="Comma">
      <calculatedColumnFormula>Q4*N4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A8-F537-4941-85F2-0A8967C68DE7}">
  <sheetPr>
    <tabColor rgb="FFFFFF00"/>
  </sheetPr>
  <dimension ref="A1:T79"/>
  <sheetViews>
    <sheetView showGridLines="0" tabSelected="1" topLeftCell="A16" zoomScaleNormal="100" workbookViewId="0">
      <selection activeCell="L17" sqref="L17"/>
    </sheetView>
  </sheetViews>
  <sheetFormatPr defaultRowHeight="13.2" outlineLevelCol="1" x14ac:dyDescent="0.25"/>
  <cols>
    <col min="1" max="1" width="4.77734375" customWidth="1"/>
    <col min="3" max="3" width="12.44140625" style="2" bestFit="1" customWidth="1"/>
    <col min="4" max="4" width="55" bestFit="1" customWidth="1"/>
    <col min="5" max="5" width="26.6640625" style="2" bestFit="1" customWidth="1"/>
    <col min="6" max="6" width="25.6640625" style="2" bestFit="1" customWidth="1"/>
    <col min="7" max="7" width="24.33203125" bestFit="1" customWidth="1"/>
    <col min="8" max="8" width="29.21875" hidden="1" customWidth="1" outlineLevel="1"/>
    <col min="9" max="9" width="16.44140625" style="2" hidden="1" customWidth="1" outlineLevel="1"/>
    <col min="10" max="10" width="20.6640625" style="13" hidden="1" customWidth="1" outlineLevel="1"/>
    <col min="11" max="11" width="23" style="13" hidden="1" customWidth="1" outlineLevel="1"/>
    <col min="12" max="12" width="24" style="13" bestFit="1" customWidth="1" collapsed="1"/>
    <col min="13" max="13" width="19.21875" customWidth="1"/>
    <col min="14" max="14" width="15.88671875" hidden="1" customWidth="1"/>
    <col min="15" max="15" width="23.21875" customWidth="1"/>
    <col min="16" max="16" width="19.5546875" customWidth="1"/>
    <col min="17" max="17" width="20.109375" customWidth="1"/>
    <col min="18" max="20" width="17.21875" customWidth="1"/>
  </cols>
  <sheetData>
    <row r="1" spans="1:12" ht="17.399999999999999" x14ac:dyDescent="0.3">
      <c r="A1" s="8" t="s">
        <v>1620</v>
      </c>
      <c r="G1" s="9"/>
    </row>
    <row r="2" spans="1:12" s="2" customFormat="1" ht="17.399999999999999" x14ac:dyDescent="0.3">
      <c r="A2" s="8"/>
      <c r="G2" s="36"/>
      <c r="H2" s="10"/>
      <c r="I2" s="10"/>
      <c r="J2" s="37"/>
      <c r="K2" s="37"/>
      <c r="L2" s="37"/>
    </row>
    <row r="3" spans="1:12" s="2" customFormat="1" ht="33" customHeight="1" x14ac:dyDescent="0.3">
      <c r="A3" s="8"/>
      <c r="B3" s="42" t="s">
        <v>1595</v>
      </c>
      <c r="C3" s="42" t="s">
        <v>1612</v>
      </c>
      <c r="D3" s="42" t="s">
        <v>1287</v>
      </c>
      <c r="E3" s="44" t="s">
        <v>1618</v>
      </c>
      <c r="F3" s="45" t="s">
        <v>1617</v>
      </c>
      <c r="G3" s="46" t="s">
        <v>1629</v>
      </c>
      <c r="J3" s="13"/>
      <c r="K3" s="13"/>
      <c r="L3" s="13"/>
    </row>
    <row r="4" spans="1:12" s="2" customFormat="1" ht="17.399999999999999" x14ac:dyDescent="0.3">
      <c r="A4" s="8"/>
      <c r="B4" s="43" t="s">
        <v>1597</v>
      </c>
      <c r="C4" s="43" t="s">
        <v>1597</v>
      </c>
      <c r="D4" s="40">
        <v>125401</v>
      </c>
      <c r="E4" s="38">
        <v>74830.95</v>
      </c>
      <c r="F4" s="38">
        <v>38666.36</v>
      </c>
      <c r="G4" s="48">
        <f>E4+F4</f>
        <v>113497.31</v>
      </c>
      <c r="J4" s="13"/>
      <c r="K4" s="13"/>
      <c r="L4" s="13"/>
    </row>
    <row r="5" spans="1:12" s="2" customFormat="1" ht="17.399999999999999" x14ac:dyDescent="0.3">
      <c r="A5" s="8"/>
      <c r="B5" s="43" t="s">
        <v>317</v>
      </c>
      <c r="C5" s="43" t="s">
        <v>317</v>
      </c>
      <c r="D5" s="40">
        <v>111401</v>
      </c>
      <c r="E5" s="38">
        <v>4600.5</v>
      </c>
      <c r="F5" s="38">
        <v>0</v>
      </c>
      <c r="G5" s="48">
        <f t="shared" ref="G5:G18" si="0">E5+F5</f>
        <v>4600.5</v>
      </c>
      <c r="J5" s="13"/>
      <c r="K5" s="13"/>
      <c r="L5" s="13"/>
    </row>
    <row r="6" spans="1:12" s="2" customFormat="1" ht="17.399999999999999" x14ac:dyDescent="0.3">
      <c r="A6" s="8"/>
      <c r="B6" s="43" t="s">
        <v>1596</v>
      </c>
      <c r="C6" s="43" t="s">
        <v>1602</v>
      </c>
      <c r="D6" s="40">
        <v>124401</v>
      </c>
      <c r="E6" s="38">
        <v>18422.400000000001</v>
      </c>
      <c r="F6" s="38">
        <v>0</v>
      </c>
      <c r="G6" s="48">
        <f t="shared" si="0"/>
        <v>18422.400000000001</v>
      </c>
      <c r="J6" s="13"/>
      <c r="K6" s="13"/>
      <c r="L6" s="13"/>
    </row>
    <row r="7" spans="1:12" s="2" customFormat="1" ht="17.399999999999999" x14ac:dyDescent="0.3">
      <c r="A7" s="8"/>
      <c r="B7" s="43" t="s">
        <v>1596</v>
      </c>
      <c r="C7" s="43" t="s">
        <v>1604</v>
      </c>
      <c r="D7" s="40">
        <v>124402</v>
      </c>
      <c r="E7" s="38">
        <v>339.03</v>
      </c>
      <c r="F7" s="38">
        <v>3817.3</v>
      </c>
      <c r="G7" s="48">
        <f t="shared" si="0"/>
        <v>4156.33</v>
      </c>
      <c r="J7" s="13"/>
      <c r="K7" s="13"/>
      <c r="L7" s="13"/>
    </row>
    <row r="8" spans="1:12" s="2" customFormat="1" ht="17.399999999999999" x14ac:dyDescent="0.3">
      <c r="A8" s="8"/>
      <c r="B8" s="43" t="s">
        <v>1596</v>
      </c>
      <c r="C8" s="43" t="s">
        <v>1600</v>
      </c>
      <c r="D8" s="40">
        <v>124403</v>
      </c>
      <c r="E8" s="38">
        <v>32364.890000000007</v>
      </c>
      <c r="F8" s="38">
        <v>1531.5</v>
      </c>
      <c r="G8" s="48">
        <f t="shared" si="0"/>
        <v>33896.390000000007</v>
      </c>
      <c r="J8" s="13"/>
      <c r="K8" s="13"/>
      <c r="L8" s="13"/>
    </row>
    <row r="9" spans="1:12" s="2" customFormat="1" ht="17.399999999999999" x14ac:dyDescent="0.3">
      <c r="A9" s="8"/>
      <c r="B9" s="43" t="s">
        <v>1596</v>
      </c>
      <c r="C9" s="43" t="s">
        <v>1603</v>
      </c>
      <c r="D9" s="40">
        <v>124404</v>
      </c>
      <c r="E9" s="38">
        <v>118263</v>
      </c>
      <c r="F9" s="38">
        <v>0</v>
      </c>
      <c r="G9" s="48">
        <f t="shared" si="0"/>
        <v>118263</v>
      </c>
      <c r="J9" s="13"/>
      <c r="K9" s="13"/>
      <c r="L9" s="13"/>
    </row>
    <row r="10" spans="1:12" s="2" customFormat="1" ht="17.399999999999999" x14ac:dyDescent="0.3">
      <c r="A10" s="8"/>
      <c r="B10" s="43" t="s">
        <v>1596</v>
      </c>
      <c r="C10" s="43" t="s">
        <v>1605</v>
      </c>
      <c r="D10" s="40">
        <v>124405</v>
      </c>
      <c r="E10" s="38">
        <v>19978.050000000003</v>
      </c>
      <c r="F10" s="38">
        <v>10221.4</v>
      </c>
      <c r="G10" s="48">
        <f t="shared" si="0"/>
        <v>30199.450000000004</v>
      </c>
      <c r="J10" s="13"/>
      <c r="K10" s="13"/>
      <c r="L10" s="13"/>
    </row>
    <row r="11" spans="1:12" s="2" customFormat="1" ht="17.399999999999999" x14ac:dyDescent="0.3">
      <c r="A11" s="8"/>
      <c r="B11" s="43" t="s">
        <v>1596</v>
      </c>
      <c r="C11" s="43" t="s">
        <v>1599</v>
      </c>
      <c r="D11" s="40">
        <v>124407</v>
      </c>
      <c r="E11" s="38">
        <v>46877.46</v>
      </c>
      <c r="F11" s="38">
        <v>3666.6</v>
      </c>
      <c r="G11" s="48">
        <f t="shared" si="0"/>
        <v>50544.06</v>
      </c>
      <c r="J11" s="13"/>
      <c r="K11" s="13"/>
      <c r="L11" s="13"/>
    </row>
    <row r="12" spans="1:12" s="2" customFormat="1" ht="17.399999999999999" x14ac:dyDescent="0.3">
      <c r="A12" s="8"/>
      <c r="B12" s="43" t="s">
        <v>1596</v>
      </c>
      <c r="C12" s="43" t="s">
        <v>1606</v>
      </c>
      <c r="D12" s="40">
        <v>124409</v>
      </c>
      <c r="E12" s="38">
        <v>5660.79</v>
      </c>
      <c r="F12" s="38">
        <v>0</v>
      </c>
      <c r="G12" s="48">
        <f t="shared" si="0"/>
        <v>5660.79</v>
      </c>
      <c r="J12" s="13"/>
      <c r="K12" s="13"/>
      <c r="L12" s="13"/>
    </row>
    <row r="13" spans="1:12" s="2" customFormat="1" ht="17.399999999999999" x14ac:dyDescent="0.3">
      <c r="A13" s="8"/>
      <c r="B13" s="43" t="s">
        <v>1596</v>
      </c>
      <c r="C13" s="43" t="s">
        <v>1607</v>
      </c>
      <c r="D13" s="40">
        <v>124411</v>
      </c>
      <c r="E13" s="38">
        <v>6451.75</v>
      </c>
      <c r="F13" s="38">
        <v>172.5</v>
      </c>
      <c r="G13" s="48">
        <f t="shared" si="0"/>
        <v>6624.25</v>
      </c>
      <c r="J13" s="13"/>
      <c r="K13" s="13"/>
      <c r="L13" s="13"/>
    </row>
    <row r="14" spans="1:12" s="2" customFormat="1" ht="17.399999999999999" x14ac:dyDescent="0.3">
      <c r="A14" s="8"/>
      <c r="B14" s="43" t="s">
        <v>1596</v>
      </c>
      <c r="C14" s="43" t="s">
        <v>1601</v>
      </c>
      <c r="D14" s="40">
        <v>124704</v>
      </c>
      <c r="E14" s="38">
        <v>1303.58</v>
      </c>
      <c r="F14" s="38">
        <v>0</v>
      </c>
      <c r="G14" s="48">
        <f t="shared" si="0"/>
        <v>1303.58</v>
      </c>
      <c r="J14" s="13"/>
      <c r="K14" s="13"/>
      <c r="L14" s="13"/>
    </row>
    <row r="15" spans="1:12" s="2" customFormat="1" ht="17.399999999999999" x14ac:dyDescent="0.3">
      <c r="A15" s="8"/>
      <c r="B15" s="43" t="s">
        <v>1596</v>
      </c>
      <c r="C15" s="43" t="s">
        <v>1598</v>
      </c>
      <c r="D15" s="40">
        <v>124601</v>
      </c>
      <c r="E15" s="38">
        <v>76547.62000000001</v>
      </c>
      <c r="F15" s="38">
        <v>91568</v>
      </c>
      <c r="G15" s="48">
        <f t="shared" si="0"/>
        <v>168115.62</v>
      </c>
      <c r="J15" s="13"/>
      <c r="K15" s="13"/>
      <c r="L15" s="13"/>
    </row>
    <row r="16" spans="1:12" s="2" customFormat="1" ht="17.399999999999999" x14ac:dyDescent="0.3">
      <c r="A16" s="8"/>
      <c r="B16" s="43" t="s">
        <v>1596</v>
      </c>
      <c r="C16" s="43" t="s">
        <v>1610</v>
      </c>
      <c r="D16" s="40">
        <v>124701</v>
      </c>
      <c r="E16" s="38">
        <v>131.16</v>
      </c>
      <c r="F16" s="38">
        <v>0</v>
      </c>
      <c r="G16" s="48">
        <f t="shared" si="0"/>
        <v>131.16</v>
      </c>
      <c r="J16" s="13"/>
      <c r="K16" s="13"/>
      <c r="L16" s="13"/>
    </row>
    <row r="17" spans="1:20" s="2" customFormat="1" ht="17.399999999999999" x14ac:dyDescent="0.3">
      <c r="A17" s="8"/>
      <c r="B17" s="43" t="s">
        <v>1596</v>
      </c>
      <c r="C17" s="43" t="s">
        <v>1608</v>
      </c>
      <c r="D17" s="40">
        <v>124502</v>
      </c>
      <c r="E17" s="38">
        <v>6257.6</v>
      </c>
      <c r="F17" s="38">
        <v>0</v>
      </c>
      <c r="G17" s="48">
        <f t="shared" si="0"/>
        <v>6257.6</v>
      </c>
      <c r="J17" s="13"/>
      <c r="K17" s="13"/>
      <c r="L17" s="13"/>
    </row>
    <row r="18" spans="1:20" s="2" customFormat="1" ht="17.399999999999999" x14ac:dyDescent="0.3">
      <c r="A18" s="8"/>
      <c r="B18" s="43" t="s">
        <v>1596</v>
      </c>
      <c r="C18" s="43" t="s">
        <v>1609</v>
      </c>
      <c r="D18" s="40">
        <v>124702</v>
      </c>
      <c r="E18" s="38">
        <v>4660.5</v>
      </c>
      <c r="F18" s="38">
        <v>0</v>
      </c>
      <c r="G18" s="48">
        <f t="shared" si="0"/>
        <v>4660.5</v>
      </c>
      <c r="J18" s="13"/>
      <c r="K18" s="13"/>
      <c r="L18" s="13"/>
    </row>
    <row r="19" spans="1:20" s="2" customFormat="1" ht="17.399999999999999" x14ac:dyDescent="0.3">
      <c r="A19" s="8"/>
      <c r="D19" s="41" t="s">
        <v>1619</v>
      </c>
      <c r="E19" s="47">
        <f>SUM(E4:E18)</f>
        <v>416689.27999999997</v>
      </c>
      <c r="F19" s="47">
        <f>SUM(F4:F18)</f>
        <v>149643.66</v>
      </c>
      <c r="G19" s="49">
        <f t="shared" ref="G19" si="1">E19+F19</f>
        <v>566332.93999999994</v>
      </c>
      <c r="J19" s="13"/>
      <c r="K19" s="13"/>
      <c r="L19" s="13"/>
    </row>
    <row r="20" spans="1:20" s="2" customFormat="1" ht="17.399999999999999" x14ac:dyDescent="0.3">
      <c r="A20" s="8"/>
      <c r="G20"/>
      <c r="J20" s="13"/>
      <c r="K20" s="13"/>
      <c r="L20" s="29"/>
    </row>
    <row r="21" spans="1:20" x14ac:dyDescent="0.25">
      <c r="J21" s="17"/>
      <c r="K21" s="17"/>
      <c r="L21" s="29"/>
    </row>
    <row r="22" spans="1:20" s="2" customFormat="1" ht="16.8" x14ac:dyDescent="0.55000000000000004">
      <c r="H22" s="28">
        <f>SUM(Table2[Order 21 Apr''19 - 20 May''19])</f>
        <v>2851</v>
      </c>
      <c r="J22" s="25">
        <f>SUM(Table2[Use Old TSC Stock])</f>
        <v>2799</v>
      </c>
      <c r="K22" s="26">
        <f>SUM(Table2[Use IPACK New])</f>
        <v>52</v>
      </c>
      <c r="L22" s="27">
        <f>SUM(Table2[Remain Old TSC Stock at 20 May''19])</f>
        <v>21181</v>
      </c>
      <c r="M22" s="28">
        <f>SUM(Table2[Order 
21 May''19 - 20 Jun''19])</f>
        <v>9171</v>
      </c>
      <c r="O22" s="25">
        <f>SUM(Table2[Use Old TSC Stock
(21 May - 20 Jun)])</f>
        <v>7927</v>
      </c>
      <c r="P22" s="26">
        <f>SUM(Table2[Use IPACK New
(21 May - 20 Jun)])</f>
        <v>1244</v>
      </c>
      <c r="Q22" s="27">
        <f>SUM(Table2[Remain Old TSC Stock at 20 Jun''19])</f>
        <v>13254</v>
      </c>
    </row>
    <row r="23" spans="1:20" ht="16.8" x14ac:dyDescent="0.55000000000000004">
      <c r="B23" s="1" t="s">
        <v>1</v>
      </c>
      <c r="C23" s="1"/>
      <c r="G23" s="28">
        <f>SUM(Table2[IPACK Buy stock from TSC])</f>
        <v>23980</v>
      </c>
      <c r="H23" s="60" t="s">
        <v>1627</v>
      </c>
      <c r="I23" s="61"/>
      <c r="J23" s="61"/>
      <c r="K23" s="61"/>
      <c r="L23" s="62"/>
      <c r="M23" s="63" t="s">
        <v>1628</v>
      </c>
      <c r="N23" s="64"/>
      <c r="O23" s="64"/>
      <c r="P23" s="64"/>
      <c r="Q23" s="65"/>
    </row>
    <row r="24" spans="1:20" s="18" customFormat="1" ht="39.6" x14ac:dyDescent="0.25">
      <c r="B24" s="19" t="s">
        <v>0</v>
      </c>
      <c r="C24" s="19" t="s">
        <v>2</v>
      </c>
      <c r="D24" s="19" t="s">
        <v>3</v>
      </c>
      <c r="E24" s="39" t="s">
        <v>1593</v>
      </c>
      <c r="F24" s="39" t="s">
        <v>1594</v>
      </c>
      <c r="G24" s="20" t="s">
        <v>997</v>
      </c>
      <c r="H24" s="21" t="s">
        <v>1592</v>
      </c>
      <c r="I24" s="21" t="s">
        <v>1623</v>
      </c>
      <c r="J24" s="22" t="s">
        <v>996</v>
      </c>
      <c r="K24" s="23" t="s">
        <v>999</v>
      </c>
      <c r="L24" s="24" t="s">
        <v>1621</v>
      </c>
      <c r="M24" s="21" t="s">
        <v>1626</v>
      </c>
      <c r="N24" s="21" t="s">
        <v>1622</v>
      </c>
      <c r="O24" s="22" t="s">
        <v>1624</v>
      </c>
      <c r="P24" s="23" t="s">
        <v>1625</v>
      </c>
      <c r="Q24" s="24" t="s">
        <v>1630</v>
      </c>
      <c r="R24" s="44" t="s">
        <v>1618</v>
      </c>
      <c r="S24" s="45" t="s">
        <v>1617</v>
      </c>
      <c r="T24" s="46" t="s">
        <v>1629</v>
      </c>
    </row>
    <row r="25" spans="1:20" x14ac:dyDescent="0.25">
      <c r="B25" s="3">
        <v>1</v>
      </c>
      <c r="C25" s="4" t="s">
        <v>4</v>
      </c>
      <c r="D25" s="4" t="s">
        <v>5</v>
      </c>
      <c r="E25" s="4">
        <v>1973.26</v>
      </c>
      <c r="F25" s="4">
        <v>1911</v>
      </c>
      <c r="G25" s="5">
        <v>0</v>
      </c>
      <c r="H25" s="7">
        <v>0</v>
      </c>
      <c r="I25" s="7">
        <v>0</v>
      </c>
      <c r="J25" s="14">
        <v>0</v>
      </c>
      <c r="K25" s="15">
        <v>0</v>
      </c>
      <c r="L25" s="16">
        <f>Table2[[#This Row],[IPACK Buy stock from TSC]]-Table2[[#This Row],[Use Old TSC Stock]]</f>
        <v>0</v>
      </c>
      <c r="M25" s="7">
        <v>4</v>
      </c>
      <c r="N25" s="35">
        <f>Table2[[#This Row],[Remain Old TSC Stock at 20 May''19]]-Table2[[#This Row],[Order 
21 May''19 - 20 Jun''19]]</f>
        <v>-4</v>
      </c>
      <c r="O25" s="14">
        <f>IF(Table2[[#This Row],[Stock remain 20 Jun]]&lt;0,Table2[[#This Row],[Remain Old TSC Stock at 20 May''19]],Table2[[#This Row],[Order 
21 May''19 - 20 Jun''19]])</f>
        <v>0</v>
      </c>
      <c r="P25" s="15">
        <f>IF(Table2[[#This Row],[Stock remain 20 Jun]]&lt;0,Table2[[#This Row],[Stock remain 20 Jun]]*-1,0)</f>
        <v>4</v>
      </c>
      <c r="Q25" s="16">
        <f>Table2[[#This Row],[Remain Old TSC Stock at 20 May''19]]-Table2[[#This Row],[Use Old TSC Stock
(21 May - 20 Jun)]]</f>
        <v>0</v>
      </c>
      <c r="R25" s="66">
        <f>Table2[[#This Row],[Use Old TSC Stock
(21 May - 20 Jun)]]*Table2[[#This Row],[TSC Price buy back price]]</f>
        <v>0</v>
      </c>
      <c r="S25" s="66">
        <f>Table2[[#This Row],[Use IPACK New
(21 May - 20 Jun)]]*Table2[[#This Row],[IPACK sell Price]]</f>
        <v>7644</v>
      </c>
      <c r="T25" s="66">
        <f>Table2[[#This Row],[Billing use TSC Stock]]+Table2[[#This Row],[Total Billing use New IPACK]]</f>
        <v>7644</v>
      </c>
    </row>
    <row r="26" spans="1:20" x14ac:dyDescent="0.25">
      <c r="B26" s="3">
        <v>2</v>
      </c>
      <c r="C26" s="4" t="s">
        <v>6</v>
      </c>
      <c r="D26" s="4" t="s">
        <v>7</v>
      </c>
      <c r="E26" s="4">
        <v>92.940000000000012</v>
      </c>
      <c r="F26" s="4">
        <v>88.2</v>
      </c>
      <c r="G26" s="5">
        <v>670</v>
      </c>
      <c r="H26" s="7">
        <v>0</v>
      </c>
      <c r="I26" s="7">
        <v>670</v>
      </c>
      <c r="J26" s="14">
        <v>0</v>
      </c>
      <c r="K26" s="15">
        <v>0</v>
      </c>
      <c r="L26" s="16">
        <f>Table2[[#This Row],[IPACK Buy stock from TSC]]-Table2[[#This Row],[Use Old TSC Stock]]</f>
        <v>670</v>
      </c>
      <c r="M26" s="7">
        <v>0</v>
      </c>
      <c r="N26" s="35">
        <f>Table2[[#This Row],[Remain Old TSC Stock at 20 May''19]]-Table2[[#This Row],[Order 
21 May''19 - 20 Jun''19]]</f>
        <v>670</v>
      </c>
      <c r="O26" s="14">
        <f>IF(Table2[[#This Row],[Stock remain 20 Jun]]&lt;0,Table2[[#This Row],[Remain Old TSC Stock at 20 May''19]],Table2[[#This Row],[Order 
21 May''19 - 20 Jun''19]])</f>
        <v>0</v>
      </c>
      <c r="P26" s="15">
        <f>IF(Table2[[#This Row],[Stock remain 20 Jun]]&lt;0,Table2[[#This Row],[Stock remain 20 Jun]]*-1,0)</f>
        <v>0</v>
      </c>
      <c r="Q26" s="16">
        <f>Table2[[#This Row],[Remain Old TSC Stock at 20 May''19]]-Table2[[#This Row],[Use Old TSC Stock
(21 May - 20 Jun)]]</f>
        <v>670</v>
      </c>
      <c r="R26" s="66">
        <f>Table2[[#This Row],[Use Old TSC Stock
(21 May - 20 Jun)]]*Table2[[#This Row],[TSC Price buy back price]]</f>
        <v>0</v>
      </c>
      <c r="S26" s="66">
        <f>Table2[[#This Row],[Use IPACK New
(21 May - 20 Jun)]]*Table2[[#This Row],[IPACK sell Price]]</f>
        <v>0</v>
      </c>
      <c r="T26" s="66">
        <f>Table2[[#This Row],[Billing use TSC Stock]]+Table2[[#This Row],[Total Billing use New IPACK]]</f>
        <v>0</v>
      </c>
    </row>
    <row r="27" spans="1:20" x14ac:dyDescent="0.25">
      <c r="B27" s="3">
        <v>3</v>
      </c>
      <c r="C27" s="4" t="s">
        <v>8</v>
      </c>
      <c r="D27" s="4" t="s">
        <v>9</v>
      </c>
      <c r="E27" s="4">
        <v>309.77999999999997</v>
      </c>
      <c r="F27" s="4">
        <v>300</v>
      </c>
      <c r="G27" s="5">
        <v>202</v>
      </c>
      <c r="H27" s="7">
        <v>96</v>
      </c>
      <c r="I27" s="7">
        <v>106</v>
      </c>
      <c r="J27" s="14">
        <v>96</v>
      </c>
      <c r="K27" s="15">
        <v>0</v>
      </c>
      <c r="L27" s="16">
        <f>Table2[[#This Row],[IPACK Buy stock from TSC]]-Table2[[#This Row],[Use Old TSC Stock]]</f>
        <v>106</v>
      </c>
      <c r="M27" s="7">
        <v>240</v>
      </c>
      <c r="N27" s="35">
        <f>Table2[[#This Row],[Remain Old TSC Stock at 20 May''19]]-Table2[[#This Row],[Order 
21 May''19 - 20 Jun''19]]</f>
        <v>-134</v>
      </c>
      <c r="O27" s="14">
        <f>IF(Table2[[#This Row],[Stock remain 20 Jun]]&lt;0,Table2[[#This Row],[Remain Old TSC Stock at 20 May''19]],Table2[[#This Row],[Order 
21 May''19 - 20 Jun''19]])</f>
        <v>106</v>
      </c>
      <c r="P27" s="15">
        <f>IF(Table2[[#This Row],[Stock remain 20 Jun]]&lt;0,Table2[[#This Row],[Stock remain 20 Jun]]*-1,0)</f>
        <v>134</v>
      </c>
      <c r="Q27" s="16">
        <f>Table2[[#This Row],[Remain Old TSC Stock at 20 May''19]]-Table2[[#This Row],[Use Old TSC Stock
(21 May - 20 Jun)]]</f>
        <v>0</v>
      </c>
      <c r="R27" s="66">
        <f>Table2[[#This Row],[Use Old TSC Stock
(21 May - 20 Jun)]]*Table2[[#This Row],[TSC Price buy back price]]</f>
        <v>32836.68</v>
      </c>
      <c r="S27" s="66">
        <f>Table2[[#This Row],[Use IPACK New
(21 May - 20 Jun)]]*Table2[[#This Row],[IPACK sell Price]]</f>
        <v>40200</v>
      </c>
      <c r="T27" s="66">
        <f>Table2[[#This Row],[Billing use TSC Stock]]+Table2[[#This Row],[Total Billing use New IPACK]]</f>
        <v>73036.679999999993</v>
      </c>
    </row>
    <row r="28" spans="1:20" x14ac:dyDescent="0.25">
      <c r="B28" s="3">
        <v>4</v>
      </c>
      <c r="C28" s="4" t="s">
        <v>10</v>
      </c>
      <c r="D28" s="4" t="s">
        <v>11</v>
      </c>
      <c r="E28" s="4">
        <v>309.77999999999997</v>
      </c>
      <c r="F28" s="4">
        <v>300</v>
      </c>
      <c r="G28" s="5">
        <v>207</v>
      </c>
      <c r="H28" s="7">
        <v>112</v>
      </c>
      <c r="I28" s="7">
        <v>95</v>
      </c>
      <c r="J28" s="14">
        <v>112</v>
      </c>
      <c r="K28" s="15">
        <v>0</v>
      </c>
      <c r="L28" s="16">
        <f>Table2[[#This Row],[IPACK Buy stock from TSC]]-Table2[[#This Row],[Use Old TSC Stock]]</f>
        <v>95</v>
      </c>
      <c r="M28" s="7">
        <v>240</v>
      </c>
      <c r="N28" s="35">
        <f>Table2[[#This Row],[Remain Old TSC Stock at 20 May''19]]-Table2[[#This Row],[Order 
21 May''19 - 20 Jun''19]]</f>
        <v>-145</v>
      </c>
      <c r="O28" s="14">
        <f>IF(Table2[[#This Row],[Stock remain 20 Jun]]&lt;0,Table2[[#This Row],[Remain Old TSC Stock at 20 May''19]],Table2[[#This Row],[Order 
21 May''19 - 20 Jun''19]])</f>
        <v>95</v>
      </c>
      <c r="P28" s="15">
        <f>IF(Table2[[#This Row],[Stock remain 20 Jun]]&lt;0,Table2[[#This Row],[Stock remain 20 Jun]]*-1,0)</f>
        <v>145</v>
      </c>
      <c r="Q28" s="16">
        <f>Table2[[#This Row],[Remain Old TSC Stock at 20 May''19]]-Table2[[#This Row],[Use Old TSC Stock
(21 May - 20 Jun)]]</f>
        <v>0</v>
      </c>
      <c r="R28" s="66">
        <f>Table2[[#This Row],[Use Old TSC Stock
(21 May - 20 Jun)]]*Table2[[#This Row],[TSC Price buy back price]]</f>
        <v>29429.1</v>
      </c>
      <c r="S28" s="66">
        <f>Table2[[#This Row],[Use IPACK New
(21 May - 20 Jun)]]*Table2[[#This Row],[IPACK sell Price]]</f>
        <v>43500</v>
      </c>
      <c r="T28" s="66">
        <f>Table2[[#This Row],[Billing use TSC Stock]]+Table2[[#This Row],[Total Billing use New IPACK]]</f>
        <v>72929.100000000006</v>
      </c>
    </row>
    <row r="29" spans="1:20" x14ac:dyDescent="0.25">
      <c r="B29" s="3">
        <v>5</v>
      </c>
      <c r="C29" s="4" t="s">
        <v>12</v>
      </c>
      <c r="D29" s="4" t="s">
        <v>13</v>
      </c>
      <c r="E29" s="4">
        <v>5.9399999999999995</v>
      </c>
      <c r="F29" s="4">
        <v>5.74</v>
      </c>
      <c r="G29" s="5">
        <v>150</v>
      </c>
      <c r="H29" s="7">
        <v>200</v>
      </c>
      <c r="I29" s="7">
        <v>-50</v>
      </c>
      <c r="J29" s="14">
        <v>150</v>
      </c>
      <c r="K29" s="15">
        <v>50</v>
      </c>
      <c r="L29" s="16">
        <f>Table2[[#This Row],[IPACK Buy stock from TSC]]-Table2[[#This Row],[Use Old TSC Stock]]</f>
        <v>0</v>
      </c>
      <c r="M29" s="7">
        <v>200</v>
      </c>
      <c r="N29" s="35">
        <f>Table2[[#This Row],[Remain Old TSC Stock at 20 May''19]]-Table2[[#This Row],[Order 
21 May''19 - 20 Jun''19]]</f>
        <v>-200</v>
      </c>
      <c r="O29" s="14">
        <f>IF(Table2[[#This Row],[Stock remain 20 Jun]]&lt;0,Table2[[#This Row],[Remain Old TSC Stock at 20 May''19]],Table2[[#This Row],[Order 
21 May''19 - 20 Jun''19]])</f>
        <v>0</v>
      </c>
      <c r="P29" s="15">
        <f>IF(Table2[[#This Row],[Stock remain 20 Jun]]&lt;0,Table2[[#This Row],[Stock remain 20 Jun]]*-1,0)</f>
        <v>200</v>
      </c>
      <c r="Q29" s="16">
        <f>Table2[[#This Row],[Remain Old TSC Stock at 20 May''19]]-Table2[[#This Row],[Use Old TSC Stock
(21 May - 20 Jun)]]</f>
        <v>0</v>
      </c>
      <c r="R29" s="66">
        <f>Table2[[#This Row],[Use Old TSC Stock
(21 May - 20 Jun)]]*Table2[[#This Row],[TSC Price buy back price]]</f>
        <v>0</v>
      </c>
      <c r="S29" s="66">
        <f>Table2[[#This Row],[Use IPACK New
(21 May - 20 Jun)]]*Table2[[#This Row],[IPACK sell Price]]</f>
        <v>1148</v>
      </c>
      <c r="T29" s="66">
        <f>Table2[[#This Row],[Billing use TSC Stock]]+Table2[[#This Row],[Total Billing use New IPACK]]</f>
        <v>1148</v>
      </c>
    </row>
    <row r="30" spans="1:20" x14ac:dyDescent="0.25">
      <c r="B30" s="3">
        <v>6</v>
      </c>
      <c r="C30" s="4" t="s">
        <v>14</v>
      </c>
      <c r="D30" s="4" t="s">
        <v>15</v>
      </c>
      <c r="E30" s="4">
        <v>222.01</v>
      </c>
      <c r="F30" s="4">
        <v>205</v>
      </c>
      <c r="G30" s="5">
        <v>222</v>
      </c>
      <c r="H30" s="7">
        <v>20</v>
      </c>
      <c r="I30" s="7">
        <v>202</v>
      </c>
      <c r="J30" s="14">
        <v>20</v>
      </c>
      <c r="K30" s="15">
        <v>0</v>
      </c>
      <c r="L30" s="16">
        <f>Table2[[#This Row],[IPACK Buy stock from TSC]]-Table2[[#This Row],[Use Old TSC Stock]]</f>
        <v>202</v>
      </c>
      <c r="M30" s="7">
        <v>20</v>
      </c>
      <c r="N30" s="35">
        <f>Table2[[#This Row],[Remain Old TSC Stock at 20 May''19]]-Table2[[#This Row],[Order 
21 May''19 - 20 Jun''19]]</f>
        <v>182</v>
      </c>
      <c r="O30" s="14">
        <f>IF(Table2[[#This Row],[Stock remain 20 Jun]]&lt;0,Table2[[#This Row],[Remain Old TSC Stock at 20 May''19]],Table2[[#This Row],[Order 
21 May''19 - 20 Jun''19]])</f>
        <v>20</v>
      </c>
      <c r="P30" s="15">
        <f>IF(Table2[[#This Row],[Stock remain 20 Jun]]&lt;0,Table2[[#This Row],[Stock remain 20 Jun]]*-1,0)</f>
        <v>0</v>
      </c>
      <c r="Q30" s="16">
        <f>Table2[[#This Row],[Remain Old TSC Stock at 20 May''19]]-Table2[[#This Row],[Use Old TSC Stock
(21 May - 20 Jun)]]</f>
        <v>182</v>
      </c>
      <c r="R30" s="66">
        <f>Table2[[#This Row],[Use Old TSC Stock
(21 May - 20 Jun)]]*Table2[[#This Row],[TSC Price buy back price]]</f>
        <v>4440.2</v>
      </c>
      <c r="S30" s="66">
        <f>Table2[[#This Row],[Use IPACK New
(21 May - 20 Jun)]]*Table2[[#This Row],[IPACK sell Price]]</f>
        <v>0</v>
      </c>
      <c r="T30" s="66">
        <f>Table2[[#This Row],[Billing use TSC Stock]]+Table2[[#This Row],[Total Billing use New IPACK]]</f>
        <v>4440.2</v>
      </c>
    </row>
    <row r="31" spans="1:20" x14ac:dyDescent="0.25">
      <c r="B31" s="3">
        <v>7</v>
      </c>
      <c r="C31" s="4" t="s">
        <v>16</v>
      </c>
      <c r="D31" s="4" t="s">
        <v>17</v>
      </c>
      <c r="E31" s="4">
        <v>64.27000000000001</v>
      </c>
      <c r="F31" s="4">
        <v>60.5</v>
      </c>
      <c r="G31" s="5">
        <v>197</v>
      </c>
      <c r="H31" s="7">
        <v>0</v>
      </c>
      <c r="I31" s="7">
        <v>197</v>
      </c>
      <c r="J31" s="14">
        <v>0</v>
      </c>
      <c r="K31" s="15">
        <v>0</v>
      </c>
      <c r="L31" s="16">
        <f>Table2[[#This Row],[IPACK Buy stock from TSC]]-Table2[[#This Row],[Use Old TSC Stock]]</f>
        <v>197</v>
      </c>
      <c r="M31" s="7">
        <v>220</v>
      </c>
      <c r="N31" s="35">
        <f>Table2[[#This Row],[Remain Old TSC Stock at 20 May''19]]-Table2[[#This Row],[Order 
21 May''19 - 20 Jun''19]]</f>
        <v>-23</v>
      </c>
      <c r="O31" s="14">
        <f>IF(Table2[[#This Row],[Stock remain 20 Jun]]&lt;0,Table2[[#This Row],[Remain Old TSC Stock at 20 May''19]],Table2[[#This Row],[Order 
21 May''19 - 20 Jun''19]])</f>
        <v>197</v>
      </c>
      <c r="P31" s="15">
        <f>IF(Table2[[#This Row],[Stock remain 20 Jun]]&lt;0,Table2[[#This Row],[Stock remain 20 Jun]]*-1,0)</f>
        <v>23</v>
      </c>
      <c r="Q31" s="16">
        <f>Table2[[#This Row],[Remain Old TSC Stock at 20 May''19]]-Table2[[#This Row],[Use Old TSC Stock
(21 May - 20 Jun)]]</f>
        <v>0</v>
      </c>
      <c r="R31" s="66">
        <f>Table2[[#This Row],[Use Old TSC Stock
(21 May - 20 Jun)]]*Table2[[#This Row],[TSC Price buy back price]]</f>
        <v>12661.190000000002</v>
      </c>
      <c r="S31" s="66">
        <f>Table2[[#This Row],[Use IPACK New
(21 May - 20 Jun)]]*Table2[[#This Row],[IPACK sell Price]]</f>
        <v>1391.5</v>
      </c>
      <c r="T31" s="66">
        <f>Table2[[#This Row],[Billing use TSC Stock]]+Table2[[#This Row],[Total Billing use New IPACK]]</f>
        <v>14052.690000000002</v>
      </c>
    </row>
    <row r="32" spans="1:20" x14ac:dyDescent="0.25">
      <c r="B32" s="3">
        <v>8</v>
      </c>
      <c r="C32" s="4" t="s">
        <v>18</v>
      </c>
      <c r="D32" s="4" t="s">
        <v>19</v>
      </c>
      <c r="E32" s="4">
        <v>48.08</v>
      </c>
      <c r="F32" s="4">
        <v>46.55</v>
      </c>
      <c r="G32" s="5">
        <v>22</v>
      </c>
      <c r="H32" s="7">
        <v>20</v>
      </c>
      <c r="I32" s="7">
        <v>2</v>
      </c>
      <c r="J32" s="14">
        <v>20</v>
      </c>
      <c r="K32" s="15">
        <v>0</v>
      </c>
      <c r="L32" s="16">
        <f>Table2[[#This Row],[IPACK Buy stock from TSC]]-Table2[[#This Row],[Use Old TSC Stock]]</f>
        <v>2</v>
      </c>
      <c r="M32" s="7">
        <v>40</v>
      </c>
      <c r="N32" s="35">
        <f>Table2[[#This Row],[Remain Old TSC Stock at 20 May''19]]-Table2[[#This Row],[Order 
21 May''19 - 20 Jun''19]]</f>
        <v>-38</v>
      </c>
      <c r="O32" s="14">
        <f>IF(Table2[[#This Row],[Stock remain 20 Jun]]&lt;0,Table2[[#This Row],[Remain Old TSC Stock at 20 May''19]],Table2[[#This Row],[Order 
21 May''19 - 20 Jun''19]])</f>
        <v>2</v>
      </c>
      <c r="P32" s="15">
        <f>IF(Table2[[#This Row],[Stock remain 20 Jun]]&lt;0,Table2[[#This Row],[Stock remain 20 Jun]]*-1,0)</f>
        <v>38</v>
      </c>
      <c r="Q32" s="16">
        <f>Table2[[#This Row],[Remain Old TSC Stock at 20 May''19]]-Table2[[#This Row],[Use Old TSC Stock
(21 May - 20 Jun)]]</f>
        <v>0</v>
      </c>
      <c r="R32" s="66">
        <f>Table2[[#This Row],[Use Old TSC Stock
(21 May - 20 Jun)]]*Table2[[#This Row],[TSC Price buy back price]]</f>
        <v>96.16</v>
      </c>
      <c r="S32" s="66">
        <f>Table2[[#This Row],[Use IPACK New
(21 May - 20 Jun)]]*Table2[[#This Row],[IPACK sell Price]]</f>
        <v>1768.8999999999999</v>
      </c>
      <c r="T32" s="66">
        <f>Table2[[#This Row],[Billing use TSC Stock]]+Table2[[#This Row],[Total Billing use New IPACK]]</f>
        <v>1865.06</v>
      </c>
    </row>
    <row r="33" spans="2:20" x14ac:dyDescent="0.25">
      <c r="B33" s="3">
        <v>9</v>
      </c>
      <c r="C33" s="4" t="s">
        <v>20</v>
      </c>
      <c r="D33" s="4" t="s">
        <v>21</v>
      </c>
      <c r="E33" s="4">
        <v>94.12</v>
      </c>
      <c r="F33" s="4">
        <v>91.14</v>
      </c>
      <c r="G33" s="5">
        <v>104</v>
      </c>
      <c r="H33" s="7">
        <v>10</v>
      </c>
      <c r="I33" s="7">
        <v>94</v>
      </c>
      <c r="J33" s="14">
        <v>10</v>
      </c>
      <c r="K33" s="15">
        <v>0</v>
      </c>
      <c r="L33" s="16">
        <f>Table2[[#This Row],[IPACK Buy stock from TSC]]-Table2[[#This Row],[Use Old TSC Stock]]</f>
        <v>94</v>
      </c>
      <c r="M33" s="7">
        <v>50</v>
      </c>
      <c r="N33" s="35">
        <f>Table2[[#This Row],[Remain Old TSC Stock at 20 May''19]]-Table2[[#This Row],[Order 
21 May''19 - 20 Jun''19]]</f>
        <v>44</v>
      </c>
      <c r="O33" s="14">
        <f>IF(Table2[[#This Row],[Stock remain 20 Jun]]&lt;0,Table2[[#This Row],[Remain Old TSC Stock at 20 May''19]],Table2[[#This Row],[Order 
21 May''19 - 20 Jun''19]])</f>
        <v>50</v>
      </c>
      <c r="P33" s="15">
        <f>IF(Table2[[#This Row],[Stock remain 20 Jun]]&lt;0,Table2[[#This Row],[Stock remain 20 Jun]]*-1,0)</f>
        <v>0</v>
      </c>
      <c r="Q33" s="16">
        <f>Table2[[#This Row],[Remain Old TSC Stock at 20 May''19]]-Table2[[#This Row],[Use Old TSC Stock
(21 May - 20 Jun)]]</f>
        <v>44</v>
      </c>
      <c r="R33" s="66">
        <f>Table2[[#This Row],[Use Old TSC Stock
(21 May - 20 Jun)]]*Table2[[#This Row],[TSC Price buy back price]]</f>
        <v>4706</v>
      </c>
      <c r="S33" s="66">
        <f>Table2[[#This Row],[Use IPACK New
(21 May - 20 Jun)]]*Table2[[#This Row],[IPACK sell Price]]</f>
        <v>0</v>
      </c>
      <c r="T33" s="66">
        <f>Table2[[#This Row],[Billing use TSC Stock]]+Table2[[#This Row],[Total Billing use New IPACK]]</f>
        <v>4706</v>
      </c>
    </row>
    <row r="34" spans="2:20" x14ac:dyDescent="0.25">
      <c r="B34" s="3">
        <v>10</v>
      </c>
      <c r="C34" s="4" t="s">
        <v>22</v>
      </c>
      <c r="D34" s="4" t="s">
        <v>23</v>
      </c>
      <c r="E34" s="4">
        <v>94.12</v>
      </c>
      <c r="F34" s="4">
        <v>91.14</v>
      </c>
      <c r="G34" s="5">
        <v>107</v>
      </c>
      <c r="H34" s="7">
        <v>10</v>
      </c>
      <c r="I34" s="7">
        <v>97</v>
      </c>
      <c r="J34" s="14">
        <v>10</v>
      </c>
      <c r="K34" s="15">
        <v>0</v>
      </c>
      <c r="L34" s="16">
        <f>Table2[[#This Row],[IPACK Buy stock from TSC]]-Table2[[#This Row],[Use Old TSC Stock]]</f>
        <v>97</v>
      </c>
      <c r="M34" s="7">
        <v>50</v>
      </c>
      <c r="N34" s="35">
        <f>Table2[[#This Row],[Remain Old TSC Stock at 20 May''19]]-Table2[[#This Row],[Order 
21 May''19 - 20 Jun''19]]</f>
        <v>47</v>
      </c>
      <c r="O34" s="14">
        <f>IF(Table2[[#This Row],[Stock remain 20 Jun]]&lt;0,Table2[[#This Row],[Remain Old TSC Stock at 20 May''19]],Table2[[#This Row],[Order 
21 May''19 - 20 Jun''19]])</f>
        <v>50</v>
      </c>
      <c r="P34" s="15">
        <f>IF(Table2[[#This Row],[Stock remain 20 Jun]]&lt;0,Table2[[#This Row],[Stock remain 20 Jun]]*-1,0)</f>
        <v>0</v>
      </c>
      <c r="Q34" s="16">
        <f>Table2[[#This Row],[Remain Old TSC Stock at 20 May''19]]-Table2[[#This Row],[Use Old TSC Stock
(21 May - 20 Jun)]]</f>
        <v>47</v>
      </c>
      <c r="R34" s="66">
        <f>Table2[[#This Row],[Use Old TSC Stock
(21 May - 20 Jun)]]*Table2[[#This Row],[TSC Price buy back price]]</f>
        <v>4706</v>
      </c>
      <c r="S34" s="66">
        <f>Table2[[#This Row],[Use IPACK New
(21 May - 20 Jun)]]*Table2[[#This Row],[IPACK sell Price]]</f>
        <v>0</v>
      </c>
      <c r="T34" s="66">
        <f>Table2[[#This Row],[Billing use TSC Stock]]+Table2[[#This Row],[Total Billing use New IPACK]]</f>
        <v>4706</v>
      </c>
    </row>
    <row r="35" spans="2:20" x14ac:dyDescent="0.25">
      <c r="B35" s="3">
        <v>11</v>
      </c>
      <c r="C35" s="4" t="s">
        <v>24</v>
      </c>
      <c r="D35" s="4" t="s">
        <v>25</v>
      </c>
      <c r="E35" s="4">
        <v>52.89</v>
      </c>
      <c r="F35" s="4">
        <v>51.21</v>
      </c>
      <c r="G35" s="5">
        <v>18</v>
      </c>
      <c r="H35" s="7">
        <v>20</v>
      </c>
      <c r="I35" s="7">
        <v>-2</v>
      </c>
      <c r="J35" s="14">
        <v>18</v>
      </c>
      <c r="K35" s="15">
        <v>2</v>
      </c>
      <c r="L35" s="16">
        <f>Table2[[#This Row],[IPACK Buy stock from TSC]]-Table2[[#This Row],[Use Old TSC Stock]]</f>
        <v>0</v>
      </c>
      <c r="M35" s="7">
        <v>40</v>
      </c>
      <c r="N35" s="35">
        <f>Table2[[#This Row],[Remain Old TSC Stock at 20 May''19]]-Table2[[#This Row],[Order 
21 May''19 - 20 Jun''19]]</f>
        <v>-40</v>
      </c>
      <c r="O35" s="14">
        <f>IF(Table2[[#This Row],[Stock remain 20 Jun]]&lt;0,Table2[[#This Row],[Remain Old TSC Stock at 20 May''19]],Table2[[#This Row],[Order 
21 May''19 - 20 Jun''19]])</f>
        <v>0</v>
      </c>
      <c r="P35" s="15">
        <f>IF(Table2[[#This Row],[Stock remain 20 Jun]]&lt;0,Table2[[#This Row],[Stock remain 20 Jun]]*-1,0)</f>
        <v>40</v>
      </c>
      <c r="Q35" s="16">
        <f>Table2[[#This Row],[Remain Old TSC Stock at 20 May''19]]-Table2[[#This Row],[Use Old TSC Stock
(21 May - 20 Jun)]]</f>
        <v>0</v>
      </c>
      <c r="R35" s="66">
        <f>Table2[[#This Row],[Use Old TSC Stock
(21 May - 20 Jun)]]*Table2[[#This Row],[TSC Price buy back price]]</f>
        <v>0</v>
      </c>
      <c r="S35" s="66">
        <f>Table2[[#This Row],[Use IPACK New
(21 May - 20 Jun)]]*Table2[[#This Row],[IPACK sell Price]]</f>
        <v>2048.4</v>
      </c>
      <c r="T35" s="66">
        <f>Table2[[#This Row],[Billing use TSC Stock]]+Table2[[#This Row],[Total Billing use New IPACK]]</f>
        <v>2048.4</v>
      </c>
    </row>
    <row r="36" spans="2:20" x14ac:dyDescent="0.25">
      <c r="B36" s="3">
        <v>12</v>
      </c>
      <c r="C36" s="4" t="s">
        <v>26</v>
      </c>
      <c r="D36" s="4" t="s">
        <v>27</v>
      </c>
      <c r="E36" s="4">
        <v>231.29999999999998</v>
      </c>
      <c r="F36" s="4">
        <v>224</v>
      </c>
      <c r="G36" s="5">
        <v>491</v>
      </c>
      <c r="H36" s="7">
        <v>125</v>
      </c>
      <c r="I36" s="7">
        <v>366</v>
      </c>
      <c r="J36" s="14">
        <v>125</v>
      </c>
      <c r="K36" s="15">
        <v>0</v>
      </c>
      <c r="L36" s="16">
        <f>Table2[[#This Row],[IPACK Buy stock from TSC]]-Table2[[#This Row],[Use Old TSC Stock]]</f>
        <v>366</v>
      </c>
      <c r="M36" s="7">
        <v>16</v>
      </c>
      <c r="N36" s="35">
        <f>Table2[[#This Row],[Remain Old TSC Stock at 20 May''19]]-Table2[[#This Row],[Order 
21 May''19 - 20 Jun''19]]</f>
        <v>350</v>
      </c>
      <c r="O36" s="14">
        <f>IF(Table2[[#This Row],[Stock remain 20 Jun]]&lt;0,Table2[[#This Row],[Remain Old TSC Stock at 20 May''19]],Table2[[#This Row],[Order 
21 May''19 - 20 Jun''19]])</f>
        <v>16</v>
      </c>
      <c r="P36" s="15">
        <f>IF(Table2[[#This Row],[Stock remain 20 Jun]]&lt;0,Table2[[#This Row],[Stock remain 20 Jun]]*-1,0)</f>
        <v>0</v>
      </c>
      <c r="Q36" s="16">
        <f>Table2[[#This Row],[Remain Old TSC Stock at 20 May''19]]-Table2[[#This Row],[Use Old TSC Stock
(21 May - 20 Jun)]]</f>
        <v>350</v>
      </c>
      <c r="R36" s="66">
        <f>Table2[[#This Row],[Use Old TSC Stock
(21 May - 20 Jun)]]*Table2[[#This Row],[TSC Price buy back price]]</f>
        <v>3700.7999999999997</v>
      </c>
      <c r="S36" s="66">
        <f>Table2[[#This Row],[Use IPACK New
(21 May - 20 Jun)]]*Table2[[#This Row],[IPACK sell Price]]</f>
        <v>0</v>
      </c>
      <c r="T36" s="66">
        <f>Table2[[#This Row],[Billing use TSC Stock]]+Table2[[#This Row],[Total Billing use New IPACK]]</f>
        <v>3700.7999999999997</v>
      </c>
    </row>
    <row r="37" spans="2:20" x14ac:dyDescent="0.25">
      <c r="B37" s="3">
        <v>13</v>
      </c>
      <c r="C37" s="4" t="s">
        <v>28</v>
      </c>
      <c r="D37" s="4" t="s">
        <v>29</v>
      </c>
      <c r="E37" s="4">
        <v>38.47</v>
      </c>
      <c r="F37" s="4">
        <v>37.24</v>
      </c>
      <c r="G37" s="5">
        <v>260</v>
      </c>
      <c r="H37" s="7">
        <v>0</v>
      </c>
      <c r="I37" s="7">
        <v>260</v>
      </c>
      <c r="J37" s="14">
        <v>0</v>
      </c>
      <c r="K37" s="15">
        <v>0</v>
      </c>
      <c r="L37" s="16">
        <f>Table2[[#This Row],[IPACK Buy stock from TSC]]-Table2[[#This Row],[Use Old TSC Stock]]</f>
        <v>260</v>
      </c>
      <c r="M37" s="7">
        <v>60</v>
      </c>
      <c r="N37" s="35">
        <f>Table2[[#This Row],[Remain Old TSC Stock at 20 May''19]]-Table2[[#This Row],[Order 
21 May''19 - 20 Jun''19]]</f>
        <v>200</v>
      </c>
      <c r="O37" s="14">
        <f>IF(Table2[[#This Row],[Stock remain 20 Jun]]&lt;0,Table2[[#This Row],[Remain Old TSC Stock at 20 May''19]],Table2[[#This Row],[Order 
21 May''19 - 20 Jun''19]])</f>
        <v>60</v>
      </c>
      <c r="P37" s="15">
        <f>IF(Table2[[#This Row],[Stock remain 20 Jun]]&lt;0,Table2[[#This Row],[Stock remain 20 Jun]]*-1,0)</f>
        <v>0</v>
      </c>
      <c r="Q37" s="16">
        <f>Table2[[#This Row],[Remain Old TSC Stock at 20 May''19]]-Table2[[#This Row],[Use Old TSC Stock
(21 May - 20 Jun)]]</f>
        <v>200</v>
      </c>
      <c r="R37" s="66">
        <f>Table2[[#This Row],[Use Old TSC Stock
(21 May - 20 Jun)]]*Table2[[#This Row],[TSC Price buy back price]]</f>
        <v>2308.1999999999998</v>
      </c>
      <c r="S37" s="66">
        <f>Table2[[#This Row],[Use IPACK New
(21 May - 20 Jun)]]*Table2[[#This Row],[IPACK sell Price]]</f>
        <v>0</v>
      </c>
      <c r="T37" s="66">
        <f>Table2[[#This Row],[Billing use TSC Stock]]+Table2[[#This Row],[Total Billing use New IPACK]]</f>
        <v>2308.1999999999998</v>
      </c>
    </row>
    <row r="38" spans="2:20" x14ac:dyDescent="0.25">
      <c r="B38" s="3">
        <v>14</v>
      </c>
      <c r="C38" s="4" t="s">
        <v>30</v>
      </c>
      <c r="D38" s="4" t="s">
        <v>31</v>
      </c>
      <c r="E38" s="4">
        <v>32.39</v>
      </c>
      <c r="F38" s="4">
        <v>31.36</v>
      </c>
      <c r="G38" s="5">
        <v>60</v>
      </c>
      <c r="H38" s="7">
        <v>0</v>
      </c>
      <c r="I38" s="7">
        <v>60</v>
      </c>
      <c r="J38" s="14">
        <v>0</v>
      </c>
      <c r="K38" s="15">
        <v>0</v>
      </c>
      <c r="L38" s="16">
        <f>Table2[[#This Row],[IPACK Buy stock from TSC]]-Table2[[#This Row],[Use Old TSC Stock]]</f>
        <v>60</v>
      </c>
      <c r="M38" s="7">
        <v>40</v>
      </c>
      <c r="N38" s="35">
        <f>Table2[[#This Row],[Remain Old TSC Stock at 20 May''19]]-Table2[[#This Row],[Order 
21 May''19 - 20 Jun''19]]</f>
        <v>20</v>
      </c>
      <c r="O38" s="14">
        <f>IF(Table2[[#This Row],[Stock remain 20 Jun]]&lt;0,Table2[[#This Row],[Remain Old TSC Stock at 20 May''19]],Table2[[#This Row],[Order 
21 May''19 - 20 Jun''19]])</f>
        <v>40</v>
      </c>
      <c r="P38" s="15">
        <f>IF(Table2[[#This Row],[Stock remain 20 Jun]]&lt;0,Table2[[#This Row],[Stock remain 20 Jun]]*-1,0)</f>
        <v>0</v>
      </c>
      <c r="Q38" s="16">
        <f>Table2[[#This Row],[Remain Old TSC Stock at 20 May''19]]-Table2[[#This Row],[Use Old TSC Stock
(21 May - 20 Jun)]]</f>
        <v>20</v>
      </c>
      <c r="R38" s="66">
        <f>Table2[[#This Row],[Use Old TSC Stock
(21 May - 20 Jun)]]*Table2[[#This Row],[TSC Price buy back price]]</f>
        <v>1295.5999999999999</v>
      </c>
      <c r="S38" s="66">
        <f>Table2[[#This Row],[Use IPACK New
(21 May - 20 Jun)]]*Table2[[#This Row],[IPACK sell Price]]</f>
        <v>0</v>
      </c>
      <c r="T38" s="66">
        <f>Table2[[#This Row],[Billing use TSC Stock]]+Table2[[#This Row],[Total Billing use New IPACK]]</f>
        <v>1295.5999999999999</v>
      </c>
    </row>
    <row r="39" spans="2:20" x14ac:dyDescent="0.25">
      <c r="B39" s="3">
        <v>15</v>
      </c>
      <c r="C39" s="4" t="s">
        <v>32</v>
      </c>
      <c r="D39" s="4" t="s">
        <v>33</v>
      </c>
      <c r="E39" s="4">
        <v>9.31</v>
      </c>
      <c r="F39" s="4">
        <v>8.82</v>
      </c>
      <c r="G39" s="5">
        <v>191</v>
      </c>
      <c r="H39" s="7">
        <v>12</v>
      </c>
      <c r="I39" s="7">
        <v>179</v>
      </c>
      <c r="J39" s="14">
        <v>12</v>
      </c>
      <c r="K39" s="15">
        <v>0</v>
      </c>
      <c r="L39" s="16">
        <f>Table2[[#This Row],[IPACK Buy stock from TSC]]-Table2[[#This Row],[Use Old TSC Stock]]</f>
        <v>179</v>
      </c>
      <c r="M39" s="7">
        <v>0</v>
      </c>
      <c r="N39" s="35">
        <f>Table2[[#This Row],[Remain Old TSC Stock at 20 May''19]]-Table2[[#This Row],[Order 
21 May''19 - 20 Jun''19]]</f>
        <v>179</v>
      </c>
      <c r="O39" s="14">
        <f>IF(Table2[[#This Row],[Stock remain 20 Jun]]&lt;0,Table2[[#This Row],[Remain Old TSC Stock at 20 May''19]],Table2[[#This Row],[Order 
21 May''19 - 20 Jun''19]])</f>
        <v>0</v>
      </c>
      <c r="P39" s="15">
        <f>IF(Table2[[#This Row],[Stock remain 20 Jun]]&lt;0,Table2[[#This Row],[Stock remain 20 Jun]]*-1,0)</f>
        <v>0</v>
      </c>
      <c r="Q39" s="16">
        <f>Table2[[#This Row],[Remain Old TSC Stock at 20 May''19]]-Table2[[#This Row],[Use Old TSC Stock
(21 May - 20 Jun)]]</f>
        <v>179</v>
      </c>
      <c r="R39" s="66">
        <f>Table2[[#This Row],[Use Old TSC Stock
(21 May - 20 Jun)]]*Table2[[#This Row],[TSC Price buy back price]]</f>
        <v>0</v>
      </c>
      <c r="S39" s="66">
        <f>Table2[[#This Row],[Use IPACK New
(21 May - 20 Jun)]]*Table2[[#This Row],[IPACK sell Price]]</f>
        <v>0</v>
      </c>
      <c r="T39" s="66">
        <f>Table2[[#This Row],[Billing use TSC Stock]]+Table2[[#This Row],[Total Billing use New IPACK]]</f>
        <v>0</v>
      </c>
    </row>
    <row r="40" spans="2:20" x14ac:dyDescent="0.25">
      <c r="B40" s="3">
        <v>16</v>
      </c>
      <c r="C40" s="4" t="s">
        <v>34</v>
      </c>
      <c r="D40" s="4" t="s">
        <v>35</v>
      </c>
      <c r="E40" s="4">
        <v>9.1199999999999992</v>
      </c>
      <c r="F40" s="4">
        <v>8.82</v>
      </c>
      <c r="G40" s="5">
        <v>305</v>
      </c>
      <c r="H40" s="7">
        <v>148</v>
      </c>
      <c r="I40" s="7">
        <v>157</v>
      </c>
      <c r="J40" s="14">
        <v>148</v>
      </c>
      <c r="K40" s="15">
        <v>0</v>
      </c>
      <c r="L40" s="16">
        <f>Table2[[#This Row],[IPACK Buy stock from TSC]]-Table2[[#This Row],[Use Old TSC Stock]]</f>
        <v>157</v>
      </c>
      <c r="M40" s="7">
        <v>182</v>
      </c>
      <c r="N40" s="35">
        <f>Table2[[#This Row],[Remain Old TSC Stock at 20 May''19]]-Table2[[#This Row],[Order 
21 May''19 - 20 Jun''19]]</f>
        <v>-25</v>
      </c>
      <c r="O40" s="14">
        <f>IF(Table2[[#This Row],[Stock remain 20 Jun]]&lt;0,Table2[[#This Row],[Remain Old TSC Stock at 20 May''19]],Table2[[#This Row],[Order 
21 May''19 - 20 Jun''19]])</f>
        <v>157</v>
      </c>
      <c r="P40" s="15">
        <f>IF(Table2[[#This Row],[Stock remain 20 Jun]]&lt;0,Table2[[#This Row],[Stock remain 20 Jun]]*-1,0)</f>
        <v>25</v>
      </c>
      <c r="Q40" s="16">
        <f>Table2[[#This Row],[Remain Old TSC Stock at 20 May''19]]-Table2[[#This Row],[Use Old TSC Stock
(21 May - 20 Jun)]]</f>
        <v>0</v>
      </c>
      <c r="R40" s="66">
        <f>Table2[[#This Row],[Use Old TSC Stock
(21 May - 20 Jun)]]*Table2[[#This Row],[TSC Price buy back price]]</f>
        <v>1431.84</v>
      </c>
      <c r="S40" s="66">
        <f>Table2[[#This Row],[Use IPACK New
(21 May - 20 Jun)]]*Table2[[#This Row],[IPACK sell Price]]</f>
        <v>220.5</v>
      </c>
      <c r="T40" s="66">
        <f>Table2[[#This Row],[Billing use TSC Stock]]+Table2[[#This Row],[Total Billing use New IPACK]]</f>
        <v>1652.34</v>
      </c>
    </row>
    <row r="41" spans="2:20" x14ac:dyDescent="0.25">
      <c r="B41" s="3">
        <v>17</v>
      </c>
      <c r="C41" s="4" t="s">
        <v>36</v>
      </c>
      <c r="D41" s="4" t="s">
        <v>37</v>
      </c>
      <c r="E41" s="4">
        <v>38.629999999999995</v>
      </c>
      <c r="F41" s="4">
        <v>37.4</v>
      </c>
      <c r="G41" s="5">
        <v>90</v>
      </c>
      <c r="H41" s="7">
        <v>20</v>
      </c>
      <c r="I41" s="7">
        <v>70</v>
      </c>
      <c r="J41" s="14">
        <v>20</v>
      </c>
      <c r="K41" s="15">
        <v>0</v>
      </c>
      <c r="L41" s="16">
        <f>Table2[[#This Row],[IPACK Buy stock from TSC]]-Table2[[#This Row],[Use Old TSC Stock]]</f>
        <v>70</v>
      </c>
      <c r="M41" s="7">
        <v>0</v>
      </c>
      <c r="N41" s="35">
        <f>Table2[[#This Row],[Remain Old TSC Stock at 20 May''19]]-Table2[[#This Row],[Order 
21 May''19 - 20 Jun''19]]</f>
        <v>70</v>
      </c>
      <c r="O41" s="14">
        <f>IF(Table2[[#This Row],[Stock remain 20 Jun]]&lt;0,Table2[[#This Row],[Remain Old TSC Stock at 20 May''19]],Table2[[#This Row],[Order 
21 May''19 - 20 Jun''19]])</f>
        <v>0</v>
      </c>
      <c r="P41" s="15">
        <f>IF(Table2[[#This Row],[Stock remain 20 Jun]]&lt;0,Table2[[#This Row],[Stock remain 20 Jun]]*-1,0)</f>
        <v>0</v>
      </c>
      <c r="Q41" s="16">
        <f>Table2[[#This Row],[Remain Old TSC Stock at 20 May''19]]-Table2[[#This Row],[Use Old TSC Stock
(21 May - 20 Jun)]]</f>
        <v>70</v>
      </c>
      <c r="R41" s="66">
        <f>Table2[[#This Row],[Use Old TSC Stock
(21 May - 20 Jun)]]*Table2[[#This Row],[TSC Price buy back price]]</f>
        <v>0</v>
      </c>
      <c r="S41" s="66">
        <f>Table2[[#This Row],[Use IPACK New
(21 May - 20 Jun)]]*Table2[[#This Row],[IPACK sell Price]]</f>
        <v>0</v>
      </c>
      <c r="T41" s="66">
        <f>Table2[[#This Row],[Billing use TSC Stock]]+Table2[[#This Row],[Total Billing use New IPACK]]</f>
        <v>0</v>
      </c>
    </row>
    <row r="42" spans="2:20" x14ac:dyDescent="0.25">
      <c r="B42" s="3">
        <v>18</v>
      </c>
      <c r="C42" s="4" t="s">
        <v>38</v>
      </c>
      <c r="D42" s="4" t="s">
        <v>39</v>
      </c>
      <c r="E42" s="4">
        <v>10.91</v>
      </c>
      <c r="F42" s="4">
        <v>10.56</v>
      </c>
      <c r="G42" s="5">
        <v>250</v>
      </c>
      <c r="H42" s="7">
        <v>20</v>
      </c>
      <c r="I42" s="7">
        <v>230</v>
      </c>
      <c r="J42" s="14">
        <v>20</v>
      </c>
      <c r="K42" s="15">
        <v>0</v>
      </c>
      <c r="L42" s="16">
        <f>Table2[[#This Row],[IPACK Buy stock from TSC]]-Table2[[#This Row],[Use Old TSC Stock]]</f>
        <v>230</v>
      </c>
      <c r="M42" s="7">
        <v>60</v>
      </c>
      <c r="N42" s="35">
        <f>Table2[[#This Row],[Remain Old TSC Stock at 20 May''19]]-Table2[[#This Row],[Order 
21 May''19 - 20 Jun''19]]</f>
        <v>170</v>
      </c>
      <c r="O42" s="14">
        <f>IF(Table2[[#This Row],[Stock remain 20 Jun]]&lt;0,Table2[[#This Row],[Remain Old TSC Stock at 20 May''19]],Table2[[#This Row],[Order 
21 May''19 - 20 Jun''19]])</f>
        <v>60</v>
      </c>
      <c r="P42" s="15">
        <f>IF(Table2[[#This Row],[Stock remain 20 Jun]]&lt;0,Table2[[#This Row],[Stock remain 20 Jun]]*-1,0)</f>
        <v>0</v>
      </c>
      <c r="Q42" s="16">
        <f>Table2[[#This Row],[Remain Old TSC Stock at 20 May''19]]-Table2[[#This Row],[Use Old TSC Stock
(21 May - 20 Jun)]]</f>
        <v>170</v>
      </c>
      <c r="R42" s="66">
        <f>Table2[[#This Row],[Use Old TSC Stock
(21 May - 20 Jun)]]*Table2[[#This Row],[TSC Price buy back price]]</f>
        <v>654.6</v>
      </c>
      <c r="S42" s="66">
        <f>Table2[[#This Row],[Use IPACK New
(21 May - 20 Jun)]]*Table2[[#This Row],[IPACK sell Price]]</f>
        <v>0</v>
      </c>
      <c r="T42" s="66">
        <f>Table2[[#This Row],[Billing use TSC Stock]]+Table2[[#This Row],[Total Billing use New IPACK]]</f>
        <v>654.6</v>
      </c>
    </row>
    <row r="43" spans="2:20" x14ac:dyDescent="0.25">
      <c r="B43" s="3">
        <v>19</v>
      </c>
      <c r="C43" s="4" t="s">
        <v>40</v>
      </c>
      <c r="D43" s="4" t="s">
        <v>41</v>
      </c>
      <c r="E43" s="4">
        <v>6.9399999999999995</v>
      </c>
      <c r="F43" s="4">
        <v>6.71</v>
      </c>
      <c r="G43" s="5">
        <v>620</v>
      </c>
      <c r="H43" s="7">
        <v>0</v>
      </c>
      <c r="I43" s="7">
        <v>620</v>
      </c>
      <c r="J43" s="14">
        <v>0</v>
      </c>
      <c r="K43" s="15">
        <v>0</v>
      </c>
      <c r="L43" s="16">
        <f>Table2[[#This Row],[IPACK Buy stock from TSC]]-Table2[[#This Row],[Use Old TSC Stock]]</f>
        <v>620</v>
      </c>
      <c r="M43" s="7">
        <v>30</v>
      </c>
      <c r="N43" s="35">
        <f>Table2[[#This Row],[Remain Old TSC Stock at 20 May''19]]-Table2[[#This Row],[Order 
21 May''19 - 20 Jun''19]]</f>
        <v>590</v>
      </c>
      <c r="O43" s="14">
        <f>IF(Table2[[#This Row],[Stock remain 20 Jun]]&lt;0,Table2[[#This Row],[Remain Old TSC Stock at 20 May''19]],Table2[[#This Row],[Order 
21 May''19 - 20 Jun''19]])</f>
        <v>30</v>
      </c>
      <c r="P43" s="15">
        <f>IF(Table2[[#This Row],[Stock remain 20 Jun]]&lt;0,Table2[[#This Row],[Stock remain 20 Jun]]*-1,0)</f>
        <v>0</v>
      </c>
      <c r="Q43" s="16">
        <f>Table2[[#This Row],[Remain Old TSC Stock at 20 May''19]]-Table2[[#This Row],[Use Old TSC Stock
(21 May - 20 Jun)]]</f>
        <v>590</v>
      </c>
      <c r="R43" s="66">
        <f>Table2[[#This Row],[Use Old TSC Stock
(21 May - 20 Jun)]]*Table2[[#This Row],[TSC Price buy back price]]</f>
        <v>208.2</v>
      </c>
      <c r="S43" s="66">
        <f>Table2[[#This Row],[Use IPACK New
(21 May - 20 Jun)]]*Table2[[#This Row],[IPACK sell Price]]</f>
        <v>0</v>
      </c>
      <c r="T43" s="66">
        <f>Table2[[#This Row],[Billing use TSC Stock]]+Table2[[#This Row],[Total Billing use New IPACK]]</f>
        <v>208.2</v>
      </c>
    </row>
    <row r="44" spans="2:20" x14ac:dyDescent="0.25">
      <c r="B44" s="3">
        <v>20</v>
      </c>
      <c r="C44" s="4" t="s">
        <v>42</v>
      </c>
      <c r="D44" s="4" t="s">
        <v>43</v>
      </c>
      <c r="E44" s="4">
        <v>12.69</v>
      </c>
      <c r="F44" s="4">
        <v>12.28</v>
      </c>
      <c r="G44" s="5">
        <v>299</v>
      </c>
      <c r="H44" s="7">
        <v>0</v>
      </c>
      <c r="I44" s="7">
        <v>299</v>
      </c>
      <c r="J44" s="14">
        <v>0</v>
      </c>
      <c r="K44" s="15">
        <v>0</v>
      </c>
      <c r="L44" s="16">
        <f>Table2[[#This Row],[IPACK Buy stock from TSC]]-Table2[[#This Row],[Use Old TSC Stock]]</f>
        <v>299</v>
      </c>
      <c r="M44" s="7">
        <v>40</v>
      </c>
      <c r="N44" s="35">
        <f>Table2[[#This Row],[Remain Old TSC Stock at 20 May''19]]-Table2[[#This Row],[Order 
21 May''19 - 20 Jun''19]]</f>
        <v>259</v>
      </c>
      <c r="O44" s="14">
        <f>IF(Table2[[#This Row],[Stock remain 20 Jun]]&lt;0,Table2[[#This Row],[Remain Old TSC Stock at 20 May''19]],Table2[[#This Row],[Order 
21 May''19 - 20 Jun''19]])</f>
        <v>40</v>
      </c>
      <c r="P44" s="15">
        <f>IF(Table2[[#This Row],[Stock remain 20 Jun]]&lt;0,Table2[[#This Row],[Stock remain 20 Jun]]*-1,0)</f>
        <v>0</v>
      </c>
      <c r="Q44" s="16">
        <f>Table2[[#This Row],[Remain Old TSC Stock at 20 May''19]]-Table2[[#This Row],[Use Old TSC Stock
(21 May - 20 Jun)]]</f>
        <v>259</v>
      </c>
      <c r="R44" s="66">
        <f>Table2[[#This Row],[Use Old TSC Stock
(21 May - 20 Jun)]]*Table2[[#This Row],[TSC Price buy back price]]</f>
        <v>507.59999999999997</v>
      </c>
      <c r="S44" s="66">
        <f>Table2[[#This Row],[Use IPACK New
(21 May - 20 Jun)]]*Table2[[#This Row],[IPACK sell Price]]</f>
        <v>0</v>
      </c>
      <c r="T44" s="66">
        <f>Table2[[#This Row],[Billing use TSC Stock]]+Table2[[#This Row],[Total Billing use New IPACK]]</f>
        <v>507.59999999999997</v>
      </c>
    </row>
    <row r="45" spans="2:20" x14ac:dyDescent="0.25">
      <c r="B45" s="3">
        <v>21</v>
      </c>
      <c r="C45" s="4" t="s">
        <v>44</v>
      </c>
      <c r="D45" s="4" t="s">
        <v>45</v>
      </c>
      <c r="E45" s="4">
        <v>21.490000000000002</v>
      </c>
      <c r="F45" s="4">
        <v>20.8</v>
      </c>
      <c r="G45" s="5">
        <v>256</v>
      </c>
      <c r="H45" s="7">
        <v>0</v>
      </c>
      <c r="I45" s="7">
        <v>256</v>
      </c>
      <c r="J45" s="14">
        <v>0</v>
      </c>
      <c r="K45" s="15">
        <v>0</v>
      </c>
      <c r="L45" s="16">
        <f>Table2[[#This Row],[IPACK Buy stock from TSC]]-Table2[[#This Row],[Use Old TSC Stock]]</f>
        <v>256</v>
      </c>
      <c r="M45" s="7">
        <v>70</v>
      </c>
      <c r="N45" s="35">
        <f>Table2[[#This Row],[Remain Old TSC Stock at 20 May''19]]-Table2[[#This Row],[Order 
21 May''19 - 20 Jun''19]]</f>
        <v>186</v>
      </c>
      <c r="O45" s="14">
        <f>IF(Table2[[#This Row],[Stock remain 20 Jun]]&lt;0,Table2[[#This Row],[Remain Old TSC Stock at 20 May''19]],Table2[[#This Row],[Order 
21 May''19 - 20 Jun''19]])</f>
        <v>70</v>
      </c>
      <c r="P45" s="15">
        <f>IF(Table2[[#This Row],[Stock remain 20 Jun]]&lt;0,Table2[[#This Row],[Stock remain 20 Jun]]*-1,0)</f>
        <v>0</v>
      </c>
      <c r="Q45" s="16">
        <f>Table2[[#This Row],[Remain Old TSC Stock at 20 May''19]]-Table2[[#This Row],[Use Old TSC Stock
(21 May - 20 Jun)]]</f>
        <v>186</v>
      </c>
      <c r="R45" s="66">
        <f>Table2[[#This Row],[Use Old TSC Stock
(21 May - 20 Jun)]]*Table2[[#This Row],[TSC Price buy back price]]</f>
        <v>1504.3000000000002</v>
      </c>
      <c r="S45" s="66">
        <f>Table2[[#This Row],[Use IPACK New
(21 May - 20 Jun)]]*Table2[[#This Row],[IPACK sell Price]]</f>
        <v>0</v>
      </c>
      <c r="T45" s="66">
        <f>Table2[[#This Row],[Billing use TSC Stock]]+Table2[[#This Row],[Total Billing use New IPACK]]</f>
        <v>1504.3000000000002</v>
      </c>
    </row>
    <row r="46" spans="2:20" x14ac:dyDescent="0.25">
      <c r="B46" s="3">
        <v>22</v>
      </c>
      <c r="C46" s="4" t="s">
        <v>46</v>
      </c>
      <c r="D46" s="4" t="s">
        <v>47</v>
      </c>
      <c r="E46" s="4">
        <v>17.110000000000003</v>
      </c>
      <c r="F46" s="4">
        <v>16.559999999999999</v>
      </c>
      <c r="G46" s="5">
        <v>710</v>
      </c>
      <c r="H46" s="7">
        <v>50</v>
      </c>
      <c r="I46" s="7">
        <v>660</v>
      </c>
      <c r="J46" s="14">
        <v>50</v>
      </c>
      <c r="K46" s="15">
        <v>0</v>
      </c>
      <c r="L46" s="16">
        <f>Table2[[#This Row],[IPACK Buy stock from TSC]]-Table2[[#This Row],[Use Old TSC Stock]]</f>
        <v>660</v>
      </c>
      <c r="M46" s="7">
        <v>100</v>
      </c>
      <c r="N46" s="35">
        <f>Table2[[#This Row],[Remain Old TSC Stock at 20 May''19]]-Table2[[#This Row],[Order 
21 May''19 - 20 Jun''19]]</f>
        <v>560</v>
      </c>
      <c r="O46" s="14">
        <f>IF(Table2[[#This Row],[Stock remain 20 Jun]]&lt;0,Table2[[#This Row],[Remain Old TSC Stock at 20 May''19]],Table2[[#This Row],[Order 
21 May''19 - 20 Jun''19]])</f>
        <v>100</v>
      </c>
      <c r="P46" s="15">
        <f>IF(Table2[[#This Row],[Stock remain 20 Jun]]&lt;0,Table2[[#This Row],[Stock remain 20 Jun]]*-1,0)</f>
        <v>0</v>
      </c>
      <c r="Q46" s="16">
        <f>Table2[[#This Row],[Remain Old TSC Stock at 20 May''19]]-Table2[[#This Row],[Use Old TSC Stock
(21 May - 20 Jun)]]</f>
        <v>560</v>
      </c>
      <c r="R46" s="66">
        <f>Table2[[#This Row],[Use Old TSC Stock
(21 May - 20 Jun)]]*Table2[[#This Row],[TSC Price buy back price]]</f>
        <v>1711.0000000000002</v>
      </c>
      <c r="S46" s="66">
        <f>Table2[[#This Row],[Use IPACK New
(21 May - 20 Jun)]]*Table2[[#This Row],[IPACK sell Price]]</f>
        <v>0</v>
      </c>
      <c r="T46" s="66">
        <f>Table2[[#This Row],[Billing use TSC Stock]]+Table2[[#This Row],[Total Billing use New IPACK]]</f>
        <v>1711.0000000000002</v>
      </c>
    </row>
    <row r="47" spans="2:20" x14ac:dyDescent="0.25">
      <c r="B47" s="3">
        <v>23</v>
      </c>
      <c r="C47" s="4" t="s">
        <v>48</v>
      </c>
      <c r="D47" s="4" t="s">
        <v>49</v>
      </c>
      <c r="E47" s="4">
        <v>9.6</v>
      </c>
      <c r="F47" s="4">
        <v>9.2899999999999991</v>
      </c>
      <c r="G47" s="5">
        <v>1743</v>
      </c>
      <c r="H47" s="7">
        <v>50</v>
      </c>
      <c r="I47" s="7">
        <v>1693</v>
      </c>
      <c r="J47" s="14">
        <v>50</v>
      </c>
      <c r="K47" s="15">
        <v>0</v>
      </c>
      <c r="L47" s="16">
        <f>Table2[[#This Row],[IPACK Buy stock from TSC]]-Table2[[#This Row],[Use Old TSC Stock]]</f>
        <v>1693</v>
      </c>
      <c r="M47" s="7">
        <v>500</v>
      </c>
      <c r="N47" s="35">
        <f>Table2[[#This Row],[Remain Old TSC Stock at 20 May''19]]-Table2[[#This Row],[Order 
21 May''19 - 20 Jun''19]]</f>
        <v>1193</v>
      </c>
      <c r="O47" s="14">
        <f>IF(Table2[[#This Row],[Stock remain 20 Jun]]&lt;0,Table2[[#This Row],[Remain Old TSC Stock at 20 May''19]],Table2[[#This Row],[Order 
21 May''19 - 20 Jun''19]])</f>
        <v>500</v>
      </c>
      <c r="P47" s="15">
        <f>IF(Table2[[#This Row],[Stock remain 20 Jun]]&lt;0,Table2[[#This Row],[Stock remain 20 Jun]]*-1,0)</f>
        <v>0</v>
      </c>
      <c r="Q47" s="16">
        <f>Table2[[#This Row],[Remain Old TSC Stock at 20 May''19]]-Table2[[#This Row],[Use Old TSC Stock
(21 May - 20 Jun)]]</f>
        <v>1193</v>
      </c>
      <c r="R47" s="66">
        <f>Table2[[#This Row],[Use Old TSC Stock
(21 May - 20 Jun)]]*Table2[[#This Row],[TSC Price buy back price]]</f>
        <v>4800</v>
      </c>
      <c r="S47" s="66">
        <f>Table2[[#This Row],[Use IPACK New
(21 May - 20 Jun)]]*Table2[[#This Row],[IPACK sell Price]]</f>
        <v>0</v>
      </c>
      <c r="T47" s="66">
        <f>Table2[[#This Row],[Billing use TSC Stock]]+Table2[[#This Row],[Total Billing use New IPACK]]</f>
        <v>4800</v>
      </c>
    </row>
    <row r="48" spans="2:20" x14ac:dyDescent="0.25">
      <c r="B48" s="3">
        <v>24</v>
      </c>
      <c r="C48" s="4" t="s">
        <v>50</v>
      </c>
      <c r="D48" s="4" t="s">
        <v>51</v>
      </c>
      <c r="E48" s="4">
        <v>3.2699999999999996</v>
      </c>
      <c r="F48" s="4">
        <v>3.16</v>
      </c>
      <c r="G48" s="5">
        <v>1850</v>
      </c>
      <c r="H48" s="7">
        <v>20</v>
      </c>
      <c r="I48" s="7">
        <v>1830</v>
      </c>
      <c r="J48" s="14">
        <v>20</v>
      </c>
      <c r="K48" s="15">
        <v>0</v>
      </c>
      <c r="L48" s="16">
        <f>Table2[[#This Row],[IPACK Buy stock from TSC]]-Table2[[#This Row],[Use Old TSC Stock]]</f>
        <v>1830</v>
      </c>
      <c r="M48" s="7">
        <v>800</v>
      </c>
      <c r="N48" s="35">
        <f>Table2[[#This Row],[Remain Old TSC Stock at 20 May''19]]-Table2[[#This Row],[Order 
21 May''19 - 20 Jun''19]]</f>
        <v>1030</v>
      </c>
      <c r="O48" s="14">
        <f>IF(Table2[[#This Row],[Stock remain 20 Jun]]&lt;0,Table2[[#This Row],[Remain Old TSC Stock at 20 May''19]],Table2[[#This Row],[Order 
21 May''19 - 20 Jun''19]])</f>
        <v>800</v>
      </c>
      <c r="P48" s="15">
        <f>IF(Table2[[#This Row],[Stock remain 20 Jun]]&lt;0,Table2[[#This Row],[Stock remain 20 Jun]]*-1,0)</f>
        <v>0</v>
      </c>
      <c r="Q48" s="16">
        <f>Table2[[#This Row],[Remain Old TSC Stock at 20 May''19]]-Table2[[#This Row],[Use Old TSC Stock
(21 May - 20 Jun)]]</f>
        <v>1030</v>
      </c>
      <c r="R48" s="66">
        <f>Table2[[#This Row],[Use Old TSC Stock
(21 May - 20 Jun)]]*Table2[[#This Row],[TSC Price buy back price]]</f>
        <v>2615.9999999999995</v>
      </c>
      <c r="S48" s="66">
        <f>Table2[[#This Row],[Use IPACK New
(21 May - 20 Jun)]]*Table2[[#This Row],[IPACK sell Price]]</f>
        <v>0</v>
      </c>
      <c r="T48" s="66">
        <f>Table2[[#This Row],[Billing use TSC Stock]]+Table2[[#This Row],[Total Billing use New IPACK]]</f>
        <v>2615.9999999999995</v>
      </c>
    </row>
    <row r="49" spans="2:20" x14ac:dyDescent="0.25">
      <c r="B49" s="3">
        <v>25</v>
      </c>
      <c r="C49" s="4" t="s">
        <v>52</v>
      </c>
      <c r="D49" s="4" t="s">
        <v>53</v>
      </c>
      <c r="E49" s="4">
        <v>78.22</v>
      </c>
      <c r="F49" s="4">
        <v>70</v>
      </c>
      <c r="G49" s="5">
        <v>2046</v>
      </c>
      <c r="H49" s="7">
        <v>340</v>
      </c>
      <c r="I49" s="7">
        <v>1706</v>
      </c>
      <c r="J49" s="14">
        <v>340</v>
      </c>
      <c r="K49" s="15">
        <v>0</v>
      </c>
      <c r="L49" s="16">
        <f>Table2[[#This Row],[IPACK Buy stock from TSC]]-Table2[[#This Row],[Use Old TSC Stock]]</f>
        <v>1706</v>
      </c>
      <c r="M49" s="7">
        <v>1325</v>
      </c>
      <c r="N49" s="35">
        <f>Table2[[#This Row],[Remain Old TSC Stock at 20 May''19]]-Table2[[#This Row],[Order 
21 May''19 - 20 Jun''19]]</f>
        <v>381</v>
      </c>
      <c r="O49" s="14">
        <f>IF(Table2[[#This Row],[Stock remain 20 Jun]]&lt;0,Table2[[#This Row],[Remain Old TSC Stock at 20 May''19]],Table2[[#This Row],[Order 
21 May''19 - 20 Jun''19]])</f>
        <v>1325</v>
      </c>
      <c r="P49" s="15">
        <f>IF(Table2[[#This Row],[Stock remain 20 Jun]]&lt;0,Table2[[#This Row],[Stock remain 20 Jun]]*-1,0)</f>
        <v>0</v>
      </c>
      <c r="Q49" s="16">
        <f>Table2[[#This Row],[Remain Old TSC Stock at 20 May''19]]-Table2[[#This Row],[Use Old TSC Stock
(21 May - 20 Jun)]]</f>
        <v>381</v>
      </c>
      <c r="R49" s="66">
        <f>Table2[[#This Row],[Use Old TSC Stock
(21 May - 20 Jun)]]*Table2[[#This Row],[TSC Price buy back price]]</f>
        <v>103641.5</v>
      </c>
      <c r="S49" s="66">
        <f>Table2[[#This Row],[Use IPACK New
(21 May - 20 Jun)]]*Table2[[#This Row],[IPACK sell Price]]</f>
        <v>0</v>
      </c>
      <c r="T49" s="66">
        <f>Table2[[#This Row],[Billing use TSC Stock]]+Table2[[#This Row],[Total Billing use New IPACK]]</f>
        <v>103641.5</v>
      </c>
    </row>
    <row r="50" spans="2:20" x14ac:dyDescent="0.25">
      <c r="B50" s="3">
        <v>26</v>
      </c>
      <c r="C50" s="4" t="s">
        <v>54</v>
      </c>
      <c r="D50" s="4" t="s">
        <v>55</v>
      </c>
      <c r="E50" s="4">
        <v>206.51999999999998</v>
      </c>
      <c r="F50" s="4">
        <v>200</v>
      </c>
      <c r="G50" s="5">
        <v>55</v>
      </c>
      <c r="H50" s="7">
        <v>0</v>
      </c>
      <c r="I50" s="7">
        <v>55</v>
      </c>
      <c r="J50" s="14">
        <v>0</v>
      </c>
      <c r="K50" s="15">
        <v>0</v>
      </c>
      <c r="L50" s="16">
        <f>Table2[[#This Row],[IPACK Buy stock from TSC]]-Table2[[#This Row],[Use Old TSC Stock]]</f>
        <v>55</v>
      </c>
      <c r="M50" s="7">
        <v>8</v>
      </c>
      <c r="N50" s="35">
        <f>Table2[[#This Row],[Remain Old TSC Stock at 20 May''19]]-Table2[[#This Row],[Order 
21 May''19 - 20 Jun''19]]</f>
        <v>47</v>
      </c>
      <c r="O50" s="14">
        <f>IF(Table2[[#This Row],[Stock remain 20 Jun]]&lt;0,Table2[[#This Row],[Remain Old TSC Stock at 20 May''19]],Table2[[#This Row],[Order 
21 May''19 - 20 Jun''19]])</f>
        <v>8</v>
      </c>
      <c r="P50" s="15">
        <f>IF(Table2[[#This Row],[Stock remain 20 Jun]]&lt;0,Table2[[#This Row],[Stock remain 20 Jun]]*-1,0)</f>
        <v>0</v>
      </c>
      <c r="Q50" s="16">
        <f>Table2[[#This Row],[Remain Old TSC Stock at 20 May''19]]-Table2[[#This Row],[Use Old TSC Stock
(21 May - 20 Jun)]]</f>
        <v>47</v>
      </c>
      <c r="R50" s="66">
        <f>Table2[[#This Row],[Use Old TSC Stock
(21 May - 20 Jun)]]*Table2[[#This Row],[TSC Price buy back price]]</f>
        <v>1652.1599999999999</v>
      </c>
      <c r="S50" s="66">
        <f>Table2[[#This Row],[Use IPACK New
(21 May - 20 Jun)]]*Table2[[#This Row],[IPACK sell Price]]</f>
        <v>0</v>
      </c>
      <c r="T50" s="66">
        <f>Table2[[#This Row],[Billing use TSC Stock]]+Table2[[#This Row],[Total Billing use New IPACK]]</f>
        <v>1652.1599999999999</v>
      </c>
    </row>
    <row r="51" spans="2:20" x14ac:dyDescent="0.25">
      <c r="B51" s="3">
        <v>27</v>
      </c>
      <c r="C51" s="4" t="s">
        <v>56</v>
      </c>
      <c r="D51" s="4" t="s">
        <v>57</v>
      </c>
      <c r="E51" s="4">
        <v>22.21</v>
      </c>
      <c r="F51" s="4">
        <v>20</v>
      </c>
      <c r="G51" s="5">
        <v>328</v>
      </c>
      <c r="H51" s="7">
        <v>0</v>
      </c>
      <c r="I51" s="7">
        <v>328</v>
      </c>
      <c r="J51" s="14">
        <v>0</v>
      </c>
      <c r="K51" s="15">
        <v>0</v>
      </c>
      <c r="L51" s="16">
        <f>Table2[[#This Row],[IPACK Buy stock from TSC]]-Table2[[#This Row],[Use Old TSC Stock]]</f>
        <v>328</v>
      </c>
      <c r="M51" s="7">
        <v>0</v>
      </c>
      <c r="N51" s="35">
        <f>Table2[[#This Row],[Remain Old TSC Stock at 20 May''19]]-Table2[[#This Row],[Order 
21 May''19 - 20 Jun''19]]</f>
        <v>328</v>
      </c>
      <c r="O51" s="14">
        <f>IF(Table2[[#This Row],[Stock remain 20 Jun]]&lt;0,Table2[[#This Row],[Remain Old TSC Stock at 20 May''19]],Table2[[#This Row],[Order 
21 May''19 - 20 Jun''19]])</f>
        <v>0</v>
      </c>
      <c r="P51" s="15">
        <f>IF(Table2[[#This Row],[Stock remain 20 Jun]]&lt;0,Table2[[#This Row],[Stock remain 20 Jun]]*-1,0)</f>
        <v>0</v>
      </c>
      <c r="Q51" s="16">
        <f>Table2[[#This Row],[Remain Old TSC Stock at 20 May''19]]-Table2[[#This Row],[Use Old TSC Stock
(21 May - 20 Jun)]]</f>
        <v>328</v>
      </c>
      <c r="R51" s="66">
        <f>Table2[[#This Row],[Use Old TSC Stock
(21 May - 20 Jun)]]*Table2[[#This Row],[TSC Price buy back price]]</f>
        <v>0</v>
      </c>
      <c r="S51" s="66">
        <f>Table2[[#This Row],[Use IPACK New
(21 May - 20 Jun)]]*Table2[[#This Row],[IPACK sell Price]]</f>
        <v>0</v>
      </c>
      <c r="T51" s="66">
        <f>Table2[[#This Row],[Billing use TSC Stock]]+Table2[[#This Row],[Total Billing use New IPACK]]</f>
        <v>0</v>
      </c>
    </row>
    <row r="52" spans="2:20" x14ac:dyDescent="0.25">
      <c r="B52" s="3">
        <v>28</v>
      </c>
      <c r="C52" s="4" t="s">
        <v>58</v>
      </c>
      <c r="D52" s="4" t="s">
        <v>59</v>
      </c>
      <c r="E52" s="4">
        <v>30.200000000000003</v>
      </c>
      <c r="F52" s="4">
        <v>29.24</v>
      </c>
      <c r="G52" s="5">
        <v>463</v>
      </c>
      <c r="H52" s="7">
        <v>70</v>
      </c>
      <c r="I52" s="7">
        <v>393</v>
      </c>
      <c r="J52" s="14">
        <v>70</v>
      </c>
      <c r="K52" s="15">
        <v>0</v>
      </c>
      <c r="L52" s="16">
        <f>Table2[[#This Row],[IPACK Buy stock from TSC]]-Table2[[#This Row],[Use Old TSC Stock]]</f>
        <v>393</v>
      </c>
      <c r="M52" s="7">
        <v>250</v>
      </c>
      <c r="N52" s="35">
        <f>Table2[[#This Row],[Remain Old TSC Stock at 20 May''19]]-Table2[[#This Row],[Order 
21 May''19 - 20 Jun''19]]</f>
        <v>143</v>
      </c>
      <c r="O52" s="14">
        <f>IF(Table2[[#This Row],[Stock remain 20 Jun]]&lt;0,Table2[[#This Row],[Remain Old TSC Stock at 20 May''19]],Table2[[#This Row],[Order 
21 May''19 - 20 Jun''19]])</f>
        <v>250</v>
      </c>
      <c r="P52" s="15">
        <f>IF(Table2[[#This Row],[Stock remain 20 Jun]]&lt;0,Table2[[#This Row],[Stock remain 20 Jun]]*-1,0)</f>
        <v>0</v>
      </c>
      <c r="Q52" s="16">
        <f>Table2[[#This Row],[Remain Old TSC Stock at 20 May''19]]-Table2[[#This Row],[Use Old TSC Stock
(21 May - 20 Jun)]]</f>
        <v>143</v>
      </c>
      <c r="R52" s="66">
        <f>Table2[[#This Row],[Use Old TSC Stock
(21 May - 20 Jun)]]*Table2[[#This Row],[TSC Price buy back price]]</f>
        <v>7550.0000000000009</v>
      </c>
      <c r="S52" s="66">
        <f>Table2[[#This Row],[Use IPACK New
(21 May - 20 Jun)]]*Table2[[#This Row],[IPACK sell Price]]</f>
        <v>0</v>
      </c>
      <c r="T52" s="66">
        <f>Table2[[#This Row],[Billing use TSC Stock]]+Table2[[#This Row],[Total Billing use New IPACK]]</f>
        <v>7550.0000000000009</v>
      </c>
    </row>
    <row r="53" spans="2:20" x14ac:dyDescent="0.25">
      <c r="B53" s="3">
        <v>29</v>
      </c>
      <c r="C53" s="4" t="s">
        <v>60</v>
      </c>
      <c r="D53" s="4" t="s">
        <v>61</v>
      </c>
      <c r="E53" s="4">
        <v>28.14</v>
      </c>
      <c r="F53" s="4">
        <v>24</v>
      </c>
      <c r="G53" s="5">
        <f>805+1350</f>
        <v>2155</v>
      </c>
      <c r="H53" s="7">
        <v>120</v>
      </c>
      <c r="I53" s="7">
        <v>2035</v>
      </c>
      <c r="J53" s="14">
        <v>120</v>
      </c>
      <c r="K53" s="15">
        <v>0</v>
      </c>
      <c r="L53" s="16">
        <f>Table2[[#This Row],[IPACK Buy stock from TSC]]-Table2[[#This Row],[Use Old TSC Stock]]</f>
        <v>2035</v>
      </c>
      <c r="M53" s="7">
        <v>370</v>
      </c>
      <c r="N53" s="35">
        <f>Table2[[#This Row],[Remain Old TSC Stock at 20 May''19]]-Table2[[#This Row],[Order 
21 May''19 - 20 Jun''19]]</f>
        <v>1665</v>
      </c>
      <c r="O53" s="14">
        <f>IF(Table2[[#This Row],[Stock remain 20 Jun]]&lt;0,Table2[[#This Row],[Remain Old TSC Stock at 20 May''19]],Table2[[#This Row],[Order 
21 May''19 - 20 Jun''19]])</f>
        <v>370</v>
      </c>
      <c r="P53" s="15">
        <f>IF(Table2[[#This Row],[Stock remain 20 Jun]]&lt;0,Table2[[#This Row],[Stock remain 20 Jun]]*-1,0)</f>
        <v>0</v>
      </c>
      <c r="Q53" s="16">
        <f>Table2[[#This Row],[Remain Old TSC Stock at 20 May''19]]-Table2[[#This Row],[Use Old TSC Stock
(21 May - 20 Jun)]]</f>
        <v>1665</v>
      </c>
      <c r="R53" s="66">
        <f>Table2[[#This Row],[Use Old TSC Stock
(21 May - 20 Jun)]]*Table2[[#This Row],[TSC Price buy back price]]</f>
        <v>10411.800000000001</v>
      </c>
      <c r="S53" s="66">
        <f>Table2[[#This Row],[Use IPACK New
(21 May - 20 Jun)]]*Table2[[#This Row],[IPACK sell Price]]</f>
        <v>0</v>
      </c>
      <c r="T53" s="66">
        <f>Table2[[#This Row],[Billing use TSC Stock]]+Table2[[#This Row],[Total Billing use New IPACK]]</f>
        <v>10411.800000000001</v>
      </c>
    </row>
    <row r="54" spans="2:20" x14ac:dyDescent="0.25">
      <c r="B54" s="3">
        <v>30</v>
      </c>
      <c r="C54" s="4" t="s">
        <v>62</v>
      </c>
      <c r="D54" s="4" t="s">
        <v>63</v>
      </c>
      <c r="E54" s="4">
        <v>361.40999999999997</v>
      </c>
      <c r="F54" s="4">
        <v>350</v>
      </c>
      <c r="G54" s="5">
        <v>106</v>
      </c>
      <c r="H54" s="7">
        <v>45</v>
      </c>
      <c r="I54" s="7">
        <v>61</v>
      </c>
      <c r="J54" s="14">
        <v>45</v>
      </c>
      <c r="K54" s="15">
        <v>0</v>
      </c>
      <c r="L54" s="16">
        <f>Table2[[#This Row],[IPACK Buy stock from TSC]]-Table2[[#This Row],[Use Old TSC Stock]]</f>
        <v>61</v>
      </c>
      <c r="M54" s="7">
        <v>150</v>
      </c>
      <c r="N54" s="35">
        <f>Table2[[#This Row],[Remain Old TSC Stock at 20 May''19]]-Table2[[#This Row],[Order 
21 May''19 - 20 Jun''19]]</f>
        <v>-89</v>
      </c>
      <c r="O54" s="14">
        <f>IF(Table2[[#This Row],[Stock remain 20 Jun]]&lt;0,Table2[[#This Row],[Remain Old TSC Stock at 20 May''19]],Table2[[#This Row],[Order 
21 May''19 - 20 Jun''19]])</f>
        <v>61</v>
      </c>
      <c r="P54" s="15">
        <f>IF(Table2[[#This Row],[Stock remain 20 Jun]]&lt;0,Table2[[#This Row],[Stock remain 20 Jun]]*-1,0)</f>
        <v>89</v>
      </c>
      <c r="Q54" s="16">
        <f>Table2[[#This Row],[Remain Old TSC Stock at 20 May''19]]-Table2[[#This Row],[Use Old TSC Stock
(21 May - 20 Jun)]]</f>
        <v>0</v>
      </c>
      <c r="R54" s="66">
        <f>Table2[[#This Row],[Use Old TSC Stock
(21 May - 20 Jun)]]*Table2[[#This Row],[TSC Price buy back price]]</f>
        <v>22046.01</v>
      </c>
      <c r="S54" s="66">
        <f>Table2[[#This Row],[Use IPACK New
(21 May - 20 Jun)]]*Table2[[#This Row],[IPACK sell Price]]</f>
        <v>31150</v>
      </c>
      <c r="T54" s="66">
        <f>Table2[[#This Row],[Billing use TSC Stock]]+Table2[[#This Row],[Total Billing use New IPACK]]</f>
        <v>53196.009999999995</v>
      </c>
    </row>
    <row r="55" spans="2:20" x14ac:dyDescent="0.25">
      <c r="B55" s="3">
        <v>31</v>
      </c>
      <c r="C55" s="6" t="s">
        <v>64</v>
      </c>
      <c r="D55" s="6" t="s">
        <v>65</v>
      </c>
      <c r="E55" s="6">
        <v>17.05</v>
      </c>
      <c r="F55" s="6">
        <v>14.4</v>
      </c>
      <c r="G55" s="5">
        <v>300</v>
      </c>
      <c r="H55" s="7">
        <v>0</v>
      </c>
      <c r="I55" s="7">
        <v>300</v>
      </c>
      <c r="J55" s="14">
        <v>0</v>
      </c>
      <c r="K55" s="15">
        <v>0</v>
      </c>
      <c r="L55" s="16">
        <f>Table2[[#This Row],[IPACK Buy stock from TSC]]-Table2[[#This Row],[Use Old TSC Stock]]</f>
        <v>300</v>
      </c>
      <c r="M55" s="7">
        <v>0</v>
      </c>
      <c r="N55" s="35">
        <f>Table2[[#This Row],[Remain Old TSC Stock at 20 May''19]]-Table2[[#This Row],[Order 
21 May''19 - 20 Jun''19]]</f>
        <v>300</v>
      </c>
      <c r="O55" s="14">
        <f>IF(Table2[[#This Row],[Stock remain 20 Jun]]&lt;0,Table2[[#This Row],[Remain Old TSC Stock at 20 May''19]],Table2[[#This Row],[Order 
21 May''19 - 20 Jun''19]])</f>
        <v>0</v>
      </c>
      <c r="P55" s="15">
        <f>IF(Table2[[#This Row],[Stock remain 20 Jun]]&lt;0,Table2[[#This Row],[Stock remain 20 Jun]]*-1,0)</f>
        <v>0</v>
      </c>
      <c r="Q55" s="16">
        <f>Table2[[#This Row],[Remain Old TSC Stock at 20 May''19]]-Table2[[#This Row],[Use Old TSC Stock
(21 May - 20 Jun)]]</f>
        <v>300</v>
      </c>
      <c r="R55" s="66">
        <f>Table2[[#This Row],[Use Old TSC Stock
(21 May - 20 Jun)]]*Table2[[#This Row],[TSC Price buy back price]]</f>
        <v>0</v>
      </c>
      <c r="S55" s="66">
        <f>Table2[[#This Row],[Use IPACK New
(21 May - 20 Jun)]]*Table2[[#This Row],[IPACK sell Price]]</f>
        <v>0</v>
      </c>
      <c r="T55" s="66">
        <f>Table2[[#This Row],[Billing use TSC Stock]]+Table2[[#This Row],[Total Billing use New IPACK]]</f>
        <v>0</v>
      </c>
    </row>
    <row r="56" spans="2:20" x14ac:dyDescent="0.25">
      <c r="B56" s="3">
        <v>32</v>
      </c>
      <c r="C56" s="4" t="s">
        <v>66</v>
      </c>
      <c r="D56" s="4" t="s">
        <v>67</v>
      </c>
      <c r="E56" s="4">
        <v>32.79</v>
      </c>
      <c r="F56" s="4">
        <v>31.12</v>
      </c>
      <c r="G56" s="5">
        <v>143</v>
      </c>
      <c r="H56" s="7">
        <v>23</v>
      </c>
      <c r="I56" s="7">
        <v>120</v>
      </c>
      <c r="J56" s="14">
        <v>23</v>
      </c>
      <c r="K56" s="15">
        <v>0</v>
      </c>
      <c r="L56" s="16">
        <f>Table2[[#This Row],[IPACK Buy stock from TSC]]-Table2[[#This Row],[Use Old TSC Stock]]</f>
        <v>120</v>
      </c>
      <c r="M56" s="7">
        <v>15</v>
      </c>
      <c r="N56" s="35">
        <f>Table2[[#This Row],[Remain Old TSC Stock at 20 May''19]]-Table2[[#This Row],[Order 
21 May''19 - 20 Jun''19]]</f>
        <v>105</v>
      </c>
      <c r="O56" s="14">
        <f>IF(Table2[[#This Row],[Stock remain 20 Jun]]&lt;0,Table2[[#This Row],[Remain Old TSC Stock at 20 May''19]],Table2[[#This Row],[Order 
21 May''19 - 20 Jun''19]])</f>
        <v>15</v>
      </c>
      <c r="P56" s="15">
        <f>IF(Table2[[#This Row],[Stock remain 20 Jun]]&lt;0,Table2[[#This Row],[Stock remain 20 Jun]]*-1,0)</f>
        <v>0</v>
      </c>
      <c r="Q56" s="16">
        <f>Table2[[#This Row],[Remain Old TSC Stock at 20 May''19]]-Table2[[#This Row],[Use Old TSC Stock
(21 May - 20 Jun)]]</f>
        <v>105</v>
      </c>
      <c r="R56" s="66">
        <f>Table2[[#This Row],[Use Old TSC Stock
(21 May - 20 Jun)]]*Table2[[#This Row],[TSC Price buy back price]]</f>
        <v>491.84999999999997</v>
      </c>
      <c r="S56" s="66">
        <f>Table2[[#This Row],[Use IPACK New
(21 May - 20 Jun)]]*Table2[[#This Row],[IPACK sell Price]]</f>
        <v>0</v>
      </c>
      <c r="T56" s="66">
        <f>Table2[[#This Row],[Billing use TSC Stock]]+Table2[[#This Row],[Total Billing use New IPACK]]</f>
        <v>491.84999999999997</v>
      </c>
    </row>
    <row r="57" spans="2:20" x14ac:dyDescent="0.25">
      <c r="B57" s="3">
        <v>33</v>
      </c>
      <c r="C57" s="4" t="s">
        <v>68</v>
      </c>
      <c r="D57" s="4" t="s">
        <v>69</v>
      </c>
      <c r="E57" s="4">
        <v>57.57</v>
      </c>
      <c r="F57" s="4">
        <v>54.64</v>
      </c>
      <c r="G57" s="5">
        <v>2784</v>
      </c>
      <c r="H57" s="7">
        <v>160</v>
      </c>
      <c r="I57" s="7">
        <v>2624</v>
      </c>
      <c r="J57" s="14">
        <v>160</v>
      </c>
      <c r="K57" s="15">
        <v>0</v>
      </c>
      <c r="L57" s="16">
        <f>Table2[[#This Row],[IPACK Buy stock from TSC]]-Table2[[#This Row],[Use Old TSC Stock]]</f>
        <v>2624</v>
      </c>
      <c r="M57" s="7">
        <v>1220</v>
      </c>
      <c r="N57" s="35">
        <f>Table2[[#This Row],[Remain Old TSC Stock at 20 May''19]]-Table2[[#This Row],[Order 
21 May''19 - 20 Jun''19]]</f>
        <v>1404</v>
      </c>
      <c r="O57" s="14">
        <f>IF(Table2[[#This Row],[Stock remain 20 Jun]]&lt;0,Table2[[#This Row],[Remain Old TSC Stock at 20 May''19]],Table2[[#This Row],[Order 
21 May''19 - 20 Jun''19]])</f>
        <v>1220</v>
      </c>
      <c r="P57" s="15">
        <f>IF(Table2[[#This Row],[Stock remain 20 Jun]]&lt;0,Table2[[#This Row],[Stock remain 20 Jun]]*-1,0)</f>
        <v>0</v>
      </c>
      <c r="Q57" s="16">
        <f>Table2[[#This Row],[Remain Old TSC Stock at 20 May''19]]-Table2[[#This Row],[Use Old TSC Stock
(21 May - 20 Jun)]]</f>
        <v>1404</v>
      </c>
      <c r="R57" s="66">
        <f>Table2[[#This Row],[Use Old TSC Stock
(21 May - 20 Jun)]]*Table2[[#This Row],[TSC Price buy back price]]</f>
        <v>70235.399999999994</v>
      </c>
      <c r="S57" s="66">
        <f>Table2[[#This Row],[Use IPACK New
(21 May - 20 Jun)]]*Table2[[#This Row],[IPACK sell Price]]</f>
        <v>0</v>
      </c>
      <c r="T57" s="66">
        <f>Table2[[#This Row],[Billing use TSC Stock]]+Table2[[#This Row],[Total Billing use New IPACK]]</f>
        <v>70235.399999999994</v>
      </c>
    </row>
    <row r="58" spans="2:20" x14ac:dyDescent="0.25">
      <c r="B58" s="3">
        <v>34</v>
      </c>
      <c r="C58" s="4" t="s">
        <v>70</v>
      </c>
      <c r="D58" s="4" t="s">
        <v>71</v>
      </c>
      <c r="E58" s="4">
        <v>27.110000000000003</v>
      </c>
      <c r="F58" s="4">
        <v>25.48</v>
      </c>
      <c r="G58" s="5">
        <v>178</v>
      </c>
      <c r="H58" s="7">
        <v>0</v>
      </c>
      <c r="I58" s="7">
        <v>178</v>
      </c>
      <c r="J58" s="14">
        <v>0</v>
      </c>
      <c r="K58" s="15">
        <v>0</v>
      </c>
      <c r="L58" s="16">
        <f>Table2[[#This Row],[IPACK Buy stock from TSC]]-Table2[[#This Row],[Use Old TSC Stock]]</f>
        <v>178</v>
      </c>
      <c r="M58" s="7">
        <v>260</v>
      </c>
      <c r="N58" s="35">
        <f>Table2[[#This Row],[Remain Old TSC Stock at 20 May''19]]-Table2[[#This Row],[Order 
21 May''19 - 20 Jun''19]]</f>
        <v>-82</v>
      </c>
      <c r="O58" s="14">
        <f>IF(Table2[[#This Row],[Stock remain 20 Jun]]&lt;0,Table2[[#This Row],[Remain Old TSC Stock at 20 May''19]],Table2[[#This Row],[Order 
21 May''19 - 20 Jun''19]])</f>
        <v>178</v>
      </c>
      <c r="P58" s="15">
        <f>IF(Table2[[#This Row],[Stock remain 20 Jun]]&lt;0,Table2[[#This Row],[Stock remain 20 Jun]]*-1,0)</f>
        <v>82</v>
      </c>
      <c r="Q58" s="16">
        <f>Table2[[#This Row],[Remain Old TSC Stock at 20 May''19]]-Table2[[#This Row],[Use Old TSC Stock
(21 May - 20 Jun)]]</f>
        <v>0</v>
      </c>
      <c r="R58" s="66">
        <f>Table2[[#This Row],[Use Old TSC Stock
(21 May - 20 Jun)]]*Table2[[#This Row],[TSC Price buy back price]]</f>
        <v>4825.5800000000008</v>
      </c>
      <c r="S58" s="66">
        <f>Table2[[#This Row],[Use IPACK New
(21 May - 20 Jun)]]*Table2[[#This Row],[IPACK sell Price]]</f>
        <v>2089.36</v>
      </c>
      <c r="T58" s="66">
        <f>Table2[[#This Row],[Billing use TSC Stock]]+Table2[[#This Row],[Total Billing use New IPACK]]</f>
        <v>6914.9400000000005</v>
      </c>
    </row>
    <row r="59" spans="2:20" x14ac:dyDescent="0.25">
      <c r="B59" s="3">
        <v>35</v>
      </c>
      <c r="C59" s="4" t="s">
        <v>72</v>
      </c>
      <c r="D59" s="4" t="s">
        <v>73</v>
      </c>
      <c r="E59" s="4">
        <v>49.6</v>
      </c>
      <c r="F59" s="4">
        <v>48.02</v>
      </c>
      <c r="G59" s="5">
        <v>122</v>
      </c>
      <c r="H59" s="7">
        <v>0</v>
      </c>
      <c r="I59" s="7">
        <v>122</v>
      </c>
      <c r="J59" s="14">
        <v>0</v>
      </c>
      <c r="K59" s="15">
        <v>0</v>
      </c>
      <c r="L59" s="16">
        <f>Table2[[#This Row],[IPACK Buy stock from TSC]]-Table2[[#This Row],[Use Old TSC Stock]]</f>
        <v>122</v>
      </c>
      <c r="M59" s="7">
        <v>78</v>
      </c>
      <c r="N59" s="35">
        <f>Table2[[#This Row],[Remain Old TSC Stock at 20 May''19]]-Table2[[#This Row],[Order 
21 May''19 - 20 Jun''19]]</f>
        <v>44</v>
      </c>
      <c r="O59" s="14">
        <f>IF(Table2[[#This Row],[Stock remain 20 Jun]]&lt;0,Table2[[#This Row],[Remain Old TSC Stock at 20 May''19]],Table2[[#This Row],[Order 
21 May''19 - 20 Jun''19]])</f>
        <v>78</v>
      </c>
      <c r="P59" s="15">
        <f>IF(Table2[[#This Row],[Stock remain 20 Jun]]&lt;0,Table2[[#This Row],[Stock remain 20 Jun]]*-1,0)</f>
        <v>0</v>
      </c>
      <c r="Q59" s="16">
        <f>Table2[[#This Row],[Remain Old TSC Stock at 20 May''19]]-Table2[[#This Row],[Use Old TSC Stock
(21 May - 20 Jun)]]</f>
        <v>44</v>
      </c>
      <c r="R59" s="66">
        <f>Table2[[#This Row],[Use Old TSC Stock
(21 May - 20 Jun)]]*Table2[[#This Row],[TSC Price buy back price]]</f>
        <v>3868.8</v>
      </c>
      <c r="S59" s="66">
        <f>Table2[[#This Row],[Use IPACK New
(21 May - 20 Jun)]]*Table2[[#This Row],[IPACK sell Price]]</f>
        <v>0</v>
      </c>
      <c r="T59" s="66">
        <f>Table2[[#This Row],[Billing use TSC Stock]]+Table2[[#This Row],[Total Billing use New IPACK]]</f>
        <v>3868.8</v>
      </c>
    </row>
    <row r="60" spans="2:20" x14ac:dyDescent="0.25">
      <c r="B60" s="3">
        <v>36</v>
      </c>
      <c r="C60" s="4" t="s">
        <v>74</v>
      </c>
      <c r="D60" s="4" t="s">
        <v>75</v>
      </c>
      <c r="E60" s="4">
        <v>80.290000000000006</v>
      </c>
      <c r="F60" s="4">
        <v>76.2</v>
      </c>
      <c r="G60" s="5">
        <v>542</v>
      </c>
      <c r="H60" s="7">
        <v>120</v>
      </c>
      <c r="I60" s="7">
        <v>422</v>
      </c>
      <c r="J60" s="14">
        <v>120</v>
      </c>
      <c r="K60" s="15">
        <v>0</v>
      </c>
      <c r="L60" s="16">
        <f>Table2[[#This Row],[IPACK Buy stock from TSC]]-Table2[[#This Row],[Use Old TSC Stock]]</f>
        <v>422</v>
      </c>
      <c r="M60" s="7">
        <v>240</v>
      </c>
      <c r="N60" s="35">
        <f>Table2[[#This Row],[Remain Old TSC Stock at 20 May''19]]-Table2[[#This Row],[Order 
21 May''19 - 20 Jun''19]]</f>
        <v>182</v>
      </c>
      <c r="O60" s="14">
        <f>IF(Table2[[#This Row],[Stock remain 20 Jun]]&lt;0,Table2[[#This Row],[Remain Old TSC Stock at 20 May''19]],Table2[[#This Row],[Order 
21 May''19 - 20 Jun''19]])</f>
        <v>240</v>
      </c>
      <c r="P60" s="15">
        <f>IF(Table2[[#This Row],[Stock remain 20 Jun]]&lt;0,Table2[[#This Row],[Stock remain 20 Jun]]*-1,0)</f>
        <v>0</v>
      </c>
      <c r="Q60" s="16">
        <f>Table2[[#This Row],[Remain Old TSC Stock at 20 May''19]]-Table2[[#This Row],[Use Old TSC Stock
(21 May - 20 Jun)]]</f>
        <v>182</v>
      </c>
      <c r="R60" s="66">
        <f>Table2[[#This Row],[Use Old TSC Stock
(21 May - 20 Jun)]]*Table2[[#This Row],[TSC Price buy back price]]</f>
        <v>19269.600000000002</v>
      </c>
      <c r="S60" s="66">
        <f>Table2[[#This Row],[Use IPACK New
(21 May - 20 Jun)]]*Table2[[#This Row],[IPACK sell Price]]</f>
        <v>0</v>
      </c>
      <c r="T60" s="66">
        <f>Table2[[#This Row],[Billing use TSC Stock]]+Table2[[#This Row],[Total Billing use New IPACK]]</f>
        <v>19269.600000000002</v>
      </c>
    </row>
    <row r="61" spans="2:20" x14ac:dyDescent="0.25">
      <c r="B61" s="3">
        <v>37</v>
      </c>
      <c r="C61" s="4" t="s">
        <v>76</v>
      </c>
      <c r="D61" s="4" t="s">
        <v>77</v>
      </c>
      <c r="E61" s="4">
        <v>69.190000000000012</v>
      </c>
      <c r="F61" s="4">
        <v>65.66</v>
      </c>
      <c r="G61" s="5">
        <v>104</v>
      </c>
      <c r="H61" s="7">
        <v>0</v>
      </c>
      <c r="I61" s="7">
        <v>104</v>
      </c>
      <c r="J61" s="14">
        <v>0</v>
      </c>
      <c r="K61" s="15">
        <v>0</v>
      </c>
      <c r="L61" s="16">
        <f>Table2[[#This Row],[IPACK Buy stock from TSC]]-Table2[[#This Row],[Use Old TSC Stock]]</f>
        <v>104</v>
      </c>
      <c r="M61" s="7">
        <v>6</v>
      </c>
      <c r="N61" s="35">
        <f>Table2[[#This Row],[Remain Old TSC Stock at 20 May''19]]-Table2[[#This Row],[Order 
21 May''19 - 20 Jun''19]]</f>
        <v>98</v>
      </c>
      <c r="O61" s="14">
        <f>IF(Table2[[#This Row],[Stock remain 20 Jun]]&lt;0,Table2[[#This Row],[Remain Old TSC Stock at 20 May''19]],Table2[[#This Row],[Order 
21 May''19 - 20 Jun''19]])</f>
        <v>6</v>
      </c>
      <c r="P61" s="15">
        <f>IF(Table2[[#This Row],[Stock remain 20 Jun]]&lt;0,Table2[[#This Row],[Stock remain 20 Jun]]*-1,0)</f>
        <v>0</v>
      </c>
      <c r="Q61" s="16">
        <f>Table2[[#This Row],[Remain Old TSC Stock at 20 May''19]]-Table2[[#This Row],[Use Old TSC Stock
(21 May - 20 Jun)]]</f>
        <v>98</v>
      </c>
      <c r="R61" s="66">
        <f>Table2[[#This Row],[Use Old TSC Stock
(21 May - 20 Jun)]]*Table2[[#This Row],[TSC Price buy back price]]</f>
        <v>415.1400000000001</v>
      </c>
      <c r="S61" s="66">
        <f>Table2[[#This Row],[Use IPACK New
(21 May - 20 Jun)]]*Table2[[#This Row],[IPACK sell Price]]</f>
        <v>0</v>
      </c>
      <c r="T61" s="66">
        <f>Table2[[#This Row],[Billing use TSC Stock]]+Table2[[#This Row],[Total Billing use New IPACK]]</f>
        <v>415.1400000000001</v>
      </c>
    </row>
    <row r="62" spans="2:20" x14ac:dyDescent="0.25">
      <c r="B62" s="3">
        <v>38</v>
      </c>
      <c r="C62" s="4" t="s">
        <v>78</v>
      </c>
      <c r="D62" s="4" t="s">
        <v>79</v>
      </c>
      <c r="E62" s="4">
        <v>55.769999999999996</v>
      </c>
      <c r="F62" s="4">
        <v>52.92</v>
      </c>
      <c r="G62" s="5">
        <v>9</v>
      </c>
      <c r="H62" s="7">
        <v>0</v>
      </c>
      <c r="I62" s="7">
        <v>9</v>
      </c>
      <c r="J62" s="14">
        <v>0</v>
      </c>
      <c r="K62" s="15">
        <v>0</v>
      </c>
      <c r="L62" s="16">
        <f>Table2[[#This Row],[IPACK Buy stock from TSC]]-Table2[[#This Row],[Use Old TSC Stock]]</f>
        <v>9</v>
      </c>
      <c r="M62" s="7">
        <v>6</v>
      </c>
      <c r="N62" s="35">
        <f>Table2[[#This Row],[Remain Old TSC Stock at 20 May''19]]-Table2[[#This Row],[Order 
21 May''19 - 20 Jun''19]]</f>
        <v>3</v>
      </c>
      <c r="O62" s="14">
        <f>IF(Table2[[#This Row],[Stock remain 20 Jun]]&lt;0,Table2[[#This Row],[Remain Old TSC Stock at 20 May''19]],Table2[[#This Row],[Order 
21 May''19 - 20 Jun''19]])</f>
        <v>6</v>
      </c>
      <c r="P62" s="15">
        <f>IF(Table2[[#This Row],[Stock remain 20 Jun]]&lt;0,Table2[[#This Row],[Stock remain 20 Jun]]*-1,0)</f>
        <v>0</v>
      </c>
      <c r="Q62" s="16">
        <f>Table2[[#This Row],[Remain Old TSC Stock at 20 May''19]]-Table2[[#This Row],[Use Old TSC Stock
(21 May - 20 Jun)]]</f>
        <v>3</v>
      </c>
      <c r="R62" s="66">
        <f>Table2[[#This Row],[Use Old TSC Stock
(21 May - 20 Jun)]]*Table2[[#This Row],[TSC Price buy back price]]</f>
        <v>334.62</v>
      </c>
      <c r="S62" s="66">
        <f>Table2[[#This Row],[Use IPACK New
(21 May - 20 Jun)]]*Table2[[#This Row],[IPACK sell Price]]</f>
        <v>0</v>
      </c>
      <c r="T62" s="66">
        <f>Table2[[#This Row],[Billing use TSC Stock]]+Table2[[#This Row],[Total Billing use New IPACK]]</f>
        <v>334.62</v>
      </c>
    </row>
    <row r="63" spans="2:20" x14ac:dyDescent="0.25">
      <c r="B63" s="3">
        <v>39</v>
      </c>
      <c r="C63" s="4" t="s">
        <v>80</v>
      </c>
      <c r="D63" s="4" t="s">
        <v>81</v>
      </c>
      <c r="E63" s="4">
        <v>91.09</v>
      </c>
      <c r="F63" s="4">
        <v>88.2</v>
      </c>
      <c r="G63" s="5">
        <v>255</v>
      </c>
      <c r="H63" s="7">
        <v>45</v>
      </c>
      <c r="I63" s="7">
        <v>210</v>
      </c>
      <c r="J63" s="14">
        <v>45</v>
      </c>
      <c r="K63" s="15">
        <v>0</v>
      </c>
      <c r="L63" s="16">
        <f>Table2[[#This Row],[IPACK Buy stock from TSC]]-Table2[[#This Row],[Use Old TSC Stock]]</f>
        <v>210</v>
      </c>
      <c r="M63" s="7">
        <v>108</v>
      </c>
      <c r="N63" s="35">
        <f>Table2[[#This Row],[Remain Old TSC Stock at 20 May''19]]-Table2[[#This Row],[Order 
21 May''19 - 20 Jun''19]]</f>
        <v>102</v>
      </c>
      <c r="O63" s="14">
        <f>IF(Table2[[#This Row],[Stock remain 20 Jun]]&lt;0,Table2[[#This Row],[Remain Old TSC Stock at 20 May''19]],Table2[[#This Row],[Order 
21 May''19 - 20 Jun''19]])</f>
        <v>108</v>
      </c>
      <c r="P63" s="15">
        <f>IF(Table2[[#This Row],[Stock remain 20 Jun]]&lt;0,Table2[[#This Row],[Stock remain 20 Jun]]*-1,0)</f>
        <v>0</v>
      </c>
      <c r="Q63" s="16">
        <f>Table2[[#This Row],[Remain Old TSC Stock at 20 May''19]]-Table2[[#This Row],[Use Old TSC Stock
(21 May - 20 Jun)]]</f>
        <v>102</v>
      </c>
      <c r="R63" s="66">
        <f>Table2[[#This Row],[Use Old TSC Stock
(21 May - 20 Jun)]]*Table2[[#This Row],[TSC Price buy back price]]</f>
        <v>9837.7200000000012</v>
      </c>
      <c r="S63" s="66">
        <f>Table2[[#This Row],[Use IPACK New
(21 May - 20 Jun)]]*Table2[[#This Row],[IPACK sell Price]]</f>
        <v>0</v>
      </c>
      <c r="T63" s="66">
        <f>Table2[[#This Row],[Billing use TSC Stock]]+Table2[[#This Row],[Total Billing use New IPACK]]</f>
        <v>9837.7200000000012</v>
      </c>
    </row>
    <row r="64" spans="2:20" x14ac:dyDescent="0.25">
      <c r="B64" s="3">
        <v>40</v>
      </c>
      <c r="C64" s="4" t="s">
        <v>82</v>
      </c>
      <c r="D64" s="4" t="s">
        <v>83</v>
      </c>
      <c r="E64" s="4">
        <v>156.85</v>
      </c>
      <c r="F64" s="4">
        <v>151.9</v>
      </c>
      <c r="G64" s="5">
        <v>160</v>
      </c>
      <c r="H64" s="7">
        <v>70</v>
      </c>
      <c r="I64" s="7">
        <v>90</v>
      </c>
      <c r="J64" s="14">
        <v>70</v>
      </c>
      <c r="K64" s="15">
        <v>0</v>
      </c>
      <c r="L64" s="16">
        <f>Table2[[#This Row],[IPACK Buy stock from TSC]]-Table2[[#This Row],[Use Old TSC Stock]]</f>
        <v>90</v>
      </c>
      <c r="M64" s="7">
        <v>111</v>
      </c>
      <c r="N64" s="35">
        <f>Table2[[#This Row],[Remain Old TSC Stock at 20 May''19]]-Table2[[#This Row],[Order 
21 May''19 - 20 Jun''19]]</f>
        <v>-21</v>
      </c>
      <c r="O64" s="14">
        <f>IF(Table2[[#This Row],[Stock remain 20 Jun]]&lt;0,Table2[[#This Row],[Remain Old TSC Stock at 20 May''19]],Table2[[#This Row],[Order 
21 May''19 - 20 Jun''19]])</f>
        <v>90</v>
      </c>
      <c r="P64" s="15">
        <f>IF(Table2[[#This Row],[Stock remain 20 Jun]]&lt;0,Table2[[#This Row],[Stock remain 20 Jun]]*-1,0)</f>
        <v>21</v>
      </c>
      <c r="Q64" s="16">
        <f>Table2[[#This Row],[Remain Old TSC Stock at 20 May''19]]-Table2[[#This Row],[Use Old TSC Stock
(21 May - 20 Jun)]]</f>
        <v>0</v>
      </c>
      <c r="R64" s="66">
        <f>Table2[[#This Row],[Use Old TSC Stock
(21 May - 20 Jun)]]*Table2[[#This Row],[TSC Price buy back price]]</f>
        <v>14116.5</v>
      </c>
      <c r="S64" s="66">
        <f>Table2[[#This Row],[Use IPACK New
(21 May - 20 Jun)]]*Table2[[#This Row],[IPACK sell Price]]</f>
        <v>3189.9</v>
      </c>
      <c r="T64" s="66">
        <f>Table2[[#This Row],[Billing use TSC Stock]]+Table2[[#This Row],[Total Billing use New IPACK]]</f>
        <v>17306.400000000001</v>
      </c>
    </row>
    <row r="65" spans="2:20" x14ac:dyDescent="0.25">
      <c r="B65" s="3">
        <v>41</v>
      </c>
      <c r="C65" s="4" t="s">
        <v>84</v>
      </c>
      <c r="D65" s="4" t="s">
        <v>85</v>
      </c>
      <c r="E65" s="4">
        <v>86.02000000000001</v>
      </c>
      <c r="F65" s="4">
        <v>83.3</v>
      </c>
      <c r="G65" s="5">
        <v>189</v>
      </c>
      <c r="H65" s="7">
        <v>70</v>
      </c>
      <c r="I65" s="7">
        <v>119</v>
      </c>
      <c r="J65" s="14">
        <v>70</v>
      </c>
      <c r="K65" s="15">
        <v>0</v>
      </c>
      <c r="L65" s="16">
        <f>Table2[[#This Row],[IPACK Buy stock from TSC]]-Table2[[#This Row],[Use Old TSC Stock]]</f>
        <v>119</v>
      </c>
      <c r="M65" s="7">
        <v>231</v>
      </c>
      <c r="N65" s="35">
        <f>Table2[[#This Row],[Remain Old TSC Stock at 20 May''19]]-Table2[[#This Row],[Order 
21 May''19 - 20 Jun''19]]</f>
        <v>-112</v>
      </c>
      <c r="O65" s="14">
        <f>IF(Table2[[#This Row],[Stock remain 20 Jun]]&lt;0,Table2[[#This Row],[Remain Old TSC Stock at 20 May''19]],Table2[[#This Row],[Order 
21 May''19 - 20 Jun''19]])</f>
        <v>119</v>
      </c>
      <c r="P65" s="15">
        <f>IF(Table2[[#This Row],[Stock remain 20 Jun]]&lt;0,Table2[[#This Row],[Stock remain 20 Jun]]*-1,0)</f>
        <v>112</v>
      </c>
      <c r="Q65" s="16">
        <f>Table2[[#This Row],[Remain Old TSC Stock at 20 May''19]]-Table2[[#This Row],[Use Old TSC Stock
(21 May - 20 Jun)]]</f>
        <v>0</v>
      </c>
      <c r="R65" s="66">
        <f>Table2[[#This Row],[Use Old TSC Stock
(21 May - 20 Jun)]]*Table2[[#This Row],[TSC Price buy back price]]</f>
        <v>10236.380000000001</v>
      </c>
      <c r="S65" s="66">
        <f>Table2[[#This Row],[Use IPACK New
(21 May - 20 Jun)]]*Table2[[#This Row],[IPACK sell Price]]</f>
        <v>9329.6</v>
      </c>
      <c r="T65" s="66">
        <f>Table2[[#This Row],[Billing use TSC Stock]]+Table2[[#This Row],[Total Billing use New IPACK]]</f>
        <v>19565.980000000003</v>
      </c>
    </row>
    <row r="66" spans="2:20" x14ac:dyDescent="0.25">
      <c r="B66" s="3">
        <v>42</v>
      </c>
      <c r="C66" s="4" t="s">
        <v>86</v>
      </c>
      <c r="D66" s="4" t="s">
        <v>87</v>
      </c>
      <c r="E66" s="4">
        <v>354.18</v>
      </c>
      <c r="F66" s="4">
        <v>343</v>
      </c>
      <c r="G66" s="5">
        <v>18</v>
      </c>
      <c r="H66" s="7">
        <v>5</v>
      </c>
      <c r="I66" s="7">
        <v>13</v>
      </c>
      <c r="J66" s="14">
        <v>5</v>
      </c>
      <c r="K66" s="15">
        <v>0</v>
      </c>
      <c r="L66" s="16">
        <f>Table2[[#This Row],[IPACK Buy stock from TSC]]-Table2[[#This Row],[Use Old TSC Stock]]</f>
        <v>13</v>
      </c>
      <c r="M66" s="7">
        <v>8</v>
      </c>
      <c r="N66" s="35">
        <f>Table2[[#This Row],[Remain Old TSC Stock at 20 May''19]]-Table2[[#This Row],[Order 
21 May''19 - 20 Jun''19]]</f>
        <v>5</v>
      </c>
      <c r="O66" s="14">
        <f>IF(Table2[[#This Row],[Stock remain 20 Jun]]&lt;0,Table2[[#This Row],[Remain Old TSC Stock at 20 May''19]],Table2[[#This Row],[Order 
21 May''19 - 20 Jun''19]])</f>
        <v>8</v>
      </c>
      <c r="P66" s="15">
        <f>IF(Table2[[#This Row],[Stock remain 20 Jun]]&lt;0,Table2[[#This Row],[Stock remain 20 Jun]]*-1,0)</f>
        <v>0</v>
      </c>
      <c r="Q66" s="16">
        <f>Table2[[#This Row],[Remain Old TSC Stock at 20 May''19]]-Table2[[#This Row],[Use Old TSC Stock
(21 May - 20 Jun)]]</f>
        <v>5</v>
      </c>
      <c r="R66" s="66">
        <f>Table2[[#This Row],[Use Old TSC Stock
(21 May - 20 Jun)]]*Table2[[#This Row],[TSC Price buy back price]]</f>
        <v>2833.44</v>
      </c>
      <c r="S66" s="66">
        <f>Table2[[#This Row],[Use IPACK New
(21 May - 20 Jun)]]*Table2[[#This Row],[IPACK sell Price]]</f>
        <v>0</v>
      </c>
      <c r="T66" s="66">
        <f>Table2[[#This Row],[Billing use TSC Stock]]+Table2[[#This Row],[Total Billing use New IPACK]]</f>
        <v>2833.44</v>
      </c>
    </row>
    <row r="67" spans="2:20" x14ac:dyDescent="0.25">
      <c r="B67" s="3">
        <v>43</v>
      </c>
      <c r="C67" s="4" t="s">
        <v>88</v>
      </c>
      <c r="D67" s="4" t="s">
        <v>89</v>
      </c>
      <c r="E67" s="4">
        <v>114.62</v>
      </c>
      <c r="F67" s="4">
        <v>85</v>
      </c>
      <c r="G67" s="5">
        <v>89</v>
      </c>
      <c r="H67" s="7">
        <v>10</v>
      </c>
      <c r="I67" s="7">
        <v>79</v>
      </c>
      <c r="J67" s="14">
        <v>10</v>
      </c>
      <c r="K67" s="15">
        <v>0</v>
      </c>
      <c r="L67" s="16">
        <f>Table2[[#This Row],[IPACK Buy stock from TSC]]-Table2[[#This Row],[Use Old TSC Stock]]</f>
        <v>79</v>
      </c>
      <c r="M67" s="7">
        <v>40</v>
      </c>
      <c r="N67" s="35">
        <f>Table2[[#This Row],[Remain Old TSC Stock at 20 May''19]]-Table2[[#This Row],[Order 
21 May''19 - 20 Jun''19]]</f>
        <v>39</v>
      </c>
      <c r="O67" s="14">
        <f>IF(Table2[[#This Row],[Stock remain 20 Jun]]&lt;0,Table2[[#This Row],[Remain Old TSC Stock at 20 May''19]],Table2[[#This Row],[Order 
21 May''19 - 20 Jun''19]])</f>
        <v>40</v>
      </c>
      <c r="P67" s="15">
        <f>IF(Table2[[#This Row],[Stock remain 20 Jun]]&lt;0,Table2[[#This Row],[Stock remain 20 Jun]]*-1,0)</f>
        <v>0</v>
      </c>
      <c r="Q67" s="16">
        <f>Table2[[#This Row],[Remain Old TSC Stock at 20 May''19]]-Table2[[#This Row],[Use Old TSC Stock
(21 May - 20 Jun)]]</f>
        <v>39</v>
      </c>
      <c r="R67" s="66">
        <f>Table2[[#This Row],[Use Old TSC Stock
(21 May - 20 Jun)]]*Table2[[#This Row],[TSC Price buy back price]]</f>
        <v>4584.8</v>
      </c>
      <c r="S67" s="66">
        <f>Table2[[#This Row],[Use IPACK New
(21 May - 20 Jun)]]*Table2[[#This Row],[IPACK sell Price]]</f>
        <v>0</v>
      </c>
      <c r="T67" s="66">
        <f>Table2[[#This Row],[Billing use TSC Stock]]+Table2[[#This Row],[Total Billing use New IPACK]]</f>
        <v>4584.8</v>
      </c>
    </row>
    <row r="68" spans="2:20" x14ac:dyDescent="0.25">
      <c r="B68" s="3">
        <v>44</v>
      </c>
      <c r="C68" s="4" t="s">
        <v>90</v>
      </c>
      <c r="D68" s="4" t="s">
        <v>91</v>
      </c>
      <c r="E68" s="4">
        <v>88.61</v>
      </c>
      <c r="F68" s="4">
        <v>84.08</v>
      </c>
      <c r="G68" s="5">
        <v>98</v>
      </c>
      <c r="H68" s="7">
        <v>0</v>
      </c>
      <c r="I68" s="7">
        <v>98</v>
      </c>
      <c r="J68" s="14">
        <v>0</v>
      </c>
      <c r="K68" s="15">
        <v>0</v>
      </c>
      <c r="L68" s="16">
        <f>Table2[[#This Row],[IPACK Buy stock from TSC]]-Table2[[#This Row],[Use Old TSC Stock]]</f>
        <v>98</v>
      </c>
      <c r="M68" s="7">
        <v>0</v>
      </c>
      <c r="N68" s="35">
        <f>Table2[[#This Row],[Remain Old TSC Stock at 20 May''19]]-Table2[[#This Row],[Order 
21 May''19 - 20 Jun''19]]</f>
        <v>98</v>
      </c>
      <c r="O68" s="14">
        <f>IF(Table2[[#This Row],[Stock remain 20 Jun]]&lt;0,Table2[[#This Row],[Remain Old TSC Stock at 20 May''19]],Table2[[#This Row],[Order 
21 May''19 - 20 Jun''19]])</f>
        <v>0</v>
      </c>
      <c r="P68" s="15">
        <f>IF(Table2[[#This Row],[Stock remain 20 Jun]]&lt;0,Table2[[#This Row],[Stock remain 20 Jun]]*-1,0)</f>
        <v>0</v>
      </c>
      <c r="Q68" s="16">
        <f>Table2[[#This Row],[Remain Old TSC Stock at 20 May''19]]-Table2[[#This Row],[Use Old TSC Stock
(21 May - 20 Jun)]]</f>
        <v>98</v>
      </c>
      <c r="R68" s="66">
        <f>Table2[[#This Row],[Use Old TSC Stock
(21 May - 20 Jun)]]*Table2[[#This Row],[TSC Price buy back price]]</f>
        <v>0</v>
      </c>
      <c r="S68" s="66">
        <f>Table2[[#This Row],[Use IPACK New
(21 May - 20 Jun)]]*Table2[[#This Row],[IPACK sell Price]]</f>
        <v>0</v>
      </c>
      <c r="T68" s="66">
        <f>Table2[[#This Row],[Billing use TSC Stock]]+Table2[[#This Row],[Total Billing use New IPACK]]</f>
        <v>0</v>
      </c>
    </row>
    <row r="69" spans="2:20" x14ac:dyDescent="0.25">
      <c r="B69" s="3">
        <v>45</v>
      </c>
      <c r="C69" s="4" t="s">
        <v>92</v>
      </c>
      <c r="D69" s="4" t="s">
        <v>93</v>
      </c>
      <c r="E69" s="4">
        <v>16.21</v>
      </c>
      <c r="F69" s="4">
        <v>15.69</v>
      </c>
      <c r="G69" s="5">
        <v>920</v>
      </c>
      <c r="H69" s="7">
        <v>270</v>
      </c>
      <c r="I69" s="7">
        <v>650</v>
      </c>
      <c r="J69" s="14">
        <v>270</v>
      </c>
      <c r="K69" s="15">
        <v>0</v>
      </c>
      <c r="L69" s="16">
        <f>Table2[[#This Row],[IPACK Buy stock from TSC]]-Table2[[#This Row],[Use Old TSC Stock]]</f>
        <v>650</v>
      </c>
      <c r="M69" s="7">
        <v>700</v>
      </c>
      <c r="N69" s="35">
        <f>Table2[[#This Row],[Remain Old TSC Stock at 20 May''19]]-Table2[[#This Row],[Order 
21 May''19 - 20 Jun''19]]</f>
        <v>-50</v>
      </c>
      <c r="O69" s="14">
        <f>IF(Table2[[#This Row],[Stock remain 20 Jun]]&lt;0,Table2[[#This Row],[Remain Old TSC Stock at 20 May''19]],Table2[[#This Row],[Order 
21 May''19 - 20 Jun''19]])</f>
        <v>650</v>
      </c>
      <c r="P69" s="15">
        <f>IF(Table2[[#This Row],[Stock remain 20 Jun]]&lt;0,Table2[[#This Row],[Stock remain 20 Jun]]*-1,0)</f>
        <v>50</v>
      </c>
      <c r="Q69" s="16">
        <f>Table2[[#This Row],[Remain Old TSC Stock at 20 May''19]]-Table2[[#This Row],[Use Old TSC Stock
(21 May - 20 Jun)]]</f>
        <v>0</v>
      </c>
      <c r="R69" s="66">
        <f>Table2[[#This Row],[Use Old TSC Stock
(21 May - 20 Jun)]]*Table2[[#This Row],[TSC Price buy back price]]</f>
        <v>10536.5</v>
      </c>
      <c r="S69" s="66">
        <f>Table2[[#This Row],[Use IPACK New
(21 May - 20 Jun)]]*Table2[[#This Row],[IPACK sell Price]]</f>
        <v>784.5</v>
      </c>
      <c r="T69" s="66">
        <f>Table2[[#This Row],[Billing use TSC Stock]]+Table2[[#This Row],[Total Billing use New IPACK]]</f>
        <v>11321</v>
      </c>
    </row>
    <row r="70" spans="2:20" x14ac:dyDescent="0.25">
      <c r="B70" s="3">
        <v>46</v>
      </c>
      <c r="C70" s="4" t="s">
        <v>94</v>
      </c>
      <c r="D70" s="4" t="s">
        <v>95</v>
      </c>
      <c r="E70" s="4">
        <v>7.4799999999999995</v>
      </c>
      <c r="F70" s="4">
        <v>7.24</v>
      </c>
      <c r="G70" s="5">
        <v>606</v>
      </c>
      <c r="H70" s="7">
        <v>280</v>
      </c>
      <c r="I70" s="7">
        <v>326</v>
      </c>
      <c r="J70" s="14">
        <v>280</v>
      </c>
      <c r="K70" s="15">
        <v>0</v>
      </c>
      <c r="L70" s="16">
        <f>Table2[[#This Row],[IPACK Buy stock from TSC]]-Table2[[#This Row],[Use Old TSC Stock]]</f>
        <v>326</v>
      </c>
      <c r="M70" s="7">
        <v>220</v>
      </c>
      <c r="N70" s="35">
        <f>Table2[[#This Row],[Remain Old TSC Stock at 20 May''19]]-Table2[[#This Row],[Order 
21 May''19 - 20 Jun''19]]</f>
        <v>106</v>
      </c>
      <c r="O70" s="14">
        <f>IF(Table2[[#This Row],[Stock remain 20 Jun]]&lt;0,Table2[[#This Row],[Remain Old TSC Stock at 20 May''19]],Table2[[#This Row],[Order 
21 May''19 - 20 Jun''19]])</f>
        <v>220</v>
      </c>
      <c r="P70" s="15">
        <f>IF(Table2[[#This Row],[Stock remain 20 Jun]]&lt;0,Table2[[#This Row],[Stock remain 20 Jun]]*-1,0)</f>
        <v>0</v>
      </c>
      <c r="Q70" s="16">
        <f>Table2[[#This Row],[Remain Old TSC Stock at 20 May''19]]-Table2[[#This Row],[Use Old TSC Stock
(21 May - 20 Jun)]]</f>
        <v>106</v>
      </c>
      <c r="R70" s="66">
        <f>Table2[[#This Row],[Use Old TSC Stock
(21 May - 20 Jun)]]*Table2[[#This Row],[TSC Price buy back price]]</f>
        <v>1645.6</v>
      </c>
      <c r="S70" s="66">
        <f>Table2[[#This Row],[Use IPACK New
(21 May - 20 Jun)]]*Table2[[#This Row],[IPACK sell Price]]</f>
        <v>0</v>
      </c>
      <c r="T70" s="66">
        <f>Table2[[#This Row],[Billing use TSC Stock]]+Table2[[#This Row],[Total Billing use New IPACK]]</f>
        <v>1645.6</v>
      </c>
    </row>
    <row r="71" spans="2:20" x14ac:dyDescent="0.25">
      <c r="B71" s="3">
        <v>47</v>
      </c>
      <c r="C71" s="4" t="s">
        <v>96</v>
      </c>
      <c r="D71" s="4" t="s">
        <v>97</v>
      </c>
      <c r="E71" s="4">
        <v>35.879999999999995</v>
      </c>
      <c r="F71" s="4">
        <v>34.74</v>
      </c>
      <c r="G71" s="5">
        <v>250</v>
      </c>
      <c r="H71" s="7">
        <v>0</v>
      </c>
      <c r="I71" s="7">
        <v>250</v>
      </c>
      <c r="J71" s="14">
        <v>0</v>
      </c>
      <c r="K71" s="15">
        <v>0</v>
      </c>
      <c r="L71" s="16">
        <f>Table2[[#This Row],[IPACK Buy stock from TSC]]-Table2[[#This Row],[Use Old TSC Stock]]</f>
        <v>250</v>
      </c>
      <c r="M71" s="7">
        <v>0</v>
      </c>
      <c r="N71" s="35">
        <f>Table2[[#This Row],[Remain Old TSC Stock at 20 May''19]]-Table2[[#This Row],[Order 
21 May''19 - 20 Jun''19]]</f>
        <v>250</v>
      </c>
      <c r="O71" s="14">
        <f>IF(Table2[[#This Row],[Stock remain 20 Jun]]&lt;0,Table2[[#This Row],[Remain Old TSC Stock at 20 May''19]],Table2[[#This Row],[Order 
21 May''19 - 20 Jun''19]])</f>
        <v>0</v>
      </c>
      <c r="P71" s="15">
        <f>IF(Table2[[#This Row],[Stock remain 20 Jun]]&lt;0,Table2[[#This Row],[Stock remain 20 Jun]]*-1,0)</f>
        <v>0</v>
      </c>
      <c r="Q71" s="16">
        <f>Table2[[#This Row],[Remain Old TSC Stock at 20 May''19]]-Table2[[#This Row],[Use Old TSC Stock
(21 May - 20 Jun)]]</f>
        <v>250</v>
      </c>
      <c r="R71" s="66">
        <f>Table2[[#This Row],[Use Old TSC Stock
(21 May - 20 Jun)]]*Table2[[#This Row],[TSC Price buy back price]]</f>
        <v>0</v>
      </c>
      <c r="S71" s="66">
        <f>Table2[[#This Row],[Use IPACK New
(21 May - 20 Jun)]]*Table2[[#This Row],[IPACK sell Price]]</f>
        <v>0</v>
      </c>
      <c r="T71" s="66">
        <f>Table2[[#This Row],[Billing use TSC Stock]]+Table2[[#This Row],[Total Billing use New IPACK]]</f>
        <v>0</v>
      </c>
    </row>
    <row r="72" spans="2:20" x14ac:dyDescent="0.25">
      <c r="B72" s="3">
        <v>48</v>
      </c>
      <c r="C72" s="4" t="s">
        <v>98</v>
      </c>
      <c r="D72" s="4" t="s">
        <v>99</v>
      </c>
      <c r="E72" s="4">
        <v>32.18</v>
      </c>
      <c r="F72" s="4">
        <v>30.54</v>
      </c>
      <c r="G72" s="5">
        <v>1282</v>
      </c>
      <c r="H72" s="7">
        <v>0</v>
      </c>
      <c r="I72" s="7">
        <v>1282</v>
      </c>
      <c r="J72" s="14">
        <v>0</v>
      </c>
      <c r="K72" s="15">
        <v>0</v>
      </c>
      <c r="L72" s="16">
        <f>Table2[[#This Row],[IPACK Buy stock from TSC]]-Table2[[#This Row],[Use Old TSC Stock]]</f>
        <v>1282</v>
      </c>
      <c r="M72" s="7">
        <v>7</v>
      </c>
      <c r="N72" s="35">
        <f>Table2[[#This Row],[Remain Old TSC Stock at 20 May''19]]-Table2[[#This Row],[Order 
21 May''19 - 20 Jun''19]]</f>
        <v>1275</v>
      </c>
      <c r="O72" s="14">
        <f>IF(Table2[[#This Row],[Stock remain 20 Jun]]&lt;0,Table2[[#This Row],[Remain Old TSC Stock at 20 May''19]],Table2[[#This Row],[Order 
21 May''19 - 20 Jun''19]])</f>
        <v>7</v>
      </c>
      <c r="P72" s="15">
        <f>IF(Table2[[#This Row],[Stock remain 20 Jun]]&lt;0,Table2[[#This Row],[Stock remain 20 Jun]]*-1,0)</f>
        <v>0</v>
      </c>
      <c r="Q72" s="16">
        <f>Table2[[#This Row],[Remain Old TSC Stock at 20 May''19]]-Table2[[#This Row],[Use Old TSC Stock
(21 May - 20 Jun)]]</f>
        <v>1275</v>
      </c>
      <c r="R72" s="66">
        <f>Table2[[#This Row],[Use Old TSC Stock
(21 May - 20 Jun)]]*Table2[[#This Row],[TSC Price buy back price]]</f>
        <v>225.26</v>
      </c>
      <c r="S72" s="66">
        <f>Table2[[#This Row],[Use IPACK New
(21 May - 20 Jun)]]*Table2[[#This Row],[IPACK sell Price]]</f>
        <v>0</v>
      </c>
      <c r="T72" s="66">
        <f>Table2[[#This Row],[Billing use TSC Stock]]+Table2[[#This Row],[Total Billing use New IPACK]]</f>
        <v>225.26</v>
      </c>
    </row>
    <row r="73" spans="2:20" x14ac:dyDescent="0.25">
      <c r="B73" s="3">
        <v>49</v>
      </c>
      <c r="C73" s="4" t="s">
        <v>100</v>
      </c>
      <c r="D73" s="4" t="s">
        <v>101</v>
      </c>
      <c r="E73" s="4">
        <v>8.9499999999999993</v>
      </c>
      <c r="F73" s="4">
        <v>8.48</v>
      </c>
      <c r="G73" s="5">
        <v>740</v>
      </c>
      <c r="H73" s="7">
        <v>0</v>
      </c>
      <c r="I73" s="7">
        <v>740</v>
      </c>
      <c r="J73" s="14">
        <v>0</v>
      </c>
      <c r="K73" s="15">
        <v>0</v>
      </c>
      <c r="L73" s="16">
        <f>Table2[[#This Row],[IPACK Buy stock from TSC]]-Table2[[#This Row],[Use Old TSC Stock]]</f>
        <v>740</v>
      </c>
      <c r="M73" s="7">
        <v>0</v>
      </c>
      <c r="N73" s="35">
        <f>Table2[[#This Row],[Remain Old TSC Stock at 20 May''19]]-Table2[[#This Row],[Order 
21 May''19 - 20 Jun''19]]</f>
        <v>740</v>
      </c>
      <c r="O73" s="14">
        <f>IF(Table2[[#This Row],[Stock remain 20 Jun]]&lt;0,Table2[[#This Row],[Remain Old TSC Stock at 20 May''19]],Table2[[#This Row],[Order 
21 May''19 - 20 Jun''19]])</f>
        <v>0</v>
      </c>
      <c r="P73" s="15">
        <f>IF(Table2[[#This Row],[Stock remain 20 Jun]]&lt;0,Table2[[#This Row],[Stock remain 20 Jun]]*-1,0)</f>
        <v>0</v>
      </c>
      <c r="Q73" s="16">
        <f>Table2[[#This Row],[Remain Old TSC Stock at 20 May''19]]-Table2[[#This Row],[Use Old TSC Stock
(21 May - 20 Jun)]]</f>
        <v>740</v>
      </c>
      <c r="R73" s="66">
        <f>Table2[[#This Row],[Use Old TSC Stock
(21 May - 20 Jun)]]*Table2[[#This Row],[TSC Price buy back price]]</f>
        <v>0</v>
      </c>
      <c r="S73" s="66">
        <f>Table2[[#This Row],[Use IPACK New
(21 May - 20 Jun)]]*Table2[[#This Row],[IPACK sell Price]]</f>
        <v>0</v>
      </c>
      <c r="T73" s="66">
        <f>Table2[[#This Row],[Billing use TSC Stock]]+Table2[[#This Row],[Total Billing use New IPACK]]</f>
        <v>0</v>
      </c>
    </row>
    <row r="74" spans="2:20" x14ac:dyDescent="0.25">
      <c r="B74" s="3">
        <v>50</v>
      </c>
      <c r="C74" s="4" t="s">
        <v>102</v>
      </c>
      <c r="D74" s="4" t="s">
        <v>103</v>
      </c>
      <c r="E74" s="4">
        <v>11.29</v>
      </c>
      <c r="F74" s="4">
        <v>10.93</v>
      </c>
      <c r="G74" s="5">
        <v>490</v>
      </c>
      <c r="H74" s="7">
        <v>160</v>
      </c>
      <c r="I74" s="7">
        <v>330</v>
      </c>
      <c r="J74" s="14">
        <v>160</v>
      </c>
      <c r="K74" s="15">
        <v>0</v>
      </c>
      <c r="L74" s="16">
        <f>Table2[[#This Row],[IPACK Buy stock from TSC]]-Table2[[#This Row],[Use Old TSC Stock]]</f>
        <v>330</v>
      </c>
      <c r="M74" s="7">
        <v>230</v>
      </c>
      <c r="N74" s="35">
        <f>Table2[[#This Row],[Remain Old TSC Stock at 20 May''19]]-Table2[[#This Row],[Order 
21 May''19 - 20 Jun''19]]</f>
        <v>100</v>
      </c>
      <c r="O74" s="14">
        <f>IF(Table2[[#This Row],[Stock remain 20 Jun]]&lt;0,Table2[[#This Row],[Remain Old TSC Stock at 20 May''19]],Table2[[#This Row],[Order 
21 May''19 - 20 Jun''19]])</f>
        <v>230</v>
      </c>
      <c r="P74" s="15">
        <f>IF(Table2[[#This Row],[Stock remain 20 Jun]]&lt;0,Table2[[#This Row],[Stock remain 20 Jun]]*-1,0)</f>
        <v>0</v>
      </c>
      <c r="Q74" s="16">
        <f>Table2[[#This Row],[Remain Old TSC Stock at 20 May''19]]-Table2[[#This Row],[Use Old TSC Stock
(21 May - 20 Jun)]]</f>
        <v>100</v>
      </c>
      <c r="R74" s="66">
        <f>Table2[[#This Row],[Use Old TSC Stock
(21 May - 20 Jun)]]*Table2[[#This Row],[TSC Price buy back price]]</f>
        <v>2596.6999999999998</v>
      </c>
      <c r="S74" s="66">
        <f>Table2[[#This Row],[Use IPACK New
(21 May - 20 Jun)]]*Table2[[#This Row],[IPACK sell Price]]</f>
        <v>0</v>
      </c>
      <c r="T74" s="66">
        <f>Table2[[#This Row],[Billing use TSC Stock]]+Table2[[#This Row],[Total Billing use New IPACK]]</f>
        <v>2596.6999999999998</v>
      </c>
    </row>
    <row r="75" spans="2:20" x14ac:dyDescent="0.25">
      <c r="B75" s="3">
        <v>51</v>
      </c>
      <c r="C75" s="4" t="s">
        <v>104</v>
      </c>
      <c r="D75" s="4" t="s">
        <v>105</v>
      </c>
      <c r="E75" s="4">
        <v>12.14</v>
      </c>
      <c r="F75" s="4">
        <v>11.52</v>
      </c>
      <c r="G75" s="5">
        <v>99</v>
      </c>
      <c r="H75" s="7">
        <v>0</v>
      </c>
      <c r="I75" s="7">
        <v>99</v>
      </c>
      <c r="J75" s="14">
        <v>0</v>
      </c>
      <c r="K75" s="15">
        <v>0</v>
      </c>
      <c r="L75" s="16">
        <f>Table2[[#This Row],[IPACK Buy stock from TSC]]-Table2[[#This Row],[Use Old TSC Stock]]</f>
        <v>99</v>
      </c>
      <c r="M75" s="7">
        <v>10</v>
      </c>
      <c r="N75" s="35">
        <f>Table2[[#This Row],[Remain Old TSC Stock at 20 May''19]]-Table2[[#This Row],[Order 
21 May''19 - 20 Jun''19]]</f>
        <v>89</v>
      </c>
      <c r="O75" s="14">
        <f>IF(Table2[[#This Row],[Stock remain 20 Jun]]&lt;0,Table2[[#This Row],[Remain Old TSC Stock at 20 May''19]],Table2[[#This Row],[Order 
21 May''19 - 20 Jun''19]])</f>
        <v>10</v>
      </c>
      <c r="P75" s="15">
        <f>IF(Table2[[#This Row],[Stock remain 20 Jun]]&lt;0,Table2[[#This Row],[Stock remain 20 Jun]]*-1,0)</f>
        <v>0</v>
      </c>
      <c r="Q75" s="16">
        <f>Table2[[#This Row],[Remain Old TSC Stock at 20 May''19]]-Table2[[#This Row],[Use Old TSC Stock
(21 May - 20 Jun)]]</f>
        <v>89</v>
      </c>
      <c r="R75" s="66">
        <f>Table2[[#This Row],[Use Old TSC Stock
(21 May - 20 Jun)]]*Table2[[#This Row],[TSC Price buy back price]]</f>
        <v>121.4</v>
      </c>
      <c r="S75" s="66">
        <f>Table2[[#This Row],[Use IPACK New
(21 May - 20 Jun)]]*Table2[[#This Row],[IPACK sell Price]]</f>
        <v>0</v>
      </c>
      <c r="T75" s="66">
        <f>Table2[[#This Row],[Billing use TSC Stock]]+Table2[[#This Row],[Total Billing use New IPACK]]</f>
        <v>121.4</v>
      </c>
    </row>
    <row r="76" spans="2:20" x14ac:dyDescent="0.25">
      <c r="B76" s="3">
        <v>52</v>
      </c>
      <c r="C76" s="4" t="s">
        <v>106</v>
      </c>
      <c r="D76" s="4" t="s">
        <v>107</v>
      </c>
      <c r="E76" s="4">
        <v>19.180000000000003</v>
      </c>
      <c r="F76" s="4">
        <v>18.57</v>
      </c>
      <c r="G76" s="5">
        <v>360</v>
      </c>
      <c r="H76" s="7">
        <v>100</v>
      </c>
      <c r="I76" s="7">
        <v>260</v>
      </c>
      <c r="J76" s="14">
        <v>100</v>
      </c>
      <c r="K76" s="15">
        <v>0</v>
      </c>
      <c r="L76" s="16">
        <f>Table2[[#This Row],[IPACK Buy stock from TSC]]-Table2[[#This Row],[Use Old TSC Stock]]</f>
        <v>260</v>
      </c>
      <c r="M76" s="7">
        <v>510</v>
      </c>
      <c r="N76" s="35">
        <f>Table2[[#This Row],[Remain Old TSC Stock at 20 May''19]]-Table2[[#This Row],[Order 
21 May''19 - 20 Jun''19]]</f>
        <v>-250</v>
      </c>
      <c r="O76" s="14">
        <f>IF(Table2[[#This Row],[Stock remain 20 Jun]]&lt;0,Table2[[#This Row],[Remain Old TSC Stock at 20 May''19]],Table2[[#This Row],[Order 
21 May''19 - 20 Jun''19]])</f>
        <v>260</v>
      </c>
      <c r="P76" s="15">
        <f>IF(Table2[[#This Row],[Stock remain 20 Jun]]&lt;0,Table2[[#This Row],[Stock remain 20 Jun]]*-1,0)</f>
        <v>250</v>
      </c>
      <c r="Q76" s="16">
        <f>Table2[[#This Row],[Remain Old TSC Stock at 20 May''19]]-Table2[[#This Row],[Use Old TSC Stock
(21 May - 20 Jun)]]</f>
        <v>0</v>
      </c>
      <c r="R76" s="66">
        <f>Table2[[#This Row],[Use Old TSC Stock
(21 May - 20 Jun)]]*Table2[[#This Row],[TSC Price buy back price]]</f>
        <v>4986.8000000000011</v>
      </c>
      <c r="S76" s="66">
        <f>Table2[[#This Row],[Use IPACK New
(21 May - 20 Jun)]]*Table2[[#This Row],[IPACK sell Price]]</f>
        <v>4642.5</v>
      </c>
      <c r="T76" s="66">
        <f>Table2[[#This Row],[Billing use TSC Stock]]+Table2[[#This Row],[Total Billing use New IPACK]]</f>
        <v>9629.3000000000011</v>
      </c>
    </row>
    <row r="77" spans="2:20" x14ac:dyDescent="0.25">
      <c r="B77" s="3">
        <v>53</v>
      </c>
      <c r="C77" s="7" t="s">
        <v>108</v>
      </c>
      <c r="D77" s="7" t="s">
        <v>109</v>
      </c>
      <c r="E77" s="7">
        <v>14.47</v>
      </c>
      <c r="F77" s="7">
        <v>14</v>
      </c>
      <c r="G77" s="5">
        <v>30</v>
      </c>
      <c r="H77" s="7">
        <v>0</v>
      </c>
      <c r="I77" s="7">
        <v>30</v>
      </c>
      <c r="J77" s="14">
        <v>0</v>
      </c>
      <c r="K77" s="15">
        <v>0</v>
      </c>
      <c r="L77" s="16">
        <f>Table2[[#This Row],[IPACK Buy stock from TSC]]-Table2[[#This Row],[Use Old TSC Stock]]</f>
        <v>30</v>
      </c>
      <c r="M77" s="7">
        <v>56</v>
      </c>
      <c r="N77" s="35">
        <f>Table2[[#This Row],[Remain Old TSC Stock at 20 May''19]]-Table2[[#This Row],[Order 
21 May''19 - 20 Jun''19]]</f>
        <v>-26</v>
      </c>
      <c r="O77" s="14">
        <f>IF(Table2[[#This Row],[Stock remain 20 Jun]]&lt;0,Table2[[#This Row],[Remain Old TSC Stock at 20 May''19]],Table2[[#This Row],[Order 
21 May''19 - 20 Jun''19]])</f>
        <v>30</v>
      </c>
      <c r="P77" s="15">
        <f>IF(Table2[[#This Row],[Stock remain 20 Jun]]&lt;0,Table2[[#This Row],[Stock remain 20 Jun]]*-1,0)</f>
        <v>26</v>
      </c>
      <c r="Q77" s="16">
        <f>Table2[[#This Row],[Remain Old TSC Stock at 20 May''19]]-Table2[[#This Row],[Use Old TSC Stock
(21 May - 20 Jun)]]</f>
        <v>0</v>
      </c>
      <c r="R77" s="66">
        <f>Table2[[#This Row],[Use Old TSC Stock
(21 May - 20 Jun)]]*Table2[[#This Row],[TSC Price buy back price]]</f>
        <v>434.1</v>
      </c>
      <c r="S77" s="66">
        <f>Table2[[#This Row],[Use IPACK New
(21 May - 20 Jun)]]*Table2[[#This Row],[IPACK sell Price]]</f>
        <v>364</v>
      </c>
      <c r="T77" s="66">
        <f>Table2[[#This Row],[Billing use TSC Stock]]+Table2[[#This Row],[Total Billing use New IPACK]]</f>
        <v>798.1</v>
      </c>
    </row>
    <row r="78" spans="2:20" x14ac:dyDescent="0.25">
      <c r="B78" s="3">
        <v>54</v>
      </c>
      <c r="C78" s="7" t="s">
        <v>110</v>
      </c>
      <c r="D78" s="7" t="s">
        <v>111</v>
      </c>
      <c r="E78" s="7">
        <v>35.629999999999995</v>
      </c>
      <c r="F78" s="7">
        <v>34.5</v>
      </c>
      <c r="G78" s="5">
        <v>35</v>
      </c>
      <c r="H78" s="7">
        <v>30</v>
      </c>
      <c r="I78" s="7">
        <v>5</v>
      </c>
      <c r="J78" s="14">
        <v>30</v>
      </c>
      <c r="K78" s="15">
        <v>0</v>
      </c>
      <c r="L78" s="16">
        <f>Table2[[#This Row],[IPACK Buy stock from TSC]]-Table2[[#This Row],[Use Old TSC Stock]]</f>
        <v>5</v>
      </c>
      <c r="M78" s="7">
        <v>10</v>
      </c>
      <c r="N78" s="35">
        <f>Table2[[#This Row],[Remain Old TSC Stock at 20 May''19]]-Table2[[#This Row],[Order 
21 May''19 - 20 Jun''19]]</f>
        <v>-5</v>
      </c>
      <c r="O78" s="14">
        <f>IF(Table2[[#This Row],[Stock remain 20 Jun]]&lt;0,Table2[[#This Row],[Remain Old TSC Stock at 20 May''19]],Table2[[#This Row],[Order 
21 May''19 - 20 Jun''19]])</f>
        <v>5</v>
      </c>
      <c r="P78" s="15">
        <f>IF(Table2[[#This Row],[Stock remain 20 Jun]]&lt;0,Table2[[#This Row],[Stock remain 20 Jun]]*-1,0)</f>
        <v>5</v>
      </c>
      <c r="Q78" s="16">
        <f>Table2[[#This Row],[Remain Old TSC Stock at 20 May''19]]-Table2[[#This Row],[Use Old TSC Stock
(21 May - 20 Jun)]]</f>
        <v>0</v>
      </c>
      <c r="R78" s="66">
        <f>Table2[[#This Row],[Use Old TSC Stock
(21 May - 20 Jun)]]*Table2[[#This Row],[TSC Price buy back price]]</f>
        <v>178.14999999999998</v>
      </c>
      <c r="S78" s="66">
        <f>Table2[[#This Row],[Use IPACK New
(21 May - 20 Jun)]]*Table2[[#This Row],[IPACK sell Price]]</f>
        <v>172.5</v>
      </c>
      <c r="T78" s="66">
        <f>Table2[[#This Row],[Billing use TSC Stock]]+Table2[[#This Row],[Total Billing use New IPACK]]</f>
        <v>350.65</v>
      </c>
    </row>
    <row r="79" spans="2:20" x14ac:dyDescent="0.25">
      <c r="H79" s="34">
        <f>SUM(Table2[Order 21 Apr''19 - 20 May''19])</f>
        <v>2851</v>
      </c>
    </row>
  </sheetData>
  <mergeCells count="2">
    <mergeCell ref="H23:L23"/>
    <mergeCell ref="M23:Q23"/>
  </mergeCells>
  <phoneticPr fontId="10" type="noConversion"/>
  <conditionalFormatting sqref="G25:G78">
    <cfRule type="cellIs" dxfId="37" priority="7" operator="lessThan">
      <formula>#REF!</formula>
    </cfRule>
  </conditionalFormatting>
  <conditionalFormatting sqref="G25:G78">
    <cfRule type="cellIs" dxfId="36" priority="6" operator="greaterThan">
      <formula>#REF!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940D-97DC-40E5-B5CA-753C920D14E7}">
  <sheetPr>
    <tabColor rgb="FF00FF00"/>
  </sheetPr>
  <dimension ref="A1:W154"/>
  <sheetViews>
    <sheetView topLeftCell="C1" workbookViewId="0">
      <selection activeCell="L22" sqref="J18:L22"/>
    </sheetView>
  </sheetViews>
  <sheetFormatPr defaultRowHeight="13.2" x14ac:dyDescent="0.25"/>
  <cols>
    <col min="1" max="1" width="4.21875" bestFit="1" customWidth="1"/>
    <col min="2" max="2" width="14.33203125" bestFit="1" customWidth="1"/>
    <col min="3" max="3" width="5.5546875" bestFit="1" customWidth="1"/>
    <col min="4" max="4" width="13.109375" bestFit="1" customWidth="1"/>
    <col min="5" max="5" width="10.33203125" bestFit="1" customWidth="1"/>
    <col min="6" max="6" width="12.44140625" bestFit="1" customWidth="1"/>
    <col min="7" max="7" width="13.109375" bestFit="1" customWidth="1"/>
    <col min="8" max="8" width="11.5546875" bestFit="1" customWidth="1"/>
    <col min="9" max="9" width="14.109375" bestFit="1" customWidth="1"/>
    <col min="10" max="11" width="18" bestFit="1" customWidth="1"/>
    <col min="12" max="12" width="15.33203125" bestFit="1" customWidth="1"/>
    <col min="13" max="13" width="9.21875" bestFit="1" customWidth="1"/>
    <col min="14" max="14" width="18" bestFit="1" customWidth="1"/>
    <col min="15" max="15" width="18.33203125" bestFit="1" customWidth="1"/>
    <col min="16" max="16" width="18" bestFit="1" customWidth="1"/>
    <col min="17" max="17" width="19.109375" bestFit="1" customWidth="1"/>
    <col min="18" max="18" width="7.88671875" bestFit="1" customWidth="1"/>
    <col min="19" max="19" width="8.77734375" bestFit="1" customWidth="1"/>
    <col min="20" max="20" width="17" bestFit="1" customWidth="1"/>
    <col min="21" max="21" width="14" bestFit="1" customWidth="1"/>
    <col min="22" max="22" width="16" bestFit="1" customWidth="1"/>
    <col min="23" max="23" width="21.6640625" bestFit="1" customWidth="1"/>
  </cols>
  <sheetData>
    <row r="1" spans="1:23" ht="15" x14ac:dyDescent="0.25">
      <c r="A1" s="59" t="s">
        <v>993</v>
      </c>
      <c r="B1" s="59" t="s">
        <v>992</v>
      </c>
      <c r="C1" s="59" t="s">
        <v>991</v>
      </c>
      <c r="D1" s="59" t="s">
        <v>990</v>
      </c>
      <c r="E1" s="59" t="s">
        <v>989</v>
      </c>
      <c r="F1" s="59" t="s">
        <v>988</v>
      </c>
      <c r="G1" s="59" t="s">
        <v>987</v>
      </c>
      <c r="H1" s="59" t="s">
        <v>986</v>
      </c>
      <c r="I1" s="59" t="s">
        <v>985</v>
      </c>
      <c r="J1" s="59" t="s">
        <v>984</v>
      </c>
      <c r="K1" s="59" t="s">
        <v>983</v>
      </c>
      <c r="L1" s="59" t="s">
        <v>982</v>
      </c>
      <c r="M1" s="59" t="s">
        <v>981</v>
      </c>
      <c r="N1" s="59" t="s">
        <v>980</v>
      </c>
      <c r="O1" s="59" t="s">
        <v>979</v>
      </c>
      <c r="P1" s="59" t="s">
        <v>978</v>
      </c>
      <c r="Q1" s="59" t="s">
        <v>977</v>
      </c>
      <c r="R1" s="67" t="s">
        <v>1595</v>
      </c>
      <c r="S1" s="67" t="s">
        <v>991</v>
      </c>
      <c r="T1" s="67" t="s">
        <v>1287</v>
      </c>
      <c r="U1" s="59" t="s">
        <v>1288</v>
      </c>
      <c r="V1" s="59" t="s">
        <v>1289</v>
      </c>
      <c r="W1" s="59" t="s">
        <v>1290</v>
      </c>
    </row>
    <row r="2" spans="1:23" ht="15" x14ac:dyDescent="0.35">
      <c r="A2" s="50" t="s">
        <v>696</v>
      </c>
      <c r="B2" s="50" t="s">
        <v>695</v>
      </c>
      <c r="C2" s="50" t="s">
        <v>207</v>
      </c>
      <c r="D2" s="50" t="s">
        <v>52</v>
      </c>
      <c r="E2" s="50" t="s">
        <v>131</v>
      </c>
      <c r="F2" s="50" t="s">
        <v>206</v>
      </c>
      <c r="G2" s="50" t="s">
        <v>120</v>
      </c>
      <c r="H2" s="50" t="s">
        <v>119</v>
      </c>
      <c r="I2" s="51"/>
      <c r="J2" s="50" t="s">
        <v>694</v>
      </c>
      <c r="K2" s="50" t="s">
        <v>315</v>
      </c>
      <c r="L2" s="50" t="s">
        <v>693</v>
      </c>
      <c r="M2" s="50">
        <v>40</v>
      </c>
      <c r="N2" s="50" t="s">
        <v>692</v>
      </c>
      <c r="O2" s="50" t="s">
        <v>112</v>
      </c>
      <c r="P2" s="50" t="s">
        <v>691</v>
      </c>
      <c r="Q2" s="50" t="s">
        <v>112</v>
      </c>
      <c r="R2" s="50" t="s">
        <v>1596</v>
      </c>
      <c r="S2" s="50" t="s">
        <v>1608</v>
      </c>
      <c r="T2" s="50">
        <v>124502</v>
      </c>
      <c r="U2" s="51">
        <v>29</v>
      </c>
      <c r="V2" s="51">
        <v>5</v>
      </c>
      <c r="W2" s="51" t="s">
        <v>1590</v>
      </c>
    </row>
    <row r="3" spans="1:23" ht="15" x14ac:dyDescent="0.35">
      <c r="A3" s="50" t="s">
        <v>607</v>
      </c>
      <c r="B3" s="50" t="s">
        <v>603</v>
      </c>
      <c r="C3" s="50" t="s">
        <v>196</v>
      </c>
      <c r="D3" s="50" t="s">
        <v>82</v>
      </c>
      <c r="E3" s="50" t="s">
        <v>193</v>
      </c>
      <c r="F3" s="50" t="s">
        <v>195</v>
      </c>
      <c r="G3" s="50" t="s">
        <v>120</v>
      </c>
      <c r="H3" s="50" t="s">
        <v>119</v>
      </c>
      <c r="I3" s="51"/>
      <c r="J3" s="50" t="s">
        <v>596</v>
      </c>
      <c r="K3" s="50" t="s">
        <v>552</v>
      </c>
      <c r="L3" s="50" t="s">
        <v>602</v>
      </c>
      <c r="M3" s="50">
        <v>10</v>
      </c>
      <c r="N3" s="50" t="s">
        <v>606</v>
      </c>
      <c r="O3" s="50" t="s">
        <v>112</v>
      </c>
      <c r="P3" s="50" t="s">
        <v>599</v>
      </c>
      <c r="Q3" s="50" t="s">
        <v>112</v>
      </c>
      <c r="R3" s="50" t="s">
        <v>1596</v>
      </c>
      <c r="S3" s="50" t="s">
        <v>1599</v>
      </c>
      <c r="T3" s="50">
        <v>124407</v>
      </c>
      <c r="U3" s="51">
        <v>21</v>
      </c>
      <c r="V3" s="51">
        <v>5</v>
      </c>
      <c r="W3" s="51" t="s">
        <v>1590</v>
      </c>
    </row>
    <row r="4" spans="1:23" ht="15" x14ac:dyDescent="0.35">
      <c r="A4" s="50" t="s">
        <v>115</v>
      </c>
      <c r="B4" s="50" t="s">
        <v>603</v>
      </c>
      <c r="C4" s="50" t="s">
        <v>196</v>
      </c>
      <c r="D4" s="50" t="s">
        <v>84</v>
      </c>
      <c r="E4" s="50" t="s">
        <v>193</v>
      </c>
      <c r="F4" s="50" t="s">
        <v>195</v>
      </c>
      <c r="G4" s="50" t="s">
        <v>120</v>
      </c>
      <c r="H4" s="50" t="s">
        <v>119</v>
      </c>
      <c r="I4" s="51"/>
      <c r="J4" s="50" t="s">
        <v>596</v>
      </c>
      <c r="K4" s="50" t="s">
        <v>552</v>
      </c>
      <c r="L4" s="50" t="s">
        <v>602</v>
      </c>
      <c r="M4" s="50">
        <v>10</v>
      </c>
      <c r="N4" s="50" t="s">
        <v>605</v>
      </c>
      <c r="O4" s="50" t="s">
        <v>112</v>
      </c>
      <c r="P4" s="50" t="s">
        <v>599</v>
      </c>
      <c r="Q4" s="50" t="s">
        <v>112</v>
      </c>
      <c r="R4" s="50" t="s">
        <v>1596</v>
      </c>
      <c r="S4" s="50" t="s">
        <v>1599</v>
      </c>
      <c r="T4" s="50">
        <v>124407</v>
      </c>
      <c r="U4" s="51">
        <v>21</v>
      </c>
      <c r="V4" s="51">
        <v>5</v>
      </c>
      <c r="W4" s="51" t="s">
        <v>1590</v>
      </c>
    </row>
    <row r="5" spans="1:23" ht="15" x14ac:dyDescent="0.35">
      <c r="A5" s="50" t="s">
        <v>604</v>
      </c>
      <c r="B5" s="50" t="s">
        <v>603</v>
      </c>
      <c r="C5" s="50" t="s">
        <v>196</v>
      </c>
      <c r="D5" s="50" t="s">
        <v>14</v>
      </c>
      <c r="E5" s="50" t="s">
        <v>601</v>
      </c>
      <c r="F5" s="50" t="s">
        <v>195</v>
      </c>
      <c r="G5" s="50" t="s">
        <v>120</v>
      </c>
      <c r="H5" s="50" t="s">
        <v>119</v>
      </c>
      <c r="I5" s="51"/>
      <c r="J5" s="50" t="s">
        <v>596</v>
      </c>
      <c r="K5" s="50" t="s">
        <v>552</v>
      </c>
      <c r="L5" s="50" t="s">
        <v>602</v>
      </c>
      <c r="M5" s="50">
        <v>12</v>
      </c>
      <c r="N5" s="50" t="s">
        <v>600</v>
      </c>
      <c r="O5" s="50" t="s">
        <v>112</v>
      </c>
      <c r="P5" s="50" t="s">
        <v>599</v>
      </c>
      <c r="Q5" s="50" t="s">
        <v>112</v>
      </c>
      <c r="R5" s="50" t="s">
        <v>1596</v>
      </c>
      <c r="S5" s="50" t="s">
        <v>1599</v>
      </c>
      <c r="T5" s="50">
        <v>124407</v>
      </c>
      <c r="U5" s="51">
        <v>21</v>
      </c>
      <c r="V5" s="51">
        <v>5</v>
      </c>
      <c r="W5" s="51" t="s">
        <v>1590</v>
      </c>
    </row>
    <row r="6" spans="1:23" ht="15" x14ac:dyDescent="0.35">
      <c r="A6" s="50" t="s">
        <v>598</v>
      </c>
      <c r="B6" s="50" t="s">
        <v>597</v>
      </c>
      <c r="C6" s="50" t="s">
        <v>196</v>
      </c>
      <c r="D6" s="50" t="s">
        <v>14</v>
      </c>
      <c r="E6" s="50" t="s">
        <v>594</v>
      </c>
      <c r="F6" s="50" t="s">
        <v>195</v>
      </c>
      <c r="G6" s="50" t="s">
        <v>120</v>
      </c>
      <c r="H6" s="50" t="s">
        <v>119</v>
      </c>
      <c r="I6" s="51"/>
      <c r="J6" s="50" t="s">
        <v>596</v>
      </c>
      <c r="K6" s="50" t="s">
        <v>552</v>
      </c>
      <c r="L6" s="50" t="s">
        <v>595</v>
      </c>
      <c r="M6" s="50">
        <v>8</v>
      </c>
      <c r="N6" s="50" t="s">
        <v>593</v>
      </c>
      <c r="O6" s="50" t="s">
        <v>112</v>
      </c>
      <c r="P6" s="50" t="s">
        <v>592</v>
      </c>
      <c r="Q6" s="50" t="s">
        <v>112</v>
      </c>
      <c r="R6" s="50" t="s">
        <v>1596</v>
      </c>
      <c r="S6" s="50" t="s">
        <v>1599</v>
      </c>
      <c r="T6" s="50">
        <v>124407</v>
      </c>
      <c r="U6" s="51">
        <v>21</v>
      </c>
      <c r="V6" s="51">
        <v>5</v>
      </c>
      <c r="W6" s="51" t="s">
        <v>1590</v>
      </c>
    </row>
    <row r="7" spans="1:23" ht="15" x14ac:dyDescent="0.35">
      <c r="A7" s="50" t="s">
        <v>591</v>
      </c>
      <c r="B7" s="50" t="s">
        <v>590</v>
      </c>
      <c r="C7" s="50" t="s">
        <v>290</v>
      </c>
      <c r="D7" s="50" t="s">
        <v>16</v>
      </c>
      <c r="E7" s="50" t="s">
        <v>126</v>
      </c>
      <c r="F7" s="50" t="s">
        <v>143</v>
      </c>
      <c r="G7" s="50" t="s">
        <v>120</v>
      </c>
      <c r="H7" s="50" t="s">
        <v>119</v>
      </c>
      <c r="I7" s="51"/>
      <c r="J7" s="50" t="s">
        <v>584</v>
      </c>
      <c r="K7" s="50" t="s">
        <v>578</v>
      </c>
      <c r="L7" s="50" t="s">
        <v>589</v>
      </c>
      <c r="M7" s="50">
        <v>20</v>
      </c>
      <c r="N7" s="50" t="s">
        <v>588</v>
      </c>
      <c r="O7" s="50" t="s">
        <v>112</v>
      </c>
      <c r="P7" s="50" t="s">
        <v>587</v>
      </c>
      <c r="Q7" s="50" t="s">
        <v>112</v>
      </c>
      <c r="R7" s="50" t="s">
        <v>1596</v>
      </c>
      <c r="S7" s="50" t="s">
        <v>1600</v>
      </c>
      <c r="T7" s="50">
        <v>124403</v>
      </c>
      <c r="U7" s="51">
        <v>21</v>
      </c>
      <c r="V7" s="51">
        <v>5</v>
      </c>
      <c r="W7" s="51" t="s">
        <v>1590</v>
      </c>
    </row>
    <row r="8" spans="1:23" ht="15" x14ac:dyDescent="0.35">
      <c r="A8" s="50" t="s">
        <v>586</v>
      </c>
      <c r="B8" s="50" t="s">
        <v>585</v>
      </c>
      <c r="C8" s="50" t="s">
        <v>290</v>
      </c>
      <c r="D8" s="50" t="s">
        <v>16</v>
      </c>
      <c r="E8" s="50" t="s">
        <v>126</v>
      </c>
      <c r="F8" s="50" t="s">
        <v>143</v>
      </c>
      <c r="G8" s="50" t="s">
        <v>120</v>
      </c>
      <c r="H8" s="50" t="s">
        <v>119</v>
      </c>
      <c r="I8" s="51"/>
      <c r="J8" s="50" t="s">
        <v>584</v>
      </c>
      <c r="K8" s="50" t="s">
        <v>578</v>
      </c>
      <c r="L8" s="50" t="s">
        <v>583</v>
      </c>
      <c r="M8" s="50">
        <v>20</v>
      </c>
      <c r="N8" s="50" t="s">
        <v>582</v>
      </c>
      <c r="O8" s="50" t="s">
        <v>112</v>
      </c>
      <c r="P8" s="50" t="s">
        <v>581</v>
      </c>
      <c r="Q8" s="50" t="s">
        <v>112</v>
      </c>
      <c r="R8" s="50" t="s">
        <v>1596</v>
      </c>
      <c r="S8" s="50" t="s">
        <v>1600</v>
      </c>
      <c r="T8" s="50">
        <v>124403</v>
      </c>
      <c r="U8" s="51">
        <v>21</v>
      </c>
      <c r="V8" s="51">
        <v>5</v>
      </c>
      <c r="W8" s="51" t="s">
        <v>1590</v>
      </c>
    </row>
    <row r="9" spans="1:23" ht="15" x14ac:dyDescent="0.35">
      <c r="A9" s="50" t="s">
        <v>580</v>
      </c>
      <c r="B9" s="50" t="s">
        <v>579</v>
      </c>
      <c r="C9" s="50" t="s">
        <v>170</v>
      </c>
      <c r="D9" s="50" t="s">
        <v>52</v>
      </c>
      <c r="E9" s="50" t="s">
        <v>163</v>
      </c>
      <c r="F9" s="50" t="s">
        <v>169</v>
      </c>
      <c r="G9" s="50" t="s">
        <v>120</v>
      </c>
      <c r="H9" s="50" t="s">
        <v>119</v>
      </c>
      <c r="I9" s="51"/>
      <c r="J9" s="50" t="s">
        <v>578</v>
      </c>
      <c r="K9" s="50" t="s">
        <v>578</v>
      </c>
      <c r="L9" s="50" t="s">
        <v>577</v>
      </c>
      <c r="M9" s="50">
        <v>150</v>
      </c>
      <c r="N9" s="50" t="s">
        <v>576</v>
      </c>
      <c r="O9" s="50" t="s">
        <v>112</v>
      </c>
      <c r="P9" s="50" t="s">
        <v>575</v>
      </c>
      <c r="Q9" s="50" t="s">
        <v>112</v>
      </c>
      <c r="R9" s="50" t="s">
        <v>1596</v>
      </c>
      <c r="S9" s="50" t="s">
        <v>1603</v>
      </c>
      <c r="T9" s="50">
        <v>124404</v>
      </c>
      <c r="U9" s="51">
        <v>21</v>
      </c>
      <c r="V9" s="51">
        <v>5</v>
      </c>
      <c r="W9" s="51" t="s">
        <v>1590</v>
      </c>
    </row>
    <row r="10" spans="1:23" ht="15" x14ac:dyDescent="0.35">
      <c r="A10" s="50" t="s">
        <v>574</v>
      </c>
      <c r="B10" s="50" t="s">
        <v>569</v>
      </c>
      <c r="C10" s="50" t="s">
        <v>568</v>
      </c>
      <c r="D10" s="50" t="s">
        <v>80</v>
      </c>
      <c r="E10" s="50" t="s">
        <v>339</v>
      </c>
      <c r="F10" s="50" t="s">
        <v>567</v>
      </c>
      <c r="G10" s="50" t="s">
        <v>120</v>
      </c>
      <c r="H10" s="50" t="s">
        <v>119</v>
      </c>
      <c r="I10" s="51"/>
      <c r="J10" s="50" t="s">
        <v>552</v>
      </c>
      <c r="K10" s="50" t="s">
        <v>552</v>
      </c>
      <c r="L10" s="50" t="s">
        <v>566</v>
      </c>
      <c r="M10" s="50">
        <v>2</v>
      </c>
      <c r="N10" s="50" t="s">
        <v>573</v>
      </c>
      <c r="O10" s="50" t="s">
        <v>112</v>
      </c>
      <c r="P10" s="50" t="s">
        <v>564</v>
      </c>
      <c r="Q10" s="50" t="s">
        <v>112</v>
      </c>
      <c r="R10" s="50" t="s">
        <v>1596</v>
      </c>
      <c r="S10" s="50" t="s">
        <v>1601</v>
      </c>
      <c r="T10" s="50">
        <v>124704</v>
      </c>
      <c r="U10" s="51">
        <v>21</v>
      </c>
      <c r="V10" s="51">
        <v>5</v>
      </c>
      <c r="W10" s="51" t="s">
        <v>1590</v>
      </c>
    </row>
    <row r="11" spans="1:23" ht="15" x14ac:dyDescent="0.35">
      <c r="A11" s="50" t="s">
        <v>572</v>
      </c>
      <c r="B11" s="50" t="s">
        <v>569</v>
      </c>
      <c r="C11" s="50" t="s">
        <v>568</v>
      </c>
      <c r="D11" s="50" t="s">
        <v>86</v>
      </c>
      <c r="E11" s="50" t="s">
        <v>339</v>
      </c>
      <c r="F11" s="50" t="s">
        <v>567</v>
      </c>
      <c r="G11" s="50" t="s">
        <v>120</v>
      </c>
      <c r="H11" s="50" t="s">
        <v>119</v>
      </c>
      <c r="I11" s="51"/>
      <c r="J11" s="50" t="s">
        <v>552</v>
      </c>
      <c r="K11" s="50" t="s">
        <v>552</v>
      </c>
      <c r="L11" s="50" t="s">
        <v>566</v>
      </c>
      <c r="M11" s="50">
        <v>2</v>
      </c>
      <c r="N11" s="50" t="s">
        <v>571</v>
      </c>
      <c r="O11" s="50" t="s">
        <v>112</v>
      </c>
      <c r="P11" s="50" t="s">
        <v>564</v>
      </c>
      <c r="Q11" s="50" t="s">
        <v>112</v>
      </c>
      <c r="R11" s="50" t="s">
        <v>1596</v>
      </c>
      <c r="S11" s="50" t="s">
        <v>1601</v>
      </c>
      <c r="T11" s="50">
        <v>124704</v>
      </c>
      <c r="U11" s="51">
        <v>21</v>
      </c>
      <c r="V11" s="51">
        <v>5</v>
      </c>
      <c r="W11" s="51" t="s">
        <v>1590</v>
      </c>
    </row>
    <row r="12" spans="1:23" ht="15" x14ac:dyDescent="0.35">
      <c r="A12" s="50" t="s">
        <v>570</v>
      </c>
      <c r="B12" s="50" t="s">
        <v>569</v>
      </c>
      <c r="C12" s="50" t="s">
        <v>568</v>
      </c>
      <c r="D12" s="50" t="s">
        <v>54</v>
      </c>
      <c r="E12" s="50" t="s">
        <v>339</v>
      </c>
      <c r="F12" s="50" t="s">
        <v>567</v>
      </c>
      <c r="G12" s="50" t="s">
        <v>120</v>
      </c>
      <c r="H12" s="50" t="s">
        <v>119</v>
      </c>
      <c r="I12" s="51"/>
      <c r="J12" s="50" t="s">
        <v>552</v>
      </c>
      <c r="K12" s="50" t="s">
        <v>552</v>
      </c>
      <c r="L12" s="50" t="s">
        <v>566</v>
      </c>
      <c r="M12" s="50">
        <v>2</v>
      </c>
      <c r="N12" s="50" t="s">
        <v>565</v>
      </c>
      <c r="O12" s="50" t="s">
        <v>112</v>
      </c>
      <c r="P12" s="50" t="s">
        <v>564</v>
      </c>
      <c r="Q12" s="50" t="s">
        <v>112</v>
      </c>
      <c r="R12" s="50" t="s">
        <v>1596</v>
      </c>
      <c r="S12" s="50" t="s">
        <v>1601</v>
      </c>
      <c r="T12" s="50">
        <v>124704</v>
      </c>
      <c r="U12" s="51">
        <v>21</v>
      </c>
      <c r="V12" s="51">
        <v>5</v>
      </c>
      <c r="W12" s="51" t="s">
        <v>1590</v>
      </c>
    </row>
    <row r="13" spans="1:23" ht="15" x14ac:dyDescent="0.35">
      <c r="A13" s="50" t="s">
        <v>563</v>
      </c>
      <c r="B13" s="50" t="s">
        <v>560</v>
      </c>
      <c r="C13" s="50" t="s">
        <v>216</v>
      </c>
      <c r="D13" s="50" t="s">
        <v>8</v>
      </c>
      <c r="E13" s="50" t="s">
        <v>212</v>
      </c>
      <c r="F13" s="50" t="s">
        <v>215</v>
      </c>
      <c r="G13" s="50" t="s">
        <v>120</v>
      </c>
      <c r="H13" s="50" t="s">
        <v>119</v>
      </c>
      <c r="I13" s="51"/>
      <c r="J13" s="50" t="s">
        <v>552</v>
      </c>
      <c r="K13" s="50" t="s">
        <v>552</v>
      </c>
      <c r="L13" s="50" t="s">
        <v>559</v>
      </c>
      <c r="M13" s="50">
        <v>16</v>
      </c>
      <c r="N13" s="50" t="s">
        <v>562</v>
      </c>
      <c r="O13" s="50" t="s">
        <v>112</v>
      </c>
      <c r="P13" s="50" t="s">
        <v>557</v>
      </c>
      <c r="Q13" s="50" t="s">
        <v>112</v>
      </c>
      <c r="R13" s="50" t="s">
        <v>1596</v>
      </c>
      <c r="S13" s="50" t="s">
        <v>1598</v>
      </c>
      <c r="T13" s="50">
        <v>124601</v>
      </c>
      <c r="U13" s="51">
        <v>21</v>
      </c>
      <c r="V13" s="51">
        <v>5</v>
      </c>
      <c r="W13" s="51" t="s">
        <v>1590</v>
      </c>
    </row>
    <row r="14" spans="1:23" ht="15" x14ac:dyDescent="0.35">
      <c r="A14" s="50" t="s">
        <v>561</v>
      </c>
      <c r="B14" s="50" t="s">
        <v>560</v>
      </c>
      <c r="C14" s="50" t="s">
        <v>216</v>
      </c>
      <c r="D14" s="50" t="s">
        <v>10</v>
      </c>
      <c r="E14" s="50" t="s">
        <v>212</v>
      </c>
      <c r="F14" s="50" t="s">
        <v>215</v>
      </c>
      <c r="G14" s="50" t="s">
        <v>120</v>
      </c>
      <c r="H14" s="50" t="s">
        <v>119</v>
      </c>
      <c r="I14" s="51"/>
      <c r="J14" s="50" t="s">
        <v>552</v>
      </c>
      <c r="K14" s="50" t="s">
        <v>552</v>
      </c>
      <c r="L14" s="50" t="s">
        <v>559</v>
      </c>
      <c r="M14" s="50">
        <v>16</v>
      </c>
      <c r="N14" s="50" t="s">
        <v>558</v>
      </c>
      <c r="O14" s="50" t="s">
        <v>112</v>
      </c>
      <c r="P14" s="50" t="s">
        <v>557</v>
      </c>
      <c r="Q14" s="50" t="s">
        <v>112</v>
      </c>
      <c r="R14" s="50" t="s">
        <v>1596</v>
      </c>
      <c r="S14" s="50" t="s">
        <v>1598</v>
      </c>
      <c r="T14" s="50">
        <v>124601</v>
      </c>
      <c r="U14" s="51">
        <v>21</v>
      </c>
      <c r="V14" s="51">
        <v>5</v>
      </c>
      <c r="W14" s="51" t="s">
        <v>1590</v>
      </c>
    </row>
    <row r="15" spans="1:23" ht="15" x14ac:dyDescent="0.35">
      <c r="A15" s="50" t="s">
        <v>556</v>
      </c>
      <c r="B15" s="50" t="s">
        <v>553</v>
      </c>
      <c r="C15" s="50" t="s">
        <v>216</v>
      </c>
      <c r="D15" s="50" t="s">
        <v>10</v>
      </c>
      <c r="E15" s="50" t="s">
        <v>212</v>
      </c>
      <c r="F15" s="50" t="s">
        <v>215</v>
      </c>
      <c r="G15" s="50" t="s">
        <v>120</v>
      </c>
      <c r="H15" s="50" t="s">
        <v>119</v>
      </c>
      <c r="I15" s="51"/>
      <c r="J15" s="50" t="s">
        <v>552</v>
      </c>
      <c r="K15" s="50" t="s">
        <v>552</v>
      </c>
      <c r="L15" s="50" t="s">
        <v>551</v>
      </c>
      <c r="M15" s="50">
        <v>16</v>
      </c>
      <c r="N15" s="50" t="s">
        <v>555</v>
      </c>
      <c r="O15" s="50" t="s">
        <v>112</v>
      </c>
      <c r="P15" s="50" t="s">
        <v>549</v>
      </c>
      <c r="Q15" s="50" t="s">
        <v>112</v>
      </c>
      <c r="R15" s="50" t="s">
        <v>1596</v>
      </c>
      <c r="S15" s="50" t="s">
        <v>1598</v>
      </c>
      <c r="T15" s="50">
        <v>124601</v>
      </c>
      <c r="U15" s="51">
        <v>21</v>
      </c>
      <c r="V15" s="51">
        <v>5</v>
      </c>
      <c r="W15" s="51" t="s">
        <v>1590</v>
      </c>
    </row>
    <row r="16" spans="1:23" ht="15" x14ac:dyDescent="0.35">
      <c r="A16" s="50" t="s">
        <v>554</v>
      </c>
      <c r="B16" s="50" t="s">
        <v>553</v>
      </c>
      <c r="C16" s="50" t="s">
        <v>216</v>
      </c>
      <c r="D16" s="50" t="s">
        <v>8</v>
      </c>
      <c r="E16" s="50" t="s">
        <v>212</v>
      </c>
      <c r="F16" s="50" t="s">
        <v>215</v>
      </c>
      <c r="G16" s="50" t="s">
        <v>120</v>
      </c>
      <c r="H16" s="50" t="s">
        <v>119</v>
      </c>
      <c r="I16" s="51"/>
      <c r="J16" s="50" t="s">
        <v>552</v>
      </c>
      <c r="K16" s="50" t="s">
        <v>552</v>
      </c>
      <c r="L16" s="50" t="s">
        <v>551</v>
      </c>
      <c r="M16" s="50">
        <v>16</v>
      </c>
      <c r="N16" s="50" t="s">
        <v>550</v>
      </c>
      <c r="O16" s="50" t="s">
        <v>112</v>
      </c>
      <c r="P16" s="50" t="s">
        <v>549</v>
      </c>
      <c r="Q16" s="50" t="s">
        <v>112</v>
      </c>
      <c r="R16" s="50" t="s">
        <v>1596</v>
      </c>
      <c r="S16" s="50" t="s">
        <v>1598</v>
      </c>
      <c r="T16" s="50">
        <v>124601</v>
      </c>
      <c r="U16" s="51">
        <v>21</v>
      </c>
      <c r="V16" s="51">
        <v>5</v>
      </c>
      <c r="W16" s="51" t="s">
        <v>1590</v>
      </c>
    </row>
    <row r="17" spans="1:23" ht="15" x14ac:dyDescent="0.35">
      <c r="A17" s="50" t="s">
        <v>548</v>
      </c>
      <c r="B17" s="50" t="s">
        <v>547</v>
      </c>
      <c r="C17" s="50" t="s">
        <v>237</v>
      </c>
      <c r="D17" s="50" t="s">
        <v>52</v>
      </c>
      <c r="E17" s="50" t="s">
        <v>149</v>
      </c>
      <c r="F17" s="50" t="s">
        <v>195</v>
      </c>
      <c r="G17" s="50" t="s">
        <v>120</v>
      </c>
      <c r="H17" s="50" t="s">
        <v>119</v>
      </c>
      <c r="I17" s="51"/>
      <c r="J17" s="50" t="s">
        <v>546</v>
      </c>
      <c r="K17" s="50" t="s">
        <v>483</v>
      </c>
      <c r="L17" s="50" t="s">
        <v>545</v>
      </c>
      <c r="M17" s="50">
        <v>50</v>
      </c>
      <c r="N17" s="50" t="s">
        <v>544</v>
      </c>
      <c r="O17" s="50" t="s">
        <v>112</v>
      </c>
      <c r="P17" s="50" t="s">
        <v>543</v>
      </c>
      <c r="Q17" s="50" t="s">
        <v>112</v>
      </c>
      <c r="R17" s="50" t="s">
        <v>1596</v>
      </c>
      <c r="S17" s="50" t="s">
        <v>1599</v>
      </c>
      <c r="T17" s="50">
        <v>124407</v>
      </c>
      <c r="U17" s="51">
        <v>23</v>
      </c>
      <c r="V17" s="51">
        <v>5</v>
      </c>
      <c r="W17" s="51" t="s">
        <v>1590</v>
      </c>
    </row>
    <row r="18" spans="1:23" ht="15" x14ac:dyDescent="0.35">
      <c r="A18" s="50" t="s">
        <v>542</v>
      </c>
      <c r="B18" s="50" t="s">
        <v>541</v>
      </c>
      <c r="C18" s="50" t="s">
        <v>144</v>
      </c>
      <c r="D18" s="50" t="s">
        <v>74</v>
      </c>
      <c r="E18" s="50" t="s">
        <v>140</v>
      </c>
      <c r="F18" s="50" t="s">
        <v>143</v>
      </c>
      <c r="G18" s="50" t="s">
        <v>120</v>
      </c>
      <c r="H18" s="50" t="s">
        <v>119</v>
      </c>
      <c r="I18" s="51"/>
      <c r="J18" s="50" t="s">
        <v>530</v>
      </c>
      <c r="K18" s="50" t="s">
        <v>530</v>
      </c>
      <c r="L18" s="50" t="s">
        <v>540</v>
      </c>
      <c r="M18" s="50">
        <v>30</v>
      </c>
      <c r="N18" s="50" t="s">
        <v>539</v>
      </c>
      <c r="O18" s="50" t="s">
        <v>112</v>
      </c>
      <c r="P18" s="50" t="s">
        <v>538</v>
      </c>
      <c r="Q18" s="50" t="s">
        <v>112</v>
      </c>
      <c r="R18" s="50" t="s">
        <v>1596</v>
      </c>
      <c r="S18" s="50" t="s">
        <v>1600</v>
      </c>
      <c r="T18" s="50">
        <v>124403</v>
      </c>
      <c r="U18" s="51">
        <v>22</v>
      </c>
      <c r="V18" s="51">
        <v>5</v>
      </c>
      <c r="W18" s="51" t="s">
        <v>1590</v>
      </c>
    </row>
    <row r="19" spans="1:23" ht="15" x14ac:dyDescent="0.35">
      <c r="A19" s="50" t="s">
        <v>537</v>
      </c>
      <c r="B19" s="50" t="s">
        <v>536</v>
      </c>
      <c r="C19" s="50" t="s">
        <v>290</v>
      </c>
      <c r="D19" s="50" t="s">
        <v>16</v>
      </c>
      <c r="E19" s="50" t="s">
        <v>126</v>
      </c>
      <c r="F19" s="50" t="s">
        <v>143</v>
      </c>
      <c r="G19" s="50" t="s">
        <v>120</v>
      </c>
      <c r="H19" s="50" t="s">
        <v>119</v>
      </c>
      <c r="I19" s="51"/>
      <c r="J19" s="50" t="s">
        <v>530</v>
      </c>
      <c r="K19" s="50" t="s">
        <v>530</v>
      </c>
      <c r="L19" s="50" t="s">
        <v>535</v>
      </c>
      <c r="M19" s="50">
        <v>20</v>
      </c>
      <c r="N19" s="50" t="s">
        <v>534</v>
      </c>
      <c r="O19" s="50" t="s">
        <v>112</v>
      </c>
      <c r="P19" s="50" t="s">
        <v>533</v>
      </c>
      <c r="Q19" s="50" t="s">
        <v>112</v>
      </c>
      <c r="R19" s="50" t="s">
        <v>1596</v>
      </c>
      <c r="S19" s="50" t="s">
        <v>1600</v>
      </c>
      <c r="T19" s="50">
        <v>124403</v>
      </c>
      <c r="U19" s="51">
        <v>22</v>
      </c>
      <c r="V19" s="51">
        <v>5</v>
      </c>
      <c r="W19" s="51" t="s">
        <v>1590</v>
      </c>
    </row>
    <row r="20" spans="1:23" ht="15" x14ac:dyDescent="0.35">
      <c r="A20" s="50" t="s">
        <v>532</v>
      </c>
      <c r="B20" s="50" t="s">
        <v>531</v>
      </c>
      <c r="C20" s="50" t="s">
        <v>290</v>
      </c>
      <c r="D20" s="50" t="s">
        <v>16</v>
      </c>
      <c r="E20" s="50" t="s">
        <v>126</v>
      </c>
      <c r="F20" s="50" t="s">
        <v>143</v>
      </c>
      <c r="G20" s="50" t="s">
        <v>120</v>
      </c>
      <c r="H20" s="50" t="s">
        <v>119</v>
      </c>
      <c r="I20" s="51"/>
      <c r="J20" s="50" t="s">
        <v>530</v>
      </c>
      <c r="K20" s="50" t="s">
        <v>530</v>
      </c>
      <c r="L20" s="50" t="s">
        <v>529</v>
      </c>
      <c r="M20" s="50">
        <v>20</v>
      </c>
      <c r="N20" s="50" t="s">
        <v>528</v>
      </c>
      <c r="O20" s="50" t="s">
        <v>112</v>
      </c>
      <c r="P20" s="50" t="s">
        <v>527</v>
      </c>
      <c r="Q20" s="50" t="s">
        <v>112</v>
      </c>
      <c r="R20" s="50" t="s">
        <v>1596</v>
      </c>
      <c r="S20" s="50" t="s">
        <v>1600</v>
      </c>
      <c r="T20" s="50">
        <v>124403</v>
      </c>
      <c r="U20" s="51">
        <v>22</v>
      </c>
      <c r="V20" s="51">
        <v>5</v>
      </c>
      <c r="W20" s="51" t="s">
        <v>1590</v>
      </c>
    </row>
    <row r="21" spans="1:23" ht="15" x14ac:dyDescent="0.35">
      <c r="A21" s="50" t="s">
        <v>526</v>
      </c>
      <c r="B21" s="50" t="s">
        <v>525</v>
      </c>
      <c r="C21" s="50" t="s">
        <v>494</v>
      </c>
      <c r="D21" s="50" t="s">
        <v>60</v>
      </c>
      <c r="E21" s="50" t="s">
        <v>149</v>
      </c>
      <c r="F21" s="50" t="s">
        <v>493</v>
      </c>
      <c r="G21" s="50" t="s">
        <v>120</v>
      </c>
      <c r="H21" s="50" t="s">
        <v>119</v>
      </c>
      <c r="I21" s="51"/>
      <c r="J21" s="50" t="s">
        <v>508</v>
      </c>
      <c r="K21" s="50" t="s">
        <v>483</v>
      </c>
      <c r="L21" s="50" t="s">
        <v>491</v>
      </c>
      <c r="M21" s="50">
        <v>50</v>
      </c>
      <c r="N21" s="50" t="s">
        <v>524</v>
      </c>
      <c r="O21" s="50" t="s">
        <v>112</v>
      </c>
      <c r="P21" s="50" t="s">
        <v>489</v>
      </c>
      <c r="Q21" s="50" t="s">
        <v>112</v>
      </c>
      <c r="R21" s="50" t="s">
        <v>1596</v>
      </c>
      <c r="S21" s="50" t="s">
        <v>1606</v>
      </c>
      <c r="T21" s="50">
        <v>124409</v>
      </c>
      <c r="U21" s="51">
        <v>23</v>
      </c>
      <c r="V21" s="51">
        <v>5</v>
      </c>
      <c r="W21" s="51" t="s">
        <v>1590</v>
      </c>
    </row>
    <row r="22" spans="1:23" ht="15" x14ac:dyDescent="0.35">
      <c r="A22" s="50" t="s">
        <v>523</v>
      </c>
      <c r="B22" s="50" t="s">
        <v>520</v>
      </c>
      <c r="C22" s="50" t="s">
        <v>394</v>
      </c>
      <c r="D22" s="50" t="s">
        <v>20</v>
      </c>
      <c r="E22" s="50" t="s">
        <v>193</v>
      </c>
      <c r="F22" s="50" t="s">
        <v>169</v>
      </c>
      <c r="G22" s="50" t="s">
        <v>120</v>
      </c>
      <c r="H22" s="50" t="s">
        <v>119</v>
      </c>
      <c r="I22" s="51"/>
      <c r="J22" s="50" t="s">
        <v>508</v>
      </c>
      <c r="K22" s="50" t="s">
        <v>508</v>
      </c>
      <c r="L22" s="50" t="s">
        <v>519</v>
      </c>
      <c r="M22" s="50">
        <v>10</v>
      </c>
      <c r="N22" s="50" t="s">
        <v>522</v>
      </c>
      <c r="O22" s="50" t="s">
        <v>112</v>
      </c>
      <c r="P22" s="50" t="s">
        <v>517</v>
      </c>
      <c r="Q22" s="50" t="s">
        <v>112</v>
      </c>
      <c r="R22" s="50" t="s">
        <v>1596</v>
      </c>
      <c r="S22" s="50" t="s">
        <v>1603</v>
      </c>
      <c r="T22" s="50">
        <v>124404</v>
      </c>
      <c r="U22" s="51">
        <v>23</v>
      </c>
      <c r="V22" s="51">
        <v>5</v>
      </c>
      <c r="W22" s="51" t="s">
        <v>1590</v>
      </c>
    </row>
    <row r="23" spans="1:23" ht="15" x14ac:dyDescent="0.35">
      <c r="A23" s="50" t="s">
        <v>521</v>
      </c>
      <c r="B23" s="50" t="s">
        <v>520</v>
      </c>
      <c r="C23" s="50" t="s">
        <v>394</v>
      </c>
      <c r="D23" s="50" t="s">
        <v>22</v>
      </c>
      <c r="E23" s="50" t="s">
        <v>193</v>
      </c>
      <c r="F23" s="50" t="s">
        <v>169</v>
      </c>
      <c r="G23" s="50" t="s">
        <v>120</v>
      </c>
      <c r="H23" s="50" t="s">
        <v>119</v>
      </c>
      <c r="I23" s="51"/>
      <c r="J23" s="50" t="s">
        <v>508</v>
      </c>
      <c r="K23" s="50" t="s">
        <v>508</v>
      </c>
      <c r="L23" s="50" t="s">
        <v>519</v>
      </c>
      <c r="M23" s="50">
        <v>10</v>
      </c>
      <c r="N23" s="50" t="s">
        <v>518</v>
      </c>
      <c r="O23" s="50" t="s">
        <v>112</v>
      </c>
      <c r="P23" s="50" t="s">
        <v>517</v>
      </c>
      <c r="Q23" s="50" t="s">
        <v>112</v>
      </c>
      <c r="R23" s="50" t="s">
        <v>1596</v>
      </c>
      <c r="S23" s="50" t="s">
        <v>1603</v>
      </c>
      <c r="T23" s="50">
        <v>124404</v>
      </c>
      <c r="U23" s="51">
        <v>23</v>
      </c>
      <c r="V23" s="51">
        <v>5</v>
      </c>
      <c r="W23" s="51" t="s">
        <v>1590</v>
      </c>
    </row>
    <row r="24" spans="1:23" ht="15" x14ac:dyDescent="0.35">
      <c r="A24" s="50" t="s">
        <v>516</v>
      </c>
      <c r="B24" s="50" t="s">
        <v>515</v>
      </c>
      <c r="C24" s="50" t="s">
        <v>514</v>
      </c>
      <c r="D24" s="50" t="s">
        <v>66</v>
      </c>
      <c r="E24" s="50" t="s">
        <v>443</v>
      </c>
      <c r="F24" s="50" t="s">
        <v>493</v>
      </c>
      <c r="G24" s="50" t="s">
        <v>120</v>
      </c>
      <c r="H24" s="50" t="s">
        <v>119</v>
      </c>
      <c r="I24" s="51"/>
      <c r="J24" s="50" t="s">
        <v>508</v>
      </c>
      <c r="K24" s="50" t="s">
        <v>483</v>
      </c>
      <c r="L24" s="50" t="s">
        <v>513</v>
      </c>
      <c r="M24" s="50">
        <v>1</v>
      </c>
      <c r="N24" s="50" t="s">
        <v>512</v>
      </c>
      <c r="O24" s="50" t="s">
        <v>112</v>
      </c>
      <c r="P24" s="50" t="s">
        <v>511</v>
      </c>
      <c r="Q24" s="50" t="s">
        <v>112</v>
      </c>
      <c r="R24" s="50" t="s">
        <v>1596</v>
      </c>
      <c r="S24" s="50" t="s">
        <v>1606</v>
      </c>
      <c r="T24" s="50">
        <v>124409</v>
      </c>
      <c r="U24" s="51">
        <v>23</v>
      </c>
      <c r="V24" s="51">
        <v>5</v>
      </c>
      <c r="W24" s="51" t="s">
        <v>1590</v>
      </c>
    </row>
    <row r="25" spans="1:23" ht="15" x14ac:dyDescent="0.35">
      <c r="A25" s="50" t="s">
        <v>510</v>
      </c>
      <c r="B25" s="50" t="s">
        <v>509</v>
      </c>
      <c r="C25" s="50" t="s">
        <v>494</v>
      </c>
      <c r="D25" s="50" t="s">
        <v>60</v>
      </c>
      <c r="E25" s="50" t="s">
        <v>149</v>
      </c>
      <c r="F25" s="50" t="s">
        <v>493</v>
      </c>
      <c r="G25" s="50" t="s">
        <v>120</v>
      </c>
      <c r="H25" s="50" t="s">
        <v>119</v>
      </c>
      <c r="I25" s="51"/>
      <c r="J25" s="50" t="s">
        <v>508</v>
      </c>
      <c r="K25" s="50" t="s">
        <v>483</v>
      </c>
      <c r="L25" s="50" t="s">
        <v>491</v>
      </c>
      <c r="M25" s="50">
        <v>50</v>
      </c>
      <c r="N25" s="50" t="s">
        <v>507</v>
      </c>
      <c r="O25" s="50" t="s">
        <v>112</v>
      </c>
      <c r="P25" s="50" t="s">
        <v>489</v>
      </c>
      <c r="Q25" s="50" t="s">
        <v>112</v>
      </c>
      <c r="R25" s="50" t="s">
        <v>1596</v>
      </c>
      <c r="S25" s="50" t="s">
        <v>1606</v>
      </c>
      <c r="T25" s="50">
        <v>124409</v>
      </c>
      <c r="U25" s="51">
        <v>23</v>
      </c>
      <c r="V25" s="51">
        <v>5</v>
      </c>
      <c r="W25" s="51" t="s">
        <v>1590</v>
      </c>
    </row>
    <row r="26" spans="1:23" ht="15" x14ac:dyDescent="0.35">
      <c r="A26" s="50" t="s">
        <v>499</v>
      </c>
      <c r="B26" s="50" t="s">
        <v>498</v>
      </c>
      <c r="C26" s="50" t="s">
        <v>494</v>
      </c>
      <c r="D26" s="50" t="s">
        <v>60</v>
      </c>
      <c r="E26" s="50" t="s">
        <v>149</v>
      </c>
      <c r="F26" s="50" t="s">
        <v>493</v>
      </c>
      <c r="G26" s="50" t="s">
        <v>120</v>
      </c>
      <c r="H26" s="50" t="s">
        <v>119</v>
      </c>
      <c r="I26" s="51"/>
      <c r="J26" s="50" t="s">
        <v>492</v>
      </c>
      <c r="K26" s="50" t="s">
        <v>483</v>
      </c>
      <c r="L26" s="50" t="s">
        <v>491</v>
      </c>
      <c r="M26" s="50">
        <v>50</v>
      </c>
      <c r="N26" s="50" t="s">
        <v>497</v>
      </c>
      <c r="O26" s="50" t="s">
        <v>112</v>
      </c>
      <c r="P26" s="50" t="s">
        <v>489</v>
      </c>
      <c r="Q26" s="50" t="s">
        <v>112</v>
      </c>
      <c r="R26" s="50" t="s">
        <v>1596</v>
      </c>
      <c r="S26" s="50" t="s">
        <v>1606</v>
      </c>
      <c r="T26" s="50">
        <v>124409</v>
      </c>
      <c r="U26" s="51">
        <v>23</v>
      </c>
      <c r="V26" s="51">
        <v>5</v>
      </c>
      <c r="W26" s="51" t="s">
        <v>1590</v>
      </c>
    </row>
    <row r="27" spans="1:23" ht="15" x14ac:dyDescent="0.35">
      <c r="A27" s="50" t="s">
        <v>496</v>
      </c>
      <c r="B27" s="50" t="s">
        <v>495</v>
      </c>
      <c r="C27" s="50" t="s">
        <v>494</v>
      </c>
      <c r="D27" s="50" t="s">
        <v>60</v>
      </c>
      <c r="E27" s="50" t="s">
        <v>149</v>
      </c>
      <c r="F27" s="50" t="s">
        <v>493</v>
      </c>
      <c r="G27" s="50" t="s">
        <v>120</v>
      </c>
      <c r="H27" s="50" t="s">
        <v>119</v>
      </c>
      <c r="I27" s="51"/>
      <c r="J27" s="50" t="s">
        <v>492</v>
      </c>
      <c r="K27" s="50" t="s">
        <v>483</v>
      </c>
      <c r="L27" s="50" t="s">
        <v>491</v>
      </c>
      <c r="M27" s="50">
        <v>50</v>
      </c>
      <c r="N27" s="50" t="s">
        <v>490</v>
      </c>
      <c r="O27" s="50" t="s">
        <v>112</v>
      </c>
      <c r="P27" s="50" t="s">
        <v>489</v>
      </c>
      <c r="Q27" s="50" t="s">
        <v>112</v>
      </c>
      <c r="R27" s="50" t="s">
        <v>1596</v>
      </c>
      <c r="S27" s="50" t="s">
        <v>1606</v>
      </c>
      <c r="T27" s="50">
        <v>124409</v>
      </c>
      <c r="U27" s="51">
        <v>23</v>
      </c>
      <c r="V27" s="51">
        <v>5</v>
      </c>
      <c r="W27" s="51" t="s">
        <v>1590</v>
      </c>
    </row>
    <row r="28" spans="1:23" ht="15" x14ac:dyDescent="0.35">
      <c r="A28" s="50" t="s">
        <v>488</v>
      </c>
      <c r="B28" s="50" t="s">
        <v>487</v>
      </c>
      <c r="C28" s="50" t="s">
        <v>290</v>
      </c>
      <c r="D28" s="50" t="s">
        <v>16</v>
      </c>
      <c r="E28" s="50" t="s">
        <v>126</v>
      </c>
      <c r="F28" s="50" t="s">
        <v>143</v>
      </c>
      <c r="G28" s="50" t="s">
        <v>120</v>
      </c>
      <c r="H28" s="50" t="s">
        <v>119</v>
      </c>
      <c r="I28" s="51"/>
      <c r="J28" s="50" t="s">
        <v>483</v>
      </c>
      <c r="K28" s="50" t="s">
        <v>483</v>
      </c>
      <c r="L28" s="50" t="s">
        <v>482</v>
      </c>
      <c r="M28" s="50">
        <v>20</v>
      </c>
      <c r="N28" s="50" t="s">
        <v>486</v>
      </c>
      <c r="O28" s="50" t="s">
        <v>112</v>
      </c>
      <c r="P28" s="50" t="s">
        <v>480</v>
      </c>
      <c r="Q28" s="50" t="s">
        <v>112</v>
      </c>
      <c r="R28" s="50" t="s">
        <v>1596</v>
      </c>
      <c r="S28" s="50" t="s">
        <v>1600</v>
      </c>
      <c r="T28" s="50">
        <v>124403</v>
      </c>
      <c r="U28" s="51">
        <v>23</v>
      </c>
      <c r="V28" s="51">
        <v>5</v>
      </c>
      <c r="W28" s="51" t="s">
        <v>1590</v>
      </c>
    </row>
    <row r="29" spans="1:23" ht="15" x14ac:dyDescent="0.35">
      <c r="A29" s="50" t="s">
        <v>485</v>
      </c>
      <c r="B29" s="50" t="s">
        <v>484</v>
      </c>
      <c r="C29" s="50" t="s">
        <v>290</v>
      </c>
      <c r="D29" s="50" t="s">
        <v>16</v>
      </c>
      <c r="E29" s="50" t="s">
        <v>126</v>
      </c>
      <c r="F29" s="50" t="s">
        <v>143</v>
      </c>
      <c r="G29" s="50" t="s">
        <v>120</v>
      </c>
      <c r="H29" s="50" t="s">
        <v>119</v>
      </c>
      <c r="I29" s="51"/>
      <c r="J29" s="50" t="s">
        <v>483</v>
      </c>
      <c r="K29" s="50" t="s">
        <v>483</v>
      </c>
      <c r="L29" s="50" t="s">
        <v>482</v>
      </c>
      <c r="M29" s="50">
        <v>20</v>
      </c>
      <c r="N29" s="50" t="s">
        <v>481</v>
      </c>
      <c r="O29" s="50" t="s">
        <v>112</v>
      </c>
      <c r="P29" s="50" t="s">
        <v>480</v>
      </c>
      <c r="Q29" s="50" t="s">
        <v>112</v>
      </c>
      <c r="R29" s="50" t="s">
        <v>1596</v>
      </c>
      <c r="S29" s="50" t="s">
        <v>1600</v>
      </c>
      <c r="T29" s="50">
        <v>124403</v>
      </c>
      <c r="U29" s="51">
        <v>23</v>
      </c>
      <c r="V29" s="51">
        <v>5</v>
      </c>
      <c r="W29" s="51" t="s">
        <v>1590</v>
      </c>
    </row>
    <row r="30" spans="1:23" ht="15" x14ac:dyDescent="0.35">
      <c r="A30" s="50" t="s">
        <v>479</v>
      </c>
      <c r="B30" s="50" t="s">
        <v>476</v>
      </c>
      <c r="C30" s="50" t="s">
        <v>153</v>
      </c>
      <c r="D30" s="50" t="s">
        <v>84</v>
      </c>
      <c r="E30" s="50" t="s">
        <v>131</v>
      </c>
      <c r="F30" s="50" t="s">
        <v>152</v>
      </c>
      <c r="G30" s="50" t="s">
        <v>120</v>
      </c>
      <c r="H30" s="50" t="s">
        <v>168</v>
      </c>
      <c r="I30" s="50" t="s">
        <v>475</v>
      </c>
      <c r="J30" s="50" t="s">
        <v>474</v>
      </c>
      <c r="K30" s="50" t="s">
        <v>473</v>
      </c>
      <c r="L30" s="50" t="s">
        <v>472</v>
      </c>
      <c r="M30" s="50">
        <v>40</v>
      </c>
      <c r="N30" s="50" t="s">
        <v>478</v>
      </c>
      <c r="O30" s="50" t="s">
        <v>112</v>
      </c>
      <c r="P30" s="50" t="s">
        <v>470</v>
      </c>
      <c r="Q30" s="50" t="s">
        <v>112</v>
      </c>
      <c r="R30" s="50" t="s">
        <v>1596</v>
      </c>
      <c r="S30" s="50" t="s">
        <v>1605</v>
      </c>
      <c r="T30" s="50">
        <v>124405</v>
      </c>
      <c r="U30" s="51">
        <v>24</v>
      </c>
      <c r="V30" s="51">
        <v>5</v>
      </c>
      <c r="W30" s="51" t="s">
        <v>1590</v>
      </c>
    </row>
    <row r="31" spans="1:23" ht="15" x14ac:dyDescent="0.35">
      <c r="A31" s="50" t="s">
        <v>477</v>
      </c>
      <c r="B31" s="50" t="s">
        <v>476</v>
      </c>
      <c r="C31" s="50" t="s">
        <v>153</v>
      </c>
      <c r="D31" s="50" t="s">
        <v>82</v>
      </c>
      <c r="E31" s="50" t="s">
        <v>126</v>
      </c>
      <c r="F31" s="50" t="s">
        <v>152</v>
      </c>
      <c r="G31" s="50" t="s">
        <v>120</v>
      </c>
      <c r="H31" s="50" t="s">
        <v>168</v>
      </c>
      <c r="I31" s="50" t="s">
        <v>475</v>
      </c>
      <c r="J31" s="50" t="s">
        <v>474</v>
      </c>
      <c r="K31" s="50" t="s">
        <v>473</v>
      </c>
      <c r="L31" s="50" t="s">
        <v>472</v>
      </c>
      <c r="M31" s="50">
        <v>20</v>
      </c>
      <c r="N31" s="50" t="s">
        <v>471</v>
      </c>
      <c r="O31" s="50" t="s">
        <v>112</v>
      </c>
      <c r="P31" s="50" t="s">
        <v>470</v>
      </c>
      <c r="Q31" s="50" t="s">
        <v>112</v>
      </c>
      <c r="R31" s="50" t="s">
        <v>1596</v>
      </c>
      <c r="S31" s="50" t="s">
        <v>1605</v>
      </c>
      <c r="T31" s="50">
        <v>124405</v>
      </c>
      <c r="U31" s="51">
        <v>24</v>
      </c>
      <c r="V31" s="51">
        <v>5</v>
      </c>
      <c r="W31" s="51" t="s">
        <v>1590</v>
      </c>
    </row>
    <row r="32" spans="1:23" ht="15" x14ac:dyDescent="0.35">
      <c r="A32" s="50" t="s">
        <v>469</v>
      </c>
      <c r="B32" s="50" t="s">
        <v>466</v>
      </c>
      <c r="C32" s="50" t="s">
        <v>282</v>
      </c>
      <c r="D32" s="50" t="s">
        <v>18</v>
      </c>
      <c r="E32" s="50" t="s">
        <v>193</v>
      </c>
      <c r="F32" s="50" t="s">
        <v>281</v>
      </c>
      <c r="G32" s="50" t="s">
        <v>120</v>
      </c>
      <c r="H32" s="50" t="s">
        <v>119</v>
      </c>
      <c r="I32" s="51"/>
      <c r="J32" s="50" t="s">
        <v>465</v>
      </c>
      <c r="K32" s="50" t="s">
        <v>433</v>
      </c>
      <c r="L32" s="50" t="s">
        <v>464</v>
      </c>
      <c r="M32" s="50">
        <v>10</v>
      </c>
      <c r="N32" s="50" t="s">
        <v>468</v>
      </c>
      <c r="O32" s="50" t="s">
        <v>112</v>
      </c>
      <c r="P32" s="50" t="s">
        <v>462</v>
      </c>
      <c r="Q32" s="50" t="s">
        <v>112</v>
      </c>
      <c r="R32" s="50" t="s">
        <v>1596</v>
      </c>
      <c r="S32" s="50" t="s">
        <v>1604</v>
      </c>
      <c r="T32" s="50">
        <v>124402</v>
      </c>
      <c r="U32" s="51">
        <v>24</v>
      </c>
      <c r="V32" s="51">
        <v>5</v>
      </c>
      <c r="W32" s="51" t="s">
        <v>1590</v>
      </c>
    </row>
    <row r="33" spans="1:23" ht="15" x14ac:dyDescent="0.35">
      <c r="A33" s="50" t="s">
        <v>467</v>
      </c>
      <c r="B33" s="50" t="s">
        <v>466</v>
      </c>
      <c r="C33" s="50" t="s">
        <v>282</v>
      </c>
      <c r="D33" s="50" t="s">
        <v>24</v>
      </c>
      <c r="E33" s="50" t="s">
        <v>193</v>
      </c>
      <c r="F33" s="50" t="s">
        <v>281</v>
      </c>
      <c r="G33" s="50" t="s">
        <v>120</v>
      </c>
      <c r="H33" s="50" t="s">
        <v>119</v>
      </c>
      <c r="I33" s="51"/>
      <c r="J33" s="50" t="s">
        <v>465</v>
      </c>
      <c r="K33" s="50" t="s">
        <v>433</v>
      </c>
      <c r="L33" s="50" t="s">
        <v>464</v>
      </c>
      <c r="M33" s="50">
        <v>10</v>
      </c>
      <c r="N33" s="50" t="s">
        <v>463</v>
      </c>
      <c r="O33" s="50" t="s">
        <v>112</v>
      </c>
      <c r="P33" s="50" t="s">
        <v>462</v>
      </c>
      <c r="Q33" s="50" t="s">
        <v>112</v>
      </c>
      <c r="R33" s="50" t="s">
        <v>1596</v>
      </c>
      <c r="S33" s="50" t="s">
        <v>1604</v>
      </c>
      <c r="T33" s="50">
        <v>124402</v>
      </c>
      <c r="U33" s="51">
        <v>24</v>
      </c>
      <c r="V33" s="51">
        <v>5</v>
      </c>
      <c r="W33" s="51" t="s">
        <v>1590</v>
      </c>
    </row>
    <row r="34" spans="1:23" ht="15" x14ac:dyDescent="0.35">
      <c r="A34" s="50" t="s">
        <v>461</v>
      </c>
      <c r="B34" s="50" t="s">
        <v>447</v>
      </c>
      <c r="C34" s="50" t="s">
        <v>446</v>
      </c>
      <c r="D34" s="50" t="s">
        <v>84</v>
      </c>
      <c r="E34" s="50" t="s">
        <v>443</v>
      </c>
      <c r="F34" s="50" t="s">
        <v>281</v>
      </c>
      <c r="G34" s="50" t="s">
        <v>120</v>
      </c>
      <c r="H34" s="50" t="s">
        <v>119</v>
      </c>
      <c r="I34" s="51"/>
      <c r="J34" s="50" t="s">
        <v>445</v>
      </c>
      <c r="K34" s="50" t="s">
        <v>433</v>
      </c>
      <c r="L34" s="50" t="s">
        <v>444</v>
      </c>
      <c r="M34" s="50">
        <v>1</v>
      </c>
      <c r="N34" s="50" t="s">
        <v>460</v>
      </c>
      <c r="O34" s="50" t="s">
        <v>112</v>
      </c>
      <c r="P34" s="50" t="s">
        <v>441</v>
      </c>
      <c r="Q34" s="50" t="s">
        <v>112</v>
      </c>
      <c r="R34" s="50" t="s">
        <v>1596</v>
      </c>
      <c r="S34" s="50" t="s">
        <v>1604</v>
      </c>
      <c r="T34" s="50">
        <v>124402</v>
      </c>
      <c r="U34" s="51">
        <v>24</v>
      </c>
      <c r="V34" s="51">
        <v>5</v>
      </c>
      <c r="W34" s="51" t="s">
        <v>1590</v>
      </c>
    </row>
    <row r="35" spans="1:23" ht="15" x14ac:dyDescent="0.35">
      <c r="A35" s="50" t="s">
        <v>459</v>
      </c>
      <c r="B35" s="50" t="s">
        <v>458</v>
      </c>
      <c r="C35" s="50" t="s">
        <v>457</v>
      </c>
      <c r="D35" s="50" t="s">
        <v>12</v>
      </c>
      <c r="E35" s="50" t="s">
        <v>128</v>
      </c>
      <c r="F35" s="50" t="s">
        <v>195</v>
      </c>
      <c r="G35" s="50" t="s">
        <v>120</v>
      </c>
      <c r="H35" s="50" t="s">
        <v>119</v>
      </c>
      <c r="I35" s="51"/>
      <c r="J35" s="50" t="s">
        <v>445</v>
      </c>
      <c r="K35" s="50" t="s">
        <v>375</v>
      </c>
      <c r="L35" s="50" t="s">
        <v>456</v>
      </c>
      <c r="M35" s="50">
        <v>200</v>
      </c>
      <c r="N35" s="50" t="s">
        <v>455</v>
      </c>
      <c r="O35" s="50" t="s">
        <v>112</v>
      </c>
      <c r="P35" s="50" t="s">
        <v>454</v>
      </c>
      <c r="Q35" s="50" t="s">
        <v>112</v>
      </c>
      <c r="R35" s="50" t="s">
        <v>1596</v>
      </c>
      <c r="S35" s="50" t="s">
        <v>1599</v>
      </c>
      <c r="T35" s="50">
        <v>124407</v>
      </c>
      <c r="U35" s="51">
        <v>27</v>
      </c>
      <c r="V35" s="51">
        <v>5</v>
      </c>
      <c r="W35" s="51" t="s">
        <v>1590</v>
      </c>
    </row>
    <row r="36" spans="1:23" ht="15" x14ac:dyDescent="0.35">
      <c r="A36" s="50" t="s">
        <v>453</v>
      </c>
      <c r="B36" s="50" t="s">
        <v>452</v>
      </c>
      <c r="C36" s="50" t="s">
        <v>237</v>
      </c>
      <c r="D36" s="50" t="s">
        <v>68</v>
      </c>
      <c r="E36" s="50" t="s">
        <v>159</v>
      </c>
      <c r="F36" s="50" t="s">
        <v>195</v>
      </c>
      <c r="G36" s="50" t="s">
        <v>120</v>
      </c>
      <c r="H36" s="50" t="s">
        <v>119</v>
      </c>
      <c r="I36" s="51"/>
      <c r="J36" s="50" t="s">
        <v>445</v>
      </c>
      <c r="K36" s="50" t="s">
        <v>375</v>
      </c>
      <c r="L36" s="50" t="s">
        <v>451</v>
      </c>
      <c r="M36" s="50">
        <v>60</v>
      </c>
      <c r="N36" s="50" t="s">
        <v>450</v>
      </c>
      <c r="O36" s="50" t="s">
        <v>112</v>
      </c>
      <c r="P36" s="50" t="s">
        <v>449</v>
      </c>
      <c r="Q36" s="50" t="s">
        <v>112</v>
      </c>
      <c r="R36" s="50" t="s">
        <v>1596</v>
      </c>
      <c r="S36" s="50" t="s">
        <v>1599</v>
      </c>
      <c r="T36" s="50">
        <v>124407</v>
      </c>
      <c r="U36" s="51">
        <v>27</v>
      </c>
      <c r="V36" s="51">
        <v>5</v>
      </c>
      <c r="W36" s="51" t="s">
        <v>1590</v>
      </c>
    </row>
    <row r="37" spans="1:23" ht="15" x14ac:dyDescent="0.35">
      <c r="A37" s="50" t="s">
        <v>448</v>
      </c>
      <c r="B37" s="50" t="s">
        <v>447</v>
      </c>
      <c r="C37" s="50" t="s">
        <v>446</v>
      </c>
      <c r="D37" s="50" t="s">
        <v>82</v>
      </c>
      <c r="E37" s="50" t="s">
        <v>443</v>
      </c>
      <c r="F37" s="50" t="s">
        <v>281</v>
      </c>
      <c r="G37" s="50" t="s">
        <v>120</v>
      </c>
      <c r="H37" s="50" t="s">
        <v>119</v>
      </c>
      <c r="I37" s="51"/>
      <c r="J37" s="50" t="s">
        <v>445</v>
      </c>
      <c r="K37" s="50" t="s">
        <v>433</v>
      </c>
      <c r="L37" s="50" t="s">
        <v>444</v>
      </c>
      <c r="M37" s="50">
        <v>1</v>
      </c>
      <c r="N37" s="50" t="s">
        <v>442</v>
      </c>
      <c r="O37" s="50" t="s">
        <v>112</v>
      </c>
      <c r="P37" s="50" t="s">
        <v>441</v>
      </c>
      <c r="Q37" s="50" t="s">
        <v>112</v>
      </c>
      <c r="R37" s="50" t="s">
        <v>1596</v>
      </c>
      <c r="S37" s="50" t="s">
        <v>1604</v>
      </c>
      <c r="T37" s="50">
        <v>124402</v>
      </c>
      <c r="U37" s="51">
        <v>24</v>
      </c>
      <c r="V37" s="51">
        <v>5</v>
      </c>
      <c r="W37" s="51" t="s">
        <v>1590</v>
      </c>
    </row>
    <row r="38" spans="1:23" ht="15" x14ac:dyDescent="0.35">
      <c r="A38" s="50" t="s">
        <v>440</v>
      </c>
      <c r="B38" s="50" t="s">
        <v>439</v>
      </c>
      <c r="C38" s="50" t="s">
        <v>290</v>
      </c>
      <c r="D38" s="50" t="s">
        <v>16</v>
      </c>
      <c r="E38" s="50" t="s">
        <v>126</v>
      </c>
      <c r="F38" s="50" t="s">
        <v>143</v>
      </c>
      <c r="G38" s="50" t="s">
        <v>120</v>
      </c>
      <c r="H38" s="50" t="s">
        <v>119</v>
      </c>
      <c r="I38" s="51"/>
      <c r="J38" s="50" t="s">
        <v>433</v>
      </c>
      <c r="K38" s="50" t="s">
        <v>432</v>
      </c>
      <c r="L38" s="50" t="s">
        <v>438</v>
      </c>
      <c r="M38" s="50">
        <v>20</v>
      </c>
      <c r="N38" s="50" t="s">
        <v>437</v>
      </c>
      <c r="O38" s="50" t="s">
        <v>112</v>
      </c>
      <c r="P38" s="50" t="s">
        <v>436</v>
      </c>
      <c r="Q38" s="50" t="s">
        <v>112</v>
      </c>
      <c r="R38" s="50" t="s">
        <v>1596</v>
      </c>
      <c r="S38" s="50" t="s">
        <v>1600</v>
      </c>
      <c r="T38" s="50">
        <v>124403</v>
      </c>
      <c r="U38" s="51">
        <v>24</v>
      </c>
      <c r="V38" s="51">
        <v>5</v>
      </c>
      <c r="W38" s="51" t="s">
        <v>1590</v>
      </c>
    </row>
    <row r="39" spans="1:23" ht="15" x14ac:dyDescent="0.35">
      <c r="A39" s="50" t="s">
        <v>435</v>
      </c>
      <c r="B39" s="50" t="s">
        <v>434</v>
      </c>
      <c r="C39" s="50" t="s">
        <v>290</v>
      </c>
      <c r="D39" s="50" t="s">
        <v>16</v>
      </c>
      <c r="E39" s="50" t="s">
        <v>126</v>
      </c>
      <c r="F39" s="50" t="s">
        <v>143</v>
      </c>
      <c r="G39" s="50" t="s">
        <v>120</v>
      </c>
      <c r="H39" s="50" t="s">
        <v>119</v>
      </c>
      <c r="I39" s="51"/>
      <c r="J39" s="50" t="s">
        <v>433</v>
      </c>
      <c r="K39" s="50" t="s">
        <v>432</v>
      </c>
      <c r="L39" s="50" t="s">
        <v>431</v>
      </c>
      <c r="M39" s="50">
        <v>20</v>
      </c>
      <c r="N39" s="50" t="s">
        <v>430</v>
      </c>
      <c r="O39" s="50" t="s">
        <v>112</v>
      </c>
      <c r="P39" s="50" t="s">
        <v>429</v>
      </c>
      <c r="Q39" s="50" t="s">
        <v>112</v>
      </c>
      <c r="R39" s="50" t="s">
        <v>1596</v>
      </c>
      <c r="S39" s="50" t="s">
        <v>1600</v>
      </c>
      <c r="T39" s="50">
        <v>124403</v>
      </c>
      <c r="U39" s="51">
        <v>24</v>
      </c>
      <c r="V39" s="51">
        <v>5</v>
      </c>
      <c r="W39" s="51" t="s">
        <v>1590</v>
      </c>
    </row>
    <row r="40" spans="1:23" ht="15" x14ac:dyDescent="0.35">
      <c r="A40" s="50" t="s">
        <v>420</v>
      </c>
      <c r="B40" s="50" t="s">
        <v>419</v>
      </c>
      <c r="C40" s="50" t="s">
        <v>135</v>
      </c>
      <c r="D40" s="50" t="s">
        <v>68</v>
      </c>
      <c r="E40" s="50" t="s">
        <v>131</v>
      </c>
      <c r="F40" s="50" t="s">
        <v>134</v>
      </c>
      <c r="G40" s="50" t="s">
        <v>120</v>
      </c>
      <c r="H40" s="50" t="s">
        <v>119</v>
      </c>
      <c r="I40" s="51"/>
      <c r="J40" s="50" t="s">
        <v>393</v>
      </c>
      <c r="K40" s="50" t="s">
        <v>375</v>
      </c>
      <c r="L40" s="50" t="s">
        <v>418</v>
      </c>
      <c r="M40" s="50">
        <v>40</v>
      </c>
      <c r="N40" s="50" t="s">
        <v>417</v>
      </c>
      <c r="O40" s="50" t="s">
        <v>112</v>
      </c>
      <c r="P40" s="50" t="s">
        <v>416</v>
      </c>
      <c r="Q40" s="50" t="s">
        <v>112</v>
      </c>
      <c r="R40" s="50" t="s">
        <v>1596</v>
      </c>
      <c r="S40" s="50" t="s">
        <v>1602</v>
      </c>
      <c r="T40" s="50">
        <v>124401</v>
      </c>
      <c r="U40" s="51">
        <v>27</v>
      </c>
      <c r="V40" s="51">
        <v>5</v>
      </c>
      <c r="W40" s="51" t="s">
        <v>1590</v>
      </c>
    </row>
    <row r="41" spans="1:23" ht="15" x14ac:dyDescent="0.35">
      <c r="A41" s="50" t="s">
        <v>415</v>
      </c>
      <c r="B41" s="50" t="s">
        <v>407</v>
      </c>
      <c r="C41" s="50" t="s">
        <v>216</v>
      </c>
      <c r="D41" s="50" t="s">
        <v>8</v>
      </c>
      <c r="E41" s="50" t="s">
        <v>212</v>
      </c>
      <c r="F41" s="50" t="s">
        <v>215</v>
      </c>
      <c r="G41" s="50" t="s">
        <v>120</v>
      </c>
      <c r="H41" s="50" t="s">
        <v>119</v>
      </c>
      <c r="I41" s="51"/>
      <c r="J41" s="50" t="s">
        <v>393</v>
      </c>
      <c r="K41" s="50" t="s">
        <v>331</v>
      </c>
      <c r="L41" s="50" t="s">
        <v>406</v>
      </c>
      <c r="M41" s="50">
        <v>16</v>
      </c>
      <c r="N41" s="50" t="s">
        <v>409</v>
      </c>
      <c r="O41" s="50" t="s">
        <v>112</v>
      </c>
      <c r="P41" s="50" t="s">
        <v>404</v>
      </c>
      <c r="Q41" s="50" t="s">
        <v>112</v>
      </c>
      <c r="R41" s="50" t="s">
        <v>1596</v>
      </c>
      <c r="S41" s="50" t="s">
        <v>1598</v>
      </c>
      <c r="T41" s="50">
        <v>124601</v>
      </c>
      <c r="U41" s="51">
        <v>28</v>
      </c>
      <c r="V41" s="51">
        <v>5</v>
      </c>
      <c r="W41" s="51" t="s">
        <v>1590</v>
      </c>
    </row>
    <row r="42" spans="1:23" ht="15" x14ac:dyDescent="0.35">
      <c r="A42" s="50" t="s">
        <v>410</v>
      </c>
      <c r="B42" s="50" t="s">
        <v>407</v>
      </c>
      <c r="C42" s="50" t="s">
        <v>216</v>
      </c>
      <c r="D42" s="50" t="s">
        <v>10</v>
      </c>
      <c r="E42" s="50" t="s">
        <v>212</v>
      </c>
      <c r="F42" s="50" t="s">
        <v>215</v>
      </c>
      <c r="G42" s="50" t="s">
        <v>120</v>
      </c>
      <c r="H42" s="50" t="s">
        <v>119</v>
      </c>
      <c r="I42" s="51"/>
      <c r="J42" s="50" t="s">
        <v>393</v>
      </c>
      <c r="K42" s="50" t="s">
        <v>331</v>
      </c>
      <c r="L42" s="50" t="s">
        <v>406</v>
      </c>
      <c r="M42" s="50">
        <v>16</v>
      </c>
      <c r="N42" s="50" t="s">
        <v>405</v>
      </c>
      <c r="O42" s="50" t="s">
        <v>112</v>
      </c>
      <c r="P42" s="50" t="s">
        <v>404</v>
      </c>
      <c r="Q42" s="50" t="s">
        <v>112</v>
      </c>
      <c r="R42" s="50" t="s">
        <v>1596</v>
      </c>
      <c r="S42" s="50" t="s">
        <v>1598</v>
      </c>
      <c r="T42" s="50">
        <v>124601</v>
      </c>
      <c r="U42" s="51">
        <v>28</v>
      </c>
      <c r="V42" s="51">
        <v>5</v>
      </c>
      <c r="W42" s="51" t="s">
        <v>1590</v>
      </c>
    </row>
    <row r="43" spans="1:23" ht="15" x14ac:dyDescent="0.35">
      <c r="A43" s="50" t="s">
        <v>408</v>
      </c>
      <c r="B43" s="50" t="s">
        <v>402</v>
      </c>
      <c r="C43" s="50" t="s">
        <v>144</v>
      </c>
      <c r="D43" s="50" t="s">
        <v>74</v>
      </c>
      <c r="E43" s="50" t="s">
        <v>140</v>
      </c>
      <c r="F43" s="50" t="s">
        <v>143</v>
      </c>
      <c r="G43" s="50" t="s">
        <v>120</v>
      </c>
      <c r="H43" s="50" t="s">
        <v>119</v>
      </c>
      <c r="I43" s="51"/>
      <c r="J43" s="50" t="s">
        <v>393</v>
      </c>
      <c r="K43" s="50" t="s">
        <v>393</v>
      </c>
      <c r="L43" s="50" t="s">
        <v>401</v>
      </c>
      <c r="M43" s="50">
        <v>30</v>
      </c>
      <c r="N43" s="50" t="s">
        <v>400</v>
      </c>
      <c r="O43" s="50" t="s">
        <v>112</v>
      </c>
      <c r="P43" s="50" t="s">
        <v>399</v>
      </c>
      <c r="Q43" s="50" t="s">
        <v>112</v>
      </c>
      <c r="R43" s="50" t="s">
        <v>1596</v>
      </c>
      <c r="S43" s="50" t="s">
        <v>1600</v>
      </c>
      <c r="T43" s="50">
        <v>124403</v>
      </c>
      <c r="U43" s="51">
        <v>27</v>
      </c>
      <c r="V43" s="51">
        <v>5</v>
      </c>
      <c r="W43" s="51" t="s">
        <v>1590</v>
      </c>
    </row>
    <row r="44" spans="1:23" ht="15" x14ac:dyDescent="0.35">
      <c r="A44" s="50" t="s">
        <v>403</v>
      </c>
      <c r="B44" s="50" t="s">
        <v>395</v>
      </c>
      <c r="C44" s="50" t="s">
        <v>394</v>
      </c>
      <c r="D44" s="50" t="s">
        <v>20</v>
      </c>
      <c r="E44" s="50" t="s">
        <v>193</v>
      </c>
      <c r="F44" s="50" t="s">
        <v>169</v>
      </c>
      <c r="G44" s="50" t="s">
        <v>120</v>
      </c>
      <c r="H44" s="50" t="s">
        <v>119</v>
      </c>
      <c r="I44" s="51"/>
      <c r="J44" s="50" t="s">
        <v>393</v>
      </c>
      <c r="K44" s="50" t="s">
        <v>375</v>
      </c>
      <c r="L44" s="50" t="s">
        <v>392</v>
      </c>
      <c r="M44" s="50">
        <v>10</v>
      </c>
      <c r="N44" s="50" t="s">
        <v>397</v>
      </c>
      <c r="O44" s="50" t="s">
        <v>112</v>
      </c>
      <c r="P44" s="50" t="s">
        <v>390</v>
      </c>
      <c r="Q44" s="50" t="s">
        <v>112</v>
      </c>
      <c r="R44" s="50" t="s">
        <v>1596</v>
      </c>
      <c r="S44" s="50" t="s">
        <v>1603</v>
      </c>
      <c r="T44" s="50">
        <v>124404</v>
      </c>
      <c r="U44" s="51">
        <v>27</v>
      </c>
      <c r="V44" s="51">
        <v>5</v>
      </c>
      <c r="W44" s="51" t="s">
        <v>1590</v>
      </c>
    </row>
    <row r="45" spans="1:23" ht="15" x14ac:dyDescent="0.35">
      <c r="A45" s="50" t="s">
        <v>398</v>
      </c>
      <c r="B45" s="50" t="s">
        <v>395</v>
      </c>
      <c r="C45" s="50" t="s">
        <v>394</v>
      </c>
      <c r="D45" s="50" t="s">
        <v>22</v>
      </c>
      <c r="E45" s="50" t="s">
        <v>193</v>
      </c>
      <c r="F45" s="50" t="s">
        <v>169</v>
      </c>
      <c r="G45" s="50" t="s">
        <v>120</v>
      </c>
      <c r="H45" s="50" t="s">
        <v>119</v>
      </c>
      <c r="I45" s="51"/>
      <c r="J45" s="50" t="s">
        <v>393</v>
      </c>
      <c r="K45" s="50" t="s">
        <v>375</v>
      </c>
      <c r="L45" s="50" t="s">
        <v>392</v>
      </c>
      <c r="M45" s="50">
        <v>10</v>
      </c>
      <c r="N45" s="50" t="s">
        <v>391</v>
      </c>
      <c r="O45" s="50" t="s">
        <v>112</v>
      </c>
      <c r="P45" s="50" t="s">
        <v>390</v>
      </c>
      <c r="Q45" s="50" t="s">
        <v>112</v>
      </c>
      <c r="R45" s="50" t="s">
        <v>1596</v>
      </c>
      <c r="S45" s="50" t="s">
        <v>1603</v>
      </c>
      <c r="T45" s="50">
        <v>124404</v>
      </c>
      <c r="U45" s="51">
        <v>27</v>
      </c>
      <c r="V45" s="51">
        <v>5</v>
      </c>
      <c r="W45" s="51" t="s">
        <v>1590</v>
      </c>
    </row>
    <row r="46" spans="1:23" ht="15" x14ac:dyDescent="0.35">
      <c r="A46" s="50" t="s">
        <v>396</v>
      </c>
      <c r="B46" s="50" t="s">
        <v>414</v>
      </c>
      <c r="C46" s="50" t="s">
        <v>135</v>
      </c>
      <c r="D46" s="50" t="s">
        <v>68</v>
      </c>
      <c r="E46" s="50" t="s">
        <v>131</v>
      </c>
      <c r="F46" s="50" t="s">
        <v>134</v>
      </c>
      <c r="G46" s="50" t="s">
        <v>120</v>
      </c>
      <c r="H46" s="50" t="s">
        <v>119</v>
      </c>
      <c r="I46" s="51"/>
      <c r="J46" s="50" t="s">
        <v>393</v>
      </c>
      <c r="K46" s="50" t="s">
        <v>375</v>
      </c>
      <c r="L46" s="50" t="s">
        <v>413</v>
      </c>
      <c r="M46" s="50">
        <v>40</v>
      </c>
      <c r="N46" s="50" t="s">
        <v>412</v>
      </c>
      <c r="O46" s="50" t="s">
        <v>112</v>
      </c>
      <c r="P46" s="50" t="s">
        <v>411</v>
      </c>
      <c r="Q46" s="50" t="s">
        <v>112</v>
      </c>
      <c r="R46" s="50" t="s">
        <v>1596</v>
      </c>
      <c r="S46" s="50" t="s">
        <v>1602</v>
      </c>
      <c r="T46" s="50">
        <v>124401</v>
      </c>
      <c r="U46" s="51">
        <v>27</v>
      </c>
      <c r="V46" s="51">
        <v>5</v>
      </c>
      <c r="W46" s="51" t="s">
        <v>1590</v>
      </c>
    </row>
    <row r="47" spans="1:23" ht="15" x14ac:dyDescent="0.35">
      <c r="A47" s="50" t="s">
        <v>371</v>
      </c>
      <c r="B47" s="50" t="s">
        <v>368</v>
      </c>
      <c r="C47" s="50" t="s">
        <v>216</v>
      </c>
      <c r="D47" s="50" t="s">
        <v>8</v>
      </c>
      <c r="E47" s="50" t="s">
        <v>212</v>
      </c>
      <c r="F47" s="50" t="s">
        <v>215</v>
      </c>
      <c r="G47" s="50" t="s">
        <v>120</v>
      </c>
      <c r="H47" s="50" t="s">
        <v>119</v>
      </c>
      <c r="I47" s="51"/>
      <c r="J47" s="50" t="s">
        <v>361</v>
      </c>
      <c r="K47" s="50" t="s">
        <v>331</v>
      </c>
      <c r="L47" s="50" t="s">
        <v>367</v>
      </c>
      <c r="M47" s="50">
        <v>16</v>
      </c>
      <c r="N47" s="50" t="s">
        <v>370</v>
      </c>
      <c r="O47" s="50" t="s">
        <v>112</v>
      </c>
      <c r="P47" s="50" t="s">
        <v>365</v>
      </c>
      <c r="Q47" s="50" t="s">
        <v>112</v>
      </c>
      <c r="R47" s="50" t="s">
        <v>1596</v>
      </c>
      <c r="S47" s="50" t="s">
        <v>1598</v>
      </c>
      <c r="T47" s="50">
        <v>124601</v>
      </c>
      <c r="U47" s="51">
        <v>28</v>
      </c>
      <c r="V47" s="51">
        <v>5</v>
      </c>
      <c r="W47" s="51" t="s">
        <v>1590</v>
      </c>
    </row>
    <row r="48" spans="1:23" ht="15" x14ac:dyDescent="0.35">
      <c r="A48" s="50" t="s">
        <v>369</v>
      </c>
      <c r="B48" s="50" t="s">
        <v>368</v>
      </c>
      <c r="C48" s="50" t="s">
        <v>216</v>
      </c>
      <c r="D48" s="50" t="s">
        <v>10</v>
      </c>
      <c r="E48" s="50" t="s">
        <v>212</v>
      </c>
      <c r="F48" s="50" t="s">
        <v>215</v>
      </c>
      <c r="G48" s="50" t="s">
        <v>120</v>
      </c>
      <c r="H48" s="50" t="s">
        <v>119</v>
      </c>
      <c r="I48" s="51"/>
      <c r="J48" s="50" t="s">
        <v>361</v>
      </c>
      <c r="K48" s="50" t="s">
        <v>331</v>
      </c>
      <c r="L48" s="50" t="s">
        <v>367</v>
      </c>
      <c r="M48" s="50">
        <v>16</v>
      </c>
      <c r="N48" s="50" t="s">
        <v>366</v>
      </c>
      <c r="O48" s="50" t="s">
        <v>112</v>
      </c>
      <c r="P48" s="50" t="s">
        <v>365</v>
      </c>
      <c r="Q48" s="50" t="s">
        <v>112</v>
      </c>
      <c r="R48" s="50" t="s">
        <v>1596</v>
      </c>
      <c r="S48" s="50" t="s">
        <v>1598</v>
      </c>
      <c r="T48" s="50">
        <v>124601</v>
      </c>
      <c r="U48" s="51">
        <v>28</v>
      </c>
      <c r="V48" s="51">
        <v>5</v>
      </c>
      <c r="W48" s="51" t="s">
        <v>1590</v>
      </c>
    </row>
    <row r="49" spans="1:23" ht="15" x14ac:dyDescent="0.35">
      <c r="A49" s="50" t="s">
        <v>364</v>
      </c>
      <c r="B49" s="50" t="s">
        <v>363</v>
      </c>
      <c r="C49" s="50" t="s">
        <v>362</v>
      </c>
      <c r="D49" s="50" t="s">
        <v>68</v>
      </c>
      <c r="E49" s="50" t="s">
        <v>163</v>
      </c>
      <c r="F49" s="50" t="s">
        <v>169</v>
      </c>
      <c r="G49" s="50" t="s">
        <v>120</v>
      </c>
      <c r="H49" s="50" t="s">
        <v>119</v>
      </c>
      <c r="I49" s="51"/>
      <c r="J49" s="50" t="s">
        <v>361</v>
      </c>
      <c r="K49" s="50" t="s">
        <v>350</v>
      </c>
      <c r="L49" s="50" t="s">
        <v>360</v>
      </c>
      <c r="M49" s="50">
        <v>150</v>
      </c>
      <c r="N49" s="50" t="s">
        <v>359</v>
      </c>
      <c r="O49" s="50" t="s">
        <v>112</v>
      </c>
      <c r="P49" s="50" t="s">
        <v>358</v>
      </c>
      <c r="Q49" s="50" t="s">
        <v>112</v>
      </c>
      <c r="R49" s="50" t="s">
        <v>1596</v>
      </c>
      <c r="S49" s="50" t="s">
        <v>1603</v>
      </c>
      <c r="T49" s="50">
        <v>124404</v>
      </c>
      <c r="U49" s="51">
        <v>28</v>
      </c>
      <c r="V49" s="51">
        <v>5</v>
      </c>
      <c r="W49" s="51" t="s">
        <v>1590</v>
      </c>
    </row>
    <row r="50" spans="1:23" ht="15" x14ac:dyDescent="0.35">
      <c r="A50" s="50" t="s">
        <v>357</v>
      </c>
      <c r="B50" s="50" t="s">
        <v>356</v>
      </c>
      <c r="C50" s="50" t="s">
        <v>170</v>
      </c>
      <c r="D50" s="50" t="s">
        <v>52</v>
      </c>
      <c r="E50" s="50" t="s">
        <v>115</v>
      </c>
      <c r="F50" s="50" t="s">
        <v>169</v>
      </c>
      <c r="G50" s="50" t="s">
        <v>120</v>
      </c>
      <c r="H50" s="50" t="s">
        <v>119</v>
      </c>
      <c r="I50" s="51"/>
      <c r="J50" s="50" t="s">
        <v>350</v>
      </c>
      <c r="K50" s="50" t="s">
        <v>350</v>
      </c>
      <c r="L50" s="50" t="s">
        <v>355</v>
      </c>
      <c r="M50" s="50">
        <v>100</v>
      </c>
      <c r="N50" s="50" t="s">
        <v>354</v>
      </c>
      <c r="O50" s="50" t="s">
        <v>112</v>
      </c>
      <c r="P50" s="50" t="s">
        <v>353</v>
      </c>
      <c r="Q50" s="50" t="s">
        <v>112</v>
      </c>
      <c r="R50" s="50" t="s">
        <v>1596</v>
      </c>
      <c r="S50" s="50" t="s">
        <v>1603</v>
      </c>
      <c r="T50" s="50">
        <v>124404</v>
      </c>
      <c r="U50" s="51">
        <v>28</v>
      </c>
      <c r="V50" s="51">
        <v>5</v>
      </c>
      <c r="W50" s="51" t="s">
        <v>1590</v>
      </c>
    </row>
    <row r="51" spans="1:23" ht="15" x14ac:dyDescent="0.35">
      <c r="A51" s="50" t="s">
        <v>352</v>
      </c>
      <c r="B51" s="50" t="s">
        <v>351</v>
      </c>
      <c r="C51" s="50" t="s">
        <v>196</v>
      </c>
      <c r="D51" s="50" t="s">
        <v>84</v>
      </c>
      <c r="E51" s="50" t="s">
        <v>193</v>
      </c>
      <c r="F51" s="50" t="s">
        <v>195</v>
      </c>
      <c r="G51" s="50" t="s">
        <v>120</v>
      </c>
      <c r="H51" s="50" t="s">
        <v>119</v>
      </c>
      <c r="I51" s="51"/>
      <c r="J51" s="50" t="s">
        <v>350</v>
      </c>
      <c r="K51" s="50" t="s">
        <v>331</v>
      </c>
      <c r="L51" s="50" t="s">
        <v>349</v>
      </c>
      <c r="M51" s="50">
        <v>10</v>
      </c>
      <c r="N51" s="50" t="s">
        <v>348</v>
      </c>
      <c r="O51" s="50" t="s">
        <v>201</v>
      </c>
      <c r="P51" s="50" t="s">
        <v>347</v>
      </c>
      <c r="Q51" s="50" t="s">
        <v>112</v>
      </c>
      <c r="R51" s="50" t="s">
        <v>1596</v>
      </c>
      <c r="S51" s="50" t="s">
        <v>1599</v>
      </c>
      <c r="T51" s="50">
        <v>124407</v>
      </c>
      <c r="U51" s="51">
        <v>28</v>
      </c>
      <c r="V51" s="51">
        <v>5</v>
      </c>
      <c r="W51" s="51" t="s">
        <v>1590</v>
      </c>
    </row>
    <row r="52" spans="1:23" ht="15" x14ac:dyDescent="0.35">
      <c r="A52" s="50" t="s">
        <v>346</v>
      </c>
      <c r="B52" s="50" t="s">
        <v>343</v>
      </c>
      <c r="C52" s="50" t="s">
        <v>342</v>
      </c>
      <c r="D52" s="50" t="s">
        <v>26</v>
      </c>
      <c r="E52" s="50" t="s">
        <v>212</v>
      </c>
      <c r="F52" s="50" t="s">
        <v>215</v>
      </c>
      <c r="G52" s="50" t="s">
        <v>120</v>
      </c>
      <c r="H52" s="50" t="s">
        <v>119</v>
      </c>
      <c r="I52" s="51"/>
      <c r="J52" s="50" t="s">
        <v>341</v>
      </c>
      <c r="K52" s="50" t="s">
        <v>331</v>
      </c>
      <c r="L52" s="50" t="s">
        <v>340</v>
      </c>
      <c r="M52" s="50">
        <v>16</v>
      </c>
      <c r="N52" s="50" t="s">
        <v>345</v>
      </c>
      <c r="O52" s="50" t="s">
        <v>112</v>
      </c>
      <c r="P52" s="50" t="s">
        <v>337</v>
      </c>
      <c r="Q52" s="50" t="s">
        <v>112</v>
      </c>
      <c r="R52" s="50" t="s">
        <v>1596</v>
      </c>
      <c r="S52" s="50" t="s">
        <v>1598</v>
      </c>
      <c r="T52" s="50">
        <v>124601</v>
      </c>
      <c r="U52" s="51">
        <v>28</v>
      </c>
      <c r="V52" s="51">
        <v>5</v>
      </c>
      <c r="W52" s="51" t="s">
        <v>1590</v>
      </c>
    </row>
    <row r="53" spans="1:23" ht="15" x14ac:dyDescent="0.35">
      <c r="A53" s="50" t="s">
        <v>344</v>
      </c>
      <c r="B53" s="50" t="s">
        <v>343</v>
      </c>
      <c r="C53" s="50" t="s">
        <v>342</v>
      </c>
      <c r="D53" s="50" t="s">
        <v>34</v>
      </c>
      <c r="E53" s="50" t="s">
        <v>339</v>
      </c>
      <c r="F53" s="50" t="s">
        <v>215</v>
      </c>
      <c r="G53" s="50" t="s">
        <v>120</v>
      </c>
      <c r="H53" s="50" t="s">
        <v>119</v>
      </c>
      <c r="I53" s="51"/>
      <c r="J53" s="50" t="s">
        <v>341</v>
      </c>
      <c r="K53" s="50" t="s">
        <v>331</v>
      </c>
      <c r="L53" s="50" t="s">
        <v>340</v>
      </c>
      <c r="M53" s="50">
        <v>2</v>
      </c>
      <c r="N53" s="50" t="s">
        <v>338</v>
      </c>
      <c r="O53" s="50" t="s">
        <v>112</v>
      </c>
      <c r="P53" s="50" t="s">
        <v>337</v>
      </c>
      <c r="Q53" s="50" t="s">
        <v>112</v>
      </c>
      <c r="R53" s="50" t="s">
        <v>1596</v>
      </c>
      <c r="S53" s="50" t="s">
        <v>1598</v>
      </c>
      <c r="T53" s="50">
        <v>124601</v>
      </c>
      <c r="U53" s="51">
        <v>28</v>
      </c>
      <c r="V53" s="51">
        <v>5</v>
      </c>
      <c r="W53" s="51" t="s">
        <v>1590</v>
      </c>
    </row>
    <row r="54" spans="1:23" ht="15" x14ac:dyDescent="0.35">
      <c r="A54" s="50" t="s">
        <v>336</v>
      </c>
      <c r="B54" s="50" t="s">
        <v>335</v>
      </c>
      <c r="C54" s="50" t="s">
        <v>290</v>
      </c>
      <c r="D54" s="50" t="s">
        <v>16</v>
      </c>
      <c r="E54" s="50" t="s">
        <v>126</v>
      </c>
      <c r="F54" s="50" t="s">
        <v>143</v>
      </c>
      <c r="G54" s="50" t="s">
        <v>120</v>
      </c>
      <c r="H54" s="50" t="s">
        <v>119</v>
      </c>
      <c r="I54" s="51"/>
      <c r="J54" s="50" t="s">
        <v>331</v>
      </c>
      <c r="K54" s="50" t="s">
        <v>331</v>
      </c>
      <c r="L54" s="50" t="s">
        <v>330</v>
      </c>
      <c r="M54" s="50">
        <v>20</v>
      </c>
      <c r="N54" s="50" t="s">
        <v>334</v>
      </c>
      <c r="O54" s="50" t="s">
        <v>112</v>
      </c>
      <c r="P54" s="50" t="s">
        <v>328</v>
      </c>
      <c r="Q54" s="50" t="s">
        <v>112</v>
      </c>
      <c r="R54" s="50" t="s">
        <v>1596</v>
      </c>
      <c r="S54" s="50" t="s">
        <v>1600</v>
      </c>
      <c r="T54" s="50">
        <v>124403</v>
      </c>
      <c r="U54" s="51">
        <v>28</v>
      </c>
      <c r="V54" s="51">
        <v>5</v>
      </c>
      <c r="W54" s="51" t="s">
        <v>1590</v>
      </c>
    </row>
    <row r="55" spans="1:23" ht="15" x14ac:dyDescent="0.35">
      <c r="A55" s="50" t="s">
        <v>333</v>
      </c>
      <c r="B55" s="50" t="s">
        <v>332</v>
      </c>
      <c r="C55" s="50" t="s">
        <v>290</v>
      </c>
      <c r="D55" s="50" t="s">
        <v>16</v>
      </c>
      <c r="E55" s="50" t="s">
        <v>126</v>
      </c>
      <c r="F55" s="50" t="s">
        <v>143</v>
      </c>
      <c r="G55" s="50" t="s">
        <v>120</v>
      </c>
      <c r="H55" s="50" t="s">
        <v>119</v>
      </c>
      <c r="I55" s="51"/>
      <c r="J55" s="50" t="s">
        <v>331</v>
      </c>
      <c r="K55" s="50" t="s">
        <v>331</v>
      </c>
      <c r="L55" s="50" t="s">
        <v>330</v>
      </c>
      <c r="M55" s="50">
        <v>20</v>
      </c>
      <c r="N55" s="50" t="s">
        <v>329</v>
      </c>
      <c r="O55" s="50" t="s">
        <v>112</v>
      </c>
      <c r="P55" s="50" t="s">
        <v>328</v>
      </c>
      <c r="Q55" s="50" t="s">
        <v>112</v>
      </c>
      <c r="R55" s="50" t="s">
        <v>1596</v>
      </c>
      <c r="S55" s="50" t="s">
        <v>1600</v>
      </c>
      <c r="T55" s="50">
        <v>124403</v>
      </c>
      <c r="U55" s="51">
        <v>28</v>
      </c>
      <c r="V55" s="51">
        <v>5</v>
      </c>
      <c r="W55" s="51" t="s">
        <v>1590</v>
      </c>
    </row>
    <row r="56" spans="1:23" ht="15" x14ac:dyDescent="0.35">
      <c r="A56" s="50" t="s">
        <v>327</v>
      </c>
      <c r="B56" s="50" t="s">
        <v>324</v>
      </c>
      <c r="C56" s="50" t="s">
        <v>153</v>
      </c>
      <c r="D56" s="50" t="s">
        <v>84</v>
      </c>
      <c r="E56" s="50" t="s">
        <v>149</v>
      </c>
      <c r="F56" s="50" t="s">
        <v>152</v>
      </c>
      <c r="G56" s="50" t="s">
        <v>120</v>
      </c>
      <c r="H56" s="50" t="s">
        <v>119</v>
      </c>
      <c r="I56" s="51"/>
      <c r="J56" s="50" t="s">
        <v>323</v>
      </c>
      <c r="K56" s="50" t="s">
        <v>315</v>
      </c>
      <c r="L56" s="50" t="s">
        <v>322</v>
      </c>
      <c r="M56" s="50">
        <v>50</v>
      </c>
      <c r="N56" s="50" t="s">
        <v>326</v>
      </c>
      <c r="O56" s="50" t="s">
        <v>112</v>
      </c>
      <c r="P56" s="50" t="s">
        <v>320</v>
      </c>
      <c r="Q56" s="50" t="s">
        <v>112</v>
      </c>
      <c r="R56" s="50" t="s">
        <v>1596</v>
      </c>
      <c r="S56" s="50" t="s">
        <v>1605</v>
      </c>
      <c r="T56" s="50">
        <v>124405</v>
      </c>
      <c r="U56" s="51">
        <v>29</v>
      </c>
      <c r="V56" s="51">
        <v>5</v>
      </c>
      <c r="W56" s="51" t="s">
        <v>1590</v>
      </c>
    </row>
    <row r="57" spans="1:23" ht="15" x14ac:dyDescent="0.35">
      <c r="A57" s="50" t="s">
        <v>325</v>
      </c>
      <c r="B57" s="50" t="s">
        <v>324</v>
      </c>
      <c r="C57" s="50" t="s">
        <v>153</v>
      </c>
      <c r="D57" s="50" t="s">
        <v>34</v>
      </c>
      <c r="E57" s="50" t="s">
        <v>159</v>
      </c>
      <c r="F57" s="50" t="s">
        <v>152</v>
      </c>
      <c r="G57" s="50" t="s">
        <v>120</v>
      </c>
      <c r="H57" s="50" t="s">
        <v>119</v>
      </c>
      <c r="I57" s="51"/>
      <c r="J57" s="50" t="s">
        <v>323</v>
      </c>
      <c r="K57" s="50" t="s">
        <v>315</v>
      </c>
      <c r="L57" s="50" t="s">
        <v>322</v>
      </c>
      <c r="M57" s="50">
        <v>60</v>
      </c>
      <c r="N57" s="50" t="s">
        <v>321</v>
      </c>
      <c r="O57" s="50" t="s">
        <v>112</v>
      </c>
      <c r="P57" s="50" t="s">
        <v>320</v>
      </c>
      <c r="Q57" s="50" t="s">
        <v>112</v>
      </c>
      <c r="R57" s="50" t="s">
        <v>1596</v>
      </c>
      <c r="S57" s="50" t="s">
        <v>1605</v>
      </c>
      <c r="T57" s="50">
        <v>124405</v>
      </c>
      <c r="U57" s="51">
        <v>29</v>
      </c>
      <c r="V57" s="51">
        <v>5</v>
      </c>
      <c r="W57" s="51" t="s">
        <v>1590</v>
      </c>
    </row>
    <row r="58" spans="1:23" ht="15" x14ac:dyDescent="0.35">
      <c r="A58" s="50" t="s">
        <v>310</v>
      </c>
      <c r="B58" s="50" t="s">
        <v>309</v>
      </c>
      <c r="C58" s="50" t="s">
        <v>216</v>
      </c>
      <c r="D58" s="50" t="s">
        <v>4</v>
      </c>
      <c r="E58" s="50" t="s">
        <v>307</v>
      </c>
      <c r="F58" s="50" t="s">
        <v>215</v>
      </c>
      <c r="G58" s="50" t="s">
        <v>120</v>
      </c>
      <c r="H58" s="50" t="s">
        <v>119</v>
      </c>
      <c r="I58" s="51"/>
      <c r="J58" s="50" t="s">
        <v>302</v>
      </c>
      <c r="K58" s="50" t="s">
        <v>302</v>
      </c>
      <c r="L58" s="50" t="s">
        <v>308</v>
      </c>
      <c r="M58" s="50">
        <v>4</v>
      </c>
      <c r="N58" s="50" t="s">
        <v>306</v>
      </c>
      <c r="O58" s="50" t="s">
        <v>112</v>
      </c>
      <c r="P58" s="50" t="s">
        <v>305</v>
      </c>
      <c r="Q58" s="50" t="s">
        <v>112</v>
      </c>
      <c r="R58" s="50" t="s">
        <v>1596</v>
      </c>
      <c r="S58" s="50" t="s">
        <v>1598</v>
      </c>
      <c r="T58" s="50">
        <v>124601</v>
      </c>
      <c r="U58" s="51">
        <v>30</v>
      </c>
      <c r="V58" s="51">
        <v>5</v>
      </c>
      <c r="W58" s="51" t="s">
        <v>1590</v>
      </c>
    </row>
    <row r="59" spans="1:23" ht="15" x14ac:dyDescent="0.35">
      <c r="A59" s="50" t="s">
        <v>304</v>
      </c>
      <c r="B59" s="50" t="s">
        <v>303</v>
      </c>
      <c r="C59" s="50" t="s">
        <v>170</v>
      </c>
      <c r="D59" s="50" t="s">
        <v>52</v>
      </c>
      <c r="E59" s="50" t="s">
        <v>115</v>
      </c>
      <c r="F59" s="50" t="s">
        <v>169</v>
      </c>
      <c r="G59" s="50" t="s">
        <v>120</v>
      </c>
      <c r="H59" s="50" t="s">
        <v>119</v>
      </c>
      <c r="I59" s="51"/>
      <c r="J59" s="50" t="s">
        <v>302</v>
      </c>
      <c r="K59" s="50" t="s">
        <v>296</v>
      </c>
      <c r="L59" s="50" t="s">
        <v>301</v>
      </c>
      <c r="M59" s="50">
        <v>100</v>
      </c>
      <c r="N59" s="50" t="s">
        <v>300</v>
      </c>
      <c r="O59" s="50" t="s">
        <v>112</v>
      </c>
      <c r="P59" s="50" t="s">
        <v>299</v>
      </c>
      <c r="Q59" s="50" t="s">
        <v>112</v>
      </c>
      <c r="R59" s="50" t="s">
        <v>1596</v>
      </c>
      <c r="S59" s="50" t="s">
        <v>1603</v>
      </c>
      <c r="T59" s="50">
        <v>124404</v>
      </c>
      <c r="U59" s="51">
        <v>30</v>
      </c>
      <c r="V59" s="51">
        <v>5</v>
      </c>
      <c r="W59" s="51" t="s">
        <v>1590</v>
      </c>
    </row>
    <row r="60" spans="1:23" ht="15" x14ac:dyDescent="0.35">
      <c r="A60" s="50" t="s">
        <v>298</v>
      </c>
      <c r="B60" s="50" t="s">
        <v>297</v>
      </c>
      <c r="C60" s="50" t="s">
        <v>290</v>
      </c>
      <c r="D60" s="50" t="s">
        <v>16</v>
      </c>
      <c r="E60" s="50" t="s">
        <v>126</v>
      </c>
      <c r="F60" s="50" t="s">
        <v>143</v>
      </c>
      <c r="G60" s="50" t="s">
        <v>120</v>
      </c>
      <c r="H60" s="50" t="s">
        <v>119</v>
      </c>
      <c r="I60" s="51"/>
      <c r="J60" s="50" t="s">
        <v>296</v>
      </c>
      <c r="K60" s="50" t="s">
        <v>296</v>
      </c>
      <c r="L60" s="50" t="s">
        <v>295</v>
      </c>
      <c r="M60" s="50">
        <v>20</v>
      </c>
      <c r="N60" s="50" t="s">
        <v>294</v>
      </c>
      <c r="O60" s="50" t="s">
        <v>112</v>
      </c>
      <c r="P60" s="50" t="s">
        <v>293</v>
      </c>
      <c r="Q60" s="50" t="s">
        <v>112</v>
      </c>
      <c r="R60" s="50" t="s">
        <v>1596</v>
      </c>
      <c r="S60" s="50" t="s">
        <v>1600</v>
      </c>
      <c r="T60" s="50">
        <v>124403</v>
      </c>
      <c r="U60" s="51">
        <v>30</v>
      </c>
      <c r="V60" s="51">
        <v>5</v>
      </c>
      <c r="W60" s="51" t="s">
        <v>1590</v>
      </c>
    </row>
    <row r="61" spans="1:23" ht="15" x14ac:dyDescent="0.35">
      <c r="A61" s="50" t="s">
        <v>292</v>
      </c>
      <c r="B61" s="50" t="s">
        <v>291</v>
      </c>
      <c r="C61" s="50" t="s">
        <v>290</v>
      </c>
      <c r="D61" s="50" t="s">
        <v>108</v>
      </c>
      <c r="E61" s="50" t="s">
        <v>131</v>
      </c>
      <c r="F61" s="50" t="s">
        <v>143</v>
      </c>
      <c r="G61" s="50" t="s">
        <v>120</v>
      </c>
      <c r="H61" s="50" t="s">
        <v>119</v>
      </c>
      <c r="I61" s="51"/>
      <c r="J61" s="50" t="s">
        <v>235</v>
      </c>
      <c r="K61" s="50" t="s">
        <v>235</v>
      </c>
      <c r="L61" s="50" t="s">
        <v>289</v>
      </c>
      <c r="M61" s="50">
        <v>40</v>
      </c>
      <c r="N61" s="50" t="s">
        <v>288</v>
      </c>
      <c r="O61" s="50" t="s">
        <v>112</v>
      </c>
      <c r="P61" s="50" t="s">
        <v>287</v>
      </c>
      <c r="Q61" s="50" t="s">
        <v>112</v>
      </c>
      <c r="R61" s="50" t="s">
        <v>1596</v>
      </c>
      <c r="S61" s="50" t="s">
        <v>1600</v>
      </c>
      <c r="T61" s="50">
        <v>124403</v>
      </c>
      <c r="U61" s="51">
        <v>30</v>
      </c>
      <c r="V61" s="51">
        <v>5</v>
      </c>
      <c r="W61" s="51" t="s">
        <v>1590</v>
      </c>
    </row>
    <row r="62" spans="1:23" ht="15" x14ac:dyDescent="0.35">
      <c r="A62" s="50" t="s">
        <v>286</v>
      </c>
      <c r="B62" s="50" t="s">
        <v>283</v>
      </c>
      <c r="C62" s="50" t="s">
        <v>282</v>
      </c>
      <c r="D62" s="50" t="s">
        <v>18</v>
      </c>
      <c r="E62" s="50" t="s">
        <v>193</v>
      </c>
      <c r="F62" s="50" t="s">
        <v>281</v>
      </c>
      <c r="G62" s="50" t="s">
        <v>120</v>
      </c>
      <c r="H62" s="50" t="s">
        <v>119</v>
      </c>
      <c r="I62" s="51"/>
      <c r="J62" s="50" t="s">
        <v>280</v>
      </c>
      <c r="K62" s="50" t="s">
        <v>259</v>
      </c>
      <c r="L62" s="50" t="s">
        <v>279</v>
      </c>
      <c r="M62" s="50">
        <v>10</v>
      </c>
      <c r="N62" s="50" t="s">
        <v>285</v>
      </c>
      <c r="O62" s="50" t="s">
        <v>112</v>
      </c>
      <c r="P62" s="50" t="s">
        <v>277</v>
      </c>
      <c r="Q62" s="50" t="s">
        <v>112</v>
      </c>
      <c r="R62" s="50" t="s">
        <v>1596</v>
      </c>
      <c r="S62" s="50" t="s">
        <v>1604</v>
      </c>
      <c r="T62" s="50">
        <v>124402</v>
      </c>
      <c r="U62" s="51">
        <v>31</v>
      </c>
      <c r="V62" s="51">
        <v>5</v>
      </c>
      <c r="W62" s="51" t="s">
        <v>1590</v>
      </c>
    </row>
    <row r="63" spans="1:23" ht="15" x14ac:dyDescent="0.35">
      <c r="A63" s="50" t="s">
        <v>284</v>
      </c>
      <c r="B63" s="50" t="s">
        <v>283</v>
      </c>
      <c r="C63" s="50" t="s">
        <v>282</v>
      </c>
      <c r="D63" s="50" t="s">
        <v>24</v>
      </c>
      <c r="E63" s="50" t="s">
        <v>193</v>
      </c>
      <c r="F63" s="50" t="s">
        <v>281</v>
      </c>
      <c r="G63" s="50" t="s">
        <v>120</v>
      </c>
      <c r="H63" s="50" t="s">
        <v>119</v>
      </c>
      <c r="I63" s="51"/>
      <c r="J63" s="50" t="s">
        <v>280</v>
      </c>
      <c r="K63" s="50" t="s">
        <v>259</v>
      </c>
      <c r="L63" s="50" t="s">
        <v>279</v>
      </c>
      <c r="M63" s="50">
        <v>10</v>
      </c>
      <c r="N63" s="50" t="s">
        <v>278</v>
      </c>
      <c r="O63" s="50" t="s">
        <v>112</v>
      </c>
      <c r="P63" s="50" t="s">
        <v>277</v>
      </c>
      <c r="Q63" s="50" t="s">
        <v>112</v>
      </c>
      <c r="R63" s="50" t="s">
        <v>1596</v>
      </c>
      <c r="S63" s="50" t="s">
        <v>1604</v>
      </c>
      <c r="T63" s="50">
        <v>124402</v>
      </c>
      <c r="U63" s="51">
        <v>31</v>
      </c>
      <c r="V63" s="51">
        <v>5</v>
      </c>
      <c r="W63" s="51" t="s">
        <v>1590</v>
      </c>
    </row>
    <row r="64" spans="1:23" ht="15" x14ac:dyDescent="0.35">
      <c r="A64" s="50" t="s">
        <v>276</v>
      </c>
      <c r="B64" s="50" t="s">
        <v>275</v>
      </c>
      <c r="C64" s="50" t="s">
        <v>216</v>
      </c>
      <c r="D64" s="50" t="s">
        <v>8</v>
      </c>
      <c r="E64" s="50" t="s">
        <v>212</v>
      </c>
      <c r="F64" s="50" t="s">
        <v>215</v>
      </c>
      <c r="G64" s="50" t="s">
        <v>120</v>
      </c>
      <c r="H64" s="50" t="s">
        <v>119</v>
      </c>
      <c r="I64" s="51"/>
      <c r="J64" s="50" t="s">
        <v>259</v>
      </c>
      <c r="K64" s="50" t="s">
        <v>249</v>
      </c>
      <c r="L64" s="50" t="s">
        <v>266</v>
      </c>
      <c r="M64" s="50">
        <v>16</v>
      </c>
      <c r="N64" s="50" t="s">
        <v>274</v>
      </c>
      <c r="O64" s="50" t="s">
        <v>112</v>
      </c>
      <c r="P64" s="50" t="s">
        <v>264</v>
      </c>
      <c r="Q64" s="50" t="s">
        <v>112</v>
      </c>
      <c r="R64" s="50" t="s">
        <v>1596</v>
      </c>
      <c r="S64" s="50" t="s">
        <v>1598</v>
      </c>
      <c r="T64" s="50">
        <v>124601</v>
      </c>
      <c r="U64" s="51">
        <v>3</v>
      </c>
      <c r="V64" s="51">
        <v>6</v>
      </c>
      <c r="W64" s="51" t="s">
        <v>1590</v>
      </c>
    </row>
    <row r="65" spans="1:23" ht="15" x14ac:dyDescent="0.35">
      <c r="A65" s="50" t="s">
        <v>273</v>
      </c>
      <c r="B65" s="50" t="s">
        <v>272</v>
      </c>
      <c r="C65" s="50" t="s">
        <v>135</v>
      </c>
      <c r="D65" s="50" t="s">
        <v>68</v>
      </c>
      <c r="E65" s="50" t="s">
        <v>131</v>
      </c>
      <c r="F65" s="50" t="s">
        <v>134</v>
      </c>
      <c r="G65" s="50" t="s">
        <v>120</v>
      </c>
      <c r="H65" s="50" t="s">
        <v>119</v>
      </c>
      <c r="I65" s="51"/>
      <c r="J65" s="50" t="s">
        <v>259</v>
      </c>
      <c r="K65" s="50" t="s">
        <v>259</v>
      </c>
      <c r="L65" s="50" t="s">
        <v>271</v>
      </c>
      <c r="M65" s="50">
        <v>40</v>
      </c>
      <c r="N65" s="50" t="s">
        <v>270</v>
      </c>
      <c r="O65" s="50" t="s">
        <v>112</v>
      </c>
      <c r="P65" s="50" t="s">
        <v>269</v>
      </c>
      <c r="Q65" s="50" t="s">
        <v>112</v>
      </c>
      <c r="R65" s="50" t="s">
        <v>1596</v>
      </c>
      <c r="S65" s="50" t="s">
        <v>1602</v>
      </c>
      <c r="T65" s="50">
        <v>124401</v>
      </c>
      <c r="U65" s="51">
        <v>31</v>
      </c>
      <c r="V65" s="51">
        <v>5</v>
      </c>
      <c r="W65" s="51" t="s">
        <v>1590</v>
      </c>
    </row>
    <row r="66" spans="1:23" ht="15" x14ac:dyDescent="0.35">
      <c r="A66" s="50" t="s">
        <v>268</v>
      </c>
      <c r="B66" s="50" t="s">
        <v>267</v>
      </c>
      <c r="C66" s="50" t="s">
        <v>216</v>
      </c>
      <c r="D66" s="50" t="s">
        <v>10</v>
      </c>
      <c r="E66" s="50" t="s">
        <v>212</v>
      </c>
      <c r="F66" s="50" t="s">
        <v>215</v>
      </c>
      <c r="G66" s="50" t="s">
        <v>120</v>
      </c>
      <c r="H66" s="50" t="s">
        <v>119</v>
      </c>
      <c r="I66" s="51"/>
      <c r="J66" s="50" t="s">
        <v>259</v>
      </c>
      <c r="K66" s="50" t="s">
        <v>249</v>
      </c>
      <c r="L66" s="50" t="s">
        <v>266</v>
      </c>
      <c r="M66" s="50">
        <v>16</v>
      </c>
      <c r="N66" s="50" t="s">
        <v>265</v>
      </c>
      <c r="O66" s="50" t="s">
        <v>201</v>
      </c>
      <c r="P66" s="50" t="s">
        <v>264</v>
      </c>
      <c r="Q66" s="50" t="s">
        <v>112</v>
      </c>
      <c r="R66" s="50" t="s">
        <v>1596</v>
      </c>
      <c r="S66" s="50" t="s">
        <v>1598</v>
      </c>
      <c r="T66" s="50">
        <v>124601</v>
      </c>
      <c r="U66" s="51">
        <v>3</v>
      </c>
      <c r="V66" s="51">
        <v>6</v>
      </c>
      <c r="W66" s="51" t="s">
        <v>1590</v>
      </c>
    </row>
    <row r="67" spans="1:23" ht="15" x14ac:dyDescent="0.35">
      <c r="A67" s="50" t="s">
        <v>263</v>
      </c>
      <c r="B67" s="50" t="s">
        <v>260</v>
      </c>
      <c r="C67" s="50" t="s">
        <v>216</v>
      </c>
      <c r="D67" s="50" t="s">
        <v>8</v>
      </c>
      <c r="E67" s="50" t="s">
        <v>212</v>
      </c>
      <c r="F67" s="50" t="s">
        <v>215</v>
      </c>
      <c r="G67" s="50" t="s">
        <v>120</v>
      </c>
      <c r="H67" s="50" t="s">
        <v>119</v>
      </c>
      <c r="I67" s="51"/>
      <c r="J67" s="50" t="s">
        <v>259</v>
      </c>
      <c r="K67" s="50" t="s">
        <v>249</v>
      </c>
      <c r="L67" s="50" t="s">
        <v>258</v>
      </c>
      <c r="M67" s="50">
        <v>16</v>
      </c>
      <c r="N67" s="50" t="s">
        <v>262</v>
      </c>
      <c r="O67" s="50" t="s">
        <v>112</v>
      </c>
      <c r="P67" s="50" t="s">
        <v>256</v>
      </c>
      <c r="Q67" s="50" t="s">
        <v>112</v>
      </c>
      <c r="R67" s="50" t="s">
        <v>1596</v>
      </c>
      <c r="S67" s="50" t="s">
        <v>1598</v>
      </c>
      <c r="T67" s="50">
        <v>124601</v>
      </c>
      <c r="U67" s="51">
        <v>3</v>
      </c>
      <c r="V67" s="51">
        <v>6</v>
      </c>
      <c r="W67" s="51" t="s">
        <v>1590</v>
      </c>
    </row>
    <row r="68" spans="1:23" ht="15" x14ac:dyDescent="0.35">
      <c r="A68" s="50" t="s">
        <v>261</v>
      </c>
      <c r="B68" s="50" t="s">
        <v>260</v>
      </c>
      <c r="C68" s="50" t="s">
        <v>216</v>
      </c>
      <c r="D68" s="50" t="s">
        <v>10</v>
      </c>
      <c r="E68" s="50" t="s">
        <v>212</v>
      </c>
      <c r="F68" s="50" t="s">
        <v>215</v>
      </c>
      <c r="G68" s="50" t="s">
        <v>120</v>
      </c>
      <c r="H68" s="50" t="s">
        <v>119</v>
      </c>
      <c r="I68" s="51"/>
      <c r="J68" s="50" t="s">
        <v>259</v>
      </c>
      <c r="K68" s="50" t="s">
        <v>249</v>
      </c>
      <c r="L68" s="50" t="s">
        <v>258</v>
      </c>
      <c r="M68" s="50">
        <v>16</v>
      </c>
      <c r="N68" s="50" t="s">
        <v>257</v>
      </c>
      <c r="O68" s="50" t="s">
        <v>112</v>
      </c>
      <c r="P68" s="50" t="s">
        <v>256</v>
      </c>
      <c r="Q68" s="50" t="s">
        <v>112</v>
      </c>
      <c r="R68" s="50" t="s">
        <v>1596</v>
      </c>
      <c r="S68" s="50" t="s">
        <v>1598</v>
      </c>
      <c r="T68" s="50">
        <v>124601</v>
      </c>
      <c r="U68" s="51">
        <v>3</v>
      </c>
      <c r="V68" s="51">
        <v>6</v>
      </c>
      <c r="W68" s="51" t="s">
        <v>1590</v>
      </c>
    </row>
    <row r="69" spans="1:23" ht="15" x14ac:dyDescent="0.35">
      <c r="A69" s="50" t="s">
        <v>255</v>
      </c>
      <c r="B69" s="50" t="s">
        <v>254</v>
      </c>
      <c r="C69" s="50" t="s">
        <v>216</v>
      </c>
      <c r="D69" s="50" t="s">
        <v>108</v>
      </c>
      <c r="E69" s="50" t="s">
        <v>193</v>
      </c>
      <c r="F69" s="50" t="s">
        <v>215</v>
      </c>
      <c r="G69" s="50" t="s">
        <v>120</v>
      </c>
      <c r="H69" s="50" t="s">
        <v>119</v>
      </c>
      <c r="I69" s="51"/>
      <c r="J69" s="50" t="s">
        <v>250</v>
      </c>
      <c r="K69" s="50" t="s">
        <v>249</v>
      </c>
      <c r="L69" s="50" t="s">
        <v>248</v>
      </c>
      <c r="M69" s="50">
        <v>10</v>
      </c>
      <c r="N69" s="50" t="s">
        <v>253</v>
      </c>
      <c r="O69" s="50" t="s">
        <v>112</v>
      </c>
      <c r="P69" s="50" t="s">
        <v>245</v>
      </c>
      <c r="Q69" s="50" t="s">
        <v>112</v>
      </c>
      <c r="R69" s="50" t="s">
        <v>1596</v>
      </c>
      <c r="S69" s="50" t="s">
        <v>1598</v>
      </c>
      <c r="T69" s="50">
        <v>124601</v>
      </c>
      <c r="U69" s="51">
        <v>3</v>
      </c>
      <c r="V69" s="51">
        <v>6</v>
      </c>
      <c r="W69" s="51" t="s">
        <v>1590</v>
      </c>
    </row>
    <row r="70" spans="1:23" ht="15" x14ac:dyDescent="0.35">
      <c r="A70" s="50" t="s">
        <v>252</v>
      </c>
      <c r="B70" s="50" t="s">
        <v>251</v>
      </c>
      <c r="C70" s="50" t="s">
        <v>216</v>
      </c>
      <c r="D70" s="50" t="s">
        <v>108</v>
      </c>
      <c r="E70" s="50" t="s">
        <v>247</v>
      </c>
      <c r="F70" s="50" t="s">
        <v>215</v>
      </c>
      <c r="G70" s="50" t="s">
        <v>120</v>
      </c>
      <c r="H70" s="50" t="s">
        <v>119</v>
      </c>
      <c r="I70" s="51"/>
      <c r="J70" s="50" t="s">
        <v>250</v>
      </c>
      <c r="K70" s="50" t="s">
        <v>249</v>
      </c>
      <c r="L70" s="50" t="s">
        <v>248</v>
      </c>
      <c r="M70" s="50">
        <v>6</v>
      </c>
      <c r="N70" s="50" t="s">
        <v>246</v>
      </c>
      <c r="O70" s="50" t="s">
        <v>112</v>
      </c>
      <c r="P70" s="50" t="s">
        <v>245</v>
      </c>
      <c r="Q70" s="50" t="s">
        <v>112</v>
      </c>
      <c r="R70" s="50" t="s">
        <v>1596</v>
      </c>
      <c r="S70" s="50" t="s">
        <v>1598</v>
      </c>
      <c r="T70" s="50">
        <v>124601</v>
      </c>
      <c r="U70" s="51">
        <v>3</v>
      </c>
      <c r="V70" s="51">
        <v>6</v>
      </c>
      <c r="W70" s="51" t="s">
        <v>1590</v>
      </c>
    </row>
    <row r="71" spans="1:23" ht="15" x14ac:dyDescent="0.35">
      <c r="A71" s="50" t="s">
        <v>244</v>
      </c>
      <c r="B71" s="50" t="s">
        <v>243</v>
      </c>
      <c r="C71" s="50" t="s">
        <v>237</v>
      </c>
      <c r="D71" s="50" t="s">
        <v>68</v>
      </c>
      <c r="E71" s="50" t="s">
        <v>131</v>
      </c>
      <c r="F71" s="50" t="s">
        <v>195</v>
      </c>
      <c r="G71" s="50" t="s">
        <v>120</v>
      </c>
      <c r="H71" s="50" t="s">
        <v>119</v>
      </c>
      <c r="I71" s="51"/>
      <c r="J71" s="50" t="s">
        <v>236</v>
      </c>
      <c r="K71" s="50" t="s">
        <v>235</v>
      </c>
      <c r="L71" s="50" t="s">
        <v>242</v>
      </c>
      <c r="M71" s="50">
        <v>40</v>
      </c>
      <c r="N71" s="50" t="s">
        <v>241</v>
      </c>
      <c r="O71" s="50" t="s">
        <v>112</v>
      </c>
      <c r="P71" s="50" t="s">
        <v>240</v>
      </c>
      <c r="Q71" s="50" t="s">
        <v>112</v>
      </c>
      <c r="R71" s="50" t="s">
        <v>1596</v>
      </c>
      <c r="S71" s="50" t="s">
        <v>1599</v>
      </c>
      <c r="T71" s="50">
        <v>124407</v>
      </c>
      <c r="U71" s="51">
        <v>30</v>
      </c>
      <c r="V71" s="51">
        <v>5</v>
      </c>
      <c r="W71" s="51" t="s">
        <v>1590</v>
      </c>
    </row>
    <row r="72" spans="1:23" ht="15" x14ac:dyDescent="0.35">
      <c r="A72" s="50" t="s">
        <v>239</v>
      </c>
      <c r="B72" s="50" t="s">
        <v>238</v>
      </c>
      <c r="C72" s="50" t="s">
        <v>237</v>
      </c>
      <c r="D72" s="50" t="s">
        <v>52</v>
      </c>
      <c r="E72" s="50" t="s">
        <v>115</v>
      </c>
      <c r="F72" s="50" t="s">
        <v>195</v>
      </c>
      <c r="G72" s="50" t="s">
        <v>120</v>
      </c>
      <c r="H72" s="50" t="s">
        <v>119</v>
      </c>
      <c r="I72" s="51"/>
      <c r="J72" s="50" t="s">
        <v>236</v>
      </c>
      <c r="K72" s="50" t="s">
        <v>235</v>
      </c>
      <c r="L72" s="50" t="s">
        <v>234</v>
      </c>
      <c r="M72" s="50">
        <v>100</v>
      </c>
      <c r="N72" s="50" t="s">
        <v>233</v>
      </c>
      <c r="O72" s="50" t="s">
        <v>112</v>
      </c>
      <c r="P72" s="50" t="s">
        <v>232</v>
      </c>
      <c r="Q72" s="50" t="s">
        <v>112</v>
      </c>
      <c r="R72" s="50" t="s">
        <v>1596</v>
      </c>
      <c r="S72" s="50" t="s">
        <v>1599</v>
      </c>
      <c r="T72" s="50">
        <v>124407</v>
      </c>
      <c r="U72" s="51">
        <v>30</v>
      </c>
      <c r="V72" s="51">
        <v>5</v>
      </c>
      <c r="W72" s="51" t="s">
        <v>1590</v>
      </c>
    </row>
    <row r="73" spans="1:23" ht="15" x14ac:dyDescent="0.35">
      <c r="A73" s="50" t="s">
        <v>226</v>
      </c>
      <c r="B73" s="50" t="s">
        <v>217</v>
      </c>
      <c r="C73" s="50" t="s">
        <v>216</v>
      </c>
      <c r="D73" s="50" t="s">
        <v>8</v>
      </c>
      <c r="E73" s="50" t="s">
        <v>212</v>
      </c>
      <c r="F73" s="50" t="s">
        <v>215</v>
      </c>
      <c r="G73" s="50" t="s">
        <v>120</v>
      </c>
      <c r="H73" s="50" t="s">
        <v>119</v>
      </c>
      <c r="I73" s="51"/>
      <c r="J73" s="50" t="s">
        <v>214</v>
      </c>
      <c r="K73" s="50" t="s">
        <v>214</v>
      </c>
      <c r="L73" s="50" t="s">
        <v>213</v>
      </c>
      <c r="M73" s="50">
        <v>16</v>
      </c>
      <c r="N73" s="50" t="s">
        <v>225</v>
      </c>
      <c r="O73" s="50" t="s">
        <v>112</v>
      </c>
      <c r="P73" s="50" t="s">
        <v>210</v>
      </c>
      <c r="Q73" s="50" t="s">
        <v>112</v>
      </c>
      <c r="R73" s="50" t="s">
        <v>1596</v>
      </c>
      <c r="S73" s="50" t="s">
        <v>1598</v>
      </c>
      <c r="T73" s="50">
        <v>124601</v>
      </c>
      <c r="U73" s="51">
        <v>3</v>
      </c>
      <c r="V73" s="51">
        <v>6</v>
      </c>
      <c r="W73" s="51" t="s">
        <v>1590</v>
      </c>
    </row>
    <row r="74" spans="1:23" ht="15" x14ac:dyDescent="0.35">
      <c r="A74" s="50" t="s">
        <v>224</v>
      </c>
      <c r="B74" s="50" t="s">
        <v>223</v>
      </c>
      <c r="C74" s="50" t="s">
        <v>222</v>
      </c>
      <c r="D74" s="50" t="s">
        <v>28</v>
      </c>
      <c r="E74" s="50" t="s">
        <v>149</v>
      </c>
      <c r="F74" s="50" t="s">
        <v>121</v>
      </c>
      <c r="G74" s="50" t="s">
        <v>120</v>
      </c>
      <c r="H74" s="50" t="s">
        <v>119</v>
      </c>
      <c r="I74" s="51"/>
      <c r="J74" s="50" t="s">
        <v>214</v>
      </c>
      <c r="K74" s="50" t="s">
        <v>214</v>
      </c>
      <c r="L74" s="50" t="s">
        <v>221</v>
      </c>
      <c r="M74" s="50">
        <v>50</v>
      </c>
      <c r="N74" s="50" t="s">
        <v>220</v>
      </c>
      <c r="O74" s="50" t="s">
        <v>112</v>
      </c>
      <c r="P74" s="50" t="s">
        <v>219</v>
      </c>
      <c r="Q74" s="50" t="s">
        <v>112</v>
      </c>
      <c r="R74" s="50" t="s">
        <v>1596</v>
      </c>
      <c r="S74" s="50" t="s">
        <v>1607</v>
      </c>
      <c r="T74" s="50">
        <v>124411</v>
      </c>
      <c r="U74" s="51">
        <v>3</v>
      </c>
      <c r="V74" s="51">
        <v>6</v>
      </c>
      <c r="W74" s="51" t="s">
        <v>1590</v>
      </c>
    </row>
    <row r="75" spans="1:23" ht="15" x14ac:dyDescent="0.35">
      <c r="A75" s="50" t="s">
        <v>218</v>
      </c>
      <c r="B75" s="50" t="s">
        <v>217</v>
      </c>
      <c r="C75" s="50" t="s">
        <v>216</v>
      </c>
      <c r="D75" s="50" t="s">
        <v>10</v>
      </c>
      <c r="E75" s="50" t="s">
        <v>212</v>
      </c>
      <c r="F75" s="50" t="s">
        <v>215</v>
      </c>
      <c r="G75" s="50" t="s">
        <v>120</v>
      </c>
      <c r="H75" s="50" t="s">
        <v>119</v>
      </c>
      <c r="I75" s="51"/>
      <c r="J75" s="50" t="s">
        <v>214</v>
      </c>
      <c r="K75" s="50" t="s">
        <v>214</v>
      </c>
      <c r="L75" s="50" t="s">
        <v>213</v>
      </c>
      <c r="M75" s="50">
        <v>16</v>
      </c>
      <c r="N75" s="50" t="s">
        <v>211</v>
      </c>
      <c r="O75" s="50" t="s">
        <v>112</v>
      </c>
      <c r="P75" s="50" t="s">
        <v>210</v>
      </c>
      <c r="Q75" s="50" t="s">
        <v>112</v>
      </c>
      <c r="R75" s="50" t="s">
        <v>1596</v>
      </c>
      <c r="S75" s="50" t="s">
        <v>1598</v>
      </c>
      <c r="T75" s="50">
        <v>124601</v>
      </c>
      <c r="U75" s="51">
        <v>3</v>
      </c>
      <c r="V75" s="51">
        <v>6</v>
      </c>
      <c r="W75" s="51" t="s">
        <v>1590</v>
      </c>
    </row>
    <row r="76" spans="1:23" ht="15" x14ac:dyDescent="0.35">
      <c r="A76" s="50" t="s">
        <v>209</v>
      </c>
      <c r="B76" s="50" t="s">
        <v>208</v>
      </c>
      <c r="C76" s="50" t="s">
        <v>207</v>
      </c>
      <c r="D76" s="50" t="s">
        <v>52</v>
      </c>
      <c r="E76" s="50" t="s">
        <v>131</v>
      </c>
      <c r="F76" s="50" t="s">
        <v>206</v>
      </c>
      <c r="G76" s="50" t="s">
        <v>120</v>
      </c>
      <c r="H76" s="50" t="s">
        <v>119</v>
      </c>
      <c r="I76" s="51"/>
      <c r="J76" s="50" t="s">
        <v>205</v>
      </c>
      <c r="K76" s="50" t="s">
        <v>205</v>
      </c>
      <c r="L76" s="50" t="s">
        <v>204</v>
      </c>
      <c r="M76" s="50">
        <v>40</v>
      </c>
      <c r="N76" s="50" t="s">
        <v>203</v>
      </c>
      <c r="O76" s="50" t="s">
        <v>112</v>
      </c>
      <c r="P76" s="50" t="s">
        <v>202</v>
      </c>
      <c r="Q76" s="50" t="s">
        <v>201</v>
      </c>
      <c r="R76" s="50" t="s">
        <v>1596</v>
      </c>
      <c r="S76" s="50" t="s">
        <v>1608</v>
      </c>
      <c r="T76" s="50">
        <v>124502</v>
      </c>
      <c r="U76" s="51">
        <v>3</v>
      </c>
      <c r="V76" s="51">
        <v>6</v>
      </c>
      <c r="W76" s="51" t="s">
        <v>1590</v>
      </c>
    </row>
    <row r="77" spans="1:23" ht="15" x14ac:dyDescent="0.35">
      <c r="A77" s="50" t="s">
        <v>200</v>
      </c>
      <c r="B77" s="50" t="s">
        <v>197</v>
      </c>
      <c r="C77" s="50" t="s">
        <v>196</v>
      </c>
      <c r="D77" s="50" t="s">
        <v>82</v>
      </c>
      <c r="E77" s="50" t="s">
        <v>193</v>
      </c>
      <c r="F77" s="50" t="s">
        <v>195</v>
      </c>
      <c r="G77" s="50" t="s">
        <v>120</v>
      </c>
      <c r="H77" s="50" t="s">
        <v>119</v>
      </c>
      <c r="I77" s="51"/>
      <c r="J77" s="50" t="s">
        <v>176</v>
      </c>
      <c r="K77" s="50" t="s">
        <v>133</v>
      </c>
      <c r="L77" s="50" t="s">
        <v>194</v>
      </c>
      <c r="M77" s="50">
        <v>10</v>
      </c>
      <c r="N77" s="50" t="s">
        <v>199</v>
      </c>
      <c r="O77" s="50" t="s">
        <v>112</v>
      </c>
      <c r="P77" s="50" t="s">
        <v>191</v>
      </c>
      <c r="Q77" s="50" t="s">
        <v>112</v>
      </c>
      <c r="R77" s="50" t="s">
        <v>1596</v>
      </c>
      <c r="S77" s="50" t="s">
        <v>1599</v>
      </c>
      <c r="T77" s="50">
        <v>124407</v>
      </c>
      <c r="U77" s="51">
        <v>4</v>
      </c>
      <c r="V77" s="51">
        <v>6</v>
      </c>
      <c r="W77" s="51" t="s">
        <v>1590</v>
      </c>
    </row>
    <row r="78" spans="1:23" ht="15" x14ac:dyDescent="0.35">
      <c r="A78" s="50" t="s">
        <v>198</v>
      </c>
      <c r="B78" s="50" t="s">
        <v>197</v>
      </c>
      <c r="C78" s="50" t="s">
        <v>196</v>
      </c>
      <c r="D78" s="50" t="s">
        <v>84</v>
      </c>
      <c r="E78" s="50" t="s">
        <v>193</v>
      </c>
      <c r="F78" s="50" t="s">
        <v>195</v>
      </c>
      <c r="G78" s="50" t="s">
        <v>120</v>
      </c>
      <c r="H78" s="50" t="s">
        <v>119</v>
      </c>
      <c r="I78" s="51"/>
      <c r="J78" s="50" t="s">
        <v>176</v>
      </c>
      <c r="K78" s="50" t="s">
        <v>133</v>
      </c>
      <c r="L78" s="50" t="s">
        <v>194</v>
      </c>
      <c r="M78" s="50">
        <v>10</v>
      </c>
      <c r="N78" s="50" t="s">
        <v>192</v>
      </c>
      <c r="O78" s="50" t="s">
        <v>112</v>
      </c>
      <c r="P78" s="50" t="s">
        <v>191</v>
      </c>
      <c r="Q78" s="50" t="s">
        <v>112</v>
      </c>
      <c r="R78" s="50" t="s">
        <v>1596</v>
      </c>
      <c r="S78" s="50" t="s">
        <v>1599</v>
      </c>
      <c r="T78" s="50">
        <v>124407</v>
      </c>
      <c r="U78" s="51">
        <v>4</v>
      </c>
      <c r="V78" s="51">
        <v>6</v>
      </c>
      <c r="W78" s="51" t="s">
        <v>1590</v>
      </c>
    </row>
    <row r="79" spans="1:23" ht="15" x14ac:dyDescent="0.35">
      <c r="A79" s="50" t="s">
        <v>172</v>
      </c>
      <c r="B79" s="50" t="s">
        <v>171</v>
      </c>
      <c r="C79" s="50" t="s">
        <v>170</v>
      </c>
      <c r="D79" s="50" t="s">
        <v>52</v>
      </c>
      <c r="E79" s="50" t="s">
        <v>163</v>
      </c>
      <c r="F79" s="50" t="s">
        <v>169</v>
      </c>
      <c r="G79" s="50" t="s">
        <v>120</v>
      </c>
      <c r="H79" s="50" t="s">
        <v>168</v>
      </c>
      <c r="I79" s="50" t="s">
        <v>167</v>
      </c>
      <c r="J79" s="50" t="s">
        <v>166</v>
      </c>
      <c r="K79" s="50" t="s">
        <v>165</v>
      </c>
      <c r="L79" s="50" t="s">
        <v>164</v>
      </c>
      <c r="M79" s="50">
        <v>150</v>
      </c>
      <c r="N79" s="50" t="s">
        <v>162</v>
      </c>
      <c r="O79" s="50" t="s">
        <v>112</v>
      </c>
      <c r="P79" s="50" t="s">
        <v>161</v>
      </c>
      <c r="Q79" s="50" t="s">
        <v>112</v>
      </c>
      <c r="R79" s="50" t="s">
        <v>1596</v>
      </c>
      <c r="S79" s="50" t="s">
        <v>1603</v>
      </c>
      <c r="T79" s="50">
        <v>124404</v>
      </c>
      <c r="U79" s="51">
        <v>4</v>
      </c>
      <c r="V79" s="51">
        <v>6</v>
      </c>
      <c r="W79" s="51" t="s">
        <v>1590</v>
      </c>
    </row>
    <row r="80" spans="1:23" ht="15" x14ac:dyDescent="0.35">
      <c r="A80" s="50" t="s">
        <v>160</v>
      </c>
      <c r="B80" s="50" t="s">
        <v>154</v>
      </c>
      <c r="C80" s="50" t="s">
        <v>153</v>
      </c>
      <c r="D80" s="50" t="s">
        <v>34</v>
      </c>
      <c r="E80" s="50" t="s">
        <v>159</v>
      </c>
      <c r="F80" s="50" t="s">
        <v>152</v>
      </c>
      <c r="G80" s="50" t="s">
        <v>120</v>
      </c>
      <c r="H80" s="50" t="s">
        <v>119</v>
      </c>
      <c r="I80" s="51"/>
      <c r="J80" s="50" t="s">
        <v>151</v>
      </c>
      <c r="K80" s="50" t="s">
        <v>151</v>
      </c>
      <c r="L80" s="50" t="s">
        <v>150</v>
      </c>
      <c r="M80" s="50">
        <v>60</v>
      </c>
      <c r="N80" s="50" t="s">
        <v>158</v>
      </c>
      <c r="O80" s="50" t="s">
        <v>112</v>
      </c>
      <c r="P80" s="50" t="s">
        <v>147</v>
      </c>
      <c r="Q80" s="50" t="s">
        <v>112</v>
      </c>
      <c r="R80" s="50" t="s">
        <v>1596</v>
      </c>
      <c r="S80" s="50" t="s">
        <v>1605</v>
      </c>
      <c r="T80" s="50">
        <v>124405</v>
      </c>
      <c r="U80" s="51">
        <v>4</v>
      </c>
      <c r="V80" s="51">
        <v>6</v>
      </c>
      <c r="W80" s="51" t="s">
        <v>1590</v>
      </c>
    </row>
    <row r="81" spans="1:23" ht="15" x14ac:dyDescent="0.35">
      <c r="A81" s="50" t="s">
        <v>157</v>
      </c>
      <c r="B81" s="50" t="s">
        <v>154</v>
      </c>
      <c r="C81" s="50" t="s">
        <v>153</v>
      </c>
      <c r="D81" s="50" t="s">
        <v>82</v>
      </c>
      <c r="E81" s="50" t="s">
        <v>126</v>
      </c>
      <c r="F81" s="50" t="s">
        <v>152</v>
      </c>
      <c r="G81" s="50" t="s">
        <v>120</v>
      </c>
      <c r="H81" s="50" t="s">
        <v>119</v>
      </c>
      <c r="I81" s="51"/>
      <c r="J81" s="50" t="s">
        <v>151</v>
      </c>
      <c r="K81" s="50" t="s">
        <v>151</v>
      </c>
      <c r="L81" s="50" t="s">
        <v>150</v>
      </c>
      <c r="M81" s="50">
        <v>20</v>
      </c>
      <c r="N81" s="50" t="s">
        <v>156</v>
      </c>
      <c r="O81" s="50" t="s">
        <v>112</v>
      </c>
      <c r="P81" s="50" t="s">
        <v>147</v>
      </c>
      <c r="Q81" s="50" t="s">
        <v>112</v>
      </c>
      <c r="R81" s="50" t="s">
        <v>1596</v>
      </c>
      <c r="S81" s="50" t="s">
        <v>1605</v>
      </c>
      <c r="T81" s="50">
        <v>124405</v>
      </c>
      <c r="U81" s="51">
        <v>4</v>
      </c>
      <c r="V81" s="51">
        <v>6</v>
      </c>
      <c r="W81" s="51" t="s">
        <v>1590</v>
      </c>
    </row>
    <row r="82" spans="1:23" ht="15" x14ac:dyDescent="0.35">
      <c r="A82" s="50" t="s">
        <v>155</v>
      </c>
      <c r="B82" s="50" t="s">
        <v>154</v>
      </c>
      <c r="C82" s="50" t="s">
        <v>153</v>
      </c>
      <c r="D82" s="50" t="s">
        <v>84</v>
      </c>
      <c r="E82" s="50" t="s">
        <v>149</v>
      </c>
      <c r="F82" s="50" t="s">
        <v>152</v>
      </c>
      <c r="G82" s="50" t="s">
        <v>120</v>
      </c>
      <c r="H82" s="50" t="s">
        <v>119</v>
      </c>
      <c r="I82" s="51"/>
      <c r="J82" s="50" t="s">
        <v>151</v>
      </c>
      <c r="K82" s="50" t="s">
        <v>151</v>
      </c>
      <c r="L82" s="50" t="s">
        <v>150</v>
      </c>
      <c r="M82" s="50">
        <v>50</v>
      </c>
      <c r="N82" s="50" t="s">
        <v>148</v>
      </c>
      <c r="O82" s="50" t="s">
        <v>112</v>
      </c>
      <c r="P82" s="50" t="s">
        <v>147</v>
      </c>
      <c r="Q82" s="50" t="s">
        <v>112</v>
      </c>
      <c r="R82" s="50" t="s">
        <v>1596</v>
      </c>
      <c r="S82" s="50" t="s">
        <v>1605</v>
      </c>
      <c r="T82" s="50">
        <v>124405</v>
      </c>
      <c r="U82" s="51">
        <v>4</v>
      </c>
      <c r="V82" s="51">
        <v>6</v>
      </c>
      <c r="W82" s="51" t="s">
        <v>1590</v>
      </c>
    </row>
    <row r="83" spans="1:23" ht="15" x14ac:dyDescent="0.35">
      <c r="A83" s="50" t="s">
        <v>146</v>
      </c>
      <c r="B83" s="50" t="s">
        <v>145</v>
      </c>
      <c r="C83" s="50" t="s">
        <v>144</v>
      </c>
      <c r="D83" s="50" t="s">
        <v>74</v>
      </c>
      <c r="E83" s="50" t="s">
        <v>140</v>
      </c>
      <c r="F83" s="50" t="s">
        <v>143</v>
      </c>
      <c r="G83" s="50" t="s">
        <v>120</v>
      </c>
      <c r="H83" s="50" t="s">
        <v>119</v>
      </c>
      <c r="I83" s="51"/>
      <c r="J83" s="50" t="s">
        <v>142</v>
      </c>
      <c r="K83" s="50" t="s">
        <v>142</v>
      </c>
      <c r="L83" s="50" t="s">
        <v>141</v>
      </c>
      <c r="M83" s="50">
        <v>30</v>
      </c>
      <c r="N83" s="50" t="s">
        <v>139</v>
      </c>
      <c r="O83" s="50" t="s">
        <v>112</v>
      </c>
      <c r="P83" s="50" t="s">
        <v>138</v>
      </c>
      <c r="Q83" s="50" t="s">
        <v>112</v>
      </c>
      <c r="R83" s="50" t="s">
        <v>1596</v>
      </c>
      <c r="S83" s="50" t="s">
        <v>1600</v>
      </c>
      <c r="T83" s="50">
        <v>124403</v>
      </c>
      <c r="U83" s="51">
        <v>4</v>
      </c>
      <c r="V83" s="51">
        <v>6</v>
      </c>
      <c r="W83" s="51" t="s">
        <v>1590</v>
      </c>
    </row>
    <row r="84" spans="1:23" ht="15" x14ac:dyDescent="0.35">
      <c r="A84" s="50" t="s">
        <v>137</v>
      </c>
      <c r="B84" s="50" t="s">
        <v>136</v>
      </c>
      <c r="C84" s="50" t="s">
        <v>135</v>
      </c>
      <c r="D84" s="50" t="s">
        <v>68</v>
      </c>
      <c r="E84" s="50" t="s">
        <v>131</v>
      </c>
      <c r="F84" s="50" t="s">
        <v>134</v>
      </c>
      <c r="G84" s="50" t="s">
        <v>120</v>
      </c>
      <c r="H84" s="50" t="s">
        <v>119</v>
      </c>
      <c r="I84" s="51"/>
      <c r="J84" s="50" t="s">
        <v>133</v>
      </c>
      <c r="K84" s="50" t="s">
        <v>133</v>
      </c>
      <c r="L84" s="50" t="s">
        <v>132</v>
      </c>
      <c r="M84" s="50">
        <v>40</v>
      </c>
      <c r="N84" s="50" t="s">
        <v>130</v>
      </c>
      <c r="O84" s="50" t="s">
        <v>112</v>
      </c>
      <c r="P84" s="50" t="s">
        <v>129</v>
      </c>
      <c r="Q84" s="50" t="s">
        <v>112</v>
      </c>
      <c r="R84" s="50" t="s">
        <v>1596</v>
      </c>
      <c r="S84" s="50" t="s">
        <v>1602</v>
      </c>
      <c r="T84" s="50">
        <v>124401</v>
      </c>
      <c r="U84" s="51">
        <v>4</v>
      </c>
      <c r="V84" s="51">
        <v>6</v>
      </c>
      <c r="W84" s="51" t="s">
        <v>1590</v>
      </c>
    </row>
    <row r="85" spans="1:23" ht="15" x14ac:dyDescent="0.35">
      <c r="A85" s="50" t="s">
        <v>124</v>
      </c>
      <c r="B85" s="50" t="s">
        <v>123</v>
      </c>
      <c r="C85" s="50" t="s">
        <v>122</v>
      </c>
      <c r="D85" s="50" t="s">
        <v>60</v>
      </c>
      <c r="E85" s="50" t="s">
        <v>115</v>
      </c>
      <c r="F85" s="50" t="s">
        <v>121</v>
      </c>
      <c r="G85" s="50" t="s">
        <v>120</v>
      </c>
      <c r="H85" s="50" t="s">
        <v>119</v>
      </c>
      <c r="I85" s="51"/>
      <c r="J85" s="50" t="s">
        <v>118</v>
      </c>
      <c r="K85" s="50" t="s">
        <v>117</v>
      </c>
      <c r="L85" s="50" t="s">
        <v>116</v>
      </c>
      <c r="M85" s="50">
        <v>100</v>
      </c>
      <c r="N85" s="50" t="s">
        <v>114</v>
      </c>
      <c r="O85" s="50" t="s">
        <v>112</v>
      </c>
      <c r="P85" s="50" t="s">
        <v>113</v>
      </c>
      <c r="Q85" s="50" t="s">
        <v>112</v>
      </c>
      <c r="R85" s="50" t="s">
        <v>1596</v>
      </c>
      <c r="S85" s="50" t="s">
        <v>1607</v>
      </c>
      <c r="T85" s="50">
        <v>124411</v>
      </c>
      <c r="U85" s="51">
        <v>5</v>
      </c>
      <c r="V85" s="51">
        <v>6</v>
      </c>
      <c r="W85" s="51" t="s">
        <v>1590</v>
      </c>
    </row>
    <row r="86" spans="1:23" ht="15" x14ac:dyDescent="0.35">
      <c r="A86" s="50" t="s">
        <v>1004</v>
      </c>
      <c r="B86" s="50" t="s">
        <v>1005</v>
      </c>
      <c r="C86" s="50" t="s">
        <v>237</v>
      </c>
      <c r="D86" s="50" t="s">
        <v>68</v>
      </c>
      <c r="E86" s="50" t="s">
        <v>846</v>
      </c>
      <c r="F86" s="50" t="s">
        <v>195</v>
      </c>
      <c r="G86" s="50" t="s">
        <v>120</v>
      </c>
      <c r="H86" s="50" t="s">
        <v>119</v>
      </c>
      <c r="I86" s="51"/>
      <c r="J86" s="50" t="s">
        <v>117</v>
      </c>
      <c r="K86" s="50" t="s">
        <v>1006</v>
      </c>
      <c r="L86" s="50" t="s">
        <v>1007</v>
      </c>
      <c r="M86" s="50">
        <v>45</v>
      </c>
      <c r="N86" s="50" t="s">
        <v>1008</v>
      </c>
      <c r="O86" s="50" t="s">
        <v>201</v>
      </c>
      <c r="P86" s="50" t="s">
        <v>1009</v>
      </c>
      <c r="Q86" s="50" t="s">
        <v>112</v>
      </c>
      <c r="R86" s="50" t="s">
        <v>1596</v>
      </c>
      <c r="S86" s="50" t="s">
        <v>1599</v>
      </c>
      <c r="T86" s="50">
        <v>124407</v>
      </c>
      <c r="U86" s="51">
        <v>5</v>
      </c>
      <c r="V86" s="51">
        <v>6</v>
      </c>
      <c r="W86" s="51" t="s">
        <v>1590</v>
      </c>
    </row>
    <row r="87" spans="1:23" ht="15" x14ac:dyDescent="0.35">
      <c r="A87" s="50" t="s">
        <v>1010</v>
      </c>
      <c r="B87" s="50" t="s">
        <v>1011</v>
      </c>
      <c r="C87" s="50" t="s">
        <v>362</v>
      </c>
      <c r="D87" s="50" t="s">
        <v>68</v>
      </c>
      <c r="E87" s="50" t="s">
        <v>163</v>
      </c>
      <c r="F87" s="50" t="s">
        <v>169</v>
      </c>
      <c r="G87" s="50" t="s">
        <v>120</v>
      </c>
      <c r="H87" s="50" t="s">
        <v>119</v>
      </c>
      <c r="I87" s="51"/>
      <c r="J87" s="50" t="s">
        <v>117</v>
      </c>
      <c r="K87" s="50" t="s">
        <v>117</v>
      </c>
      <c r="L87" s="50" t="s">
        <v>1012</v>
      </c>
      <c r="M87" s="50">
        <v>150</v>
      </c>
      <c r="N87" s="50" t="s">
        <v>1013</v>
      </c>
      <c r="O87" s="50" t="s">
        <v>112</v>
      </c>
      <c r="P87" s="50" t="s">
        <v>1014</v>
      </c>
      <c r="Q87" s="50" t="s">
        <v>112</v>
      </c>
      <c r="R87" s="50" t="s">
        <v>1596</v>
      </c>
      <c r="S87" s="50" t="s">
        <v>1603</v>
      </c>
      <c r="T87" s="50">
        <v>124404</v>
      </c>
      <c r="U87" s="51">
        <v>5</v>
      </c>
      <c r="V87" s="51">
        <v>6</v>
      </c>
      <c r="W87" s="51" t="s">
        <v>1590</v>
      </c>
    </row>
    <row r="88" spans="1:23" ht="15" x14ac:dyDescent="0.35">
      <c r="A88" s="50" t="s">
        <v>1041</v>
      </c>
      <c r="B88" s="50" t="s">
        <v>1042</v>
      </c>
      <c r="C88" s="50" t="s">
        <v>135</v>
      </c>
      <c r="D88" s="50" t="s">
        <v>68</v>
      </c>
      <c r="E88" s="50" t="s">
        <v>131</v>
      </c>
      <c r="F88" s="50" t="s">
        <v>134</v>
      </c>
      <c r="G88" s="50" t="s">
        <v>120</v>
      </c>
      <c r="H88" s="50" t="s">
        <v>119</v>
      </c>
      <c r="I88" s="51"/>
      <c r="J88" s="50" t="s">
        <v>1006</v>
      </c>
      <c r="K88" s="50" t="s">
        <v>1006</v>
      </c>
      <c r="L88" s="50" t="s">
        <v>1043</v>
      </c>
      <c r="M88" s="50">
        <v>40</v>
      </c>
      <c r="N88" s="50" t="s">
        <v>1044</v>
      </c>
      <c r="O88" s="50" t="s">
        <v>112</v>
      </c>
      <c r="P88" s="50" t="s">
        <v>1045</v>
      </c>
      <c r="Q88" s="50" t="s">
        <v>112</v>
      </c>
      <c r="R88" s="50" t="s">
        <v>1596</v>
      </c>
      <c r="S88" s="50" t="s">
        <v>1602</v>
      </c>
      <c r="T88" s="50">
        <v>124401</v>
      </c>
      <c r="U88" s="51">
        <v>5</v>
      </c>
      <c r="V88" s="51">
        <v>6</v>
      </c>
      <c r="W88" s="51" t="s">
        <v>1590</v>
      </c>
    </row>
    <row r="89" spans="1:23" ht="15" x14ac:dyDescent="0.35">
      <c r="A89" s="50" t="s">
        <v>1054</v>
      </c>
      <c r="B89" s="50" t="s">
        <v>1055</v>
      </c>
      <c r="C89" s="50" t="s">
        <v>170</v>
      </c>
      <c r="D89" s="50" t="s">
        <v>52</v>
      </c>
      <c r="E89" s="50" t="s">
        <v>163</v>
      </c>
      <c r="F89" s="50" t="s">
        <v>169</v>
      </c>
      <c r="G89" s="50" t="s">
        <v>120</v>
      </c>
      <c r="H89" s="50" t="s">
        <v>119</v>
      </c>
      <c r="I89" s="51"/>
      <c r="J89" s="50" t="s">
        <v>1056</v>
      </c>
      <c r="K89" s="50" t="s">
        <v>1057</v>
      </c>
      <c r="L89" s="50" t="s">
        <v>1058</v>
      </c>
      <c r="M89" s="50">
        <v>150</v>
      </c>
      <c r="N89" s="50" t="s">
        <v>1059</v>
      </c>
      <c r="O89" s="50" t="s">
        <v>112</v>
      </c>
      <c r="P89" s="50" t="s">
        <v>1060</v>
      </c>
      <c r="Q89" s="50" t="s">
        <v>112</v>
      </c>
      <c r="R89" s="50" t="s">
        <v>1596</v>
      </c>
      <c r="S89" s="50" t="s">
        <v>1603</v>
      </c>
      <c r="T89" s="50">
        <v>124404</v>
      </c>
      <c r="U89" s="51">
        <v>6</v>
      </c>
      <c r="V89" s="51">
        <v>6</v>
      </c>
      <c r="W89" s="51" t="s">
        <v>1590</v>
      </c>
    </row>
    <row r="90" spans="1:23" ht="15" x14ac:dyDescent="0.35">
      <c r="A90" s="50" t="s">
        <v>1061</v>
      </c>
      <c r="B90" s="50" t="s">
        <v>1062</v>
      </c>
      <c r="C90" s="50" t="s">
        <v>144</v>
      </c>
      <c r="D90" s="50" t="s">
        <v>74</v>
      </c>
      <c r="E90" s="50" t="s">
        <v>140</v>
      </c>
      <c r="F90" s="50" t="s">
        <v>143</v>
      </c>
      <c r="G90" s="50" t="s">
        <v>120</v>
      </c>
      <c r="H90" s="50" t="s">
        <v>119</v>
      </c>
      <c r="I90" s="51"/>
      <c r="J90" s="50" t="s">
        <v>1057</v>
      </c>
      <c r="K90" s="50" t="s">
        <v>1057</v>
      </c>
      <c r="L90" s="50" t="s">
        <v>1063</v>
      </c>
      <c r="M90" s="50">
        <v>30</v>
      </c>
      <c r="N90" s="50" t="s">
        <v>1064</v>
      </c>
      <c r="O90" s="50" t="s">
        <v>112</v>
      </c>
      <c r="P90" s="50" t="s">
        <v>1065</v>
      </c>
      <c r="Q90" s="50" t="s">
        <v>112</v>
      </c>
      <c r="R90" s="50" t="s">
        <v>1596</v>
      </c>
      <c r="S90" s="50" t="s">
        <v>1600</v>
      </c>
      <c r="T90" s="50">
        <v>124403</v>
      </c>
      <c r="U90" s="51">
        <v>6</v>
      </c>
      <c r="V90" s="51">
        <v>6</v>
      </c>
      <c r="W90" s="51" t="s">
        <v>1590</v>
      </c>
    </row>
    <row r="91" spans="1:23" ht="15" x14ac:dyDescent="0.35">
      <c r="A91" s="50" t="s">
        <v>1066</v>
      </c>
      <c r="B91" s="50" t="s">
        <v>1067</v>
      </c>
      <c r="C91" s="50" t="s">
        <v>362</v>
      </c>
      <c r="D91" s="50" t="s">
        <v>68</v>
      </c>
      <c r="E91" s="50" t="s">
        <v>163</v>
      </c>
      <c r="F91" s="50" t="s">
        <v>169</v>
      </c>
      <c r="G91" s="50" t="s">
        <v>120</v>
      </c>
      <c r="H91" s="50" t="s">
        <v>119</v>
      </c>
      <c r="I91" s="51"/>
      <c r="J91" s="50" t="s">
        <v>1057</v>
      </c>
      <c r="K91" s="50" t="s">
        <v>1057</v>
      </c>
      <c r="L91" s="50" t="s">
        <v>1068</v>
      </c>
      <c r="M91" s="50">
        <v>150</v>
      </c>
      <c r="N91" s="50" t="s">
        <v>1069</v>
      </c>
      <c r="O91" s="50" t="s">
        <v>112</v>
      </c>
      <c r="P91" s="50" t="s">
        <v>1070</v>
      </c>
      <c r="Q91" s="50" t="s">
        <v>112</v>
      </c>
      <c r="R91" s="50" t="s">
        <v>1596</v>
      </c>
      <c r="S91" s="50" t="s">
        <v>1603</v>
      </c>
      <c r="T91" s="50">
        <v>124404</v>
      </c>
      <c r="U91" s="51">
        <v>6</v>
      </c>
      <c r="V91" s="51">
        <v>6</v>
      </c>
      <c r="W91" s="51" t="s">
        <v>1590</v>
      </c>
    </row>
    <row r="92" spans="1:23" ht="15" x14ac:dyDescent="0.35">
      <c r="A92" s="50" t="s">
        <v>1080</v>
      </c>
      <c r="B92" s="50" t="s">
        <v>1081</v>
      </c>
      <c r="C92" s="50" t="s">
        <v>1082</v>
      </c>
      <c r="D92" s="50" t="s">
        <v>78</v>
      </c>
      <c r="E92" s="50" t="s">
        <v>795</v>
      </c>
      <c r="F92" s="50" t="s">
        <v>1083</v>
      </c>
      <c r="G92" s="50" t="s">
        <v>120</v>
      </c>
      <c r="H92" s="50" t="s">
        <v>119</v>
      </c>
      <c r="I92" s="51"/>
      <c r="J92" s="50" t="s">
        <v>1084</v>
      </c>
      <c r="K92" s="50" t="s">
        <v>1085</v>
      </c>
      <c r="L92" s="50" t="s">
        <v>1086</v>
      </c>
      <c r="M92" s="50">
        <v>5</v>
      </c>
      <c r="N92" s="50" t="s">
        <v>1087</v>
      </c>
      <c r="O92" s="50" t="s">
        <v>201</v>
      </c>
      <c r="P92" s="50" t="s">
        <v>1088</v>
      </c>
      <c r="Q92" s="50" t="s">
        <v>201</v>
      </c>
      <c r="R92" s="50" t="s">
        <v>1596</v>
      </c>
      <c r="S92" s="50" t="s">
        <v>1609</v>
      </c>
      <c r="T92" s="50">
        <v>124702</v>
      </c>
      <c r="U92" s="51">
        <v>7</v>
      </c>
      <c r="V92" s="51">
        <v>6</v>
      </c>
      <c r="W92" s="51" t="s">
        <v>1590</v>
      </c>
    </row>
    <row r="93" spans="1:23" ht="15" x14ac:dyDescent="0.35">
      <c r="A93" s="50" t="s">
        <v>1089</v>
      </c>
      <c r="B93" s="50" t="s">
        <v>1081</v>
      </c>
      <c r="C93" s="50" t="s">
        <v>1082</v>
      </c>
      <c r="D93" s="50" t="s">
        <v>76</v>
      </c>
      <c r="E93" s="50" t="s">
        <v>795</v>
      </c>
      <c r="F93" s="50" t="s">
        <v>1083</v>
      </c>
      <c r="G93" s="50" t="s">
        <v>120</v>
      </c>
      <c r="H93" s="50" t="s">
        <v>119</v>
      </c>
      <c r="I93" s="51"/>
      <c r="J93" s="50" t="s">
        <v>1084</v>
      </c>
      <c r="K93" s="50" t="s">
        <v>1085</v>
      </c>
      <c r="L93" s="50" t="s">
        <v>1086</v>
      </c>
      <c r="M93" s="50">
        <v>5</v>
      </c>
      <c r="N93" s="50" t="s">
        <v>1090</v>
      </c>
      <c r="O93" s="50" t="s">
        <v>201</v>
      </c>
      <c r="P93" s="50" t="s">
        <v>1088</v>
      </c>
      <c r="Q93" s="50" t="s">
        <v>201</v>
      </c>
      <c r="R93" s="50" t="s">
        <v>1596</v>
      </c>
      <c r="S93" s="50" t="s">
        <v>1609</v>
      </c>
      <c r="T93" s="50">
        <v>124702</v>
      </c>
      <c r="U93" s="51">
        <v>7</v>
      </c>
      <c r="V93" s="51">
        <v>6</v>
      </c>
      <c r="W93" s="51" t="s">
        <v>1590</v>
      </c>
    </row>
    <row r="94" spans="1:23" ht="15" x14ac:dyDescent="0.35">
      <c r="A94" s="50" t="s">
        <v>1091</v>
      </c>
      <c r="B94" s="50" t="s">
        <v>1081</v>
      </c>
      <c r="C94" s="50" t="s">
        <v>1082</v>
      </c>
      <c r="D94" s="50" t="s">
        <v>54</v>
      </c>
      <c r="E94" s="50" t="s">
        <v>795</v>
      </c>
      <c r="F94" s="50" t="s">
        <v>1083</v>
      </c>
      <c r="G94" s="50" t="s">
        <v>120</v>
      </c>
      <c r="H94" s="50" t="s">
        <v>119</v>
      </c>
      <c r="I94" s="51"/>
      <c r="J94" s="50" t="s">
        <v>1084</v>
      </c>
      <c r="K94" s="50" t="s">
        <v>1085</v>
      </c>
      <c r="L94" s="50" t="s">
        <v>1086</v>
      </c>
      <c r="M94" s="50">
        <v>5</v>
      </c>
      <c r="N94" s="50" t="s">
        <v>1092</v>
      </c>
      <c r="O94" s="50" t="s">
        <v>201</v>
      </c>
      <c r="P94" s="50" t="s">
        <v>1088</v>
      </c>
      <c r="Q94" s="50" t="s">
        <v>201</v>
      </c>
      <c r="R94" s="50" t="s">
        <v>1596</v>
      </c>
      <c r="S94" s="50" t="s">
        <v>1609</v>
      </c>
      <c r="T94" s="50">
        <v>124702</v>
      </c>
      <c r="U94" s="51">
        <v>7</v>
      </c>
      <c r="V94" s="51">
        <v>6</v>
      </c>
      <c r="W94" s="51" t="s">
        <v>1590</v>
      </c>
    </row>
    <row r="95" spans="1:23" ht="15" x14ac:dyDescent="0.35">
      <c r="A95" s="50" t="s">
        <v>1093</v>
      </c>
      <c r="B95" s="50" t="s">
        <v>1081</v>
      </c>
      <c r="C95" s="50" t="s">
        <v>1082</v>
      </c>
      <c r="D95" s="50" t="s">
        <v>80</v>
      </c>
      <c r="E95" s="50" t="s">
        <v>795</v>
      </c>
      <c r="F95" s="50" t="s">
        <v>1083</v>
      </c>
      <c r="G95" s="50" t="s">
        <v>120</v>
      </c>
      <c r="H95" s="50" t="s">
        <v>119</v>
      </c>
      <c r="I95" s="51"/>
      <c r="J95" s="50" t="s">
        <v>1084</v>
      </c>
      <c r="K95" s="50" t="s">
        <v>1085</v>
      </c>
      <c r="L95" s="50" t="s">
        <v>1086</v>
      </c>
      <c r="M95" s="50">
        <v>5</v>
      </c>
      <c r="N95" s="50" t="s">
        <v>1092</v>
      </c>
      <c r="O95" s="50" t="s">
        <v>201</v>
      </c>
      <c r="P95" s="50" t="s">
        <v>1088</v>
      </c>
      <c r="Q95" s="50" t="s">
        <v>201</v>
      </c>
      <c r="R95" s="50" t="s">
        <v>1596</v>
      </c>
      <c r="S95" s="50" t="s">
        <v>1609</v>
      </c>
      <c r="T95" s="50">
        <v>124702</v>
      </c>
      <c r="U95" s="51">
        <v>7</v>
      </c>
      <c r="V95" s="51">
        <v>6</v>
      </c>
      <c r="W95" s="51" t="s">
        <v>1590</v>
      </c>
    </row>
    <row r="96" spans="1:23" ht="15" x14ac:dyDescent="0.35">
      <c r="A96" s="50" t="s">
        <v>1094</v>
      </c>
      <c r="B96" s="50" t="s">
        <v>1081</v>
      </c>
      <c r="C96" s="50" t="s">
        <v>1082</v>
      </c>
      <c r="D96" s="50" t="s">
        <v>86</v>
      </c>
      <c r="E96" s="50" t="s">
        <v>795</v>
      </c>
      <c r="F96" s="50" t="s">
        <v>1083</v>
      </c>
      <c r="G96" s="50" t="s">
        <v>120</v>
      </c>
      <c r="H96" s="50" t="s">
        <v>119</v>
      </c>
      <c r="I96" s="51"/>
      <c r="J96" s="50" t="s">
        <v>1084</v>
      </c>
      <c r="K96" s="50" t="s">
        <v>1085</v>
      </c>
      <c r="L96" s="50" t="s">
        <v>1086</v>
      </c>
      <c r="M96" s="50">
        <v>5</v>
      </c>
      <c r="N96" s="50" t="s">
        <v>1095</v>
      </c>
      <c r="O96" s="50" t="s">
        <v>201</v>
      </c>
      <c r="P96" s="50" t="s">
        <v>1088</v>
      </c>
      <c r="Q96" s="50" t="s">
        <v>201</v>
      </c>
      <c r="R96" s="50" t="s">
        <v>1596</v>
      </c>
      <c r="S96" s="50" t="s">
        <v>1609</v>
      </c>
      <c r="T96" s="50">
        <v>124702</v>
      </c>
      <c r="U96" s="51">
        <v>7</v>
      </c>
      <c r="V96" s="51">
        <v>6</v>
      </c>
      <c r="W96" s="51" t="s">
        <v>1590</v>
      </c>
    </row>
    <row r="97" spans="1:23" ht="15" x14ac:dyDescent="0.35">
      <c r="A97" s="50" t="s">
        <v>1096</v>
      </c>
      <c r="B97" s="50" t="s">
        <v>1097</v>
      </c>
      <c r="C97" s="50" t="s">
        <v>1082</v>
      </c>
      <c r="D97" s="50" t="s">
        <v>76</v>
      </c>
      <c r="E97" s="50" t="s">
        <v>443</v>
      </c>
      <c r="F97" s="50" t="s">
        <v>1083</v>
      </c>
      <c r="G97" s="50" t="s">
        <v>120</v>
      </c>
      <c r="H97" s="50" t="s">
        <v>119</v>
      </c>
      <c r="I97" s="51"/>
      <c r="J97" s="50" t="s">
        <v>1084</v>
      </c>
      <c r="K97" s="50" t="s">
        <v>1085</v>
      </c>
      <c r="L97" s="50" t="s">
        <v>1086</v>
      </c>
      <c r="M97" s="50">
        <v>1</v>
      </c>
      <c r="N97" s="50" t="s">
        <v>1098</v>
      </c>
      <c r="O97" s="50" t="s">
        <v>201</v>
      </c>
      <c r="P97" s="50" t="s">
        <v>1088</v>
      </c>
      <c r="Q97" s="50" t="s">
        <v>201</v>
      </c>
      <c r="R97" s="50" t="s">
        <v>1596</v>
      </c>
      <c r="S97" s="50" t="s">
        <v>1609</v>
      </c>
      <c r="T97" s="50">
        <v>124702</v>
      </c>
      <c r="U97" s="51">
        <v>7</v>
      </c>
      <c r="V97" s="51">
        <v>6</v>
      </c>
      <c r="W97" s="51" t="s">
        <v>1590</v>
      </c>
    </row>
    <row r="98" spans="1:23" ht="15" x14ac:dyDescent="0.35">
      <c r="A98" s="50" t="s">
        <v>1099</v>
      </c>
      <c r="B98" s="50" t="s">
        <v>1097</v>
      </c>
      <c r="C98" s="50" t="s">
        <v>1082</v>
      </c>
      <c r="D98" s="50" t="s">
        <v>54</v>
      </c>
      <c r="E98" s="50" t="s">
        <v>443</v>
      </c>
      <c r="F98" s="50" t="s">
        <v>1083</v>
      </c>
      <c r="G98" s="50" t="s">
        <v>120</v>
      </c>
      <c r="H98" s="50" t="s">
        <v>119</v>
      </c>
      <c r="I98" s="51"/>
      <c r="J98" s="50" t="s">
        <v>1084</v>
      </c>
      <c r="K98" s="50" t="s">
        <v>1085</v>
      </c>
      <c r="L98" s="50" t="s">
        <v>1086</v>
      </c>
      <c r="M98" s="50">
        <v>1</v>
      </c>
      <c r="N98" s="50" t="s">
        <v>1100</v>
      </c>
      <c r="O98" s="50" t="s">
        <v>201</v>
      </c>
      <c r="P98" s="50" t="s">
        <v>1088</v>
      </c>
      <c r="Q98" s="50" t="s">
        <v>201</v>
      </c>
      <c r="R98" s="50" t="s">
        <v>1596</v>
      </c>
      <c r="S98" s="50" t="s">
        <v>1609</v>
      </c>
      <c r="T98" s="50">
        <v>124702</v>
      </c>
      <c r="U98" s="51">
        <v>7</v>
      </c>
      <c r="V98" s="51">
        <v>6</v>
      </c>
      <c r="W98" s="51" t="s">
        <v>1590</v>
      </c>
    </row>
    <row r="99" spans="1:23" ht="15" x14ac:dyDescent="0.35">
      <c r="A99" s="50" t="s">
        <v>1101</v>
      </c>
      <c r="B99" s="50" t="s">
        <v>1097</v>
      </c>
      <c r="C99" s="50" t="s">
        <v>1082</v>
      </c>
      <c r="D99" s="50" t="s">
        <v>78</v>
      </c>
      <c r="E99" s="50" t="s">
        <v>443</v>
      </c>
      <c r="F99" s="50" t="s">
        <v>1083</v>
      </c>
      <c r="G99" s="50" t="s">
        <v>120</v>
      </c>
      <c r="H99" s="50" t="s">
        <v>119</v>
      </c>
      <c r="I99" s="51"/>
      <c r="J99" s="50" t="s">
        <v>1084</v>
      </c>
      <c r="K99" s="50" t="s">
        <v>1085</v>
      </c>
      <c r="L99" s="50" t="s">
        <v>1086</v>
      </c>
      <c r="M99" s="50">
        <v>1</v>
      </c>
      <c r="N99" s="50" t="s">
        <v>1102</v>
      </c>
      <c r="O99" s="50" t="s">
        <v>201</v>
      </c>
      <c r="P99" s="50" t="s">
        <v>1088</v>
      </c>
      <c r="Q99" s="50" t="s">
        <v>201</v>
      </c>
      <c r="R99" s="50" t="s">
        <v>1596</v>
      </c>
      <c r="S99" s="50" t="s">
        <v>1609</v>
      </c>
      <c r="T99" s="50">
        <v>124702</v>
      </c>
      <c r="U99" s="51">
        <v>7</v>
      </c>
      <c r="V99" s="51">
        <v>6</v>
      </c>
      <c r="W99" s="51" t="s">
        <v>1590</v>
      </c>
    </row>
    <row r="100" spans="1:23" ht="15" x14ac:dyDescent="0.35">
      <c r="A100" s="50" t="s">
        <v>1103</v>
      </c>
      <c r="B100" s="50" t="s">
        <v>1097</v>
      </c>
      <c r="C100" s="50" t="s">
        <v>1082</v>
      </c>
      <c r="D100" s="50" t="s">
        <v>80</v>
      </c>
      <c r="E100" s="50" t="s">
        <v>443</v>
      </c>
      <c r="F100" s="50" t="s">
        <v>1083</v>
      </c>
      <c r="G100" s="50" t="s">
        <v>120</v>
      </c>
      <c r="H100" s="50" t="s">
        <v>119</v>
      </c>
      <c r="I100" s="51"/>
      <c r="J100" s="50" t="s">
        <v>1084</v>
      </c>
      <c r="K100" s="50" t="s">
        <v>1085</v>
      </c>
      <c r="L100" s="50" t="s">
        <v>1086</v>
      </c>
      <c r="M100" s="50">
        <v>1</v>
      </c>
      <c r="N100" s="50" t="s">
        <v>1104</v>
      </c>
      <c r="O100" s="50" t="s">
        <v>201</v>
      </c>
      <c r="P100" s="50" t="s">
        <v>1088</v>
      </c>
      <c r="Q100" s="50" t="s">
        <v>201</v>
      </c>
      <c r="R100" s="50" t="s">
        <v>1596</v>
      </c>
      <c r="S100" s="50" t="s">
        <v>1609</v>
      </c>
      <c r="T100" s="50">
        <v>124702</v>
      </c>
      <c r="U100" s="51">
        <v>7</v>
      </c>
      <c r="V100" s="51">
        <v>6</v>
      </c>
      <c r="W100" s="51" t="s">
        <v>1590</v>
      </c>
    </row>
    <row r="101" spans="1:23" ht="15" x14ac:dyDescent="0.35">
      <c r="A101" s="50" t="s">
        <v>1105</v>
      </c>
      <c r="B101" s="50" t="s">
        <v>1097</v>
      </c>
      <c r="C101" s="50" t="s">
        <v>1082</v>
      </c>
      <c r="D101" s="50" t="s">
        <v>86</v>
      </c>
      <c r="E101" s="50" t="s">
        <v>443</v>
      </c>
      <c r="F101" s="50" t="s">
        <v>1083</v>
      </c>
      <c r="G101" s="50" t="s">
        <v>120</v>
      </c>
      <c r="H101" s="50" t="s">
        <v>119</v>
      </c>
      <c r="I101" s="51"/>
      <c r="J101" s="50" t="s">
        <v>1084</v>
      </c>
      <c r="K101" s="50" t="s">
        <v>1085</v>
      </c>
      <c r="L101" s="50" t="s">
        <v>1086</v>
      </c>
      <c r="M101" s="50">
        <v>1</v>
      </c>
      <c r="N101" s="50" t="s">
        <v>1106</v>
      </c>
      <c r="O101" s="50" t="s">
        <v>201</v>
      </c>
      <c r="P101" s="50" t="s">
        <v>1088</v>
      </c>
      <c r="Q101" s="50" t="s">
        <v>201</v>
      </c>
      <c r="R101" s="50" t="s">
        <v>1596</v>
      </c>
      <c r="S101" s="50" t="s">
        <v>1609</v>
      </c>
      <c r="T101" s="50">
        <v>124702</v>
      </c>
      <c r="U101" s="51">
        <v>7</v>
      </c>
      <c r="V101" s="51">
        <v>6</v>
      </c>
      <c r="W101" s="51" t="s">
        <v>1590</v>
      </c>
    </row>
    <row r="102" spans="1:23" ht="15" x14ac:dyDescent="0.35">
      <c r="A102" s="50" t="s">
        <v>1113</v>
      </c>
      <c r="B102" s="50" t="s">
        <v>1114</v>
      </c>
      <c r="C102" s="50" t="s">
        <v>144</v>
      </c>
      <c r="D102" s="50" t="s">
        <v>74</v>
      </c>
      <c r="E102" s="50" t="s">
        <v>140</v>
      </c>
      <c r="F102" s="50" t="s">
        <v>143</v>
      </c>
      <c r="G102" s="50" t="s">
        <v>120</v>
      </c>
      <c r="H102" s="50" t="s">
        <v>119</v>
      </c>
      <c r="I102" s="51"/>
      <c r="J102" s="50" t="s">
        <v>1000</v>
      </c>
      <c r="K102" s="50" t="s">
        <v>1000</v>
      </c>
      <c r="L102" s="50" t="s">
        <v>1115</v>
      </c>
      <c r="M102" s="50">
        <v>30</v>
      </c>
      <c r="N102" s="50" t="s">
        <v>1116</v>
      </c>
      <c r="O102" s="50" t="s">
        <v>201</v>
      </c>
      <c r="P102" s="50" t="s">
        <v>1117</v>
      </c>
      <c r="Q102" s="50" t="s">
        <v>201</v>
      </c>
      <c r="R102" s="50" t="s">
        <v>1596</v>
      </c>
      <c r="S102" s="50" t="s">
        <v>1600</v>
      </c>
      <c r="T102" s="50">
        <v>124403</v>
      </c>
      <c r="U102" s="51">
        <v>7</v>
      </c>
      <c r="V102" s="51">
        <v>6</v>
      </c>
      <c r="W102" s="51" t="s">
        <v>1590</v>
      </c>
    </row>
    <row r="103" spans="1:23" ht="15" x14ac:dyDescent="0.35">
      <c r="A103" s="50" t="s">
        <v>1118</v>
      </c>
      <c r="B103" s="50" t="s">
        <v>1119</v>
      </c>
      <c r="C103" s="50" t="s">
        <v>701</v>
      </c>
      <c r="D103" s="50" t="s">
        <v>110</v>
      </c>
      <c r="E103" s="50" t="s">
        <v>193</v>
      </c>
      <c r="F103" s="50" t="s">
        <v>121</v>
      </c>
      <c r="G103" s="50" t="s">
        <v>120</v>
      </c>
      <c r="H103" s="50" t="s">
        <v>168</v>
      </c>
      <c r="I103" s="50" t="s">
        <v>1120</v>
      </c>
      <c r="J103" s="50" t="s">
        <v>1121</v>
      </c>
      <c r="K103" s="50" t="s">
        <v>1122</v>
      </c>
      <c r="L103" s="50" t="s">
        <v>1123</v>
      </c>
      <c r="M103" s="50">
        <v>10</v>
      </c>
      <c r="N103" s="50" t="s">
        <v>1124</v>
      </c>
      <c r="O103" s="50" t="s">
        <v>201</v>
      </c>
      <c r="P103" s="50" t="s">
        <v>1125</v>
      </c>
      <c r="Q103" s="50" t="s">
        <v>201</v>
      </c>
      <c r="R103" s="50" t="s">
        <v>1596</v>
      </c>
      <c r="S103" s="50" t="s">
        <v>1607</v>
      </c>
      <c r="T103" s="50">
        <v>124411</v>
      </c>
      <c r="U103" s="51">
        <v>7</v>
      </c>
      <c r="V103" s="51">
        <v>6</v>
      </c>
      <c r="W103" s="51" t="s">
        <v>1590</v>
      </c>
    </row>
    <row r="104" spans="1:23" ht="15" x14ac:dyDescent="0.35">
      <c r="A104" s="50" t="s">
        <v>1126</v>
      </c>
      <c r="B104" s="50" t="s">
        <v>1127</v>
      </c>
      <c r="C104" s="50" t="s">
        <v>216</v>
      </c>
      <c r="D104" s="50" t="s">
        <v>8</v>
      </c>
      <c r="E104" s="50" t="s">
        <v>212</v>
      </c>
      <c r="F104" s="50" t="s">
        <v>215</v>
      </c>
      <c r="G104" s="50" t="s">
        <v>120</v>
      </c>
      <c r="H104" s="50" t="s">
        <v>119</v>
      </c>
      <c r="I104" s="51"/>
      <c r="J104" s="50" t="s">
        <v>1109</v>
      </c>
      <c r="K104" s="50" t="s">
        <v>1109</v>
      </c>
      <c r="L104" s="50" t="s">
        <v>1128</v>
      </c>
      <c r="M104" s="50">
        <v>16</v>
      </c>
      <c r="N104" s="50" t="s">
        <v>1129</v>
      </c>
      <c r="O104" s="50" t="s">
        <v>201</v>
      </c>
      <c r="P104" s="50" t="s">
        <v>1130</v>
      </c>
      <c r="Q104" s="50" t="s">
        <v>201</v>
      </c>
      <c r="R104" s="50" t="s">
        <v>1596</v>
      </c>
      <c r="S104" s="50" t="s">
        <v>1598</v>
      </c>
      <c r="T104" s="50">
        <v>124601</v>
      </c>
      <c r="U104" s="51">
        <v>7</v>
      </c>
      <c r="V104" s="51">
        <v>6</v>
      </c>
      <c r="W104" s="51" t="s">
        <v>1590</v>
      </c>
    </row>
    <row r="105" spans="1:23" ht="15" x14ac:dyDescent="0.35">
      <c r="A105" s="50" t="s">
        <v>1131</v>
      </c>
      <c r="B105" s="50" t="s">
        <v>1127</v>
      </c>
      <c r="C105" s="50" t="s">
        <v>216</v>
      </c>
      <c r="D105" s="50" t="s">
        <v>10</v>
      </c>
      <c r="E105" s="50" t="s">
        <v>212</v>
      </c>
      <c r="F105" s="50" t="s">
        <v>215</v>
      </c>
      <c r="G105" s="50" t="s">
        <v>120</v>
      </c>
      <c r="H105" s="50" t="s">
        <v>119</v>
      </c>
      <c r="I105" s="51"/>
      <c r="J105" s="50" t="s">
        <v>1109</v>
      </c>
      <c r="K105" s="50" t="s">
        <v>1109</v>
      </c>
      <c r="L105" s="50" t="s">
        <v>1128</v>
      </c>
      <c r="M105" s="50">
        <v>16</v>
      </c>
      <c r="N105" s="50" t="s">
        <v>1132</v>
      </c>
      <c r="O105" s="50" t="s">
        <v>201</v>
      </c>
      <c r="P105" s="50" t="s">
        <v>1130</v>
      </c>
      <c r="Q105" s="50" t="s">
        <v>201</v>
      </c>
      <c r="R105" s="50" t="s">
        <v>1596</v>
      </c>
      <c r="S105" s="50" t="s">
        <v>1598</v>
      </c>
      <c r="T105" s="50">
        <v>124601</v>
      </c>
      <c r="U105" s="51">
        <v>7</v>
      </c>
      <c r="V105" s="51">
        <v>6</v>
      </c>
      <c r="W105" s="51" t="s">
        <v>1590</v>
      </c>
    </row>
    <row r="106" spans="1:23" ht="15" x14ac:dyDescent="0.35">
      <c r="A106" s="50" t="s">
        <v>1133</v>
      </c>
      <c r="B106" s="50" t="s">
        <v>1134</v>
      </c>
      <c r="C106" s="50" t="s">
        <v>135</v>
      </c>
      <c r="D106" s="50" t="s">
        <v>68</v>
      </c>
      <c r="E106" s="50" t="s">
        <v>131</v>
      </c>
      <c r="F106" s="50" t="s">
        <v>134</v>
      </c>
      <c r="G106" s="50" t="s">
        <v>120</v>
      </c>
      <c r="H106" s="50" t="s">
        <v>119</v>
      </c>
      <c r="I106" s="51"/>
      <c r="J106" s="50" t="s">
        <v>1135</v>
      </c>
      <c r="K106" s="50" t="s">
        <v>1136</v>
      </c>
      <c r="L106" s="50" t="s">
        <v>1137</v>
      </c>
      <c r="M106" s="50">
        <v>40</v>
      </c>
      <c r="N106" s="50" t="s">
        <v>1138</v>
      </c>
      <c r="O106" s="50" t="s">
        <v>112</v>
      </c>
      <c r="P106" s="50" t="s">
        <v>1139</v>
      </c>
      <c r="Q106" s="50" t="s">
        <v>112</v>
      </c>
      <c r="R106" s="50" t="s">
        <v>1596</v>
      </c>
      <c r="S106" s="50" t="s">
        <v>1602</v>
      </c>
      <c r="T106" s="50">
        <v>124401</v>
      </c>
      <c r="U106" s="51">
        <v>10</v>
      </c>
      <c r="V106" s="51">
        <v>6</v>
      </c>
      <c r="W106" s="51" t="s">
        <v>1590</v>
      </c>
    </row>
    <row r="107" spans="1:23" ht="15" x14ac:dyDescent="0.35">
      <c r="A107" s="50" t="s">
        <v>1145</v>
      </c>
      <c r="B107" s="50" t="s">
        <v>1146</v>
      </c>
      <c r="C107" s="50" t="s">
        <v>216</v>
      </c>
      <c r="D107" s="50" t="s">
        <v>8</v>
      </c>
      <c r="E107" s="50" t="s">
        <v>212</v>
      </c>
      <c r="F107" s="50" t="s">
        <v>215</v>
      </c>
      <c r="G107" s="50" t="s">
        <v>120</v>
      </c>
      <c r="H107" s="50" t="s">
        <v>119</v>
      </c>
      <c r="I107" s="51"/>
      <c r="J107" s="50" t="s">
        <v>1135</v>
      </c>
      <c r="K107" s="50" t="s">
        <v>1147</v>
      </c>
      <c r="L107" s="50" t="s">
        <v>1148</v>
      </c>
      <c r="M107" s="50">
        <v>16</v>
      </c>
      <c r="N107" s="50" t="s">
        <v>1149</v>
      </c>
      <c r="O107" s="50" t="s">
        <v>201</v>
      </c>
      <c r="P107" s="50" t="s">
        <v>1150</v>
      </c>
      <c r="Q107" s="50" t="s">
        <v>201</v>
      </c>
      <c r="R107" s="50" t="s">
        <v>1596</v>
      </c>
      <c r="S107" s="50" t="s">
        <v>1598</v>
      </c>
      <c r="T107" s="50">
        <v>124601</v>
      </c>
      <c r="U107" s="51">
        <v>11</v>
      </c>
      <c r="V107" s="51">
        <v>6</v>
      </c>
      <c r="W107" s="51" t="s">
        <v>1590</v>
      </c>
    </row>
    <row r="108" spans="1:23" ht="15" x14ac:dyDescent="0.35">
      <c r="A108" s="50" t="s">
        <v>1151</v>
      </c>
      <c r="B108" s="50" t="s">
        <v>1146</v>
      </c>
      <c r="C108" s="50" t="s">
        <v>216</v>
      </c>
      <c r="D108" s="50" t="s">
        <v>10</v>
      </c>
      <c r="E108" s="50" t="s">
        <v>212</v>
      </c>
      <c r="F108" s="50" t="s">
        <v>215</v>
      </c>
      <c r="G108" s="50" t="s">
        <v>120</v>
      </c>
      <c r="H108" s="50" t="s">
        <v>119</v>
      </c>
      <c r="I108" s="51"/>
      <c r="J108" s="50" t="s">
        <v>1135</v>
      </c>
      <c r="K108" s="50" t="s">
        <v>1147</v>
      </c>
      <c r="L108" s="50" t="s">
        <v>1148</v>
      </c>
      <c r="M108" s="50">
        <v>16</v>
      </c>
      <c r="N108" s="50" t="s">
        <v>1152</v>
      </c>
      <c r="O108" s="50" t="s">
        <v>201</v>
      </c>
      <c r="P108" s="50" t="s">
        <v>1150</v>
      </c>
      <c r="Q108" s="50" t="s">
        <v>201</v>
      </c>
      <c r="R108" s="50" t="s">
        <v>1596</v>
      </c>
      <c r="S108" s="50" t="s">
        <v>1598</v>
      </c>
      <c r="T108" s="50">
        <v>124601</v>
      </c>
      <c r="U108" s="51">
        <v>11</v>
      </c>
      <c r="V108" s="51">
        <v>6</v>
      </c>
      <c r="W108" s="51" t="s">
        <v>1590</v>
      </c>
    </row>
    <row r="109" spans="1:23" ht="15" x14ac:dyDescent="0.35">
      <c r="A109" s="50" t="s">
        <v>1153</v>
      </c>
      <c r="B109" s="50" t="s">
        <v>1154</v>
      </c>
      <c r="C109" s="50" t="s">
        <v>216</v>
      </c>
      <c r="D109" s="50" t="s">
        <v>10</v>
      </c>
      <c r="E109" s="50" t="s">
        <v>212</v>
      </c>
      <c r="F109" s="50" t="s">
        <v>215</v>
      </c>
      <c r="G109" s="50" t="s">
        <v>120</v>
      </c>
      <c r="H109" s="50" t="s">
        <v>119</v>
      </c>
      <c r="I109" s="51"/>
      <c r="J109" s="50" t="s">
        <v>1135</v>
      </c>
      <c r="K109" s="50" t="s">
        <v>1147</v>
      </c>
      <c r="L109" s="50" t="s">
        <v>1148</v>
      </c>
      <c r="M109" s="50">
        <v>16</v>
      </c>
      <c r="N109" s="50" t="s">
        <v>1155</v>
      </c>
      <c r="O109" s="50" t="s">
        <v>201</v>
      </c>
      <c r="P109" s="50" t="s">
        <v>1150</v>
      </c>
      <c r="Q109" s="50" t="s">
        <v>201</v>
      </c>
      <c r="R109" s="50" t="s">
        <v>1596</v>
      </c>
      <c r="S109" s="50" t="s">
        <v>1598</v>
      </c>
      <c r="T109" s="50">
        <v>124601</v>
      </c>
      <c r="U109" s="51">
        <v>11</v>
      </c>
      <c r="V109" s="51">
        <v>6</v>
      </c>
      <c r="W109" s="51" t="s">
        <v>1590</v>
      </c>
    </row>
    <row r="110" spans="1:23" ht="15" x14ac:dyDescent="0.35">
      <c r="A110" s="50" t="s">
        <v>1156</v>
      </c>
      <c r="B110" s="50" t="s">
        <v>1154</v>
      </c>
      <c r="C110" s="50" t="s">
        <v>216</v>
      </c>
      <c r="D110" s="50" t="s">
        <v>8</v>
      </c>
      <c r="E110" s="50" t="s">
        <v>212</v>
      </c>
      <c r="F110" s="50" t="s">
        <v>215</v>
      </c>
      <c r="G110" s="50" t="s">
        <v>120</v>
      </c>
      <c r="H110" s="50" t="s">
        <v>119</v>
      </c>
      <c r="I110" s="51"/>
      <c r="J110" s="50" t="s">
        <v>1135</v>
      </c>
      <c r="K110" s="50" t="s">
        <v>1147</v>
      </c>
      <c r="L110" s="50" t="s">
        <v>1148</v>
      </c>
      <c r="M110" s="50">
        <v>16</v>
      </c>
      <c r="N110" s="50" t="s">
        <v>1157</v>
      </c>
      <c r="O110" s="50" t="s">
        <v>201</v>
      </c>
      <c r="P110" s="50" t="s">
        <v>1150</v>
      </c>
      <c r="Q110" s="50" t="s">
        <v>201</v>
      </c>
      <c r="R110" s="50" t="s">
        <v>1596</v>
      </c>
      <c r="S110" s="50" t="s">
        <v>1598</v>
      </c>
      <c r="T110" s="50">
        <v>124601</v>
      </c>
      <c r="U110" s="51">
        <v>11</v>
      </c>
      <c r="V110" s="51">
        <v>6</v>
      </c>
      <c r="W110" s="51" t="s">
        <v>1590</v>
      </c>
    </row>
    <row r="111" spans="1:23" ht="15" x14ac:dyDescent="0.35">
      <c r="A111" s="50" t="s">
        <v>1158</v>
      </c>
      <c r="B111" s="50" t="s">
        <v>1159</v>
      </c>
      <c r="C111" s="50" t="s">
        <v>135</v>
      </c>
      <c r="D111" s="50" t="s">
        <v>68</v>
      </c>
      <c r="E111" s="50" t="s">
        <v>131</v>
      </c>
      <c r="F111" s="50" t="s">
        <v>134</v>
      </c>
      <c r="G111" s="50" t="s">
        <v>120</v>
      </c>
      <c r="H111" s="50" t="s">
        <v>119</v>
      </c>
      <c r="I111" s="51"/>
      <c r="J111" s="50" t="s">
        <v>1135</v>
      </c>
      <c r="K111" s="50" t="s">
        <v>1136</v>
      </c>
      <c r="L111" s="50" t="s">
        <v>1160</v>
      </c>
      <c r="M111" s="50">
        <v>40</v>
      </c>
      <c r="N111" s="50" t="s">
        <v>1161</v>
      </c>
      <c r="O111" s="50" t="s">
        <v>112</v>
      </c>
      <c r="P111" s="50" t="s">
        <v>1162</v>
      </c>
      <c r="Q111" s="50" t="s">
        <v>112</v>
      </c>
      <c r="R111" s="50" t="s">
        <v>1596</v>
      </c>
      <c r="S111" s="50" t="s">
        <v>1602</v>
      </c>
      <c r="T111" s="50">
        <v>124401</v>
      </c>
      <c r="U111" s="51">
        <v>10</v>
      </c>
      <c r="V111" s="51">
        <v>6</v>
      </c>
      <c r="W111" s="51" t="s">
        <v>1590</v>
      </c>
    </row>
    <row r="112" spans="1:23" ht="15" x14ac:dyDescent="0.35">
      <c r="A112" s="50" t="s">
        <v>1163</v>
      </c>
      <c r="B112" s="50" t="s">
        <v>1164</v>
      </c>
      <c r="C112" s="50" t="s">
        <v>394</v>
      </c>
      <c r="D112" s="50" t="s">
        <v>20</v>
      </c>
      <c r="E112" s="50" t="s">
        <v>193</v>
      </c>
      <c r="F112" s="50" t="s">
        <v>169</v>
      </c>
      <c r="G112" s="50" t="s">
        <v>120</v>
      </c>
      <c r="H112" s="50" t="s">
        <v>119</v>
      </c>
      <c r="I112" s="51"/>
      <c r="J112" s="50" t="s">
        <v>1165</v>
      </c>
      <c r="K112" s="50" t="s">
        <v>1165</v>
      </c>
      <c r="L112" s="50" t="s">
        <v>1166</v>
      </c>
      <c r="M112" s="50">
        <v>10</v>
      </c>
      <c r="N112" s="50" t="s">
        <v>1167</v>
      </c>
      <c r="O112" s="50" t="s">
        <v>201</v>
      </c>
      <c r="P112" s="50" t="s">
        <v>1168</v>
      </c>
      <c r="Q112" s="50" t="s">
        <v>201</v>
      </c>
      <c r="R112" s="50" t="s">
        <v>1596</v>
      </c>
      <c r="S112" s="50" t="s">
        <v>1603</v>
      </c>
      <c r="T112" s="50">
        <v>124404</v>
      </c>
      <c r="U112" s="51">
        <v>11</v>
      </c>
      <c r="V112" s="51">
        <v>6</v>
      </c>
      <c r="W112" s="51" t="s">
        <v>1590</v>
      </c>
    </row>
    <row r="113" spans="1:23" ht="15" x14ac:dyDescent="0.35">
      <c r="A113" s="50" t="s">
        <v>1169</v>
      </c>
      <c r="B113" s="50" t="s">
        <v>1164</v>
      </c>
      <c r="C113" s="50" t="s">
        <v>394</v>
      </c>
      <c r="D113" s="50" t="s">
        <v>22</v>
      </c>
      <c r="E113" s="50" t="s">
        <v>193</v>
      </c>
      <c r="F113" s="50" t="s">
        <v>169</v>
      </c>
      <c r="G113" s="50" t="s">
        <v>120</v>
      </c>
      <c r="H113" s="50" t="s">
        <v>119</v>
      </c>
      <c r="I113" s="51"/>
      <c r="J113" s="50" t="s">
        <v>1165</v>
      </c>
      <c r="K113" s="50" t="s">
        <v>1165</v>
      </c>
      <c r="L113" s="50" t="s">
        <v>1166</v>
      </c>
      <c r="M113" s="50">
        <v>10</v>
      </c>
      <c r="N113" s="50" t="s">
        <v>1170</v>
      </c>
      <c r="O113" s="50" t="s">
        <v>201</v>
      </c>
      <c r="P113" s="50" t="s">
        <v>1168</v>
      </c>
      <c r="Q113" s="50" t="s">
        <v>201</v>
      </c>
      <c r="R113" s="50" t="s">
        <v>1596</v>
      </c>
      <c r="S113" s="50" t="s">
        <v>1603</v>
      </c>
      <c r="T113" s="50">
        <v>124404</v>
      </c>
      <c r="U113" s="51">
        <v>11</v>
      </c>
      <c r="V113" s="51">
        <v>6</v>
      </c>
      <c r="W113" s="51" t="s">
        <v>1590</v>
      </c>
    </row>
    <row r="114" spans="1:23" ht="15" x14ac:dyDescent="0.35">
      <c r="A114" s="50" t="s">
        <v>1171</v>
      </c>
      <c r="B114" s="50" t="s">
        <v>1172</v>
      </c>
      <c r="C114" s="50" t="s">
        <v>153</v>
      </c>
      <c r="D114" s="50" t="s">
        <v>82</v>
      </c>
      <c r="E114" s="50" t="s">
        <v>126</v>
      </c>
      <c r="F114" s="50" t="s">
        <v>152</v>
      </c>
      <c r="G114" s="50" t="s">
        <v>120</v>
      </c>
      <c r="H114" s="50" t="s">
        <v>119</v>
      </c>
      <c r="I114" s="51"/>
      <c r="J114" s="50" t="s">
        <v>1165</v>
      </c>
      <c r="K114" s="50" t="s">
        <v>1173</v>
      </c>
      <c r="L114" s="50" t="s">
        <v>1174</v>
      </c>
      <c r="M114" s="50">
        <v>20</v>
      </c>
      <c r="N114" s="50" t="s">
        <v>1175</v>
      </c>
      <c r="O114" s="50" t="s">
        <v>201</v>
      </c>
      <c r="P114" s="50" t="s">
        <v>1176</v>
      </c>
      <c r="Q114" s="50" t="s">
        <v>201</v>
      </c>
      <c r="R114" s="50" t="s">
        <v>1596</v>
      </c>
      <c r="S114" s="50" t="s">
        <v>1605</v>
      </c>
      <c r="T114" s="50">
        <v>124405</v>
      </c>
      <c r="U114" s="51">
        <v>11</v>
      </c>
      <c r="V114" s="51">
        <v>6</v>
      </c>
      <c r="W114" s="51" t="s">
        <v>1590</v>
      </c>
    </row>
    <row r="115" spans="1:23" ht="15" x14ac:dyDescent="0.35">
      <c r="A115" s="50" t="s">
        <v>1177</v>
      </c>
      <c r="B115" s="50" t="s">
        <v>1172</v>
      </c>
      <c r="C115" s="50" t="s">
        <v>153</v>
      </c>
      <c r="D115" s="50" t="s">
        <v>84</v>
      </c>
      <c r="E115" s="50" t="s">
        <v>149</v>
      </c>
      <c r="F115" s="50" t="s">
        <v>152</v>
      </c>
      <c r="G115" s="50" t="s">
        <v>120</v>
      </c>
      <c r="H115" s="50" t="s">
        <v>119</v>
      </c>
      <c r="I115" s="51"/>
      <c r="J115" s="50" t="s">
        <v>1165</v>
      </c>
      <c r="K115" s="50" t="s">
        <v>1173</v>
      </c>
      <c r="L115" s="50" t="s">
        <v>1174</v>
      </c>
      <c r="M115" s="50">
        <v>50</v>
      </c>
      <c r="N115" s="50" t="s">
        <v>1178</v>
      </c>
      <c r="O115" s="50" t="s">
        <v>201</v>
      </c>
      <c r="P115" s="50" t="s">
        <v>1176</v>
      </c>
      <c r="Q115" s="50" t="s">
        <v>201</v>
      </c>
      <c r="R115" s="50" t="s">
        <v>1596</v>
      </c>
      <c r="S115" s="50" t="s">
        <v>1605</v>
      </c>
      <c r="T115" s="50">
        <v>124405</v>
      </c>
      <c r="U115" s="51">
        <v>11</v>
      </c>
      <c r="V115" s="51">
        <v>6</v>
      </c>
      <c r="W115" s="51" t="s">
        <v>1590</v>
      </c>
    </row>
    <row r="116" spans="1:23" ht="15" x14ac:dyDescent="0.35">
      <c r="A116" s="50" t="s">
        <v>1179</v>
      </c>
      <c r="B116" s="50" t="s">
        <v>1172</v>
      </c>
      <c r="C116" s="50" t="s">
        <v>153</v>
      </c>
      <c r="D116" s="50" t="s">
        <v>34</v>
      </c>
      <c r="E116" s="50" t="s">
        <v>159</v>
      </c>
      <c r="F116" s="50" t="s">
        <v>152</v>
      </c>
      <c r="G116" s="50" t="s">
        <v>120</v>
      </c>
      <c r="H116" s="50" t="s">
        <v>119</v>
      </c>
      <c r="I116" s="51"/>
      <c r="J116" s="50" t="s">
        <v>1165</v>
      </c>
      <c r="K116" s="50" t="s">
        <v>1173</v>
      </c>
      <c r="L116" s="50" t="s">
        <v>1174</v>
      </c>
      <c r="M116" s="50">
        <v>60</v>
      </c>
      <c r="N116" s="50" t="s">
        <v>1180</v>
      </c>
      <c r="O116" s="50" t="s">
        <v>201</v>
      </c>
      <c r="P116" s="50" t="s">
        <v>1176</v>
      </c>
      <c r="Q116" s="50" t="s">
        <v>201</v>
      </c>
      <c r="R116" s="50" t="s">
        <v>1596</v>
      </c>
      <c r="S116" s="50" t="s">
        <v>1605</v>
      </c>
      <c r="T116" s="50">
        <v>124405</v>
      </c>
      <c r="U116" s="51">
        <v>11</v>
      </c>
      <c r="V116" s="51">
        <v>6</v>
      </c>
      <c r="W116" s="51" t="s">
        <v>1590</v>
      </c>
    </row>
    <row r="117" spans="1:23" ht="15" x14ac:dyDescent="0.35">
      <c r="A117" s="50" t="s">
        <v>1181</v>
      </c>
      <c r="B117" s="50" t="s">
        <v>1182</v>
      </c>
      <c r="C117" s="50" t="s">
        <v>282</v>
      </c>
      <c r="D117" s="50" t="s">
        <v>18</v>
      </c>
      <c r="E117" s="50" t="s">
        <v>193</v>
      </c>
      <c r="F117" s="50" t="s">
        <v>281</v>
      </c>
      <c r="G117" s="50" t="s">
        <v>120</v>
      </c>
      <c r="H117" s="50" t="s">
        <v>168</v>
      </c>
      <c r="I117" s="50" t="s">
        <v>1183</v>
      </c>
      <c r="J117" s="50" t="s">
        <v>1184</v>
      </c>
      <c r="K117" s="50" t="s">
        <v>1185</v>
      </c>
      <c r="L117" s="50" t="s">
        <v>1186</v>
      </c>
      <c r="M117" s="50">
        <v>10</v>
      </c>
      <c r="N117" s="50" t="s">
        <v>1187</v>
      </c>
      <c r="O117" s="50" t="s">
        <v>201</v>
      </c>
      <c r="P117" s="50" t="s">
        <v>1188</v>
      </c>
      <c r="Q117" s="50" t="s">
        <v>201</v>
      </c>
      <c r="R117" s="50" t="s">
        <v>1596</v>
      </c>
      <c r="S117" s="50" t="s">
        <v>1604</v>
      </c>
      <c r="T117" s="50">
        <v>124402</v>
      </c>
      <c r="U117" s="51">
        <v>11</v>
      </c>
      <c r="V117" s="51">
        <v>6</v>
      </c>
      <c r="W117" s="51" t="s">
        <v>1590</v>
      </c>
    </row>
    <row r="118" spans="1:23" ht="15" x14ac:dyDescent="0.35">
      <c r="A118" s="50" t="s">
        <v>1189</v>
      </c>
      <c r="B118" s="50" t="s">
        <v>1182</v>
      </c>
      <c r="C118" s="50" t="s">
        <v>282</v>
      </c>
      <c r="D118" s="50" t="s">
        <v>24</v>
      </c>
      <c r="E118" s="50" t="s">
        <v>193</v>
      </c>
      <c r="F118" s="50" t="s">
        <v>281</v>
      </c>
      <c r="G118" s="50" t="s">
        <v>120</v>
      </c>
      <c r="H118" s="50" t="s">
        <v>168</v>
      </c>
      <c r="I118" s="50" t="s">
        <v>1183</v>
      </c>
      <c r="J118" s="50" t="s">
        <v>1184</v>
      </c>
      <c r="K118" s="50" t="s">
        <v>1185</v>
      </c>
      <c r="L118" s="50" t="s">
        <v>1186</v>
      </c>
      <c r="M118" s="50">
        <v>10</v>
      </c>
      <c r="N118" s="50" t="s">
        <v>1190</v>
      </c>
      <c r="O118" s="50" t="s">
        <v>201</v>
      </c>
      <c r="P118" s="50" t="s">
        <v>1188</v>
      </c>
      <c r="Q118" s="50" t="s">
        <v>201</v>
      </c>
      <c r="R118" s="50" t="s">
        <v>1596</v>
      </c>
      <c r="S118" s="50" t="s">
        <v>1604</v>
      </c>
      <c r="T118" s="50">
        <v>124402</v>
      </c>
      <c r="U118" s="51">
        <v>11</v>
      </c>
      <c r="V118" s="51">
        <v>6</v>
      </c>
      <c r="W118" s="51" t="s">
        <v>1590</v>
      </c>
    </row>
    <row r="119" spans="1:23" ht="15" x14ac:dyDescent="0.35">
      <c r="A119" s="50" t="s">
        <v>1191</v>
      </c>
      <c r="B119" s="50" t="s">
        <v>1192</v>
      </c>
      <c r="C119" s="50" t="s">
        <v>237</v>
      </c>
      <c r="D119" s="50" t="s">
        <v>52</v>
      </c>
      <c r="E119" s="50" t="s">
        <v>667</v>
      </c>
      <c r="F119" s="50" t="s">
        <v>195</v>
      </c>
      <c r="G119" s="50" t="s">
        <v>120</v>
      </c>
      <c r="H119" s="50" t="s">
        <v>119</v>
      </c>
      <c r="I119" s="51"/>
      <c r="J119" s="50" t="s">
        <v>1193</v>
      </c>
      <c r="K119" s="50" t="s">
        <v>1147</v>
      </c>
      <c r="L119" s="50" t="s">
        <v>1194</v>
      </c>
      <c r="M119" s="50">
        <v>85</v>
      </c>
      <c r="N119" s="50" t="s">
        <v>1195</v>
      </c>
      <c r="O119" s="50" t="s">
        <v>201</v>
      </c>
      <c r="P119" s="50" t="s">
        <v>1196</v>
      </c>
      <c r="Q119" s="50" t="s">
        <v>201</v>
      </c>
      <c r="R119" s="50" t="s">
        <v>1596</v>
      </c>
      <c r="S119" s="50" t="s">
        <v>1599</v>
      </c>
      <c r="T119" s="50">
        <v>124407</v>
      </c>
      <c r="U119" s="51">
        <v>11</v>
      </c>
      <c r="V119" s="51">
        <v>6</v>
      </c>
      <c r="W119" s="51" t="s">
        <v>1590</v>
      </c>
    </row>
    <row r="120" spans="1:23" ht="15" x14ac:dyDescent="0.35">
      <c r="A120" s="50" t="s">
        <v>1197</v>
      </c>
      <c r="B120" s="50" t="s">
        <v>1198</v>
      </c>
      <c r="C120" s="50" t="s">
        <v>701</v>
      </c>
      <c r="D120" s="50" t="s">
        <v>68</v>
      </c>
      <c r="E120" s="50" t="s">
        <v>126</v>
      </c>
      <c r="F120" s="50" t="s">
        <v>121</v>
      </c>
      <c r="G120" s="50" t="s">
        <v>120</v>
      </c>
      <c r="H120" s="50" t="s">
        <v>119</v>
      </c>
      <c r="I120" s="51"/>
      <c r="J120" s="50" t="s">
        <v>1193</v>
      </c>
      <c r="K120" s="50" t="s">
        <v>1193</v>
      </c>
      <c r="L120" s="50" t="s">
        <v>1199</v>
      </c>
      <c r="M120" s="50">
        <v>20</v>
      </c>
      <c r="N120" s="50" t="s">
        <v>1200</v>
      </c>
      <c r="O120" s="50" t="s">
        <v>201</v>
      </c>
      <c r="P120" s="50" t="s">
        <v>1201</v>
      </c>
      <c r="Q120" s="50" t="s">
        <v>201</v>
      </c>
      <c r="R120" s="50" t="s">
        <v>1596</v>
      </c>
      <c r="S120" s="50" t="s">
        <v>1607</v>
      </c>
      <c r="T120" s="50">
        <v>124411</v>
      </c>
      <c r="U120" s="51">
        <v>11</v>
      </c>
      <c r="V120" s="51">
        <v>6</v>
      </c>
      <c r="W120" s="51" t="s">
        <v>1590</v>
      </c>
    </row>
    <row r="121" spans="1:23" ht="15" x14ac:dyDescent="0.35">
      <c r="A121" s="50" t="s">
        <v>1202</v>
      </c>
      <c r="B121" s="50" t="s">
        <v>1203</v>
      </c>
      <c r="C121" s="50" t="s">
        <v>222</v>
      </c>
      <c r="D121" s="50" t="s">
        <v>28</v>
      </c>
      <c r="E121" s="50" t="s">
        <v>193</v>
      </c>
      <c r="F121" s="50" t="s">
        <v>121</v>
      </c>
      <c r="G121" s="50" t="s">
        <v>120</v>
      </c>
      <c r="H121" s="50" t="s">
        <v>119</v>
      </c>
      <c r="I121" s="51"/>
      <c r="J121" s="50" t="s">
        <v>1193</v>
      </c>
      <c r="K121" s="50" t="s">
        <v>1193</v>
      </c>
      <c r="L121" s="50" t="s">
        <v>1204</v>
      </c>
      <c r="M121" s="50">
        <v>10</v>
      </c>
      <c r="N121" s="50" t="s">
        <v>1205</v>
      </c>
      <c r="O121" s="50" t="s">
        <v>201</v>
      </c>
      <c r="P121" s="50" t="s">
        <v>1206</v>
      </c>
      <c r="Q121" s="50" t="s">
        <v>201</v>
      </c>
      <c r="R121" s="50" t="s">
        <v>1596</v>
      </c>
      <c r="S121" s="50" t="s">
        <v>1607</v>
      </c>
      <c r="T121" s="50">
        <v>124411</v>
      </c>
      <c r="U121" s="51">
        <v>11</v>
      </c>
      <c r="V121" s="51">
        <v>6</v>
      </c>
      <c r="W121" s="51" t="s">
        <v>1590</v>
      </c>
    </row>
    <row r="122" spans="1:23" ht="15" x14ac:dyDescent="0.35">
      <c r="A122" s="50" t="s">
        <v>1223</v>
      </c>
      <c r="B122" s="50" t="s">
        <v>1224</v>
      </c>
      <c r="C122" s="50" t="s">
        <v>237</v>
      </c>
      <c r="D122" s="50" t="s">
        <v>68</v>
      </c>
      <c r="E122" s="50" t="s">
        <v>149</v>
      </c>
      <c r="F122" s="50" t="s">
        <v>195</v>
      </c>
      <c r="G122" s="50" t="s">
        <v>120</v>
      </c>
      <c r="H122" s="50" t="s">
        <v>119</v>
      </c>
      <c r="I122" s="51"/>
      <c r="J122" s="50" t="s">
        <v>1215</v>
      </c>
      <c r="K122" s="50" t="s">
        <v>1215</v>
      </c>
      <c r="L122" s="50" t="s">
        <v>1225</v>
      </c>
      <c r="M122" s="50">
        <v>50</v>
      </c>
      <c r="N122" s="50" t="s">
        <v>1226</v>
      </c>
      <c r="O122" s="50" t="s">
        <v>112</v>
      </c>
      <c r="P122" s="50" t="s">
        <v>1227</v>
      </c>
      <c r="Q122" s="50" t="s">
        <v>112</v>
      </c>
      <c r="R122" s="50" t="s">
        <v>1596</v>
      </c>
      <c r="S122" s="50" t="s">
        <v>1599</v>
      </c>
      <c r="T122" s="50">
        <v>124407</v>
      </c>
      <c r="U122" s="51">
        <v>12</v>
      </c>
      <c r="V122" s="51">
        <v>6</v>
      </c>
      <c r="W122" s="51" t="s">
        <v>1590</v>
      </c>
    </row>
    <row r="123" spans="1:23" ht="15" x14ac:dyDescent="0.35">
      <c r="A123" s="50" t="s">
        <v>1243</v>
      </c>
      <c r="B123" s="50" t="s">
        <v>1244</v>
      </c>
      <c r="C123" s="50" t="s">
        <v>394</v>
      </c>
      <c r="D123" s="50" t="s">
        <v>22</v>
      </c>
      <c r="E123" s="50" t="s">
        <v>193</v>
      </c>
      <c r="F123" s="50" t="s">
        <v>169</v>
      </c>
      <c r="G123" s="50" t="s">
        <v>120</v>
      </c>
      <c r="H123" s="50" t="s">
        <v>119</v>
      </c>
      <c r="I123" s="51"/>
      <c r="J123" s="50" t="s">
        <v>1216</v>
      </c>
      <c r="K123" s="50" t="s">
        <v>1245</v>
      </c>
      <c r="L123" s="50" t="s">
        <v>1246</v>
      </c>
      <c r="M123" s="50">
        <v>10</v>
      </c>
      <c r="N123" s="50" t="s">
        <v>1247</v>
      </c>
      <c r="O123" s="50" t="s">
        <v>112</v>
      </c>
      <c r="P123" s="50" t="s">
        <v>1248</v>
      </c>
      <c r="Q123" s="50" t="s">
        <v>112</v>
      </c>
      <c r="R123" s="50" t="s">
        <v>1596</v>
      </c>
      <c r="S123" s="50" t="s">
        <v>1603</v>
      </c>
      <c r="T123" s="50">
        <v>124404</v>
      </c>
      <c r="U123" s="51">
        <v>13</v>
      </c>
      <c r="V123" s="51">
        <v>6</v>
      </c>
      <c r="W123" s="51" t="s">
        <v>1590</v>
      </c>
    </row>
    <row r="124" spans="1:23" ht="15" x14ac:dyDescent="0.35">
      <c r="A124" s="50" t="s">
        <v>1249</v>
      </c>
      <c r="B124" s="50" t="s">
        <v>1244</v>
      </c>
      <c r="C124" s="50" t="s">
        <v>394</v>
      </c>
      <c r="D124" s="50" t="s">
        <v>20</v>
      </c>
      <c r="E124" s="50" t="s">
        <v>193</v>
      </c>
      <c r="F124" s="50" t="s">
        <v>169</v>
      </c>
      <c r="G124" s="50" t="s">
        <v>120</v>
      </c>
      <c r="H124" s="50" t="s">
        <v>119</v>
      </c>
      <c r="I124" s="51"/>
      <c r="J124" s="50" t="s">
        <v>1216</v>
      </c>
      <c r="K124" s="50" t="s">
        <v>1245</v>
      </c>
      <c r="L124" s="50" t="s">
        <v>1246</v>
      </c>
      <c r="M124" s="50">
        <v>10</v>
      </c>
      <c r="N124" s="50" t="s">
        <v>1250</v>
      </c>
      <c r="O124" s="50" t="s">
        <v>112</v>
      </c>
      <c r="P124" s="50" t="s">
        <v>1248</v>
      </c>
      <c r="Q124" s="50" t="s">
        <v>112</v>
      </c>
      <c r="R124" s="50" t="s">
        <v>1596</v>
      </c>
      <c r="S124" s="50" t="s">
        <v>1603</v>
      </c>
      <c r="T124" s="50">
        <v>124404</v>
      </c>
      <c r="U124" s="51">
        <v>13</v>
      </c>
      <c r="V124" s="51">
        <v>6</v>
      </c>
      <c r="W124" s="51" t="s">
        <v>1590</v>
      </c>
    </row>
    <row r="125" spans="1:23" ht="15" x14ac:dyDescent="0.35">
      <c r="A125" s="50" t="s">
        <v>1251</v>
      </c>
      <c r="B125" s="50" t="s">
        <v>1252</v>
      </c>
      <c r="C125" s="50" t="s">
        <v>216</v>
      </c>
      <c r="D125" s="50" t="s">
        <v>8</v>
      </c>
      <c r="E125" s="50" t="s">
        <v>212</v>
      </c>
      <c r="F125" s="50" t="s">
        <v>215</v>
      </c>
      <c r="G125" s="50" t="s">
        <v>120</v>
      </c>
      <c r="H125" s="50" t="s">
        <v>119</v>
      </c>
      <c r="I125" s="51"/>
      <c r="J125" s="50" t="s">
        <v>1253</v>
      </c>
      <c r="K125" s="50" t="s">
        <v>1254</v>
      </c>
      <c r="L125" s="50" t="s">
        <v>1255</v>
      </c>
      <c r="M125" s="50">
        <v>16</v>
      </c>
      <c r="N125" s="50" t="s">
        <v>1256</v>
      </c>
      <c r="O125" s="50" t="s">
        <v>201</v>
      </c>
      <c r="P125" s="50" t="s">
        <v>1257</v>
      </c>
      <c r="Q125" s="50" t="s">
        <v>201</v>
      </c>
      <c r="R125" s="50" t="s">
        <v>1596</v>
      </c>
      <c r="S125" s="50" t="s">
        <v>1598</v>
      </c>
      <c r="T125" s="50">
        <v>124601</v>
      </c>
      <c r="U125" s="51">
        <v>13</v>
      </c>
      <c r="V125" s="51">
        <v>6</v>
      </c>
      <c r="W125" s="51" t="s">
        <v>1590</v>
      </c>
    </row>
    <row r="126" spans="1:23" ht="15" x14ac:dyDescent="0.35">
      <c r="A126" s="50" t="s">
        <v>1258</v>
      </c>
      <c r="B126" s="50" t="s">
        <v>1252</v>
      </c>
      <c r="C126" s="50" t="s">
        <v>216</v>
      </c>
      <c r="D126" s="50" t="s">
        <v>10</v>
      </c>
      <c r="E126" s="50" t="s">
        <v>212</v>
      </c>
      <c r="F126" s="50" t="s">
        <v>215</v>
      </c>
      <c r="G126" s="50" t="s">
        <v>120</v>
      </c>
      <c r="H126" s="50" t="s">
        <v>119</v>
      </c>
      <c r="I126" s="51"/>
      <c r="J126" s="50" t="s">
        <v>1253</v>
      </c>
      <c r="K126" s="50" t="s">
        <v>1254</v>
      </c>
      <c r="L126" s="50" t="s">
        <v>1255</v>
      </c>
      <c r="M126" s="50">
        <v>16</v>
      </c>
      <c r="N126" s="50" t="s">
        <v>1259</v>
      </c>
      <c r="O126" s="50" t="s">
        <v>201</v>
      </c>
      <c r="P126" s="50" t="s">
        <v>1257</v>
      </c>
      <c r="Q126" s="50" t="s">
        <v>201</v>
      </c>
      <c r="R126" s="50" t="s">
        <v>1596</v>
      </c>
      <c r="S126" s="50" t="s">
        <v>1598</v>
      </c>
      <c r="T126" s="50">
        <v>124601</v>
      </c>
      <c r="U126" s="51">
        <v>13</v>
      </c>
      <c r="V126" s="51">
        <v>6</v>
      </c>
      <c r="W126" s="51" t="s">
        <v>1590</v>
      </c>
    </row>
    <row r="127" spans="1:23" ht="15" x14ac:dyDescent="0.35">
      <c r="A127" s="50" t="s">
        <v>1260</v>
      </c>
      <c r="B127" s="50" t="s">
        <v>1261</v>
      </c>
      <c r="C127" s="50" t="s">
        <v>216</v>
      </c>
      <c r="D127" s="50" t="s">
        <v>8</v>
      </c>
      <c r="E127" s="50" t="s">
        <v>212</v>
      </c>
      <c r="F127" s="50" t="s">
        <v>215</v>
      </c>
      <c r="G127" s="50" t="s">
        <v>120</v>
      </c>
      <c r="H127" s="50" t="s">
        <v>119</v>
      </c>
      <c r="I127" s="51"/>
      <c r="J127" s="50" t="s">
        <v>1253</v>
      </c>
      <c r="K127" s="50" t="s">
        <v>1254</v>
      </c>
      <c r="L127" s="50" t="s">
        <v>1255</v>
      </c>
      <c r="M127" s="50">
        <v>16</v>
      </c>
      <c r="N127" s="50" t="s">
        <v>1262</v>
      </c>
      <c r="O127" s="50" t="s">
        <v>201</v>
      </c>
      <c r="P127" s="50" t="s">
        <v>1257</v>
      </c>
      <c r="Q127" s="50" t="s">
        <v>201</v>
      </c>
      <c r="R127" s="50" t="s">
        <v>1596</v>
      </c>
      <c r="S127" s="50" t="s">
        <v>1598</v>
      </c>
      <c r="T127" s="50">
        <v>124601</v>
      </c>
      <c r="U127" s="51">
        <v>13</v>
      </c>
      <c r="V127" s="51">
        <v>6</v>
      </c>
      <c r="W127" s="51" t="s">
        <v>1590</v>
      </c>
    </row>
    <row r="128" spans="1:23" ht="15" x14ac:dyDescent="0.35">
      <c r="A128" s="50" t="s">
        <v>1263</v>
      </c>
      <c r="B128" s="50" t="s">
        <v>1261</v>
      </c>
      <c r="C128" s="50" t="s">
        <v>216</v>
      </c>
      <c r="D128" s="50" t="s">
        <v>10</v>
      </c>
      <c r="E128" s="50" t="s">
        <v>212</v>
      </c>
      <c r="F128" s="50" t="s">
        <v>215</v>
      </c>
      <c r="G128" s="50" t="s">
        <v>120</v>
      </c>
      <c r="H128" s="50" t="s">
        <v>119</v>
      </c>
      <c r="I128" s="51"/>
      <c r="J128" s="50" t="s">
        <v>1253</v>
      </c>
      <c r="K128" s="50" t="s">
        <v>1254</v>
      </c>
      <c r="L128" s="50" t="s">
        <v>1255</v>
      </c>
      <c r="M128" s="50">
        <v>16</v>
      </c>
      <c r="N128" s="50" t="s">
        <v>1264</v>
      </c>
      <c r="O128" s="50" t="s">
        <v>201</v>
      </c>
      <c r="P128" s="50" t="s">
        <v>1257</v>
      </c>
      <c r="Q128" s="50" t="s">
        <v>201</v>
      </c>
      <c r="R128" s="50" t="s">
        <v>1596</v>
      </c>
      <c r="S128" s="50" t="s">
        <v>1598</v>
      </c>
      <c r="T128" s="50">
        <v>124601</v>
      </c>
      <c r="U128" s="51">
        <v>13</v>
      </c>
      <c r="V128" s="51">
        <v>6</v>
      </c>
      <c r="W128" s="51" t="s">
        <v>1590</v>
      </c>
    </row>
    <row r="129" spans="1:23" ht="15" x14ac:dyDescent="0.35">
      <c r="A129" s="50" t="s">
        <v>1265</v>
      </c>
      <c r="B129" s="50" t="s">
        <v>1266</v>
      </c>
      <c r="C129" s="50" t="s">
        <v>362</v>
      </c>
      <c r="D129" s="50" t="s">
        <v>68</v>
      </c>
      <c r="E129" s="50" t="s">
        <v>163</v>
      </c>
      <c r="F129" s="50" t="s">
        <v>169</v>
      </c>
      <c r="G129" s="50" t="s">
        <v>120</v>
      </c>
      <c r="H129" s="50" t="s">
        <v>119</v>
      </c>
      <c r="I129" s="51"/>
      <c r="J129" s="50" t="s">
        <v>1254</v>
      </c>
      <c r="K129" s="50" t="s">
        <v>1254</v>
      </c>
      <c r="L129" s="50" t="s">
        <v>1267</v>
      </c>
      <c r="M129" s="50">
        <v>150</v>
      </c>
      <c r="N129" s="50" t="s">
        <v>1268</v>
      </c>
      <c r="O129" s="50" t="s">
        <v>112</v>
      </c>
      <c r="P129" s="50" t="s">
        <v>1269</v>
      </c>
      <c r="Q129" s="50" t="s">
        <v>112</v>
      </c>
      <c r="R129" s="50" t="s">
        <v>1596</v>
      </c>
      <c r="S129" s="50" t="s">
        <v>1603</v>
      </c>
      <c r="T129" s="50">
        <v>124404</v>
      </c>
      <c r="U129" s="51">
        <v>13</v>
      </c>
      <c r="V129" s="51">
        <v>6</v>
      </c>
      <c r="W129" s="51" t="s">
        <v>1590</v>
      </c>
    </row>
    <row r="130" spans="1:23" ht="15" x14ac:dyDescent="0.35">
      <c r="A130" s="50" t="s">
        <v>1270</v>
      </c>
      <c r="B130" s="50" t="s">
        <v>1271</v>
      </c>
      <c r="C130" s="50" t="s">
        <v>170</v>
      </c>
      <c r="D130" s="50" t="s">
        <v>52</v>
      </c>
      <c r="E130" s="50" t="s">
        <v>163</v>
      </c>
      <c r="F130" s="50" t="s">
        <v>169</v>
      </c>
      <c r="G130" s="50" t="s">
        <v>120</v>
      </c>
      <c r="H130" s="50" t="s">
        <v>119</v>
      </c>
      <c r="I130" s="51"/>
      <c r="J130" s="50" t="s">
        <v>1254</v>
      </c>
      <c r="K130" s="50" t="s">
        <v>1254</v>
      </c>
      <c r="L130" s="50" t="s">
        <v>1272</v>
      </c>
      <c r="M130" s="50">
        <v>150</v>
      </c>
      <c r="N130" s="50" t="s">
        <v>1273</v>
      </c>
      <c r="O130" s="50" t="s">
        <v>112</v>
      </c>
      <c r="P130" s="50" t="s">
        <v>1274</v>
      </c>
      <c r="Q130" s="50" t="s">
        <v>112</v>
      </c>
      <c r="R130" s="50" t="s">
        <v>1596</v>
      </c>
      <c r="S130" s="50" t="s">
        <v>1603</v>
      </c>
      <c r="T130" s="50">
        <v>124404</v>
      </c>
      <c r="U130" s="51">
        <v>13</v>
      </c>
      <c r="V130" s="51">
        <v>6</v>
      </c>
      <c r="W130" s="51" t="s">
        <v>1590</v>
      </c>
    </row>
    <row r="131" spans="1:23" ht="15" x14ac:dyDescent="0.35">
      <c r="A131" s="50" t="s">
        <v>1291</v>
      </c>
      <c r="B131" s="50" t="s">
        <v>1292</v>
      </c>
      <c r="C131" s="50" t="s">
        <v>216</v>
      </c>
      <c r="D131" s="50" t="s">
        <v>8</v>
      </c>
      <c r="E131" s="50" t="s">
        <v>212</v>
      </c>
      <c r="F131" s="50" t="s">
        <v>215</v>
      </c>
      <c r="G131" s="50" t="s">
        <v>120</v>
      </c>
      <c r="H131" s="50" t="s">
        <v>119</v>
      </c>
      <c r="I131" s="51"/>
      <c r="J131" s="50" t="s">
        <v>1293</v>
      </c>
      <c r="K131" s="50" t="s">
        <v>1293</v>
      </c>
      <c r="L131" s="50" t="s">
        <v>1294</v>
      </c>
      <c r="M131" s="50">
        <v>16</v>
      </c>
      <c r="N131" s="50" t="s">
        <v>1295</v>
      </c>
      <c r="O131" s="50" t="s">
        <v>112</v>
      </c>
      <c r="P131" s="50" t="s">
        <v>1296</v>
      </c>
      <c r="Q131" s="50" t="s">
        <v>112</v>
      </c>
      <c r="R131" s="50" t="s">
        <v>1596</v>
      </c>
      <c r="S131" s="50" t="s">
        <v>1598</v>
      </c>
      <c r="T131" s="50">
        <v>124601</v>
      </c>
      <c r="U131" s="51">
        <v>17</v>
      </c>
      <c r="V131" s="51">
        <v>6</v>
      </c>
      <c r="W131" s="51" t="s">
        <v>1590</v>
      </c>
    </row>
    <row r="132" spans="1:23" ht="15" x14ac:dyDescent="0.35">
      <c r="A132" s="50" t="s">
        <v>1297</v>
      </c>
      <c r="B132" s="50" t="s">
        <v>1292</v>
      </c>
      <c r="C132" s="50" t="s">
        <v>216</v>
      </c>
      <c r="D132" s="50" t="s">
        <v>10</v>
      </c>
      <c r="E132" s="50" t="s">
        <v>212</v>
      </c>
      <c r="F132" s="50" t="s">
        <v>215</v>
      </c>
      <c r="G132" s="50" t="s">
        <v>120</v>
      </c>
      <c r="H132" s="50" t="s">
        <v>119</v>
      </c>
      <c r="I132" s="51"/>
      <c r="J132" s="50" t="s">
        <v>1293</v>
      </c>
      <c r="K132" s="50" t="s">
        <v>1293</v>
      </c>
      <c r="L132" s="50" t="s">
        <v>1294</v>
      </c>
      <c r="M132" s="50">
        <v>16</v>
      </c>
      <c r="N132" s="50" t="s">
        <v>1298</v>
      </c>
      <c r="O132" s="50" t="s">
        <v>112</v>
      </c>
      <c r="P132" s="50" t="s">
        <v>1296</v>
      </c>
      <c r="Q132" s="50" t="s">
        <v>112</v>
      </c>
      <c r="R132" s="50" t="s">
        <v>1596</v>
      </c>
      <c r="S132" s="50" t="s">
        <v>1598</v>
      </c>
      <c r="T132" s="50">
        <v>124601</v>
      </c>
      <c r="U132" s="51">
        <v>17</v>
      </c>
      <c r="V132" s="51">
        <v>6</v>
      </c>
      <c r="W132" s="51" t="s">
        <v>1590</v>
      </c>
    </row>
    <row r="133" spans="1:23" ht="15" x14ac:dyDescent="0.35">
      <c r="A133" s="50" t="s">
        <v>1299</v>
      </c>
      <c r="B133" s="50" t="s">
        <v>1300</v>
      </c>
      <c r="C133" s="50" t="s">
        <v>144</v>
      </c>
      <c r="D133" s="50" t="s">
        <v>74</v>
      </c>
      <c r="E133" s="50" t="s">
        <v>140</v>
      </c>
      <c r="F133" s="50" t="s">
        <v>143</v>
      </c>
      <c r="G133" s="50" t="s">
        <v>120</v>
      </c>
      <c r="H133" s="50" t="s">
        <v>119</v>
      </c>
      <c r="I133" s="51"/>
      <c r="J133" s="50" t="s">
        <v>1301</v>
      </c>
      <c r="K133" s="50" t="s">
        <v>1302</v>
      </c>
      <c r="L133" s="50" t="s">
        <v>1303</v>
      </c>
      <c r="M133" s="50">
        <v>30</v>
      </c>
      <c r="N133" s="50" t="s">
        <v>1304</v>
      </c>
      <c r="O133" s="50" t="s">
        <v>112</v>
      </c>
      <c r="P133" s="50" t="s">
        <v>1305</v>
      </c>
      <c r="Q133" s="50" t="s">
        <v>112</v>
      </c>
      <c r="R133" s="50" t="s">
        <v>1596</v>
      </c>
      <c r="S133" s="50" t="s">
        <v>1600</v>
      </c>
      <c r="T133" s="50">
        <v>124403</v>
      </c>
      <c r="U133" s="51">
        <v>18</v>
      </c>
      <c r="V133" s="51">
        <v>6</v>
      </c>
      <c r="W133" s="51" t="s">
        <v>1590</v>
      </c>
    </row>
    <row r="134" spans="1:23" ht="15" x14ac:dyDescent="0.35">
      <c r="A134" s="50" t="s">
        <v>1315</v>
      </c>
      <c r="B134" s="50" t="s">
        <v>1316</v>
      </c>
      <c r="C134" s="50" t="s">
        <v>153</v>
      </c>
      <c r="D134" s="50" t="s">
        <v>82</v>
      </c>
      <c r="E134" s="50" t="s">
        <v>126</v>
      </c>
      <c r="F134" s="50" t="s">
        <v>152</v>
      </c>
      <c r="G134" s="50" t="s">
        <v>120</v>
      </c>
      <c r="H134" s="50" t="s">
        <v>119</v>
      </c>
      <c r="I134" s="51"/>
      <c r="J134" s="50" t="s">
        <v>1308</v>
      </c>
      <c r="K134" s="50" t="s">
        <v>1317</v>
      </c>
      <c r="L134" s="50" t="s">
        <v>1318</v>
      </c>
      <c r="M134" s="50">
        <v>20</v>
      </c>
      <c r="N134" s="50" t="s">
        <v>1319</v>
      </c>
      <c r="O134" s="50" t="s">
        <v>112</v>
      </c>
      <c r="P134" s="50" t="s">
        <v>1320</v>
      </c>
      <c r="Q134" s="50" t="s">
        <v>112</v>
      </c>
      <c r="R134" s="50" t="s">
        <v>1596</v>
      </c>
      <c r="S134" s="50" t="s">
        <v>1605</v>
      </c>
      <c r="T134" s="50">
        <v>124405</v>
      </c>
      <c r="U134" s="51">
        <v>19</v>
      </c>
      <c r="V134" s="51">
        <v>6</v>
      </c>
      <c r="W134" s="51" t="s">
        <v>1590</v>
      </c>
    </row>
    <row r="135" spans="1:23" ht="15" x14ac:dyDescent="0.35">
      <c r="A135" s="50" t="s">
        <v>1321</v>
      </c>
      <c r="B135" s="50" t="s">
        <v>1322</v>
      </c>
      <c r="C135" s="50" t="s">
        <v>135</v>
      </c>
      <c r="D135" s="50" t="s">
        <v>68</v>
      </c>
      <c r="E135" s="50" t="s">
        <v>131</v>
      </c>
      <c r="F135" s="50" t="s">
        <v>134</v>
      </c>
      <c r="G135" s="50" t="s">
        <v>120</v>
      </c>
      <c r="H135" s="50" t="s">
        <v>119</v>
      </c>
      <c r="I135" s="51"/>
      <c r="J135" s="50" t="s">
        <v>1323</v>
      </c>
      <c r="K135" s="50" t="s">
        <v>1323</v>
      </c>
      <c r="L135" s="50" t="s">
        <v>1324</v>
      </c>
      <c r="M135" s="50">
        <v>40</v>
      </c>
      <c r="N135" s="50" t="s">
        <v>1325</v>
      </c>
      <c r="O135" s="50" t="s">
        <v>112</v>
      </c>
      <c r="P135" s="50" t="s">
        <v>1326</v>
      </c>
      <c r="Q135" s="50" t="s">
        <v>112</v>
      </c>
      <c r="R135" s="50" t="s">
        <v>1596</v>
      </c>
      <c r="S135" s="50" t="s">
        <v>1602</v>
      </c>
      <c r="T135" s="50">
        <v>124401</v>
      </c>
      <c r="U135" s="51">
        <v>18</v>
      </c>
      <c r="V135" s="51">
        <v>6</v>
      </c>
      <c r="W135" s="51" t="s">
        <v>1590</v>
      </c>
    </row>
    <row r="136" spans="1:23" ht="15" x14ac:dyDescent="0.35">
      <c r="A136" s="50" t="s">
        <v>1327</v>
      </c>
      <c r="B136" s="50" t="s">
        <v>1328</v>
      </c>
      <c r="C136" s="50" t="s">
        <v>237</v>
      </c>
      <c r="D136" s="50" t="s">
        <v>52</v>
      </c>
      <c r="E136" s="50" t="s">
        <v>159</v>
      </c>
      <c r="F136" s="50" t="s">
        <v>195</v>
      </c>
      <c r="G136" s="50" t="s">
        <v>120</v>
      </c>
      <c r="H136" s="50" t="s">
        <v>119</v>
      </c>
      <c r="I136" s="51"/>
      <c r="J136" s="50" t="s">
        <v>1323</v>
      </c>
      <c r="K136" s="50" t="s">
        <v>1329</v>
      </c>
      <c r="L136" s="50" t="s">
        <v>1330</v>
      </c>
      <c r="M136" s="50">
        <v>60</v>
      </c>
      <c r="N136" s="50" t="s">
        <v>1331</v>
      </c>
      <c r="O136" s="50" t="s">
        <v>112</v>
      </c>
      <c r="P136" s="50" t="s">
        <v>1332</v>
      </c>
      <c r="Q136" s="50" t="s">
        <v>112</v>
      </c>
      <c r="R136" s="50" t="s">
        <v>1596</v>
      </c>
      <c r="S136" s="50" t="s">
        <v>1599</v>
      </c>
      <c r="T136" s="50">
        <v>124407</v>
      </c>
      <c r="U136" s="51">
        <v>19</v>
      </c>
      <c r="V136" s="51">
        <v>6</v>
      </c>
      <c r="W136" s="51" t="s">
        <v>1590</v>
      </c>
    </row>
    <row r="137" spans="1:23" ht="15" x14ac:dyDescent="0.35">
      <c r="A137" s="50" t="s">
        <v>1333</v>
      </c>
      <c r="B137" s="50" t="s">
        <v>1334</v>
      </c>
      <c r="C137" s="50" t="s">
        <v>196</v>
      </c>
      <c r="D137" s="50" t="s">
        <v>84</v>
      </c>
      <c r="E137" s="50" t="s">
        <v>193</v>
      </c>
      <c r="F137" s="50" t="s">
        <v>195</v>
      </c>
      <c r="G137" s="50" t="s">
        <v>120</v>
      </c>
      <c r="H137" s="50" t="s">
        <v>119</v>
      </c>
      <c r="I137" s="51"/>
      <c r="J137" s="50" t="s">
        <v>1335</v>
      </c>
      <c r="K137" s="50" t="s">
        <v>1329</v>
      </c>
      <c r="L137" s="50" t="s">
        <v>1336</v>
      </c>
      <c r="M137" s="50">
        <v>10</v>
      </c>
      <c r="N137" s="50" t="s">
        <v>1337</v>
      </c>
      <c r="O137" s="50" t="s">
        <v>112</v>
      </c>
      <c r="P137" s="50" t="s">
        <v>1338</v>
      </c>
      <c r="Q137" s="50" t="s">
        <v>112</v>
      </c>
      <c r="R137" s="50" t="s">
        <v>1596</v>
      </c>
      <c r="S137" s="50" t="s">
        <v>1599</v>
      </c>
      <c r="T137" s="50">
        <v>124407</v>
      </c>
      <c r="U137" s="51">
        <v>19</v>
      </c>
      <c r="V137" s="51">
        <v>6</v>
      </c>
      <c r="W137" s="51" t="s">
        <v>1590</v>
      </c>
    </row>
    <row r="138" spans="1:23" ht="15" x14ac:dyDescent="0.35">
      <c r="A138" s="50" t="s">
        <v>1339</v>
      </c>
      <c r="B138" s="50" t="s">
        <v>1334</v>
      </c>
      <c r="C138" s="50" t="s">
        <v>196</v>
      </c>
      <c r="D138" s="50" t="s">
        <v>82</v>
      </c>
      <c r="E138" s="50" t="s">
        <v>193</v>
      </c>
      <c r="F138" s="50" t="s">
        <v>195</v>
      </c>
      <c r="G138" s="50" t="s">
        <v>120</v>
      </c>
      <c r="H138" s="50" t="s">
        <v>119</v>
      </c>
      <c r="I138" s="51"/>
      <c r="J138" s="50" t="s">
        <v>1335</v>
      </c>
      <c r="K138" s="50" t="s">
        <v>1329</v>
      </c>
      <c r="L138" s="50" t="s">
        <v>1336</v>
      </c>
      <c r="M138" s="50">
        <v>10</v>
      </c>
      <c r="N138" s="50" t="s">
        <v>1340</v>
      </c>
      <c r="O138" s="50" t="s">
        <v>112</v>
      </c>
      <c r="P138" s="50" t="s">
        <v>1338</v>
      </c>
      <c r="Q138" s="50" t="s">
        <v>112</v>
      </c>
      <c r="R138" s="50" t="s">
        <v>1596</v>
      </c>
      <c r="S138" s="50" t="s">
        <v>1599</v>
      </c>
      <c r="T138" s="50">
        <v>124407</v>
      </c>
      <c r="U138" s="51">
        <v>19</v>
      </c>
      <c r="V138" s="51">
        <v>6</v>
      </c>
      <c r="W138" s="51" t="s">
        <v>1590</v>
      </c>
    </row>
    <row r="139" spans="1:23" ht="15" x14ac:dyDescent="0.35">
      <c r="A139" s="50" t="s">
        <v>1341</v>
      </c>
      <c r="B139" s="50" t="s">
        <v>1342</v>
      </c>
      <c r="C139" s="50" t="s">
        <v>216</v>
      </c>
      <c r="D139" s="50" t="s">
        <v>8</v>
      </c>
      <c r="E139" s="50" t="s">
        <v>212</v>
      </c>
      <c r="F139" s="50" t="s">
        <v>215</v>
      </c>
      <c r="G139" s="50" t="s">
        <v>120</v>
      </c>
      <c r="H139" s="50" t="s">
        <v>119</v>
      </c>
      <c r="I139" s="51"/>
      <c r="J139" s="50" t="s">
        <v>1335</v>
      </c>
      <c r="K139" s="50" t="s">
        <v>1335</v>
      </c>
      <c r="L139" s="50" t="s">
        <v>1343</v>
      </c>
      <c r="M139" s="50">
        <v>16</v>
      </c>
      <c r="N139" s="50" t="s">
        <v>1344</v>
      </c>
      <c r="O139" s="50" t="s">
        <v>201</v>
      </c>
      <c r="P139" s="50" t="s">
        <v>1345</v>
      </c>
      <c r="Q139" s="50" t="s">
        <v>201</v>
      </c>
      <c r="R139" s="50" t="s">
        <v>1596</v>
      </c>
      <c r="S139" s="50" t="s">
        <v>1598</v>
      </c>
      <c r="T139" s="50">
        <v>124601</v>
      </c>
      <c r="U139" s="51">
        <v>18</v>
      </c>
      <c r="V139" s="51">
        <v>6</v>
      </c>
      <c r="W139" s="51" t="s">
        <v>1590</v>
      </c>
    </row>
    <row r="140" spans="1:23" ht="15" x14ac:dyDescent="0.35">
      <c r="A140" s="50" t="s">
        <v>1346</v>
      </c>
      <c r="B140" s="50" t="s">
        <v>1342</v>
      </c>
      <c r="C140" s="50" t="s">
        <v>216</v>
      </c>
      <c r="D140" s="50" t="s">
        <v>10</v>
      </c>
      <c r="E140" s="50" t="s">
        <v>212</v>
      </c>
      <c r="F140" s="50" t="s">
        <v>215</v>
      </c>
      <c r="G140" s="50" t="s">
        <v>120</v>
      </c>
      <c r="H140" s="50" t="s">
        <v>119</v>
      </c>
      <c r="I140" s="51"/>
      <c r="J140" s="50" t="s">
        <v>1335</v>
      </c>
      <c r="K140" s="50" t="s">
        <v>1335</v>
      </c>
      <c r="L140" s="50" t="s">
        <v>1343</v>
      </c>
      <c r="M140" s="50">
        <v>16</v>
      </c>
      <c r="N140" s="50" t="s">
        <v>1347</v>
      </c>
      <c r="O140" s="50" t="s">
        <v>201</v>
      </c>
      <c r="P140" s="50" t="s">
        <v>1345</v>
      </c>
      <c r="Q140" s="50" t="s">
        <v>201</v>
      </c>
      <c r="R140" s="50" t="s">
        <v>1596</v>
      </c>
      <c r="S140" s="50" t="s">
        <v>1598</v>
      </c>
      <c r="T140" s="50">
        <v>124601</v>
      </c>
      <c r="U140" s="51">
        <v>18</v>
      </c>
      <c r="V140" s="51">
        <v>6</v>
      </c>
      <c r="W140" s="51" t="s">
        <v>1590</v>
      </c>
    </row>
    <row r="141" spans="1:23" ht="15" x14ac:dyDescent="0.35">
      <c r="A141" s="50" t="s">
        <v>1348</v>
      </c>
      <c r="B141" s="50" t="s">
        <v>1349</v>
      </c>
      <c r="C141" s="50" t="s">
        <v>216</v>
      </c>
      <c r="D141" s="50" t="s">
        <v>8</v>
      </c>
      <c r="E141" s="50" t="s">
        <v>212</v>
      </c>
      <c r="F141" s="50" t="s">
        <v>215</v>
      </c>
      <c r="G141" s="50" t="s">
        <v>120</v>
      </c>
      <c r="H141" s="50" t="s">
        <v>119</v>
      </c>
      <c r="I141" s="51"/>
      <c r="J141" s="50" t="s">
        <v>1335</v>
      </c>
      <c r="K141" s="50" t="s">
        <v>1335</v>
      </c>
      <c r="L141" s="50" t="s">
        <v>1343</v>
      </c>
      <c r="M141" s="50">
        <v>16</v>
      </c>
      <c r="N141" s="50" t="s">
        <v>1350</v>
      </c>
      <c r="O141" s="50" t="s">
        <v>201</v>
      </c>
      <c r="P141" s="50" t="s">
        <v>1345</v>
      </c>
      <c r="Q141" s="50" t="s">
        <v>201</v>
      </c>
      <c r="R141" s="50" t="s">
        <v>1596</v>
      </c>
      <c r="S141" s="50" t="s">
        <v>1598</v>
      </c>
      <c r="T141" s="50">
        <v>124601</v>
      </c>
      <c r="U141" s="51">
        <v>18</v>
      </c>
      <c r="V141" s="51">
        <v>6</v>
      </c>
      <c r="W141" s="51" t="s">
        <v>1590</v>
      </c>
    </row>
    <row r="142" spans="1:23" ht="15" x14ac:dyDescent="0.35">
      <c r="A142" s="50" t="s">
        <v>1351</v>
      </c>
      <c r="B142" s="50" t="s">
        <v>1349</v>
      </c>
      <c r="C142" s="50" t="s">
        <v>216</v>
      </c>
      <c r="D142" s="50" t="s">
        <v>10</v>
      </c>
      <c r="E142" s="50" t="s">
        <v>212</v>
      </c>
      <c r="F142" s="50" t="s">
        <v>215</v>
      </c>
      <c r="G142" s="50" t="s">
        <v>120</v>
      </c>
      <c r="H142" s="50" t="s">
        <v>119</v>
      </c>
      <c r="I142" s="51"/>
      <c r="J142" s="50" t="s">
        <v>1335</v>
      </c>
      <c r="K142" s="50" t="s">
        <v>1335</v>
      </c>
      <c r="L142" s="50" t="s">
        <v>1343</v>
      </c>
      <c r="M142" s="50">
        <v>16</v>
      </c>
      <c r="N142" s="50" t="s">
        <v>1352</v>
      </c>
      <c r="O142" s="50" t="s">
        <v>201</v>
      </c>
      <c r="P142" s="50" t="s">
        <v>1345</v>
      </c>
      <c r="Q142" s="50" t="s">
        <v>201</v>
      </c>
      <c r="R142" s="50" t="s">
        <v>1596</v>
      </c>
      <c r="S142" s="50" t="s">
        <v>1598</v>
      </c>
      <c r="T142" s="50">
        <v>124601</v>
      </c>
      <c r="U142" s="51">
        <v>18</v>
      </c>
      <c r="V142" s="51">
        <v>6</v>
      </c>
      <c r="W142" s="51" t="s">
        <v>1590</v>
      </c>
    </row>
    <row r="143" spans="1:23" ht="15" x14ac:dyDescent="0.35">
      <c r="A143" s="50" t="s">
        <v>1358</v>
      </c>
      <c r="B143" s="50" t="s">
        <v>1359</v>
      </c>
      <c r="C143" s="50" t="s">
        <v>1360</v>
      </c>
      <c r="D143" s="50" t="s">
        <v>66</v>
      </c>
      <c r="E143" s="50" t="s">
        <v>307</v>
      </c>
      <c r="F143" s="50" t="s">
        <v>1361</v>
      </c>
      <c r="G143" s="50" t="s">
        <v>120</v>
      </c>
      <c r="H143" s="50" t="s">
        <v>119</v>
      </c>
      <c r="I143" s="51"/>
      <c r="J143" s="50" t="s">
        <v>1317</v>
      </c>
      <c r="K143" s="50" t="s">
        <v>1317</v>
      </c>
      <c r="L143" s="50" t="s">
        <v>1362</v>
      </c>
      <c r="M143" s="50">
        <v>4</v>
      </c>
      <c r="N143" s="50" t="s">
        <v>1363</v>
      </c>
      <c r="O143" s="50" t="s">
        <v>201</v>
      </c>
      <c r="P143" s="50" t="s">
        <v>1364</v>
      </c>
      <c r="Q143" s="50" t="s">
        <v>201</v>
      </c>
      <c r="R143" s="50" t="s">
        <v>1596</v>
      </c>
      <c r="S143" s="50" t="s">
        <v>1610</v>
      </c>
      <c r="T143" s="50">
        <v>124701</v>
      </c>
      <c r="U143" s="51">
        <v>19</v>
      </c>
      <c r="V143" s="51">
        <v>6</v>
      </c>
      <c r="W143" s="51" t="s">
        <v>1590</v>
      </c>
    </row>
    <row r="144" spans="1:23" ht="15" x14ac:dyDescent="0.35">
      <c r="A144" s="50" t="s">
        <v>1365</v>
      </c>
      <c r="B144" s="50" t="s">
        <v>1366</v>
      </c>
      <c r="C144" s="50" t="s">
        <v>237</v>
      </c>
      <c r="D144" s="50" t="s">
        <v>68</v>
      </c>
      <c r="E144" s="50" t="s">
        <v>846</v>
      </c>
      <c r="F144" s="50" t="s">
        <v>195</v>
      </c>
      <c r="G144" s="50" t="s">
        <v>120</v>
      </c>
      <c r="H144" s="50" t="s">
        <v>119</v>
      </c>
      <c r="I144" s="51"/>
      <c r="J144" s="50" t="s">
        <v>1329</v>
      </c>
      <c r="K144" s="50" t="s">
        <v>1367</v>
      </c>
      <c r="L144" s="50" t="s">
        <v>1368</v>
      </c>
      <c r="M144" s="50">
        <v>45</v>
      </c>
      <c r="N144" s="50" t="s">
        <v>1369</v>
      </c>
      <c r="O144" s="50" t="s">
        <v>201</v>
      </c>
      <c r="P144" s="50" t="s">
        <v>1370</v>
      </c>
      <c r="Q144" s="50" t="s">
        <v>201</v>
      </c>
      <c r="R144" s="50" t="s">
        <v>1596</v>
      </c>
      <c r="S144" s="50" t="s">
        <v>1599</v>
      </c>
      <c r="T144" s="50">
        <v>124407</v>
      </c>
      <c r="U144" s="51">
        <v>19</v>
      </c>
      <c r="V144" s="51">
        <v>6</v>
      </c>
      <c r="W144" s="51" t="s">
        <v>1590</v>
      </c>
    </row>
    <row r="145" spans="1:23" ht="15" x14ac:dyDescent="0.35">
      <c r="A145" s="50" t="s">
        <v>1371</v>
      </c>
      <c r="B145" s="50" t="s">
        <v>1372</v>
      </c>
      <c r="C145" s="50" t="s">
        <v>342</v>
      </c>
      <c r="D145" s="50" t="s">
        <v>72</v>
      </c>
      <c r="E145" s="50" t="s">
        <v>594</v>
      </c>
      <c r="F145" s="50" t="s">
        <v>215</v>
      </c>
      <c r="G145" s="50" t="s">
        <v>120</v>
      </c>
      <c r="H145" s="50" t="s">
        <v>119</v>
      </c>
      <c r="I145" s="51"/>
      <c r="J145" s="50" t="s">
        <v>1373</v>
      </c>
      <c r="K145" s="50" t="s">
        <v>1367</v>
      </c>
      <c r="L145" s="50" t="s">
        <v>1374</v>
      </c>
      <c r="M145" s="50">
        <v>8</v>
      </c>
      <c r="N145" s="50" t="s">
        <v>1375</v>
      </c>
      <c r="O145" s="50" t="s">
        <v>112</v>
      </c>
      <c r="P145" s="50" t="s">
        <v>1376</v>
      </c>
      <c r="Q145" s="50" t="s">
        <v>112</v>
      </c>
      <c r="R145" s="50" t="s">
        <v>1596</v>
      </c>
      <c r="S145" s="50" t="s">
        <v>1598</v>
      </c>
      <c r="T145" s="50">
        <v>124601</v>
      </c>
      <c r="U145" s="51">
        <v>19</v>
      </c>
      <c r="V145" s="51">
        <v>6</v>
      </c>
      <c r="W145" s="51" t="s">
        <v>1590</v>
      </c>
    </row>
    <row r="146" spans="1:23" ht="15" x14ac:dyDescent="0.35">
      <c r="A146" s="50" t="s">
        <v>1377</v>
      </c>
      <c r="B146" s="50" t="s">
        <v>1378</v>
      </c>
      <c r="C146" s="50" t="s">
        <v>629</v>
      </c>
      <c r="D146" s="50" t="s">
        <v>50</v>
      </c>
      <c r="E146" s="50" t="s">
        <v>1379</v>
      </c>
      <c r="F146" s="50" t="s">
        <v>215</v>
      </c>
      <c r="G146" s="50" t="s">
        <v>120</v>
      </c>
      <c r="H146" s="50" t="s">
        <v>119</v>
      </c>
      <c r="I146" s="51"/>
      <c r="J146" s="50" t="s">
        <v>1373</v>
      </c>
      <c r="K146" s="50" t="s">
        <v>1380</v>
      </c>
      <c r="L146" s="50" t="s">
        <v>1381</v>
      </c>
      <c r="M146" s="50">
        <v>800</v>
      </c>
      <c r="N146" s="50" t="s">
        <v>1382</v>
      </c>
      <c r="O146" s="50" t="s">
        <v>112</v>
      </c>
      <c r="P146" s="50" t="s">
        <v>1383</v>
      </c>
      <c r="Q146" s="50" t="s">
        <v>112</v>
      </c>
      <c r="R146" s="50" t="s">
        <v>1596</v>
      </c>
      <c r="S146" s="50" t="s">
        <v>1598</v>
      </c>
      <c r="T146" s="50">
        <v>124601</v>
      </c>
      <c r="U146" s="51">
        <v>19</v>
      </c>
      <c r="V146" s="51">
        <v>6</v>
      </c>
      <c r="W146" s="51" t="s">
        <v>1590</v>
      </c>
    </row>
    <row r="147" spans="1:23" ht="15" x14ac:dyDescent="0.35">
      <c r="A147" s="50" t="s">
        <v>1384</v>
      </c>
      <c r="B147" s="50" t="s">
        <v>1378</v>
      </c>
      <c r="C147" s="50" t="s">
        <v>629</v>
      </c>
      <c r="D147" s="50" t="s">
        <v>58</v>
      </c>
      <c r="E147" s="50" t="s">
        <v>1189</v>
      </c>
      <c r="F147" s="50" t="s">
        <v>215</v>
      </c>
      <c r="G147" s="50" t="s">
        <v>120</v>
      </c>
      <c r="H147" s="50" t="s">
        <v>119</v>
      </c>
      <c r="I147" s="51"/>
      <c r="J147" s="50" t="s">
        <v>1373</v>
      </c>
      <c r="K147" s="50" t="s">
        <v>1380</v>
      </c>
      <c r="L147" s="50" t="s">
        <v>1381</v>
      </c>
      <c r="M147" s="50">
        <v>250</v>
      </c>
      <c r="N147" s="50" t="s">
        <v>1385</v>
      </c>
      <c r="O147" s="50" t="s">
        <v>112</v>
      </c>
      <c r="P147" s="50" t="s">
        <v>1383</v>
      </c>
      <c r="Q147" s="50" t="s">
        <v>112</v>
      </c>
      <c r="R147" s="50" t="s">
        <v>1596</v>
      </c>
      <c r="S147" s="50" t="s">
        <v>1598</v>
      </c>
      <c r="T147" s="50">
        <v>124601</v>
      </c>
      <c r="U147" s="51">
        <v>19</v>
      </c>
      <c r="V147" s="51">
        <v>6</v>
      </c>
      <c r="W147" s="51" t="s">
        <v>1590</v>
      </c>
    </row>
    <row r="148" spans="1:23" ht="15" x14ac:dyDescent="0.35">
      <c r="A148" s="50" t="s">
        <v>1386</v>
      </c>
      <c r="B148" s="50" t="s">
        <v>1387</v>
      </c>
      <c r="C148" s="50" t="s">
        <v>282</v>
      </c>
      <c r="D148" s="50" t="s">
        <v>18</v>
      </c>
      <c r="E148" s="50" t="s">
        <v>193</v>
      </c>
      <c r="F148" s="50" t="s">
        <v>281</v>
      </c>
      <c r="G148" s="50" t="s">
        <v>120</v>
      </c>
      <c r="H148" s="50" t="s">
        <v>119</v>
      </c>
      <c r="I148" s="51"/>
      <c r="J148" s="50" t="s">
        <v>1367</v>
      </c>
      <c r="K148" s="50" t="s">
        <v>1367</v>
      </c>
      <c r="L148" s="50" t="s">
        <v>1388</v>
      </c>
      <c r="M148" s="50">
        <v>10</v>
      </c>
      <c r="N148" s="50" t="s">
        <v>1389</v>
      </c>
      <c r="O148" s="50" t="s">
        <v>112</v>
      </c>
      <c r="P148" s="50" t="s">
        <v>1390</v>
      </c>
      <c r="Q148" s="50" t="s">
        <v>112</v>
      </c>
      <c r="R148" s="50" t="s">
        <v>1596</v>
      </c>
      <c r="S148" s="50" t="s">
        <v>1604</v>
      </c>
      <c r="T148" s="50">
        <v>124402</v>
      </c>
      <c r="U148" s="51">
        <v>20</v>
      </c>
      <c r="V148" s="51">
        <v>6</v>
      </c>
      <c r="W148" s="51" t="s">
        <v>1590</v>
      </c>
    </row>
    <row r="149" spans="1:23" ht="15" x14ac:dyDescent="0.35">
      <c r="A149" s="50" t="s">
        <v>1391</v>
      </c>
      <c r="B149" s="50" t="s">
        <v>1387</v>
      </c>
      <c r="C149" s="50" t="s">
        <v>282</v>
      </c>
      <c r="D149" s="50" t="s">
        <v>24</v>
      </c>
      <c r="E149" s="50" t="s">
        <v>193</v>
      </c>
      <c r="F149" s="50" t="s">
        <v>281</v>
      </c>
      <c r="G149" s="50" t="s">
        <v>120</v>
      </c>
      <c r="H149" s="50" t="s">
        <v>119</v>
      </c>
      <c r="I149" s="51"/>
      <c r="J149" s="50" t="s">
        <v>1367</v>
      </c>
      <c r="K149" s="50" t="s">
        <v>1367</v>
      </c>
      <c r="L149" s="50" t="s">
        <v>1388</v>
      </c>
      <c r="M149" s="50">
        <v>10</v>
      </c>
      <c r="N149" s="50" t="s">
        <v>1392</v>
      </c>
      <c r="O149" s="50" t="s">
        <v>112</v>
      </c>
      <c r="P149" s="50" t="s">
        <v>1390</v>
      </c>
      <c r="Q149" s="50" t="s">
        <v>112</v>
      </c>
      <c r="R149" s="50" t="s">
        <v>1596</v>
      </c>
      <c r="S149" s="50" t="s">
        <v>1604</v>
      </c>
      <c r="T149" s="50">
        <v>124402</v>
      </c>
      <c r="U149" s="51">
        <v>20</v>
      </c>
      <c r="V149" s="51">
        <v>6</v>
      </c>
      <c r="W149" s="51" t="s">
        <v>1590</v>
      </c>
    </row>
    <row r="150" spans="1:23" ht="15" x14ac:dyDescent="0.35">
      <c r="A150" s="50" t="s">
        <v>1411</v>
      </c>
      <c r="B150" s="50" t="s">
        <v>1412</v>
      </c>
      <c r="C150" s="50" t="s">
        <v>394</v>
      </c>
      <c r="D150" s="50" t="s">
        <v>20</v>
      </c>
      <c r="E150" s="50" t="s">
        <v>193</v>
      </c>
      <c r="F150" s="50" t="s">
        <v>169</v>
      </c>
      <c r="G150" s="50" t="s">
        <v>120</v>
      </c>
      <c r="H150" s="50" t="s">
        <v>119</v>
      </c>
      <c r="I150" s="51"/>
      <c r="J150" s="50" t="s">
        <v>1413</v>
      </c>
      <c r="K150" s="50" t="s">
        <v>1414</v>
      </c>
      <c r="L150" s="50" t="s">
        <v>1415</v>
      </c>
      <c r="M150" s="50">
        <v>10</v>
      </c>
      <c r="N150" s="50" t="s">
        <v>1416</v>
      </c>
      <c r="O150" s="50" t="s">
        <v>112</v>
      </c>
      <c r="P150" s="50" t="s">
        <v>1417</v>
      </c>
      <c r="Q150" s="50" t="s">
        <v>112</v>
      </c>
      <c r="R150" s="50" t="s">
        <v>1596</v>
      </c>
      <c r="S150" s="50" t="s">
        <v>1603</v>
      </c>
      <c r="T150" s="50">
        <v>124404</v>
      </c>
      <c r="U150" s="51">
        <v>20</v>
      </c>
      <c r="V150" s="51">
        <v>6</v>
      </c>
      <c r="W150" s="51" t="s">
        <v>1590</v>
      </c>
    </row>
    <row r="151" spans="1:23" ht="15" x14ac:dyDescent="0.35">
      <c r="A151" s="50" t="s">
        <v>1418</v>
      </c>
      <c r="B151" s="50" t="s">
        <v>1412</v>
      </c>
      <c r="C151" s="50" t="s">
        <v>394</v>
      </c>
      <c r="D151" s="50" t="s">
        <v>22</v>
      </c>
      <c r="E151" s="50" t="s">
        <v>193</v>
      </c>
      <c r="F151" s="50" t="s">
        <v>169</v>
      </c>
      <c r="G151" s="50" t="s">
        <v>120</v>
      </c>
      <c r="H151" s="50" t="s">
        <v>119</v>
      </c>
      <c r="I151" s="51"/>
      <c r="J151" s="50" t="s">
        <v>1413</v>
      </c>
      <c r="K151" s="50" t="s">
        <v>1414</v>
      </c>
      <c r="L151" s="50" t="s">
        <v>1415</v>
      </c>
      <c r="M151" s="50">
        <v>10</v>
      </c>
      <c r="N151" s="50" t="s">
        <v>1419</v>
      </c>
      <c r="O151" s="50" t="s">
        <v>112</v>
      </c>
      <c r="P151" s="50" t="s">
        <v>1417</v>
      </c>
      <c r="Q151" s="50" t="s">
        <v>112</v>
      </c>
      <c r="R151" s="50" t="s">
        <v>1596</v>
      </c>
      <c r="S151" s="50" t="s">
        <v>1603</v>
      </c>
      <c r="T151" s="50">
        <v>124404</v>
      </c>
      <c r="U151" s="51">
        <v>20</v>
      </c>
      <c r="V151" s="51">
        <v>6</v>
      </c>
      <c r="W151" s="51" t="s">
        <v>1590</v>
      </c>
    </row>
    <row r="152" spans="1:23" ht="15" x14ac:dyDescent="0.35">
      <c r="A152" s="50" t="s">
        <v>1425</v>
      </c>
      <c r="B152" s="50" t="s">
        <v>1426</v>
      </c>
      <c r="C152" s="50" t="s">
        <v>144</v>
      </c>
      <c r="D152" s="50" t="s">
        <v>74</v>
      </c>
      <c r="E152" s="50" t="s">
        <v>140</v>
      </c>
      <c r="F152" s="50" t="s">
        <v>143</v>
      </c>
      <c r="G152" s="50" t="s">
        <v>120</v>
      </c>
      <c r="H152" s="50" t="s">
        <v>119</v>
      </c>
      <c r="I152" s="51"/>
      <c r="J152" s="50" t="s">
        <v>1414</v>
      </c>
      <c r="K152" s="50" t="s">
        <v>1309</v>
      </c>
      <c r="L152" s="50" t="s">
        <v>1427</v>
      </c>
      <c r="M152" s="50">
        <v>30</v>
      </c>
      <c r="N152" s="50" t="s">
        <v>1428</v>
      </c>
      <c r="O152" s="50" t="s">
        <v>112</v>
      </c>
      <c r="P152" s="50" t="s">
        <v>1429</v>
      </c>
      <c r="Q152" s="50" t="s">
        <v>112</v>
      </c>
      <c r="R152" s="50" t="s">
        <v>1596</v>
      </c>
      <c r="S152" s="50" t="s">
        <v>1600</v>
      </c>
      <c r="T152" s="50">
        <v>124403</v>
      </c>
      <c r="U152" s="51">
        <v>20</v>
      </c>
      <c r="V152" s="51">
        <v>6</v>
      </c>
      <c r="W152" s="51" t="s">
        <v>1590</v>
      </c>
    </row>
    <row r="153" spans="1:23" ht="15" x14ac:dyDescent="0.35">
      <c r="A153" s="50" t="s">
        <v>1430</v>
      </c>
      <c r="B153" s="50" t="s">
        <v>1431</v>
      </c>
      <c r="C153" s="50" t="s">
        <v>144</v>
      </c>
      <c r="D153" s="50" t="s">
        <v>74</v>
      </c>
      <c r="E153" s="50" t="s">
        <v>140</v>
      </c>
      <c r="F153" s="50" t="s">
        <v>143</v>
      </c>
      <c r="G153" s="50" t="s">
        <v>120</v>
      </c>
      <c r="H153" s="50" t="s">
        <v>119</v>
      </c>
      <c r="I153" s="51"/>
      <c r="J153" s="50" t="s">
        <v>1414</v>
      </c>
      <c r="K153" s="50" t="s">
        <v>1309</v>
      </c>
      <c r="L153" s="50" t="s">
        <v>1427</v>
      </c>
      <c r="M153" s="50">
        <v>30</v>
      </c>
      <c r="N153" s="50" t="s">
        <v>1432</v>
      </c>
      <c r="O153" s="50" t="s">
        <v>112</v>
      </c>
      <c r="P153" s="50" t="s">
        <v>1429</v>
      </c>
      <c r="Q153" s="50" t="s">
        <v>112</v>
      </c>
      <c r="R153" s="50" t="s">
        <v>1596</v>
      </c>
      <c r="S153" s="50" t="s">
        <v>1600</v>
      </c>
      <c r="T153" s="50">
        <v>124403</v>
      </c>
      <c r="U153" s="51">
        <v>20</v>
      </c>
      <c r="V153" s="51">
        <v>6</v>
      </c>
      <c r="W153" s="51" t="s">
        <v>1590</v>
      </c>
    </row>
    <row r="154" spans="1:23" ht="15" x14ac:dyDescent="0.35">
      <c r="A154" s="50" t="s">
        <v>1433</v>
      </c>
      <c r="B154" s="50" t="s">
        <v>1434</v>
      </c>
      <c r="C154" s="50" t="s">
        <v>170</v>
      </c>
      <c r="D154" s="50" t="s">
        <v>52</v>
      </c>
      <c r="E154" s="50" t="s">
        <v>163</v>
      </c>
      <c r="F154" s="50" t="s">
        <v>169</v>
      </c>
      <c r="G154" s="50" t="s">
        <v>120</v>
      </c>
      <c r="H154" s="50" t="s">
        <v>119</v>
      </c>
      <c r="I154" s="51"/>
      <c r="J154" s="50" t="s">
        <v>1309</v>
      </c>
      <c r="K154" s="50" t="s">
        <v>1309</v>
      </c>
      <c r="L154" s="50" t="s">
        <v>1435</v>
      </c>
      <c r="M154" s="50">
        <v>150</v>
      </c>
      <c r="N154" s="50" t="s">
        <v>1436</v>
      </c>
      <c r="O154" s="50" t="s">
        <v>201</v>
      </c>
      <c r="P154" s="50" t="s">
        <v>1437</v>
      </c>
      <c r="Q154" s="50" t="s">
        <v>112</v>
      </c>
      <c r="R154" s="50" t="s">
        <v>1596</v>
      </c>
      <c r="S154" s="50" t="s">
        <v>1603</v>
      </c>
      <c r="T154" s="50">
        <v>124404</v>
      </c>
      <c r="U154" s="51">
        <v>20</v>
      </c>
      <c r="V154" s="51">
        <v>6</v>
      </c>
      <c r="W154" s="51" t="s">
        <v>1590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6030-0AF0-4ADD-AAFC-3CACD05D7530}">
  <sheetPr>
    <tabColor rgb="FFCCFFCC"/>
  </sheetPr>
  <dimension ref="A1:W55"/>
  <sheetViews>
    <sheetView workbookViewId="0">
      <selection activeCell="F14" sqref="F14"/>
    </sheetView>
  </sheetViews>
  <sheetFormatPr defaultRowHeight="13.2" x14ac:dyDescent="0.25"/>
  <cols>
    <col min="1" max="1" width="4.21875" bestFit="1" customWidth="1"/>
    <col min="2" max="2" width="14.33203125" bestFit="1" customWidth="1"/>
    <col min="3" max="3" width="4.77734375" bestFit="1" customWidth="1"/>
    <col min="4" max="4" width="13.109375" bestFit="1" customWidth="1"/>
    <col min="5" max="5" width="10.33203125" bestFit="1" customWidth="1"/>
    <col min="6" max="6" width="8.44140625" bestFit="1" customWidth="1"/>
    <col min="7" max="7" width="13.109375" bestFit="1" customWidth="1"/>
    <col min="8" max="8" width="11.5546875" bestFit="1" customWidth="1"/>
    <col min="9" max="9" width="25.5546875" bestFit="1" customWidth="1"/>
    <col min="10" max="11" width="18" bestFit="1" customWidth="1"/>
    <col min="12" max="12" width="15.33203125" bestFit="1" customWidth="1"/>
    <col min="13" max="13" width="9.21875" bestFit="1" customWidth="1"/>
    <col min="14" max="14" width="18" bestFit="1" customWidth="1"/>
    <col min="15" max="15" width="18.33203125" bestFit="1" customWidth="1"/>
    <col min="16" max="16" width="18" bestFit="1" customWidth="1"/>
    <col min="17" max="17" width="19.109375" bestFit="1" customWidth="1"/>
    <col min="18" max="18" width="7.88671875" bestFit="1" customWidth="1"/>
    <col min="19" max="19" width="4.77734375" bestFit="1" customWidth="1"/>
    <col min="20" max="20" width="17" bestFit="1" customWidth="1"/>
    <col min="21" max="21" width="14" bestFit="1" customWidth="1"/>
    <col min="22" max="22" width="16" bestFit="1" customWidth="1"/>
    <col min="23" max="23" width="21.6640625" bestFit="1" customWidth="1"/>
  </cols>
  <sheetData>
    <row r="1" spans="1:23" ht="15" x14ac:dyDescent="0.25">
      <c r="A1" s="59" t="s">
        <v>993</v>
      </c>
      <c r="B1" s="59" t="s">
        <v>992</v>
      </c>
      <c r="C1" s="59" t="s">
        <v>991</v>
      </c>
      <c r="D1" s="59" t="s">
        <v>990</v>
      </c>
      <c r="E1" s="59" t="s">
        <v>989</v>
      </c>
      <c r="F1" s="59" t="s">
        <v>988</v>
      </c>
      <c r="G1" s="59" t="s">
        <v>987</v>
      </c>
      <c r="H1" s="59" t="s">
        <v>986</v>
      </c>
      <c r="I1" s="59" t="s">
        <v>985</v>
      </c>
      <c r="J1" s="59" t="s">
        <v>984</v>
      </c>
      <c r="K1" s="59" t="s">
        <v>983</v>
      </c>
      <c r="L1" s="59" t="s">
        <v>982</v>
      </c>
      <c r="M1" s="59" t="s">
        <v>981</v>
      </c>
      <c r="N1" s="59" t="s">
        <v>980</v>
      </c>
      <c r="O1" s="59" t="s">
        <v>979</v>
      </c>
      <c r="P1" s="59" t="s">
        <v>978</v>
      </c>
      <c r="Q1" s="59" t="s">
        <v>977</v>
      </c>
      <c r="R1" s="59" t="s">
        <v>1595</v>
      </c>
      <c r="S1" s="59" t="s">
        <v>991</v>
      </c>
      <c r="T1" s="59" t="s">
        <v>1287</v>
      </c>
      <c r="U1" s="59" t="s">
        <v>1288</v>
      </c>
      <c r="V1" s="59" t="s">
        <v>1289</v>
      </c>
      <c r="W1" s="59" t="s">
        <v>1290</v>
      </c>
    </row>
    <row r="2" spans="1:23" ht="15" x14ac:dyDescent="0.35">
      <c r="A2" s="50" t="s">
        <v>676</v>
      </c>
      <c r="B2" s="50" t="s">
        <v>675</v>
      </c>
      <c r="C2" s="50" t="s">
        <v>127</v>
      </c>
      <c r="D2" s="50" t="s">
        <v>48</v>
      </c>
      <c r="E2" s="50" t="s">
        <v>115</v>
      </c>
      <c r="F2" s="50" t="s">
        <v>125</v>
      </c>
      <c r="G2" s="50" t="s">
        <v>120</v>
      </c>
      <c r="H2" s="50" t="s">
        <v>119</v>
      </c>
      <c r="I2" s="51"/>
      <c r="J2" s="50" t="s">
        <v>661</v>
      </c>
      <c r="K2" s="50" t="s">
        <v>1000</v>
      </c>
      <c r="L2" s="50" t="s">
        <v>1001</v>
      </c>
      <c r="M2" s="50">
        <v>100</v>
      </c>
      <c r="N2" s="50" t="s">
        <v>1002</v>
      </c>
      <c r="O2" s="50" t="s">
        <v>201</v>
      </c>
      <c r="P2" s="50" t="s">
        <v>1003</v>
      </c>
      <c r="Q2" s="50" t="s">
        <v>201</v>
      </c>
      <c r="R2" s="50" t="s">
        <v>1597</v>
      </c>
      <c r="S2" s="50" t="s">
        <v>1597</v>
      </c>
      <c r="T2" s="50">
        <v>125401</v>
      </c>
      <c r="U2" s="51">
        <v>7</v>
      </c>
      <c r="V2" s="51">
        <v>6</v>
      </c>
      <c r="W2" s="51" t="s">
        <v>1590</v>
      </c>
    </row>
    <row r="3" spans="1:23" ht="15" x14ac:dyDescent="0.35">
      <c r="A3" s="50" t="s">
        <v>506</v>
      </c>
      <c r="B3" s="50" t="s">
        <v>503</v>
      </c>
      <c r="C3" s="50" t="s">
        <v>317</v>
      </c>
      <c r="D3" s="50" t="s">
        <v>68</v>
      </c>
      <c r="E3" s="50" t="s">
        <v>126</v>
      </c>
      <c r="F3" s="50" t="s">
        <v>316</v>
      </c>
      <c r="G3" s="50" t="s">
        <v>120</v>
      </c>
      <c r="H3" s="50" t="s">
        <v>119</v>
      </c>
      <c r="I3" s="51"/>
      <c r="J3" s="50" t="s">
        <v>492</v>
      </c>
      <c r="K3" s="50" t="s">
        <v>492</v>
      </c>
      <c r="L3" s="50" t="s">
        <v>502</v>
      </c>
      <c r="M3" s="50">
        <v>20</v>
      </c>
      <c r="N3" s="50" t="s">
        <v>505</v>
      </c>
      <c r="O3" s="50" t="s">
        <v>112</v>
      </c>
      <c r="P3" s="50" t="s">
        <v>500</v>
      </c>
      <c r="Q3" s="50" t="s">
        <v>112</v>
      </c>
      <c r="R3" s="50" t="s">
        <v>317</v>
      </c>
      <c r="S3" s="50" t="s">
        <v>317</v>
      </c>
      <c r="T3" s="50">
        <v>111401</v>
      </c>
      <c r="U3" s="51">
        <v>23</v>
      </c>
      <c r="V3" s="51">
        <v>5</v>
      </c>
      <c r="W3" s="51" t="s">
        <v>1590</v>
      </c>
    </row>
    <row r="4" spans="1:23" ht="15" x14ac:dyDescent="0.35">
      <c r="A4" s="50" t="s">
        <v>504</v>
      </c>
      <c r="B4" s="50" t="s">
        <v>503</v>
      </c>
      <c r="C4" s="50" t="s">
        <v>317</v>
      </c>
      <c r="D4" s="50" t="s">
        <v>60</v>
      </c>
      <c r="E4" s="50" t="s">
        <v>126</v>
      </c>
      <c r="F4" s="50" t="s">
        <v>316</v>
      </c>
      <c r="G4" s="50" t="s">
        <v>120</v>
      </c>
      <c r="H4" s="50" t="s">
        <v>119</v>
      </c>
      <c r="I4" s="51"/>
      <c r="J4" s="50" t="s">
        <v>492</v>
      </c>
      <c r="K4" s="50" t="s">
        <v>492</v>
      </c>
      <c r="L4" s="50" t="s">
        <v>502</v>
      </c>
      <c r="M4" s="50">
        <v>20</v>
      </c>
      <c r="N4" s="50" t="s">
        <v>501</v>
      </c>
      <c r="O4" s="50" t="s">
        <v>112</v>
      </c>
      <c r="P4" s="50" t="s">
        <v>500</v>
      </c>
      <c r="Q4" s="50" t="s">
        <v>112</v>
      </c>
      <c r="R4" s="50" t="s">
        <v>317</v>
      </c>
      <c r="S4" s="50" t="s">
        <v>317</v>
      </c>
      <c r="T4" s="50">
        <v>111401</v>
      </c>
      <c r="U4" s="51">
        <v>23</v>
      </c>
      <c r="V4" s="51">
        <v>5</v>
      </c>
      <c r="W4" s="51" t="s">
        <v>1590</v>
      </c>
    </row>
    <row r="5" spans="1:23" ht="15" x14ac:dyDescent="0.35">
      <c r="A5" s="50" t="s">
        <v>428</v>
      </c>
      <c r="B5" s="50" t="s">
        <v>427</v>
      </c>
      <c r="C5" s="50" t="s">
        <v>127</v>
      </c>
      <c r="D5" s="50" t="s">
        <v>80</v>
      </c>
      <c r="E5" s="50" t="s">
        <v>149</v>
      </c>
      <c r="F5" s="50" t="s">
        <v>125</v>
      </c>
      <c r="G5" s="50" t="s">
        <v>120</v>
      </c>
      <c r="H5" s="50" t="s">
        <v>168</v>
      </c>
      <c r="I5" s="50" t="s">
        <v>426</v>
      </c>
      <c r="J5" s="50" t="s">
        <v>425</v>
      </c>
      <c r="K5" s="50" t="s">
        <v>424</v>
      </c>
      <c r="L5" s="50" t="s">
        <v>423</v>
      </c>
      <c r="M5" s="50">
        <v>50</v>
      </c>
      <c r="N5" s="50" t="s">
        <v>422</v>
      </c>
      <c r="O5" s="50" t="s">
        <v>112</v>
      </c>
      <c r="P5" s="50" t="s">
        <v>421</v>
      </c>
      <c r="Q5" s="50" t="s">
        <v>112</v>
      </c>
      <c r="R5" s="50" t="s">
        <v>1597</v>
      </c>
      <c r="S5" s="50" t="s">
        <v>1597</v>
      </c>
      <c r="T5" s="50">
        <v>125401</v>
      </c>
      <c r="U5" s="51">
        <v>27</v>
      </c>
      <c r="V5" s="51">
        <v>5</v>
      </c>
      <c r="W5" s="51" t="s">
        <v>1590</v>
      </c>
    </row>
    <row r="6" spans="1:23" ht="15" x14ac:dyDescent="0.35">
      <c r="A6" s="50" t="s">
        <v>389</v>
      </c>
      <c r="B6" s="50" t="s">
        <v>388</v>
      </c>
      <c r="C6" s="50" t="s">
        <v>127</v>
      </c>
      <c r="D6" s="50" t="s">
        <v>48</v>
      </c>
      <c r="E6" s="50" t="s">
        <v>128</v>
      </c>
      <c r="F6" s="50" t="s">
        <v>125</v>
      </c>
      <c r="G6" s="50" t="s">
        <v>120</v>
      </c>
      <c r="H6" s="50" t="s">
        <v>119</v>
      </c>
      <c r="I6" s="51"/>
      <c r="J6" s="50" t="s">
        <v>375</v>
      </c>
      <c r="K6" s="50" t="s">
        <v>375</v>
      </c>
      <c r="L6" s="50" t="s">
        <v>374</v>
      </c>
      <c r="M6" s="50">
        <v>200</v>
      </c>
      <c r="N6" s="50" t="s">
        <v>387</v>
      </c>
      <c r="O6" s="50" t="s">
        <v>112</v>
      </c>
      <c r="P6" s="50" t="s">
        <v>372</v>
      </c>
      <c r="Q6" s="50" t="s">
        <v>112</v>
      </c>
      <c r="R6" s="50" t="s">
        <v>1597</v>
      </c>
      <c r="S6" s="50" t="s">
        <v>1597</v>
      </c>
      <c r="T6" s="50">
        <v>125401</v>
      </c>
      <c r="U6" s="51">
        <v>27</v>
      </c>
      <c r="V6" s="51">
        <v>5</v>
      </c>
      <c r="W6" s="51" t="s">
        <v>1590</v>
      </c>
    </row>
    <row r="7" spans="1:23" ht="15" x14ac:dyDescent="0.35">
      <c r="A7" s="50" t="s">
        <v>386</v>
      </c>
      <c r="B7" s="50" t="s">
        <v>376</v>
      </c>
      <c r="C7" s="50" t="s">
        <v>127</v>
      </c>
      <c r="D7" s="50" t="s">
        <v>62</v>
      </c>
      <c r="E7" s="50" t="s">
        <v>149</v>
      </c>
      <c r="F7" s="50" t="s">
        <v>125</v>
      </c>
      <c r="G7" s="50" t="s">
        <v>120</v>
      </c>
      <c r="H7" s="50" t="s">
        <v>119</v>
      </c>
      <c r="I7" s="51"/>
      <c r="J7" s="50" t="s">
        <v>375</v>
      </c>
      <c r="K7" s="50" t="s">
        <v>375</v>
      </c>
      <c r="L7" s="50" t="s">
        <v>374</v>
      </c>
      <c r="M7" s="50">
        <v>50</v>
      </c>
      <c r="N7" s="50" t="s">
        <v>385</v>
      </c>
      <c r="O7" s="50" t="s">
        <v>112</v>
      </c>
      <c r="P7" s="50" t="s">
        <v>372</v>
      </c>
      <c r="Q7" s="50" t="s">
        <v>112</v>
      </c>
      <c r="R7" s="50" t="s">
        <v>1597</v>
      </c>
      <c r="S7" s="50" t="s">
        <v>1597</v>
      </c>
      <c r="T7" s="50">
        <v>125401</v>
      </c>
      <c r="U7" s="51">
        <v>27</v>
      </c>
      <c r="V7" s="51">
        <v>5</v>
      </c>
      <c r="W7" s="51" t="s">
        <v>1590</v>
      </c>
    </row>
    <row r="8" spans="1:23" ht="15" x14ac:dyDescent="0.35">
      <c r="A8" s="50" t="s">
        <v>163</v>
      </c>
      <c r="B8" s="50" t="s">
        <v>376</v>
      </c>
      <c r="C8" s="50" t="s">
        <v>127</v>
      </c>
      <c r="D8" s="50" t="s">
        <v>106</v>
      </c>
      <c r="E8" s="50" t="s">
        <v>163</v>
      </c>
      <c r="F8" s="50" t="s">
        <v>125</v>
      </c>
      <c r="G8" s="50" t="s">
        <v>120</v>
      </c>
      <c r="H8" s="50" t="s">
        <v>119</v>
      </c>
      <c r="I8" s="51"/>
      <c r="J8" s="50" t="s">
        <v>375</v>
      </c>
      <c r="K8" s="50" t="s">
        <v>375</v>
      </c>
      <c r="L8" s="50" t="s">
        <v>374</v>
      </c>
      <c r="M8" s="50">
        <v>150</v>
      </c>
      <c r="N8" s="50" t="s">
        <v>384</v>
      </c>
      <c r="O8" s="50" t="s">
        <v>112</v>
      </c>
      <c r="P8" s="50" t="s">
        <v>372</v>
      </c>
      <c r="Q8" s="50" t="s">
        <v>112</v>
      </c>
      <c r="R8" s="50" t="s">
        <v>1597</v>
      </c>
      <c r="S8" s="50" t="s">
        <v>1597</v>
      </c>
      <c r="T8" s="50">
        <v>125401</v>
      </c>
      <c r="U8" s="51">
        <v>27</v>
      </c>
      <c r="V8" s="51">
        <v>5</v>
      </c>
      <c r="W8" s="51" t="s">
        <v>1590</v>
      </c>
    </row>
    <row r="9" spans="1:23" ht="15" x14ac:dyDescent="0.35">
      <c r="A9" s="50" t="s">
        <v>383</v>
      </c>
      <c r="B9" s="50" t="s">
        <v>376</v>
      </c>
      <c r="C9" s="50" t="s">
        <v>127</v>
      </c>
      <c r="D9" s="50" t="s">
        <v>92</v>
      </c>
      <c r="E9" s="50" t="s">
        <v>128</v>
      </c>
      <c r="F9" s="50" t="s">
        <v>125</v>
      </c>
      <c r="G9" s="50" t="s">
        <v>120</v>
      </c>
      <c r="H9" s="50" t="s">
        <v>119</v>
      </c>
      <c r="I9" s="51"/>
      <c r="J9" s="50" t="s">
        <v>375</v>
      </c>
      <c r="K9" s="50" t="s">
        <v>375</v>
      </c>
      <c r="L9" s="50" t="s">
        <v>374</v>
      </c>
      <c r="M9" s="50">
        <v>200</v>
      </c>
      <c r="N9" s="50" t="s">
        <v>382</v>
      </c>
      <c r="O9" s="50" t="s">
        <v>112</v>
      </c>
      <c r="P9" s="50" t="s">
        <v>372</v>
      </c>
      <c r="Q9" s="50" t="s">
        <v>112</v>
      </c>
      <c r="R9" s="50" t="s">
        <v>1597</v>
      </c>
      <c r="S9" s="50" t="s">
        <v>1597</v>
      </c>
      <c r="T9" s="50">
        <v>125401</v>
      </c>
      <c r="U9" s="51">
        <v>27</v>
      </c>
      <c r="V9" s="51">
        <v>5</v>
      </c>
      <c r="W9" s="51" t="s">
        <v>1590</v>
      </c>
    </row>
    <row r="10" spans="1:23" ht="15" x14ac:dyDescent="0.35">
      <c r="A10" s="50" t="s">
        <v>381</v>
      </c>
      <c r="B10" s="50" t="s">
        <v>376</v>
      </c>
      <c r="C10" s="50" t="s">
        <v>127</v>
      </c>
      <c r="D10" s="50" t="s">
        <v>102</v>
      </c>
      <c r="E10" s="50" t="s">
        <v>149</v>
      </c>
      <c r="F10" s="50" t="s">
        <v>125</v>
      </c>
      <c r="G10" s="50" t="s">
        <v>120</v>
      </c>
      <c r="H10" s="50" t="s">
        <v>119</v>
      </c>
      <c r="I10" s="51"/>
      <c r="J10" s="50" t="s">
        <v>375</v>
      </c>
      <c r="K10" s="50" t="s">
        <v>375</v>
      </c>
      <c r="L10" s="50" t="s">
        <v>374</v>
      </c>
      <c r="M10" s="50">
        <v>50</v>
      </c>
      <c r="N10" s="50" t="s">
        <v>380</v>
      </c>
      <c r="O10" s="50" t="s">
        <v>112</v>
      </c>
      <c r="P10" s="50" t="s">
        <v>372</v>
      </c>
      <c r="Q10" s="50" t="s">
        <v>112</v>
      </c>
      <c r="R10" s="50" t="s">
        <v>1597</v>
      </c>
      <c r="S10" s="50" t="s">
        <v>1597</v>
      </c>
      <c r="T10" s="50">
        <v>125401</v>
      </c>
      <c r="U10" s="51">
        <v>27</v>
      </c>
      <c r="V10" s="51">
        <v>5</v>
      </c>
      <c r="W10" s="51" t="s">
        <v>1590</v>
      </c>
    </row>
    <row r="11" spans="1:23" ht="15" x14ac:dyDescent="0.35">
      <c r="A11" s="50" t="s">
        <v>379</v>
      </c>
      <c r="B11" s="50" t="s">
        <v>376</v>
      </c>
      <c r="C11" s="50" t="s">
        <v>127</v>
      </c>
      <c r="D11" s="50" t="s">
        <v>38</v>
      </c>
      <c r="E11" s="50" t="s">
        <v>126</v>
      </c>
      <c r="F11" s="50" t="s">
        <v>125</v>
      </c>
      <c r="G11" s="50" t="s">
        <v>120</v>
      </c>
      <c r="H11" s="50" t="s">
        <v>119</v>
      </c>
      <c r="I11" s="51"/>
      <c r="J11" s="50" t="s">
        <v>375</v>
      </c>
      <c r="K11" s="50" t="s">
        <v>375</v>
      </c>
      <c r="L11" s="50" t="s">
        <v>374</v>
      </c>
      <c r="M11" s="50">
        <v>20</v>
      </c>
      <c r="N11" s="50" t="s">
        <v>378</v>
      </c>
      <c r="O11" s="50" t="s">
        <v>112</v>
      </c>
      <c r="P11" s="50" t="s">
        <v>372</v>
      </c>
      <c r="Q11" s="50" t="s">
        <v>112</v>
      </c>
      <c r="R11" s="50" t="s">
        <v>1597</v>
      </c>
      <c r="S11" s="50" t="s">
        <v>1597</v>
      </c>
      <c r="T11" s="50">
        <v>125401</v>
      </c>
      <c r="U11" s="51">
        <v>27</v>
      </c>
      <c r="V11" s="51">
        <v>5</v>
      </c>
      <c r="W11" s="51" t="s">
        <v>1590</v>
      </c>
    </row>
    <row r="12" spans="1:23" ht="15" x14ac:dyDescent="0.35">
      <c r="A12" s="50" t="s">
        <v>377</v>
      </c>
      <c r="B12" s="50" t="s">
        <v>376</v>
      </c>
      <c r="C12" s="50" t="s">
        <v>127</v>
      </c>
      <c r="D12" s="50" t="s">
        <v>44</v>
      </c>
      <c r="E12" s="50" t="s">
        <v>193</v>
      </c>
      <c r="F12" s="50" t="s">
        <v>125</v>
      </c>
      <c r="G12" s="50" t="s">
        <v>120</v>
      </c>
      <c r="H12" s="50" t="s">
        <v>119</v>
      </c>
      <c r="I12" s="51"/>
      <c r="J12" s="50" t="s">
        <v>375</v>
      </c>
      <c r="K12" s="50" t="s">
        <v>375</v>
      </c>
      <c r="L12" s="50" t="s">
        <v>374</v>
      </c>
      <c r="M12" s="50">
        <v>10</v>
      </c>
      <c r="N12" s="50" t="s">
        <v>373</v>
      </c>
      <c r="O12" s="50" t="s">
        <v>112</v>
      </c>
      <c r="P12" s="50" t="s">
        <v>372</v>
      </c>
      <c r="Q12" s="50" t="s">
        <v>112</v>
      </c>
      <c r="R12" s="50" t="s">
        <v>1597</v>
      </c>
      <c r="S12" s="50" t="s">
        <v>1597</v>
      </c>
      <c r="T12" s="50">
        <v>125401</v>
      </c>
      <c r="U12" s="51">
        <v>27</v>
      </c>
      <c r="V12" s="51">
        <v>5</v>
      </c>
      <c r="W12" s="51" t="s">
        <v>1590</v>
      </c>
    </row>
    <row r="13" spans="1:23" ht="15" x14ac:dyDescent="0.35">
      <c r="A13" s="50" t="s">
        <v>319</v>
      </c>
      <c r="B13" s="50" t="s">
        <v>318</v>
      </c>
      <c r="C13" s="50" t="s">
        <v>317</v>
      </c>
      <c r="D13" s="50" t="s">
        <v>66</v>
      </c>
      <c r="E13" s="50" t="s">
        <v>193</v>
      </c>
      <c r="F13" s="50" t="s">
        <v>316</v>
      </c>
      <c r="G13" s="50" t="s">
        <v>120</v>
      </c>
      <c r="H13" s="50" t="s">
        <v>119</v>
      </c>
      <c r="I13" s="51"/>
      <c r="J13" s="50" t="s">
        <v>315</v>
      </c>
      <c r="K13" s="50" t="s">
        <v>314</v>
      </c>
      <c r="L13" s="50" t="s">
        <v>313</v>
      </c>
      <c r="M13" s="50">
        <v>10</v>
      </c>
      <c r="N13" s="50" t="s">
        <v>312</v>
      </c>
      <c r="O13" s="50" t="s">
        <v>112</v>
      </c>
      <c r="P13" s="50" t="s">
        <v>311</v>
      </c>
      <c r="Q13" s="50" t="s">
        <v>112</v>
      </c>
      <c r="R13" s="50" t="s">
        <v>317</v>
      </c>
      <c r="S13" s="50" t="s">
        <v>317</v>
      </c>
      <c r="T13" s="50">
        <v>111401</v>
      </c>
      <c r="U13" s="51">
        <v>29</v>
      </c>
      <c r="V13" s="51">
        <v>5</v>
      </c>
      <c r="W13" s="51" t="s">
        <v>1590</v>
      </c>
    </row>
    <row r="14" spans="1:23" ht="15" x14ac:dyDescent="0.35">
      <c r="A14" s="50" t="s">
        <v>231</v>
      </c>
      <c r="B14" s="50" t="s">
        <v>230</v>
      </c>
      <c r="C14" s="50" t="s">
        <v>127</v>
      </c>
      <c r="D14" s="50" t="s">
        <v>48</v>
      </c>
      <c r="E14" s="50" t="s">
        <v>128</v>
      </c>
      <c r="F14" s="50" t="s">
        <v>125</v>
      </c>
      <c r="G14" s="50" t="s">
        <v>120</v>
      </c>
      <c r="H14" s="50" t="s">
        <v>119</v>
      </c>
      <c r="I14" s="51"/>
      <c r="J14" s="50" t="s">
        <v>214</v>
      </c>
      <c r="K14" s="50" t="s">
        <v>205</v>
      </c>
      <c r="L14" s="50" t="s">
        <v>229</v>
      </c>
      <c r="M14" s="50">
        <v>200</v>
      </c>
      <c r="N14" s="50" t="s">
        <v>228</v>
      </c>
      <c r="O14" s="50" t="s">
        <v>112</v>
      </c>
      <c r="P14" s="50" t="s">
        <v>227</v>
      </c>
      <c r="Q14" s="50" t="s">
        <v>112</v>
      </c>
      <c r="R14" s="50" t="s">
        <v>1597</v>
      </c>
      <c r="S14" s="50" t="s">
        <v>1597</v>
      </c>
      <c r="T14" s="50">
        <v>125401</v>
      </c>
      <c r="U14" s="51">
        <v>3</v>
      </c>
      <c r="V14" s="51">
        <v>6</v>
      </c>
      <c r="W14" s="51" t="s">
        <v>1590</v>
      </c>
    </row>
    <row r="15" spans="1:23" ht="15" x14ac:dyDescent="0.35">
      <c r="A15" s="50" t="s">
        <v>190</v>
      </c>
      <c r="B15" s="50" t="s">
        <v>177</v>
      </c>
      <c r="C15" s="50" t="s">
        <v>127</v>
      </c>
      <c r="D15" s="50" t="s">
        <v>102</v>
      </c>
      <c r="E15" s="50" t="s">
        <v>149</v>
      </c>
      <c r="F15" s="50" t="s">
        <v>125</v>
      </c>
      <c r="G15" s="50" t="s">
        <v>120</v>
      </c>
      <c r="H15" s="50" t="s">
        <v>119</v>
      </c>
      <c r="I15" s="51"/>
      <c r="J15" s="50" t="s">
        <v>176</v>
      </c>
      <c r="K15" s="50" t="s">
        <v>176</v>
      </c>
      <c r="L15" s="50" t="s">
        <v>175</v>
      </c>
      <c r="M15" s="50">
        <v>50</v>
      </c>
      <c r="N15" s="50" t="s">
        <v>189</v>
      </c>
      <c r="O15" s="50" t="s">
        <v>112</v>
      </c>
      <c r="P15" s="50" t="s">
        <v>173</v>
      </c>
      <c r="Q15" s="50" t="s">
        <v>112</v>
      </c>
      <c r="R15" s="50" t="s">
        <v>1597</v>
      </c>
      <c r="S15" s="50" t="s">
        <v>1597</v>
      </c>
      <c r="T15" s="50">
        <v>125401</v>
      </c>
      <c r="U15" s="51">
        <v>4</v>
      </c>
      <c r="V15" s="51">
        <v>6</v>
      </c>
      <c r="W15" s="51" t="s">
        <v>1590</v>
      </c>
    </row>
    <row r="16" spans="1:23" ht="15" x14ac:dyDescent="0.35">
      <c r="A16" s="50" t="s">
        <v>188</v>
      </c>
      <c r="B16" s="50" t="s">
        <v>187</v>
      </c>
      <c r="C16" s="50" t="s">
        <v>127</v>
      </c>
      <c r="D16" s="50" t="s">
        <v>102</v>
      </c>
      <c r="E16" s="50" t="s">
        <v>149</v>
      </c>
      <c r="F16" s="50" t="s">
        <v>125</v>
      </c>
      <c r="G16" s="50" t="s">
        <v>120</v>
      </c>
      <c r="H16" s="50" t="s">
        <v>119</v>
      </c>
      <c r="I16" s="51"/>
      <c r="J16" s="50" t="s">
        <v>176</v>
      </c>
      <c r="K16" s="50" t="s">
        <v>176</v>
      </c>
      <c r="L16" s="50" t="s">
        <v>186</v>
      </c>
      <c r="M16" s="50">
        <v>50</v>
      </c>
      <c r="N16" s="50" t="s">
        <v>185</v>
      </c>
      <c r="O16" s="50" t="s">
        <v>112</v>
      </c>
      <c r="P16" s="50" t="s">
        <v>184</v>
      </c>
      <c r="Q16" s="50" t="s">
        <v>112</v>
      </c>
      <c r="R16" s="50" t="s">
        <v>1597</v>
      </c>
      <c r="S16" s="50" t="s">
        <v>1597</v>
      </c>
      <c r="T16" s="50">
        <v>125401</v>
      </c>
      <c r="U16" s="51">
        <v>4</v>
      </c>
      <c r="V16" s="51">
        <v>6</v>
      </c>
      <c r="W16" s="51" t="s">
        <v>1590</v>
      </c>
    </row>
    <row r="17" spans="1:23" ht="15" x14ac:dyDescent="0.35">
      <c r="A17" s="50" t="s">
        <v>183</v>
      </c>
      <c r="B17" s="50" t="s">
        <v>182</v>
      </c>
      <c r="C17" s="50" t="s">
        <v>127</v>
      </c>
      <c r="D17" s="50" t="s">
        <v>46</v>
      </c>
      <c r="E17" s="50" t="s">
        <v>149</v>
      </c>
      <c r="F17" s="50" t="s">
        <v>125</v>
      </c>
      <c r="G17" s="50" t="s">
        <v>120</v>
      </c>
      <c r="H17" s="50" t="s">
        <v>119</v>
      </c>
      <c r="I17" s="51"/>
      <c r="J17" s="50" t="s">
        <v>176</v>
      </c>
      <c r="K17" s="50" t="s">
        <v>176</v>
      </c>
      <c r="L17" s="50" t="s">
        <v>181</v>
      </c>
      <c r="M17" s="50">
        <v>50</v>
      </c>
      <c r="N17" s="50" t="s">
        <v>180</v>
      </c>
      <c r="O17" s="50" t="s">
        <v>112</v>
      </c>
      <c r="P17" s="50" t="s">
        <v>179</v>
      </c>
      <c r="Q17" s="50" t="s">
        <v>112</v>
      </c>
      <c r="R17" s="50" t="s">
        <v>1597</v>
      </c>
      <c r="S17" s="50" t="s">
        <v>1597</v>
      </c>
      <c r="T17" s="50">
        <v>125401</v>
      </c>
      <c r="U17" s="51">
        <v>4</v>
      </c>
      <c r="V17" s="51">
        <v>6</v>
      </c>
      <c r="W17" s="51" t="s">
        <v>1590</v>
      </c>
    </row>
    <row r="18" spans="1:23" ht="15" x14ac:dyDescent="0.35">
      <c r="A18" s="50" t="s">
        <v>178</v>
      </c>
      <c r="B18" s="50" t="s">
        <v>177</v>
      </c>
      <c r="C18" s="50" t="s">
        <v>127</v>
      </c>
      <c r="D18" s="50" t="s">
        <v>94</v>
      </c>
      <c r="E18" s="50" t="s">
        <v>149</v>
      </c>
      <c r="F18" s="50" t="s">
        <v>125</v>
      </c>
      <c r="G18" s="50" t="s">
        <v>120</v>
      </c>
      <c r="H18" s="50" t="s">
        <v>119</v>
      </c>
      <c r="I18" s="51"/>
      <c r="J18" s="50" t="s">
        <v>176</v>
      </c>
      <c r="K18" s="50" t="s">
        <v>176</v>
      </c>
      <c r="L18" s="50" t="s">
        <v>175</v>
      </c>
      <c r="M18" s="50">
        <v>50</v>
      </c>
      <c r="N18" s="50" t="s">
        <v>174</v>
      </c>
      <c r="O18" s="50" t="s">
        <v>112</v>
      </c>
      <c r="P18" s="50" t="s">
        <v>173</v>
      </c>
      <c r="Q18" s="50" t="s">
        <v>112</v>
      </c>
      <c r="R18" s="50" t="s">
        <v>1597</v>
      </c>
      <c r="S18" s="50" t="s">
        <v>1597</v>
      </c>
      <c r="T18" s="50">
        <v>125401</v>
      </c>
      <c r="U18" s="51">
        <v>4</v>
      </c>
      <c r="V18" s="51">
        <v>6</v>
      </c>
      <c r="W18" s="51" t="s">
        <v>1590</v>
      </c>
    </row>
    <row r="19" spans="1:23" ht="15" x14ac:dyDescent="0.35">
      <c r="A19" s="50" t="s">
        <v>1015</v>
      </c>
      <c r="B19" s="50" t="s">
        <v>1016</v>
      </c>
      <c r="C19" s="50" t="s">
        <v>127</v>
      </c>
      <c r="D19" s="50" t="s">
        <v>98</v>
      </c>
      <c r="E19" s="50" t="s">
        <v>960</v>
      </c>
      <c r="F19" s="50" t="s">
        <v>125</v>
      </c>
      <c r="G19" s="50" t="s">
        <v>120</v>
      </c>
      <c r="H19" s="50" t="s">
        <v>119</v>
      </c>
      <c r="I19" s="51"/>
      <c r="J19" s="50" t="s">
        <v>1006</v>
      </c>
      <c r="K19" s="50" t="s">
        <v>1006</v>
      </c>
      <c r="L19" s="50" t="s">
        <v>1017</v>
      </c>
      <c r="M19" s="50">
        <v>7</v>
      </c>
      <c r="N19" s="50" t="s">
        <v>1018</v>
      </c>
      <c r="O19" s="50" t="s">
        <v>112</v>
      </c>
      <c r="P19" s="50" t="s">
        <v>1019</v>
      </c>
      <c r="Q19" s="50" t="s">
        <v>112</v>
      </c>
      <c r="R19" s="50" t="s">
        <v>1597</v>
      </c>
      <c r="S19" s="50" t="s">
        <v>1597</v>
      </c>
      <c r="T19" s="50">
        <v>125401</v>
      </c>
      <c r="U19" s="51">
        <v>5</v>
      </c>
      <c r="V19" s="51">
        <v>6</v>
      </c>
      <c r="W19" s="51" t="s">
        <v>1590</v>
      </c>
    </row>
    <row r="20" spans="1:23" ht="15" x14ac:dyDescent="0.35">
      <c r="A20" s="50" t="s">
        <v>1020</v>
      </c>
      <c r="B20" s="50" t="s">
        <v>1016</v>
      </c>
      <c r="C20" s="50" t="s">
        <v>127</v>
      </c>
      <c r="D20" s="50" t="s">
        <v>104</v>
      </c>
      <c r="E20" s="50" t="s">
        <v>193</v>
      </c>
      <c r="F20" s="50" t="s">
        <v>125</v>
      </c>
      <c r="G20" s="50" t="s">
        <v>120</v>
      </c>
      <c r="H20" s="50" t="s">
        <v>119</v>
      </c>
      <c r="I20" s="51"/>
      <c r="J20" s="50" t="s">
        <v>1006</v>
      </c>
      <c r="K20" s="50" t="s">
        <v>1006</v>
      </c>
      <c r="L20" s="50" t="s">
        <v>1017</v>
      </c>
      <c r="M20" s="50">
        <v>10</v>
      </c>
      <c r="N20" s="50" t="s">
        <v>1021</v>
      </c>
      <c r="O20" s="50" t="s">
        <v>112</v>
      </c>
      <c r="P20" s="50" t="s">
        <v>1019</v>
      </c>
      <c r="Q20" s="50" t="s">
        <v>112</v>
      </c>
      <c r="R20" s="50" t="s">
        <v>1597</v>
      </c>
      <c r="S20" s="50" t="s">
        <v>1597</v>
      </c>
      <c r="T20" s="50">
        <v>125401</v>
      </c>
      <c r="U20" s="51">
        <v>5</v>
      </c>
      <c r="V20" s="51">
        <v>6</v>
      </c>
      <c r="W20" s="51" t="s">
        <v>1590</v>
      </c>
    </row>
    <row r="21" spans="1:23" ht="15" x14ac:dyDescent="0.35">
      <c r="A21" s="50" t="s">
        <v>1022</v>
      </c>
      <c r="B21" s="50" t="s">
        <v>1016</v>
      </c>
      <c r="C21" s="50" t="s">
        <v>127</v>
      </c>
      <c r="D21" s="50" t="s">
        <v>94</v>
      </c>
      <c r="E21" s="50" t="s">
        <v>149</v>
      </c>
      <c r="F21" s="50" t="s">
        <v>125</v>
      </c>
      <c r="G21" s="50" t="s">
        <v>120</v>
      </c>
      <c r="H21" s="50" t="s">
        <v>119</v>
      </c>
      <c r="I21" s="51"/>
      <c r="J21" s="50" t="s">
        <v>1006</v>
      </c>
      <c r="K21" s="50" t="s">
        <v>1006</v>
      </c>
      <c r="L21" s="50" t="s">
        <v>1017</v>
      </c>
      <c r="M21" s="50">
        <v>50</v>
      </c>
      <c r="N21" s="50" t="s">
        <v>1023</v>
      </c>
      <c r="O21" s="50" t="s">
        <v>112</v>
      </c>
      <c r="P21" s="50" t="s">
        <v>1019</v>
      </c>
      <c r="Q21" s="50" t="s">
        <v>112</v>
      </c>
      <c r="R21" s="50" t="s">
        <v>1597</v>
      </c>
      <c r="S21" s="50" t="s">
        <v>1597</v>
      </c>
      <c r="T21" s="50">
        <v>125401</v>
      </c>
      <c r="U21" s="51">
        <v>5</v>
      </c>
      <c r="V21" s="51">
        <v>6</v>
      </c>
      <c r="W21" s="51" t="s">
        <v>1590</v>
      </c>
    </row>
    <row r="22" spans="1:23" ht="15" x14ac:dyDescent="0.35">
      <c r="A22" s="50" t="s">
        <v>1024</v>
      </c>
      <c r="B22" s="50" t="s">
        <v>1016</v>
      </c>
      <c r="C22" s="50" t="s">
        <v>127</v>
      </c>
      <c r="D22" s="50" t="s">
        <v>92</v>
      </c>
      <c r="E22" s="50" t="s">
        <v>128</v>
      </c>
      <c r="F22" s="50" t="s">
        <v>125</v>
      </c>
      <c r="G22" s="50" t="s">
        <v>120</v>
      </c>
      <c r="H22" s="50" t="s">
        <v>119</v>
      </c>
      <c r="I22" s="51"/>
      <c r="J22" s="50" t="s">
        <v>1006</v>
      </c>
      <c r="K22" s="50" t="s">
        <v>1006</v>
      </c>
      <c r="L22" s="50" t="s">
        <v>1017</v>
      </c>
      <c r="M22" s="50">
        <v>200</v>
      </c>
      <c r="N22" s="50" t="s">
        <v>1025</v>
      </c>
      <c r="O22" s="50" t="s">
        <v>112</v>
      </c>
      <c r="P22" s="50" t="s">
        <v>1019</v>
      </c>
      <c r="Q22" s="50" t="s">
        <v>112</v>
      </c>
      <c r="R22" s="50" t="s">
        <v>1597</v>
      </c>
      <c r="S22" s="50" t="s">
        <v>1597</v>
      </c>
      <c r="T22" s="50">
        <v>125401</v>
      </c>
      <c r="U22" s="51">
        <v>5</v>
      </c>
      <c r="V22" s="51">
        <v>6</v>
      </c>
      <c r="W22" s="51" t="s">
        <v>1590</v>
      </c>
    </row>
    <row r="23" spans="1:23" ht="15" x14ac:dyDescent="0.35">
      <c r="A23" s="50" t="s">
        <v>1026</v>
      </c>
      <c r="B23" s="50" t="s">
        <v>1016</v>
      </c>
      <c r="C23" s="50" t="s">
        <v>127</v>
      </c>
      <c r="D23" s="50" t="s">
        <v>106</v>
      </c>
      <c r="E23" s="50" t="s">
        <v>163</v>
      </c>
      <c r="F23" s="50" t="s">
        <v>125</v>
      </c>
      <c r="G23" s="50" t="s">
        <v>120</v>
      </c>
      <c r="H23" s="50" t="s">
        <v>119</v>
      </c>
      <c r="I23" s="51"/>
      <c r="J23" s="50" t="s">
        <v>1006</v>
      </c>
      <c r="K23" s="50" t="s">
        <v>1006</v>
      </c>
      <c r="L23" s="50" t="s">
        <v>1017</v>
      </c>
      <c r="M23" s="50">
        <v>150</v>
      </c>
      <c r="N23" s="50" t="s">
        <v>1027</v>
      </c>
      <c r="O23" s="50" t="s">
        <v>112</v>
      </c>
      <c r="P23" s="50" t="s">
        <v>1019</v>
      </c>
      <c r="Q23" s="50" t="s">
        <v>112</v>
      </c>
      <c r="R23" s="50" t="s">
        <v>1597</v>
      </c>
      <c r="S23" s="50" t="s">
        <v>1597</v>
      </c>
      <c r="T23" s="50">
        <v>125401</v>
      </c>
      <c r="U23" s="51">
        <v>5</v>
      </c>
      <c r="V23" s="51">
        <v>6</v>
      </c>
      <c r="W23" s="51" t="s">
        <v>1590</v>
      </c>
    </row>
    <row r="24" spans="1:23" ht="15" x14ac:dyDescent="0.35">
      <c r="A24" s="50" t="s">
        <v>1028</v>
      </c>
      <c r="B24" s="50" t="s">
        <v>1016</v>
      </c>
      <c r="C24" s="50" t="s">
        <v>127</v>
      </c>
      <c r="D24" s="50" t="s">
        <v>42</v>
      </c>
      <c r="E24" s="50" t="s">
        <v>193</v>
      </c>
      <c r="F24" s="50" t="s">
        <v>125</v>
      </c>
      <c r="G24" s="50" t="s">
        <v>120</v>
      </c>
      <c r="H24" s="50" t="s">
        <v>119</v>
      </c>
      <c r="I24" s="51"/>
      <c r="J24" s="50" t="s">
        <v>1006</v>
      </c>
      <c r="K24" s="50" t="s">
        <v>1006</v>
      </c>
      <c r="L24" s="50" t="s">
        <v>1017</v>
      </c>
      <c r="M24" s="50">
        <v>10</v>
      </c>
      <c r="N24" s="50" t="s">
        <v>1029</v>
      </c>
      <c r="O24" s="50" t="s">
        <v>112</v>
      </c>
      <c r="P24" s="50" t="s">
        <v>1019</v>
      </c>
      <c r="Q24" s="50" t="s">
        <v>112</v>
      </c>
      <c r="R24" s="50" t="s">
        <v>1597</v>
      </c>
      <c r="S24" s="50" t="s">
        <v>1597</v>
      </c>
      <c r="T24" s="50">
        <v>125401</v>
      </c>
      <c r="U24" s="51">
        <v>5</v>
      </c>
      <c r="V24" s="51">
        <v>6</v>
      </c>
      <c r="W24" s="51" t="s">
        <v>1590</v>
      </c>
    </row>
    <row r="25" spans="1:23" ht="15" x14ac:dyDescent="0.35">
      <c r="A25" s="50" t="s">
        <v>1030</v>
      </c>
      <c r="B25" s="50" t="s">
        <v>1016</v>
      </c>
      <c r="C25" s="50" t="s">
        <v>127</v>
      </c>
      <c r="D25" s="50" t="s">
        <v>44</v>
      </c>
      <c r="E25" s="50" t="s">
        <v>193</v>
      </c>
      <c r="F25" s="50" t="s">
        <v>125</v>
      </c>
      <c r="G25" s="50" t="s">
        <v>120</v>
      </c>
      <c r="H25" s="50" t="s">
        <v>119</v>
      </c>
      <c r="I25" s="51"/>
      <c r="J25" s="50" t="s">
        <v>1006</v>
      </c>
      <c r="K25" s="50" t="s">
        <v>1006</v>
      </c>
      <c r="L25" s="50" t="s">
        <v>1017</v>
      </c>
      <c r="M25" s="50">
        <v>10</v>
      </c>
      <c r="N25" s="50" t="s">
        <v>1031</v>
      </c>
      <c r="O25" s="50" t="s">
        <v>112</v>
      </c>
      <c r="P25" s="50" t="s">
        <v>1019</v>
      </c>
      <c r="Q25" s="50" t="s">
        <v>112</v>
      </c>
      <c r="R25" s="50" t="s">
        <v>1597</v>
      </c>
      <c r="S25" s="50" t="s">
        <v>1597</v>
      </c>
      <c r="T25" s="50">
        <v>125401</v>
      </c>
      <c r="U25" s="51">
        <v>5</v>
      </c>
      <c r="V25" s="51">
        <v>6</v>
      </c>
      <c r="W25" s="51" t="s">
        <v>1590</v>
      </c>
    </row>
    <row r="26" spans="1:23" ht="15" x14ac:dyDescent="0.35">
      <c r="A26" s="50" t="s">
        <v>1032</v>
      </c>
      <c r="B26" s="50" t="s">
        <v>1033</v>
      </c>
      <c r="C26" s="50" t="s">
        <v>127</v>
      </c>
      <c r="D26" s="50" t="s">
        <v>62</v>
      </c>
      <c r="E26" s="50" t="s">
        <v>149</v>
      </c>
      <c r="F26" s="50" t="s">
        <v>125</v>
      </c>
      <c r="G26" s="50" t="s">
        <v>120</v>
      </c>
      <c r="H26" s="50" t="s">
        <v>119</v>
      </c>
      <c r="I26" s="51"/>
      <c r="J26" s="50" t="s">
        <v>1006</v>
      </c>
      <c r="K26" s="50" t="s">
        <v>1006</v>
      </c>
      <c r="L26" s="50" t="s">
        <v>1034</v>
      </c>
      <c r="M26" s="50">
        <v>50</v>
      </c>
      <c r="N26" s="50" t="s">
        <v>1035</v>
      </c>
      <c r="O26" s="50" t="s">
        <v>112</v>
      </c>
      <c r="P26" s="50" t="s">
        <v>1036</v>
      </c>
      <c r="Q26" s="50" t="s">
        <v>112</v>
      </c>
      <c r="R26" s="50" t="s">
        <v>1597</v>
      </c>
      <c r="S26" s="50" t="s">
        <v>1597</v>
      </c>
      <c r="T26" s="50">
        <v>125401</v>
      </c>
      <c r="U26" s="51">
        <v>5</v>
      </c>
      <c r="V26" s="51">
        <v>6</v>
      </c>
      <c r="W26" s="51" t="s">
        <v>1590</v>
      </c>
    </row>
    <row r="27" spans="1:23" ht="15" x14ac:dyDescent="0.35">
      <c r="A27" s="50" t="s">
        <v>1037</v>
      </c>
      <c r="B27" s="50" t="s">
        <v>1033</v>
      </c>
      <c r="C27" s="50" t="s">
        <v>127</v>
      </c>
      <c r="D27" s="50" t="s">
        <v>88</v>
      </c>
      <c r="E27" s="50" t="s">
        <v>193</v>
      </c>
      <c r="F27" s="50" t="s">
        <v>125</v>
      </c>
      <c r="G27" s="50" t="s">
        <v>120</v>
      </c>
      <c r="H27" s="50" t="s">
        <v>119</v>
      </c>
      <c r="I27" s="51"/>
      <c r="J27" s="50" t="s">
        <v>1006</v>
      </c>
      <c r="K27" s="50" t="s">
        <v>1006</v>
      </c>
      <c r="L27" s="50" t="s">
        <v>1034</v>
      </c>
      <c r="M27" s="50">
        <v>10</v>
      </c>
      <c r="N27" s="50" t="s">
        <v>1038</v>
      </c>
      <c r="O27" s="50" t="s">
        <v>112</v>
      </c>
      <c r="P27" s="50" t="s">
        <v>1036</v>
      </c>
      <c r="Q27" s="50" t="s">
        <v>112</v>
      </c>
      <c r="R27" s="50" t="s">
        <v>1597</v>
      </c>
      <c r="S27" s="50" t="s">
        <v>1597</v>
      </c>
      <c r="T27" s="50">
        <v>125401</v>
      </c>
      <c r="U27" s="51">
        <v>5</v>
      </c>
      <c r="V27" s="51">
        <v>6</v>
      </c>
      <c r="W27" s="51" t="s">
        <v>1590</v>
      </c>
    </row>
    <row r="28" spans="1:23" ht="15" x14ac:dyDescent="0.35">
      <c r="A28" s="50" t="s">
        <v>1039</v>
      </c>
      <c r="B28" s="50" t="s">
        <v>1033</v>
      </c>
      <c r="C28" s="50" t="s">
        <v>127</v>
      </c>
      <c r="D28" s="50" t="s">
        <v>80</v>
      </c>
      <c r="E28" s="50" t="s">
        <v>149</v>
      </c>
      <c r="F28" s="50" t="s">
        <v>125</v>
      </c>
      <c r="G28" s="50" t="s">
        <v>120</v>
      </c>
      <c r="H28" s="50" t="s">
        <v>119</v>
      </c>
      <c r="I28" s="51"/>
      <c r="J28" s="50" t="s">
        <v>1006</v>
      </c>
      <c r="K28" s="50" t="s">
        <v>1006</v>
      </c>
      <c r="L28" s="50" t="s">
        <v>1034</v>
      </c>
      <c r="M28" s="50">
        <v>50</v>
      </c>
      <c r="N28" s="50" t="s">
        <v>1040</v>
      </c>
      <c r="O28" s="50" t="s">
        <v>112</v>
      </c>
      <c r="P28" s="50" t="s">
        <v>1036</v>
      </c>
      <c r="Q28" s="50" t="s">
        <v>112</v>
      </c>
      <c r="R28" s="50" t="s">
        <v>1597</v>
      </c>
      <c r="S28" s="50" t="s">
        <v>1597</v>
      </c>
      <c r="T28" s="50">
        <v>125401</v>
      </c>
      <c r="U28" s="51">
        <v>5</v>
      </c>
      <c r="V28" s="51">
        <v>6</v>
      </c>
      <c r="W28" s="51" t="s">
        <v>1590</v>
      </c>
    </row>
    <row r="29" spans="1:23" ht="15" x14ac:dyDescent="0.35">
      <c r="A29" s="50" t="s">
        <v>1046</v>
      </c>
      <c r="B29" s="50" t="s">
        <v>1047</v>
      </c>
      <c r="C29" s="50" t="s">
        <v>127</v>
      </c>
      <c r="D29" s="50" t="s">
        <v>70</v>
      </c>
      <c r="E29" s="50" t="s">
        <v>159</v>
      </c>
      <c r="F29" s="50" t="s">
        <v>125</v>
      </c>
      <c r="G29" s="50" t="s">
        <v>120</v>
      </c>
      <c r="H29" s="50" t="s">
        <v>119</v>
      </c>
      <c r="I29" s="51"/>
      <c r="J29" s="50" t="s">
        <v>1048</v>
      </c>
      <c r="K29" s="50" t="s">
        <v>1048</v>
      </c>
      <c r="L29" s="50" t="s">
        <v>1049</v>
      </c>
      <c r="M29" s="50">
        <v>60</v>
      </c>
      <c r="N29" s="50" t="s">
        <v>1050</v>
      </c>
      <c r="O29" s="50" t="s">
        <v>201</v>
      </c>
      <c r="P29" s="50" t="s">
        <v>1051</v>
      </c>
      <c r="Q29" s="50" t="s">
        <v>201</v>
      </c>
      <c r="R29" s="50" t="s">
        <v>1597</v>
      </c>
      <c r="S29" s="50" t="s">
        <v>1597</v>
      </c>
      <c r="T29" s="50">
        <v>125401</v>
      </c>
      <c r="U29" s="51">
        <v>5</v>
      </c>
      <c r="V29" s="51">
        <v>6</v>
      </c>
      <c r="W29" s="51" t="s">
        <v>1590</v>
      </c>
    </row>
    <row r="30" spans="1:23" ht="15" x14ac:dyDescent="0.35">
      <c r="A30" s="50" t="s">
        <v>1052</v>
      </c>
      <c r="B30" s="50" t="s">
        <v>1047</v>
      </c>
      <c r="C30" s="50" t="s">
        <v>127</v>
      </c>
      <c r="D30" s="50" t="s">
        <v>72</v>
      </c>
      <c r="E30" s="50" t="s">
        <v>126</v>
      </c>
      <c r="F30" s="50" t="s">
        <v>125</v>
      </c>
      <c r="G30" s="50" t="s">
        <v>120</v>
      </c>
      <c r="H30" s="50" t="s">
        <v>119</v>
      </c>
      <c r="I30" s="51"/>
      <c r="J30" s="50" t="s">
        <v>1048</v>
      </c>
      <c r="K30" s="50" t="s">
        <v>1048</v>
      </c>
      <c r="L30" s="50" t="s">
        <v>1049</v>
      </c>
      <c r="M30" s="50">
        <v>20</v>
      </c>
      <c r="N30" s="50" t="s">
        <v>1053</v>
      </c>
      <c r="O30" s="50" t="s">
        <v>201</v>
      </c>
      <c r="P30" s="50" t="s">
        <v>1051</v>
      </c>
      <c r="Q30" s="50" t="s">
        <v>201</v>
      </c>
      <c r="R30" s="50" t="s">
        <v>1597</v>
      </c>
      <c r="S30" s="50" t="s">
        <v>1597</v>
      </c>
      <c r="T30" s="50">
        <v>125401</v>
      </c>
      <c r="U30" s="51">
        <v>5</v>
      </c>
      <c r="V30" s="51">
        <v>6</v>
      </c>
      <c r="W30" s="51" t="s">
        <v>1590</v>
      </c>
    </row>
    <row r="31" spans="1:23" ht="15" x14ac:dyDescent="0.35">
      <c r="A31" s="50" t="s">
        <v>1071</v>
      </c>
      <c r="B31" s="50" t="s">
        <v>1072</v>
      </c>
      <c r="C31" s="50" t="s">
        <v>127</v>
      </c>
      <c r="D31" s="50" t="s">
        <v>30</v>
      </c>
      <c r="E31" s="50" t="s">
        <v>131</v>
      </c>
      <c r="F31" s="50" t="s">
        <v>1073</v>
      </c>
      <c r="G31" s="50" t="s">
        <v>120</v>
      </c>
      <c r="H31" s="50" t="s">
        <v>168</v>
      </c>
      <c r="I31" s="50" t="s">
        <v>1074</v>
      </c>
      <c r="J31" s="50" t="s">
        <v>1075</v>
      </c>
      <c r="K31" s="50" t="s">
        <v>1076</v>
      </c>
      <c r="L31" s="50" t="s">
        <v>1077</v>
      </c>
      <c r="M31" s="50">
        <v>40</v>
      </c>
      <c r="N31" s="50" t="s">
        <v>1078</v>
      </c>
      <c r="O31" s="50" t="s">
        <v>201</v>
      </c>
      <c r="P31" s="50" t="s">
        <v>1079</v>
      </c>
      <c r="Q31" s="50" t="s">
        <v>201</v>
      </c>
      <c r="R31" s="50" t="s">
        <v>1597</v>
      </c>
      <c r="S31" s="50" t="s">
        <v>1597</v>
      </c>
      <c r="T31" s="50">
        <v>125401</v>
      </c>
      <c r="U31" s="51">
        <v>7</v>
      </c>
      <c r="V31" s="51">
        <v>6</v>
      </c>
      <c r="W31" s="51" t="s">
        <v>1590</v>
      </c>
    </row>
    <row r="32" spans="1:23" ht="15" x14ac:dyDescent="0.35">
      <c r="A32" s="50" t="s">
        <v>1107</v>
      </c>
      <c r="B32" s="50" t="s">
        <v>1108</v>
      </c>
      <c r="C32" s="50" t="s">
        <v>317</v>
      </c>
      <c r="D32" s="50" t="s">
        <v>60</v>
      </c>
      <c r="E32" s="50" t="s">
        <v>149</v>
      </c>
      <c r="F32" s="50" t="s">
        <v>316</v>
      </c>
      <c r="G32" s="50" t="s">
        <v>120</v>
      </c>
      <c r="H32" s="50" t="s">
        <v>119</v>
      </c>
      <c r="I32" s="51"/>
      <c r="J32" s="50" t="s">
        <v>1000</v>
      </c>
      <c r="K32" s="50" t="s">
        <v>1109</v>
      </c>
      <c r="L32" s="50" t="s">
        <v>1110</v>
      </c>
      <c r="M32" s="50">
        <v>50</v>
      </c>
      <c r="N32" s="50" t="s">
        <v>1111</v>
      </c>
      <c r="O32" s="50" t="s">
        <v>201</v>
      </c>
      <c r="P32" s="50" t="s">
        <v>1112</v>
      </c>
      <c r="Q32" s="50" t="s">
        <v>201</v>
      </c>
      <c r="R32" s="50" t="s">
        <v>317</v>
      </c>
      <c r="S32" s="50" t="s">
        <v>317</v>
      </c>
      <c r="T32" s="50">
        <v>111401</v>
      </c>
      <c r="U32" s="51">
        <v>7</v>
      </c>
      <c r="V32" s="51">
        <v>6</v>
      </c>
      <c r="W32" s="51" t="s">
        <v>1590</v>
      </c>
    </row>
    <row r="33" spans="1:23" ht="15" x14ac:dyDescent="0.35">
      <c r="A33" s="50" t="s">
        <v>1140</v>
      </c>
      <c r="B33" s="50" t="s">
        <v>1141</v>
      </c>
      <c r="C33" s="50" t="s">
        <v>127</v>
      </c>
      <c r="D33" s="50" t="s">
        <v>88</v>
      </c>
      <c r="E33" s="50" t="s">
        <v>193</v>
      </c>
      <c r="F33" s="50" t="s">
        <v>125</v>
      </c>
      <c r="G33" s="50" t="s">
        <v>120</v>
      </c>
      <c r="H33" s="50" t="s">
        <v>119</v>
      </c>
      <c r="I33" s="51"/>
      <c r="J33" s="50" t="s">
        <v>1135</v>
      </c>
      <c r="K33" s="50" t="s">
        <v>1135</v>
      </c>
      <c r="L33" s="50" t="s">
        <v>1142</v>
      </c>
      <c r="M33" s="50">
        <v>10</v>
      </c>
      <c r="N33" s="50" t="s">
        <v>1143</v>
      </c>
      <c r="O33" s="50" t="s">
        <v>112</v>
      </c>
      <c r="P33" s="50" t="s">
        <v>1144</v>
      </c>
      <c r="Q33" s="50" t="s">
        <v>112</v>
      </c>
      <c r="R33" s="50" t="s">
        <v>1597</v>
      </c>
      <c r="S33" s="50" t="s">
        <v>1597</v>
      </c>
      <c r="T33" s="50">
        <v>125401</v>
      </c>
      <c r="U33" s="51">
        <v>10</v>
      </c>
      <c r="V33" s="51">
        <v>6</v>
      </c>
      <c r="W33" s="51" t="s">
        <v>1590</v>
      </c>
    </row>
    <row r="34" spans="1:23" ht="15" x14ac:dyDescent="0.35">
      <c r="A34" s="50" t="s">
        <v>1207</v>
      </c>
      <c r="B34" s="50" t="s">
        <v>1208</v>
      </c>
      <c r="C34" s="50" t="s">
        <v>127</v>
      </c>
      <c r="D34" s="50" t="s">
        <v>70</v>
      </c>
      <c r="E34" s="50" t="s">
        <v>128</v>
      </c>
      <c r="F34" s="50" t="s">
        <v>125</v>
      </c>
      <c r="G34" s="50" t="s">
        <v>120</v>
      </c>
      <c r="H34" s="50" t="s">
        <v>119</v>
      </c>
      <c r="I34" s="51"/>
      <c r="J34" s="50" t="s">
        <v>1209</v>
      </c>
      <c r="K34" s="50" t="s">
        <v>1209</v>
      </c>
      <c r="L34" s="50" t="s">
        <v>1210</v>
      </c>
      <c r="M34" s="50">
        <v>200</v>
      </c>
      <c r="N34" s="50" t="s">
        <v>1211</v>
      </c>
      <c r="O34" s="50" t="s">
        <v>112</v>
      </c>
      <c r="P34" s="50" t="s">
        <v>1212</v>
      </c>
      <c r="Q34" s="50" t="s">
        <v>112</v>
      </c>
      <c r="R34" s="50" t="s">
        <v>1597</v>
      </c>
      <c r="S34" s="50" t="s">
        <v>1597</v>
      </c>
      <c r="T34" s="50">
        <v>125401</v>
      </c>
      <c r="U34" s="51">
        <v>12</v>
      </c>
      <c r="V34" s="51">
        <v>6</v>
      </c>
      <c r="W34" s="51" t="s">
        <v>1590</v>
      </c>
    </row>
    <row r="35" spans="1:23" ht="15" x14ac:dyDescent="0.35">
      <c r="A35" s="50" t="s">
        <v>1213</v>
      </c>
      <c r="B35" s="50" t="s">
        <v>1214</v>
      </c>
      <c r="C35" s="50" t="s">
        <v>127</v>
      </c>
      <c r="D35" s="50" t="s">
        <v>40</v>
      </c>
      <c r="E35" s="50" t="s">
        <v>193</v>
      </c>
      <c r="F35" s="50" t="s">
        <v>125</v>
      </c>
      <c r="G35" s="50" t="s">
        <v>120</v>
      </c>
      <c r="H35" s="50" t="s">
        <v>119</v>
      </c>
      <c r="I35" s="51"/>
      <c r="J35" s="50" t="s">
        <v>1215</v>
      </c>
      <c r="K35" s="50" t="s">
        <v>1216</v>
      </c>
      <c r="L35" s="50" t="s">
        <v>1217</v>
      </c>
      <c r="M35" s="50">
        <v>10</v>
      </c>
      <c r="N35" s="50" t="s">
        <v>1218</v>
      </c>
      <c r="O35" s="50" t="s">
        <v>112</v>
      </c>
      <c r="P35" s="50" t="s">
        <v>1219</v>
      </c>
      <c r="Q35" s="50" t="s">
        <v>112</v>
      </c>
      <c r="R35" s="50" t="s">
        <v>1597</v>
      </c>
      <c r="S35" s="50" t="s">
        <v>1597</v>
      </c>
      <c r="T35" s="50">
        <v>125401</v>
      </c>
      <c r="U35" s="51">
        <v>12</v>
      </c>
      <c r="V35" s="51">
        <v>6</v>
      </c>
      <c r="W35" s="51" t="s">
        <v>1590</v>
      </c>
    </row>
    <row r="36" spans="1:23" ht="15" x14ac:dyDescent="0.35">
      <c r="A36" s="50" t="s">
        <v>1220</v>
      </c>
      <c r="B36" s="50" t="s">
        <v>1221</v>
      </c>
      <c r="C36" s="50" t="s">
        <v>127</v>
      </c>
      <c r="D36" s="50" t="s">
        <v>40</v>
      </c>
      <c r="E36" s="50" t="s">
        <v>193</v>
      </c>
      <c r="F36" s="50" t="s">
        <v>125</v>
      </c>
      <c r="G36" s="50" t="s">
        <v>120</v>
      </c>
      <c r="H36" s="50" t="s">
        <v>119</v>
      </c>
      <c r="I36" s="51"/>
      <c r="J36" s="50" t="s">
        <v>1215</v>
      </c>
      <c r="K36" s="50" t="s">
        <v>1216</v>
      </c>
      <c r="L36" s="50" t="s">
        <v>1217</v>
      </c>
      <c r="M36" s="50">
        <v>10</v>
      </c>
      <c r="N36" s="50" t="s">
        <v>1222</v>
      </c>
      <c r="O36" s="50" t="s">
        <v>112</v>
      </c>
      <c r="P36" s="50" t="s">
        <v>1219</v>
      </c>
      <c r="Q36" s="50" t="s">
        <v>112</v>
      </c>
      <c r="R36" s="50" t="s">
        <v>1597</v>
      </c>
      <c r="S36" s="50" t="s">
        <v>1597</v>
      </c>
      <c r="T36" s="50">
        <v>125401</v>
      </c>
      <c r="U36" s="51">
        <v>12</v>
      </c>
      <c r="V36" s="51">
        <v>6</v>
      </c>
      <c r="W36" s="51" t="s">
        <v>1590</v>
      </c>
    </row>
    <row r="37" spans="1:23" ht="15" x14ac:dyDescent="0.35">
      <c r="A37" s="50" t="s">
        <v>1228</v>
      </c>
      <c r="B37" s="50" t="s">
        <v>1229</v>
      </c>
      <c r="C37" s="50" t="s">
        <v>127</v>
      </c>
      <c r="D37" s="50" t="s">
        <v>92</v>
      </c>
      <c r="E37" s="50" t="s">
        <v>115</v>
      </c>
      <c r="F37" s="50" t="s">
        <v>125</v>
      </c>
      <c r="G37" s="50" t="s">
        <v>120</v>
      </c>
      <c r="H37" s="50" t="s">
        <v>119</v>
      </c>
      <c r="I37" s="51"/>
      <c r="J37" s="50" t="s">
        <v>1215</v>
      </c>
      <c r="K37" s="50" t="s">
        <v>1216</v>
      </c>
      <c r="L37" s="50" t="s">
        <v>1217</v>
      </c>
      <c r="M37" s="50">
        <v>100</v>
      </c>
      <c r="N37" s="50" t="s">
        <v>1230</v>
      </c>
      <c r="O37" s="50" t="s">
        <v>112</v>
      </c>
      <c r="P37" s="50" t="s">
        <v>1219</v>
      </c>
      <c r="Q37" s="50" t="s">
        <v>112</v>
      </c>
      <c r="R37" s="50" t="s">
        <v>1597</v>
      </c>
      <c r="S37" s="50" t="s">
        <v>1597</v>
      </c>
      <c r="T37" s="50">
        <v>125401</v>
      </c>
      <c r="U37" s="51">
        <v>12</v>
      </c>
      <c r="V37" s="51">
        <v>6</v>
      </c>
      <c r="W37" s="51" t="s">
        <v>1590</v>
      </c>
    </row>
    <row r="38" spans="1:23" ht="15" x14ac:dyDescent="0.35">
      <c r="A38" s="50" t="s">
        <v>1231</v>
      </c>
      <c r="B38" s="50" t="s">
        <v>1229</v>
      </c>
      <c r="C38" s="50" t="s">
        <v>127</v>
      </c>
      <c r="D38" s="50" t="s">
        <v>44</v>
      </c>
      <c r="E38" s="50" t="s">
        <v>149</v>
      </c>
      <c r="F38" s="50" t="s">
        <v>125</v>
      </c>
      <c r="G38" s="50" t="s">
        <v>120</v>
      </c>
      <c r="H38" s="50" t="s">
        <v>119</v>
      </c>
      <c r="I38" s="51"/>
      <c r="J38" s="50" t="s">
        <v>1215</v>
      </c>
      <c r="K38" s="50" t="s">
        <v>1216</v>
      </c>
      <c r="L38" s="50" t="s">
        <v>1217</v>
      </c>
      <c r="M38" s="50">
        <v>50</v>
      </c>
      <c r="N38" s="50" t="s">
        <v>1232</v>
      </c>
      <c r="O38" s="50" t="s">
        <v>112</v>
      </c>
      <c r="P38" s="50" t="s">
        <v>1219</v>
      </c>
      <c r="Q38" s="50" t="s">
        <v>112</v>
      </c>
      <c r="R38" s="50" t="s">
        <v>1597</v>
      </c>
      <c r="S38" s="50" t="s">
        <v>1597</v>
      </c>
      <c r="T38" s="50">
        <v>125401</v>
      </c>
      <c r="U38" s="51">
        <v>12</v>
      </c>
      <c r="V38" s="51">
        <v>6</v>
      </c>
      <c r="W38" s="51" t="s">
        <v>1590</v>
      </c>
    </row>
    <row r="39" spans="1:23" ht="15" x14ac:dyDescent="0.35">
      <c r="A39" s="50" t="s">
        <v>1233</v>
      </c>
      <c r="B39" s="50" t="s">
        <v>1229</v>
      </c>
      <c r="C39" s="50" t="s">
        <v>127</v>
      </c>
      <c r="D39" s="50" t="s">
        <v>40</v>
      </c>
      <c r="E39" s="50" t="s">
        <v>193</v>
      </c>
      <c r="F39" s="50" t="s">
        <v>125</v>
      </c>
      <c r="G39" s="50" t="s">
        <v>120</v>
      </c>
      <c r="H39" s="50" t="s">
        <v>119</v>
      </c>
      <c r="I39" s="51"/>
      <c r="J39" s="50" t="s">
        <v>1215</v>
      </c>
      <c r="K39" s="50" t="s">
        <v>1216</v>
      </c>
      <c r="L39" s="50" t="s">
        <v>1217</v>
      </c>
      <c r="M39" s="50">
        <v>10</v>
      </c>
      <c r="N39" s="50" t="s">
        <v>1234</v>
      </c>
      <c r="O39" s="50" t="s">
        <v>112</v>
      </c>
      <c r="P39" s="50" t="s">
        <v>1219</v>
      </c>
      <c r="Q39" s="50" t="s">
        <v>112</v>
      </c>
      <c r="R39" s="50" t="s">
        <v>1597</v>
      </c>
      <c r="S39" s="50" t="s">
        <v>1597</v>
      </c>
      <c r="T39" s="50">
        <v>125401</v>
      </c>
      <c r="U39" s="51">
        <v>12</v>
      </c>
      <c r="V39" s="51">
        <v>6</v>
      </c>
      <c r="W39" s="51" t="s">
        <v>1590</v>
      </c>
    </row>
    <row r="40" spans="1:23" ht="15" x14ac:dyDescent="0.35">
      <c r="A40" s="50" t="s">
        <v>1235</v>
      </c>
      <c r="B40" s="50" t="s">
        <v>1229</v>
      </c>
      <c r="C40" s="50" t="s">
        <v>127</v>
      </c>
      <c r="D40" s="50" t="s">
        <v>102</v>
      </c>
      <c r="E40" s="50" t="s">
        <v>149</v>
      </c>
      <c r="F40" s="50" t="s">
        <v>125</v>
      </c>
      <c r="G40" s="50" t="s">
        <v>120</v>
      </c>
      <c r="H40" s="50" t="s">
        <v>119</v>
      </c>
      <c r="I40" s="51"/>
      <c r="J40" s="50" t="s">
        <v>1215</v>
      </c>
      <c r="K40" s="50" t="s">
        <v>1216</v>
      </c>
      <c r="L40" s="50" t="s">
        <v>1217</v>
      </c>
      <c r="M40" s="50">
        <v>50</v>
      </c>
      <c r="N40" s="50" t="s">
        <v>1236</v>
      </c>
      <c r="O40" s="50" t="s">
        <v>112</v>
      </c>
      <c r="P40" s="50" t="s">
        <v>1219</v>
      </c>
      <c r="Q40" s="50" t="s">
        <v>112</v>
      </c>
      <c r="R40" s="50" t="s">
        <v>1597</v>
      </c>
      <c r="S40" s="50" t="s">
        <v>1597</v>
      </c>
      <c r="T40" s="50">
        <v>125401</v>
      </c>
      <c r="U40" s="51">
        <v>12</v>
      </c>
      <c r="V40" s="51">
        <v>6</v>
      </c>
      <c r="W40" s="51" t="s">
        <v>1590</v>
      </c>
    </row>
    <row r="41" spans="1:23" ht="15" x14ac:dyDescent="0.35">
      <c r="A41" s="50" t="s">
        <v>1237</v>
      </c>
      <c r="B41" s="50" t="s">
        <v>1229</v>
      </c>
      <c r="C41" s="50" t="s">
        <v>127</v>
      </c>
      <c r="D41" s="50" t="s">
        <v>94</v>
      </c>
      <c r="E41" s="50" t="s">
        <v>149</v>
      </c>
      <c r="F41" s="50" t="s">
        <v>125</v>
      </c>
      <c r="G41" s="50" t="s">
        <v>120</v>
      </c>
      <c r="H41" s="50" t="s">
        <v>119</v>
      </c>
      <c r="I41" s="51"/>
      <c r="J41" s="50" t="s">
        <v>1215</v>
      </c>
      <c r="K41" s="50" t="s">
        <v>1216</v>
      </c>
      <c r="L41" s="50" t="s">
        <v>1217</v>
      </c>
      <c r="M41" s="50">
        <v>50</v>
      </c>
      <c r="N41" s="50" t="s">
        <v>1238</v>
      </c>
      <c r="O41" s="50" t="s">
        <v>112</v>
      </c>
      <c r="P41" s="50" t="s">
        <v>1219</v>
      </c>
      <c r="Q41" s="50" t="s">
        <v>112</v>
      </c>
      <c r="R41" s="50" t="s">
        <v>1597</v>
      </c>
      <c r="S41" s="50" t="s">
        <v>1597</v>
      </c>
      <c r="T41" s="50">
        <v>125401</v>
      </c>
      <c r="U41" s="51">
        <v>12</v>
      </c>
      <c r="V41" s="51">
        <v>6</v>
      </c>
      <c r="W41" s="51" t="s">
        <v>1590</v>
      </c>
    </row>
    <row r="42" spans="1:23" ht="15" x14ac:dyDescent="0.35">
      <c r="A42" s="50" t="s">
        <v>1239</v>
      </c>
      <c r="B42" s="50" t="s">
        <v>1229</v>
      </c>
      <c r="C42" s="50" t="s">
        <v>127</v>
      </c>
      <c r="D42" s="50" t="s">
        <v>38</v>
      </c>
      <c r="E42" s="50" t="s">
        <v>126</v>
      </c>
      <c r="F42" s="50" t="s">
        <v>125</v>
      </c>
      <c r="G42" s="50" t="s">
        <v>120</v>
      </c>
      <c r="H42" s="50" t="s">
        <v>119</v>
      </c>
      <c r="I42" s="51"/>
      <c r="J42" s="50" t="s">
        <v>1215</v>
      </c>
      <c r="K42" s="50" t="s">
        <v>1216</v>
      </c>
      <c r="L42" s="50" t="s">
        <v>1217</v>
      </c>
      <c r="M42" s="50">
        <v>20</v>
      </c>
      <c r="N42" s="50" t="s">
        <v>1240</v>
      </c>
      <c r="O42" s="50" t="s">
        <v>112</v>
      </c>
      <c r="P42" s="50" t="s">
        <v>1219</v>
      </c>
      <c r="Q42" s="50" t="s">
        <v>112</v>
      </c>
      <c r="R42" s="50" t="s">
        <v>1597</v>
      </c>
      <c r="S42" s="50" t="s">
        <v>1597</v>
      </c>
      <c r="T42" s="50">
        <v>125401</v>
      </c>
      <c r="U42" s="51">
        <v>12</v>
      </c>
      <c r="V42" s="51">
        <v>6</v>
      </c>
      <c r="W42" s="51" t="s">
        <v>1590</v>
      </c>
    </row>
    <row r="43" spans="1:23" ht="15" x14ac:dyDescent="0.35">
      <c r="A43" s="50" t="s">
        <v>1241</v>
      </c>
      <c r="B43" s="50" t="s">
        <v>1229</v>
      </c>
      <c r="C43" s="50" t="s">
        <v>127</v>
      </c>
      <c r="D43" s="50" t="s">
        <v>106</v>
      </c>
      <c r="E43" s="50" t="s">
        <v>159</v>
      </c>
      <c r="F43" s="50" t="s">
        <v>125</v>
      </c>
      <c r="G43" s="50" t="s">
        <v>120</v>
      </c>
      <c r="H43" s="50" t="s">
        <v>119</v>
      </c>
      <c r="I43" s="51"/>
      <c r="J43" s="50" t="s">
        <v>1215</v>
      </c>
      <c r="K43" s="50" t="s">
        <v>1216</v>
      </c>
      <c r="L43" s="50" t="s">
        <v>1217</v>
      </c>
      <c r="M43" s="50">
        <v>60</v>
      </c>
      <c r="N43" s="50" t="s">
        <v>1242</v>
      </c>
      <c r="O43" s="50" t="s">
        <v>112</v>
      </c>
      <c r="P43" s="50" t="s">
        <v>1219</v>
      </c>
      <c r="Q43" s="50" t="s">
        <v>112</v>
      </c>
      <c r="R43" s="50" t="s">
        <v>1597</v>
      </c>
      <c r="S43" s="50" t="s">
        <v>1597</v>
      </c>
      <c r="T43" s="50">
        <v>125401</v>
      </c>
      <c r="U43" s="51">
        <v>12</v>
      </c>
      <c r="V43" s="51">
        <v>6</v>
      </c>
      <c r="W43" s="51" t="s">
        <v>1590</v>
      </c>
    </row>
    <row r="44" spans="1:23" ht="15" x14ac:dyDescent="0.35">
      <c r="A44" s="50" t="s">
        <v>1275</v>
      </c>
      <c r="B44" s="50" t="s">
        <v>1276</v>
      </c>
      <c r="C44" s="50" t="s">
        <v>317</v>
      </c>
      <c r="D44" s="50" t="s">
        <v>68</v>
      </c>
      <c r="E44" s="50" t="s">
        <v>126</v>
      </c>
      <c r="F44" s="50" t="s">
        <v>316</v>
      </c>
      <c r="G44" s="50" t="s">
        <v>120</v>
      </c>
      <c r="H44" s="50" t="s">
        <v>119</v>
      </c>
      <c r="I44" s="51"/>
      <c r="J44" s="50" t="s">
        <v>1277</v>
      </c>
      <c r="K44" s="50" t="s">
        <v>1277</v>
      </c>
      <c r="L44" s="50" t="s">
        <v>1278</v>
      </c>
      <c r="M44" s="50">
        <v>20</v>
      </c>
      <c r="N44" s="50" t="s">
        <v>1279</v>
      </c>
      <c r="O44" s="50" t="s">
        <v>112</v>
      </c>
      <c r="P44" s="50" t="s">
        <v>1280</v>
      </c>
      <c r="Q44" s="50" t="s">
        <v>112</v>
      </c>
      <c r="R44" s="50" t="s">
        <v>317</v>
      </c>
      <c r="S44" s="50" t="s">
        <v>317</v>
      </c>
      <c r="T44" s="50">
        <v>111401</v>
      </c>
      <c r="U44" s="51">
        <v>13</v>
      </c>
      <c r="V44" s="51">
        <v>6</v>
      </c>
      <c r="W44" s="51" t="s">
        <v>1590</v>
      </c>
    </row>
    <row r="45" spans="1:23" ht="15" x14ac:dyDescent="0.35">
      <c r="A45" s="50" t="s">
        <v>1281</v>
      </c>
      <c r="B45" s="50" t="s">
        <v>1282</v>
      </c>
      <c r="C45" s="50" t="s">
        <v>127</v>
      </c>
      <c r="D45" s="50" t="s">
        <v>46</v>
      </c>
      <c r="E45" s="50" t="s">
        <v>149</v>
      </c>
      <c r="F45" s="50" t="s">
        <v>125</v>
      </c>
      <c r="G45" s="50" t="s">
        <v>120</v>
      </c>
      <c r="H45" s="50" t="s">
        <v>119</v>
      </c>
      <c r="I45" s="51"/>
      <c r="J45" s="50" t="s">
        <v>1245</v>
      </c>
      <c r="K45" s="50" t="s">
        <v>1245</v>
      </c>
      <c r="L45" s="50" t="s">
        <v>1283</v>
      </c>
      <c r="M45" s="50">
        <v>50</v>
      </c>
      <c r="N45" s="50" t="s">
        <v>1284</v>
      </c>
      <c r="O45" s="50" t="s">
        <v>112</v>
      </c>
      <c r="P45" s="50" t="s">
        <v>1285</v>
      </c>
      <c r="Q45" s="50" t="s">
        <v>112</v>
      </c>
      <c r="R45" s="50" t="s">
        <v>1597</v>
      </c>
      <c r="S45" s="50" t="s">
        <v>1597</v>
      </c>
      <c r="T45" s="50">
        <v>125401</v>
      </c>
      <c r="U45" s="51">
        <v>13</v>
      </c>
      <c r="V45" s="51">
        <v>6</v>
      </c>
      <c r="W45" s="51" t="s">
        <v>1590</v>
      </c>
    </row>
    <row r="46" spans="1:23" ht="15" x14ac:dyDescent="0.35">
      <c r="A46" s="50" t="s">
        <v>1306</v>
      </c>
      <c r="B46" s="50" t="s">
        <v>1307</v>
      </c>
      <c r="C46" s="50" t="s">
        <v>127</v>
      </c>
      <c r="D46" s="50" t="s">
        <v>72</v>
      </c>
      <c r="E46" s="50" t="s">
        <v>149</v>
      </c>
      <c r="F46" s="50" t="s">
        <v>125</v>
      </c>
      <c r="G46" s="50" t="s">
        <v>120</v>
      </c>
      <c r="H46" s="50" t="s">
        <v>119</v>
      </c>
      <c r="I46" s="51"/>
      <c r="J46" s="50" t="s">
        <v>1308</v>
      </c>
      <c r="K46" s="50" t="s">
        <v>1309</v>
      </c>
      <c r="L46" s="50" t="s">
        <v>1310</v>
      </c>
      <c r="M46" s="50">
        <v>50</v>
      </c>
      <c r="N46" s="50" t="s">
        <v>1311</v>
      </c>
      <c r="O46" s="50" t="s">
        <v>112</v>
      </c>
      <c r="P46" s="50" t="s">
        <v>1312</v>
      </c>
      <c r="Q46" s="50" t="s">
        <v>112</v>
      </c>
      <c r="R46" s="50" t="s">
        <v>1597</v>
      </c>
      <c r="S46" s="50" t="s">
        <v>1597</v>
      </c>
      <c r="T46" s="50">
        <v>125401</v>
      </c>
      <c r="U46" s="51">
        <v>20</v>
      </c>
      <c r="V46" s="51">
        <v>6</v>
      </c>
      <c r="W46" s="51" t="s">
        <v>1590</v>
      </c>
    </row>
    <row r="47" spans="1:23" ht="15" x14ac:dyDescent="0.35">
      <c r="A47" s="50" t="s">
        <v>1313</v>
      </c>
      <c r="B47" s="50" t="s">
        <v>1307</v>
      </c>
      <c r="C47" s="50" t="s">
        <v>127</v>
      </c>
      <c r="D47" s="50" t="s">
        <v>88</v>
      </c>
      <c r="E47" s="50" t="s">
        <v>193</v>
      </c>
      <c r="F47" s="50" t="s">
        <v>125</v>
      </c>
      <c r="G47" s="50" t="s">
        <v>120</v>
      </c>
      <c r="H47" s="50" t="s">
        <v>119</v>
      </c>
      <c r="I47" s="51"/>
      <c r="J47" s="50" t="s">
        <v>1308</v>
      </c>
      <c r="K47" s="50" t="s">
        <v>1309</v>
      </c>
      <c r="L47" s="50" t="s">
        <v>1310</v>
      </c>
      <c r="M47" s="50">
        <v>10</v>
      </c>
      <c r="N47" s="50" t="s">
        <v>1314</v>
      </c>
      <c r="O47" s="50" t="s">
        <v>112</v>
      </c>
      <c r="P47" s="50" t="s">
        <v>1312</v>
      </c>
      <c r="Q47" s="50" t="s">
        <v>112</v>
      </c>
      <c r="R47" s="50" t="s">
        <v>1597</v>
      </c>
      <c r="S47" s="50" t="s">
        <v>1597</v>
      </c>
      <c r="T47" s="50">
        <v>125401</v>
      </c>
      <c r="U47" s="51">
        <v>20</v>
      </c>
      <c r="V47" s="51">
        <v>6</v>
      </c>
      <c r="W47" s="51" t="s">
        <v>1590</v>
      </c>
    </row>
    <row r="48" spans="1:23" ht="15" x14ac:dyDescent="0.35">
      <c r="A48" s="50" t="s">
        <v>1353</v>
      </c>
      <c r="B48" s="50" t="s">
        <v>1354</v>
      </c>
      <c r="C48" s="50" t="s">
        <v>127</v>
      </c>
      <c r="D48" s="50" t="s">
        <v>88</v>
      </c>
      <c r="E48" s="50" t="s">
        <v>193</v>
      </c>
      <c r="F48" s="50" t="s">
        <v>125</v>
      </c>
      <c r="G48" s="50" t="s">
        <v>120</v>
      </c>
      <c r="H48" s="50" t="s">
        <v>119</v>
      </c>
      <c r="I48" s="51"/>
      <c r="J48" s="50" t="s">
        <v>1335</v>
      </c>
      <c r="K48" s="50" t="s">
        <v>1335</v>
      </c>
      <c r="L48" s="50" t="s">
        <v>1355</v>
      </c>
      <c r="M48" s="50">
        <v>10</v>
      </c>
      <c r="N48" s="50" t="s">
        <v>1356</v>
      </c>
      <c r="O48" s="50" t="s">
        <v>112</v>
      </c>
      <c r="P48" s="50" t="s">
        <v>1357</v>
      </c>
      <c r="Q48" s="50" t="s">
        <v>112</v>
      </c>
      <c r="R48" s="50" t="s">
        <v>1597</v>
      </c>
      <c r="S48" s="50" t="s">
        <v>1597</v>
      </c>
      <c r="T48" s="50">
        <v>125401</v>
      </c>
      <c r="U48" s="51">
        <v>18</v>
      </c>
      <c r="V48" s="51">
        <v>6</v>
      </c>
      <c r="W48" s="51" t="s">
        <v>1590</v>
      </c>
    </row>
    <row r="49" spans="1:23" ht="15" x14ac:dyDescent="0.35">
      <c r="A49" s="50" t="s">
        <v>1393</v>
      </c>
      <c r="B49" s="50" t="s">
        <v>1394</v>
      </c>
      <c r="C49" s="50" t="s">
        <v>127</v>
      </c>
      <c r="D49" s="50" t="s">
        <v>38</v>
      </c>
      <c r="E49" s="50" t="s">
        <v>126</v>
      </c>
      <c r="F49" s="50" t="s">
        <v>125</v>
      </c>
      <c r="G49" s="50" t="s">
        <v>120</v>
      </c>
      <c r="H49" s="50" t="s">
        <v>119</v>
      </c>
      <c r="I49" s="51"/>
      <c r="J49" s="50" t="s">
        <v>1395</v>
      </c>
      <c r="K49" s="50" t="s">
        <v>1309</v>
      </c>
      <c r="L49" s="50" t="s">
        <v>1396</v>
      </c>
      <c r="M49" s="50">
        <v>20</v>
      </c>
      <c r="N49" s="50" t="s">
        <v>1397</v>
      </c>
      <c r="O49" s="50" t="s">
        <v>112</v>
      </c>
      <c r="P49" s="50" t="s">
        <v>1398</v>
      </c>
      <c r="Q49" s="50" t="s">
        <v>112</v>
      </c>
      <c r="R49" s="50" t="s">
        <v>1597</v>
      </c>
      <c r="S49" s="50" t="s">
        <v>1597</v>
      </c>
      <c r="T49" s="50">
        <v>125401</v>
      </c>
      <c r="U49" s="51">
        <v>20</v>
      </c>
      <c r="V49" s="51">
        <v>6</v>
      </c>
      <c r="W49" s="51" t="s">
        <v>1590</v>
      </c>
    </row>
    <row r="50" spans="1:23" ht="15" x14ac:dyDescent="0.35">
      <c r="A50" s="50" t="s">
        <v>1399</v>
      </c>
      <c r="B50" s="50" t="s">
        <v>1394</v>
      </c>
      <c r="C50" s="50" t="s">
        <v>127</v>
      </c>
      <c r="D50" s="50" t="s">
        <v>42</v>
      </c>
      <c r="E50" s="50" t="s">
        <v>140</v>
      </c>
      <c r="F50" s="50" t="s">
        <v>125</v>
      </c>
      <c r="G50" s="50" t="s">
        <v>120</v>
      </c>
      <c r="H50" s="50" t="s">
        <v>119</v>
      </c>
      <c r="I50" s="51"/>
      <c r="J50" s="50" t="s">
        <v>1395</v>
      </c>
      <c r="K50" s="50" t="s">
        <v>1309</v>
      </c>
      <c r="L50" s="50" t="s">
        <v>1396</v>
      </c>
      <c r="M50" s="50">
        <v>30</v>
      </c>
      <c r="N50" s="50" t="s">
        <v>1400</v>
      </c>
      <c r="O50" s="50" t="s">
        <v>112</v>
      </c>
      <c r="P50" s="50" t="s">
        <v>1398</v>
      </c>
      <c r="Q50" s="50" t="s">
        <v>112</v>
      </c>
      <c r="R50" s="50" t="s">
        <v>1597</v>
      </c>
      <c r="S50" s="50" t="s">
        <v>1597</v>
      </c>
      <c r="T50" s="50">
        <v>125401</v>
      </c>
      <c r="U50" s="51">
        <v>20</v>
      </c>
      <c r="V50" s="51">
        <v>6</v>
      </c>
      <c r="W50" s="51" t="s">
        <v>1590</v>
      </c>
    </row>
    <row r="51" spans="1:23" ht="15" x14ac:dyDescent="0.35">
      <c r="A51" s="50" t="s">
        <v>1401</v>
      </c>
      <c r="B51" s="50" t="s">
        <v>1394</v>
      </c>
      <c r="C51" s="50" t="s">
        <v>127</v>
      </c>
      <c r="D51" s="50" t="s">
        <v>62</v>
      </c>
      <c r="E51" s="50" t="s">
        <v>149</v>
      </c>
      <c r="F51" s="50" t="s">
        <v>125</v>
      </c>
      <c r="G51" s="50" t="s">
        <v>120</v>
      </c>
      <c r="H51" s="50" t="s">
        <v>119</v>
      </c>
      <c r="I51" s="51"/>
      <c r="J51" s="50" t="s">
        <v>1395</v>
      </c>
      <c r="K51" s="50" t="s">
        <v>1309</v>
      </c>
      <c r="L51" s="50" t="s">
        <v>1396</v>
      </c>
      <c r="M51" s="50">
        <v>50</v>
      </c>
      <c r="N51" s="50" t="s">
        <v>1402</v>
      </c>
      <c r="O51" s="50" t="s">
        <v>112</v>
      </c>
      <c r="P51" s="50" t="s">
        <v>1398</v>
      </c>
      <c r="Q51" s="50" t="s">
        <v>112</v>
      </c>
      <c r="R51" s="50" t="s">
        <v>1597</v>
      </c>
      <c r="S51" s="50" t="s">
        <v>1597</v>
      </c>
      <c r="T51" s="50">
        <v>125401</v>
      </c>
      <c r="U51" s="51">
        <v>20</v>
      </c>
      <c r="V51" s="51">
        <v>6</v>
      </c>
      <c r="W51" s="51" t="s">
        <v>1590</v>
      </c>
    </row>
    <row r="52" spans="1:23" ht="15" x14ac:dyDescent="0.35">
      <c r="A52" s="50" t="s">
        <v>1403</v>
      </c>
      <c r="B52" s="50" t="s">
        <v>1394</v>
      </c>
      <c r="C52" s="50" t="s">
        <v>127</v>
      </c>
      <c r="D52" s="50" t="s">
        <v>92</v>
      </c>
      <c r="E52" s="50" t="s">
        <v>128</v>
      </c>
      <c r="F52" s="50" t="s">
        <v>125</v>
      </c>
      <c r="G52" s="50" t="s">
        <v>120</v>
      </c>
      <c r="H52" s="50" t="s">
        <v>119</v>
      </c>
      <c r="I52" s="51"/>
      <c r="J52" s="50" t="s">
        <v>1395</v>
      </c>
      <c r="K52" s="50" t="s">
        <v>1309</v>
      </c>
      <c r="L52" s="50" t="s">
        <v>1396</v>
      </c>
      <c r="M52" s="50">
        <v>200</v>
      </c>
      <c r="N52" s="50" t="s">
        <v>1404</v>
      </c>
      <c r="O52" s="50" t="s">
        <v>112</v>
      </c>
      <c r="P52" s="50" t="s">
        <v>1398</v>
      </c>
      <c r="Q52" s="50" t="s">
        <v>112</v>
      </c>
      <c r="R52" s="50" t="s">
        <v>1597</v>
      </c>
      <c r="S52" s="50" t="s">
        <v>1597</v>
      </c>
      <c r="T52" s="50">
        <v>125401</v>
      </c>
      <c r="U52" s="51">
        <v>20</v>
      </c>
      <c r="V52" s="51">
        <v>6</v>
      </c>
      <c r="W52" s="51" t="s">
        <v>1590</v>
      </c>
    </row>
    <row r="53" spans="1:23" ht="15" x14ac:dyDescent="0.35">
      <c r="A53" s="50" t="s">
        <v>1405</v>
      </c>
      <c r="B53" s="50" t="s">
        <v>1394</v>
      </c>
      <c r="C53" s="50" t="s">
        <v>127</v>
      </c>
      <c r="D53" s="50" t="s">
        <v>106</v>
      </c>
      <c r="E53" s="50" t="s">
        <v>163</v>
      </c>
      <c r="F53" s="50" t="s">
        <v>125</v>
      </c>
      <c r="G53" s="50" t="s">
        <v>120</v>
      </c>
      <c r="H53" s="50" t="s">
        <v>119</v>
      </c>
      <c r="I53" s="51"/>
      <c r="J53" s="50" t="s">
        <v>1395</v>
      </c>
      <c r="K53" s="50" t="s">
        <v>1309</v>
      </c>
      <c r="L53" s="50" t="s">
        <v>1396</v>
      </c>
      <c r="M53" s="50">
        <v>150</v>
      </c>
      <c r="N53" s="50" t="s">
        <v>1406</v>
      </c>
      <c r="O53" s="50" t="s">
        <v>112</v>
      </c>
      <c r="P53" s="50" t="s">
        <v>1398</v>
      </c>
      <c r="Q53" s="50" t="s">
        <v>112</v>
      </c>
      <c r="R53" s="50" t="s">
        <v>1597</v>
      </c>
      <c r="S53" s="50" t="s">
        <v>1597</v>
      </c>
      <c r="T53" s="50">
        <v>125401</v>
      </c>
      <c r="U53" s="51">
        <v>20</v>
      </c>
      <c r="V53" s="51">
        <v>6</v>
      </c>
      <c r="W53" s="51" t="s">
        <v>1590</v>
      </c>
    </row>
    <row r="54" spans="1:23" ht="15" x14ac:dyDescent="0.35">
      <c r="A54" s="50" t="s">
        <v>1407</v>
      </c>
      <c r="B54" s="50" t="s">
        <v>1394</v>
      </c>
      <c r="C54" s="50" t="s">
        <v>127</v>
      </c>
      <c r="D54" s="50" t="s">
        <v>102</v>
      </c>
      <c r="E54" s="50" t="s">
        <v>140</v>
      </c>
      <c r="F54" s="50" t="s">
        <v>125</v>
      </c>
      <c r="G54" s="50" t="s">
        <v>120</v>
      </c>
      <c r="H54" s="50" t="s">
        <v>119</v>
      </c>
      <c r="I54" s="51"/>
      <c r="J54" s="50" t="s">
        <v>1395</v>
      </c>
      <c r="K54" s="50" t="s">
        <v>1309</v>
      </c>
      <c r="L54" s="50" t="s">
        <v>1396</v>
      </c>
      <c r="M54" s="50">
        <v>30</v>
      </c>
      <c r="N54" s="50" t="s">
        <v>1408</v>
      </c>
      <c r="O54" s="50" t="s">
        <v>112</v>
      </c>
      <c r="P54" s="50" t="s">
        <v>1398</v>
      </c>
      <c r="Q54" s="50" t="s">
        <v>112</v>
      </c>
      <c r="R54" s="50" t="s">
        <v>1597</v>
      </c>
      <c r="S54" s="50" t="s">
        <v>1597</v>
      </c>
      <c r="T54" s="50">
        <v>125401</v>
      </c>
      <c r="U54" s="51">
        <v>20</v>
      </c>
      <c r="V54" s="51">
        <v>6</v>
      </c>
      <c r="W54" s="51" t="s">
        <v>1590</v>
      </c>
    </row>
    <row r="55" spans="1:23" ht="15" x14ac:dyDescent="0.35">
      <c r="A55" s="50" t="s">
        <v>1409</v>
      </c>
      <c r="B55" s="50" t="s">
        <v>1394</v>
      </c>
      <c r="C55" s="50" t="s">
        <v>127</v>
      </c>
      <c r="D55" s="50" t="s">
        <v>94</v>
      </c>
      <c r="E55" s="50" t="s">
        <v>731</v>
      </c>
      <c r="F55" s="50" t="s">
        <v>125</v>
      </c>
      <c r="G55" s="50" t="s">
        <v>120</v>
      </c>
      <c r="H55" s="50" t="s">
        <v>119</v>
      </c>
      <c r="I55" s="51"/>
      <c r="J55" s="50" t="s">
        <v>1395</v>
      </c>
      <c r="K55" s="50" t="s">
        <v>1309</v>
      </c>
      <c r="L55" s="50" t="s">
        <v>1396</v>
      </c>
      <c r="M55" s="50">
        <v>70</v>
      </c>
      <c r="N55" s="50" t="s">
        <v>1410</v>
      </c>
      <c r="O55" s="50" t="s">
        <v>112</v>
      </c>
      <c r="P55" s="50" t="s">
        <v>1398</v>
      </c>
      <c r="Q55" s="50" t="s">
        <v>112</v>
      </c>
      <c r="R55" s="50" t="s">
        <v>1597</v>
      </c>
      <c r="S55" s="50" t="s">
        <v>1597</v>
      </c>
      <c r="T55" s="50">
        <v>125401</v>
      </c>
      <c r="U55" s="51">
        <v>20</v>
      </c>
      <c r="V55" s="51">
        <v>6</v>
      </c>
      <c r="W55" s="51" t="s">
        <v>1590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6773-5D81-4652-B2B6-CB30F6F7B9FF}">
  <sheetPr>
    <tabColor rgb="FFFFCCFF"/>
  </sheetPr>
  <dimension ref="B2:R70"/>
  <sheetViews>
    <sheetView zoomScale="85" zoomScaleNormal="85" workbookViewId="0">
      <selection activeCell="F31" sqref="F31"/>
    </sheetView>
  </sheetViews>
  <sheetFormatPr defaultRowHeight="13.2" x14ac:dyDescent="0.25"/>
  <cols>
    <col min="2" max="2" width="12.88671875" bestFit="1" customWidth="1"/>
    <col min="3" max="4" width="17.109375" bestFit="1" customWidth="1"/>
    <col min="5" max="5" width="27.5546875" bestFit="1" customWidth="1"/>
    <col min="6" max="6" width="29" style="2" customWidth="1"/>
    <col min="7" max="7" width="13.5546875" bestFit="1" customWidth="1"/>
    <col min="8" max="8" width="9.88671875" style="2" bestFit="1" customWidth="1"/>
    <col min="9" max="9" width="8.5546875" bestFit="1" customWidth="1"/>
    <col min="10" max="10" width="16.6640625" style="2" customWidth="1"/>
    <col min="11" max="11" width="14.109375" customWidth="1"/>
    <col min="12" max="12" width="15.88671875" customWidth="1"/>
    <col min="13" max="13" width="23.21875" customWidth="1"/>
    <col min="14" max="14" width="15.6640625" customWidth="1"/>
    <col min="15" max="15" width="18.88671875" customWidth="1"/>
    <col min="16" max="16" width="23.88671875" customWidth="1"/>
    <col min="17" max="17" width="16.6640625" customWidth="1"/>
    <col min="18" max="18" width="25" customWidth="1"/>
  </cols>
  <sheetData>
    <row r="2" spans="2:18" s="2" customFormat="1" x14ac:dyDescent="0.25">
      <c r="O2" s="2">
        <f>SUM(Table1[Use Old TSC Stock])</f>
        <v>7927</v>
      </c>
      <c r="P2" s="9">
        <f>SUM(Table1[Total cost use TSC Stock])</f>
        <v>416689.27999999991</v>
      </c>
      <c r="Q2" s="2">
        <f>SUM(Table1[Use IPACK New])</f>
        <v>1244</v>
      </c>
      <c r="R2" s="9">
        <f>SUM(Table1[Total cost use New IPACK])</f>
        <v>149643.66</v>
      </c>
    </row>
    <row r="3" spans="2:18" s="2" customFormat="1" ht="14.4" x14ac:dyDescent="0.25">
      <c r="B3" s="10" t="s">
        <v>1595</v>
      </c>
      <c r="C3" s="10" t="s">
        <v>1612</v>
      </c>
      <c r="D3" s="10" t="s">
        <v>1287</v>
      </c>
      <c r="E3" s="2" t="s">
        <v>1615</v>
      </c>
      <c r="F3" s="2" t="s">
        <v>1616</v>
      </c>
      <c r="H3" s="52" t="s">
        <v>1595</v>
      </c>
      <c r="I3" s="53" t="s">
        <v>1612</v>
      </c>
      <c r="J3" s="53" t="s">
        <v>1287</v>
      </c>
      <c r="K3" s="53" t="s">
        <v>990</v>
      </c>
      <c r="L3" s="53" t="s">
        <v>1286</v>
      </c>
      <c r="M3" s="54" t="s">
        <v>1593</v>
      </c>
      <c r="N3" s="54" t="s">
        <v>1594</v>
      </c>
      <c r="O3" s="55" t="s">
        <v>996</v>
      </c>
      <c r="P3" s="55" t="s">
        <v>1613</v>
      </c>
      <c r="Q3" s="56" t="s">
        <v>999</v>
      </c>
      <c r="R3" s="57" t="s">
        <v>1614</v>
      </c>
    </row>
    <row r="4" spans="2:18" s="2" customFormat="1" x14ac:dyDescent="0.25">
      <c r="B4" s="2" t="s">
        <v>1597</v>
      </c>
      <c r="C4" s="2" t="s">
        <v>1597</v>
      </c>
      <c r="D4" s="2">
        <v>125401</v>
      </c>
      <c r="E4" s="9">
        <v>74830.95</v>
      </c>
      <c r="F4" s="9">
        <v>38666.36</v>
      </c>
      <c r="H4" s="33" t="s">
        <v>1597</v>
      </c>
      <c r="I4" s="33" t="s">
        <v>1597</v>
      </c>
      <c r="J4" s="33">
        <v>125401</v>
      </c>
      <c r="K4" s="33" t="s">
        <v>30</v>
      </c>
      <c r="L4" s="58">
        <v>40</v>
      </c>
      <c r="M4" s="33">
        <f>VLOOKUP($K4,Table2[[Material]:[IPACK sell Price]],3,0)</f>
        <v>32.39</v>
      </c>
      <c r="N4" s="33">
        <f>VLOOKUP($K4,Table2[[Material]:[IPACK sell Price]],4,0)</f>
        <v>31.36</v>
      </c>
      <c r="O4" s="33">
        <v>40</v>
      </c>
      <c r="P4" s="38">
        <f t="shared" ref="P4:P35" si="0">M4*O4</f>
        <v>1295.5999999999999</v>
      </c>
      <c r="Q4" s="33"/>
      <c r="R4" s="38">
        <f t="shared" ref="R4:R35" si="1">Q4*N4</f>
        <v>0</v>
      </c>
    </row>
    <row r="5" spans="2:18" s="2" customFormat="1" x14ac:dyDescent="0.25">
      <c r="B5" s="2" t="s">
        <v>1596</v>
      </c>
      <c r="C5" s="2" t="s">
        <v>1602</v>
      </c>
      <c r="D5" s="2">
        <v>124401</v>
      </c>
      <c r="E5" s="9">
        <v>18422.400000000001</v>
      </c>
      <c r="F5" s="9">
        <v>0</v>
      </c>
      <c r="H5" s="33" t="s">
        <v>1597</v>
      </c>
      <c r="I5" s="33" t="s">
        <v>1597</v>
      </c>
      <c r="J5" s="33">
        <v>125401</v>
      </c>
      <c r="K5" s="33" t="s">
        <v>38</v>
      </c>
      <c r="L5" s="58">
        <v>60</v>
      </c>
      <c r="M5" s="33">
        <f>VLOOKUP($K5,Table2[[Material]:[IPACK sell Price]],3,0)</f>
        <v>10.91</v>
      </c>
      <c r="N5" s="33">
        <f>VLOOKUP($K5,Table2[[Material]:[IPACK sell Price]],4,0)</f>
        <v>10.56</v>
      </c>
      <c r="O5" s="33">
        <v>60</v>
      </c>
      <c r="P5" s="38">
        <f t="shared" si="0"/>
        <v>654.6</v>
      </c>
      <c r="Q5" s="33"/>
      <c r="R5" s="38">
        <f t="shared" si="1"/>
        <v>0</v>
      </c>
    </row>
    <row r="6" spans="2:18" s="2" customFormat="1" x14ac:dyDescent="0.25">
      <c r="B6"/>
      <c r="C6" s="2" t="s">
        <v>1604</v>
      </c>
      <c r="D6" s="2">
        <v>124402</v>
      </c>
      <c r="E6" s="9">
        <v>339.03</v>
      </c>
      <c r="F6" s="9">
        <v>3817.3</v>
      </c>
      <c r="H6" s="33" t="s">
        <v>1597</v>
      </c>
      <c r="I6" s="33" t="s">
        <v>1597</v>
      </c>
      <c r="J6" s="33">
        <v>125401</v>
      </c>
      <c r="K6" s="33" t="s">
        <v>40</v>
      </c>
      <c r="L6" s="58">
        <v>30</v>
      </c>
      <c r="M6" s="33">
        <f>VLOOKUP($K6,Table2[[Material]:[IPACK sell Price]],3,0)</f>
        <v>6.9399999999999995</v>
      </c>
      <c r="N6" s="33">
        <f>VLOOKUP($K6,Table2[[Material]:[IPACK sell Price]],4,0)</f>
        <v>6.71</v>
      </c>
      <c r="O6" s="33">
        <v>30</v>
      </c>
      <c r="P6" s="38">
        <f t="shared" si="0"/>
        <v>208.2</v>
      </c>
      <c r="Q6" s="33"/>
      <c r="R6" s="38">
        <f t="shared" si="1"/>
        <v>0</v>
      </c>
    </row>
    <row r="7" spans="2:18" s="2" customFormat="1" x14ac:dyDescent="0.25">
      <c r="B7"/>
      <c r="C7" s="2" t="s">
        <v>1600</v>
      </c>
      <c r="D7" s="2">
        <v>124403</v>
      </c>
      <c r="E7" s="9">
        <v>32364.890000000007</v>
      </c>
      <c r="F7" s="9">
        <v>1531.5</v>
      </c>
      <c r="H7" s="33" t="s">
        <v>1597</v>
      </c>
      <c r="I7" s="33" t="s">
        <v>1597</v>
      </c>
      <c r="J7" s="33">
        <v>125401</v>
      </c>
      <c r="K7" s="33" t="s">
        <v>42</v>
      </c>
      <c r="L7" s="58">
        <v>40</v>
      </c>
      <c r="M7" s="33">
        <f>VLOOKUP($K7,Table2[[Material]:[IPACK sell Price]],3,0)</f>
        <v>12.69</v>
      </c>
      <c r="N7" s="33">
        <f>VLOOKUP($K7,Table2[[Material]:[IPACK sell Price]],4,0)</f>
        <v>12.28</v>
      </c>
      <c r="O7" s="33">
        <v>40</v>
      </c>
      <c r="P7" s="38">
        <f t="shared" si="0"/>
        <v>507.59999999999997</v>
      </c>
      <c r="Q7" s="33"/>
      <c r="R7" s="38">
        <f t="shared" si="1"/>
        <v>0</v>
      </c>
    </row>
    <row r="8" spans="2:18" s="2" customFormat="1" x14ac:dyDescent="0.25">
      <c r="B8"/>
      <c r="C8" s="2" t="s">
        <v>1603</v>
      </c>
      <c r="D8" s="2">
        <v>124404</v>
      </c>
      <c r="E8" s="9">
        <v>118263</v>
      </c>
      <c r="F8" s="9">
        <v>0</v>
      </c>
      <c r="H8" s="33" t="s">
        <v>1597</v>
      </c>
      <c r="I8" s="33" t="s">
        <v>1597</v>
      </c>
      <c r="J8" s="33">
        <v>125401</v>
      </c>
      <c r="K8" s="33" t="s">
        <v>44</v>
      </c>
      <c r="L8" s="58">
        <v>70</v>
      </c>
      <c r="M8" s="33">
        <f>VLOOKUP($K8,Table2[[Material]:[IPACK sell Price]],3,0)</f>
        <v>21.490000000000002</v>
      </c>
      <c r="N8" s="33">
        <f>VLOOKUP($K8,Table2[[Material]:[IPACK sell Price]],4,0)</f>
        <v>20.8</v>
      </c>
      <c r="O8" s="33">
        <v>70</v>
      </c>
      <c r="P8" s="38">
        <f t="shared" si="0"/>
        <v>1504.3000000000002</v>
      </c>
      <c r="Q8" s="33"/>
      <c r="R8" s="38">
        <f t="shared" si="1"/>
        <v>0</v>
      </c>
    </row>
    <row r="9" spans="2:18" s="2" customFormat="1" x14ac:dyDescent="0.25">
      <c r="B9"/>
      <c r="C9" s="2" t="s">
        <v>1605</v>
      </c>
      <c r="D9" s="2">
        <v>124405</v>
      </c>
      <c r="E9" s="9">
        <v>19978.050000000003</v>
      </c>
      <c r="F9" s="9">
        <v>10221.4</v>
      </c>
      <c r="H9" s="33" t="s">
        <v>1597</v>
      </c>
      <c r="I9" s="33" t="s">
        <v>1597</v>
      </c>
      <c r="J9" s="33">
        <v>125401</v>
      </c>
      <c r="K9" s="33" t="s">
        <v>46</v>
      </c>
      <c r="L9" s="58">
        <v>100</v>
      </c>
      <c r="M9" s="33">
        <f>VLOOKUP($K9,Table2[[Material]:[IPACK sell Price]],3,0)</f>
        <v>17.110000000000003</v>
      </c>
      <c r="N9" s="33">
        <f>VLOOKUP($K9,Table2[[Material]:[IPACK sell Price]],4,0)</f>
        <v>16.559999999999999</v>
      </c>
      <c r="O9" s="33">
        <v>100</v>
      </c>
      <c r="P9" s="38">
        <f t="shared" si="0"/>
        <v>1711.0000000000002</v>
      </c>
      <c r="Q9" s="33"/>
      <c r="R9" s="38">
        <f t="shared" si="1"/>
        <v>0</v>
      </c>
    </row>
    <row r="10" spans="2:18" s="2" customFormat="1" x14ac:dyDescent="0.25">
      <c r="B10"/>
      <c r="C10" s="2" t="s">
        <v>1599</v>
      </c>
      <c r="D10" s="2">
        <v>124407</v>
      </c>
      <c r="E10" s="9">
        <v>46877.46</v>
      </c>
      <c r="F10" s="9">
        <v>3666.6</v>
      </c>
      <c r="H10" s="33" t="s">
        <v>1597</v>
      </c>
      <c r="I10" s="33" t="s">
        <v>1597</v>
      </c>
      <c r="J10" s="33">
        <v>125401</v>
      </c>
      <c r="K10" s="33" t="s">
        <v>48</v>
      </c>
      <c r="L10" s="58">
        <v>500</v>
      </c>
      <c r="M10" s="33">
        <f>VLOOKUP($K10,Table2[[Material]:[IPACK sell Price]],3,0)</f>
        <v>9.6</v>
      </c>
      <c r="N10" s="33">
        <f>VLOOKUP($K10,Table2[[Material]:[IPACK sell Price]],4,0)</f>
        <v>9.2899999999999991</v>
      </c>
      <c r="O10" s="33">
        <v>500</v>
      </c>
      <c r="P10" s="38">
        <f t="shared" si="0"/>
        <v>4800</v>
      </c>
      <c r="Q10" s="33"/>
      <c r="R10" s="38">
        <f t="shared" si="1"/>
        <v>0</v>
      </c>
    </row>
    <row r="11" spans="2:18" s="2" customFormat="1" x14ac:dyDescent="0.25">
      <c r="B11"/>
      <c r="C11" s="2" t="s">
        <v>1606</v>
      </c>
      <c r="D11" s="2">
        <v>124409</v>
      </c>
      <c r="E11" s="9">
        <v>5660.79</v>
      </c>
      <c r="F11" s="9">
        <v>0</v>
      </c>
      <c r="H11" s="33" t="s">
        <v>1597</v>
      </c>
      <c r="I11" s="33" t="s">
        <v>1597</v>
      </c>
      <c r="J11" s="33">
        <v>125401</v>
      </c>
      <c r="K11" s="33" t="s">
        <v>62</v>
      </c>
      <c r="L11" s="58">
        <v>150</v>
      </c>
      <c r="M11" s="33">
        <f>VLOOKUP($K11,Table2[[Material]:[IPACK sell Price]],3,0)</f>
        <v>361.40999999999997</v>
      </c>
      <c r="N11" s="33">
        <f>VLOOKUP($K11,Table2[[Material]:[IPACK sell Price]],4,0)</f>
        <v>350</v>
      </c>
      <c r="O11" s="33">
        <v>61</v>
      </c>
      <c r="P11" s="38">
        <f t="shared" si="0"/>
        <v>22046.01</v>
      </c>
      <c r="Q11" s="33">
        <v>89</v>
      </c>
      <c r="R11" s="38">
        <f t="shared" si="1"/>
        <v>31150</v>
      </c>
    </row>
    <row r="12" spans="2:18" s="2" customFormat="1" x14ac:dyDescent="0.25">
      <c r="B12"/>
      <c r="C12" s="2" t="s">
        <v>1607</v>
      </c>
      <c r="D12" s="2">
        <v>124411</v>
      </c>
      <c r="E12" s="9">
        <v>6451.75</v>
      </c>
      <c r="F12" s="9">
        <v>172.5</v>
      </c>
      <c r="H12" s="33" t="s">
        <v>1597</v>
      </c>
      <c r="I12" s="33" t="s">
        <v>1597</v>
      </c>
      <c r="J12" s="33">
        <v>125401</v>
      </c>
      <c r="K12" s="33" t="s">
        <v>70</v>
      </c>
      <c r="L12" s="58">
        <v>260</v>
      </c>
      <c r="M12" s="33">
        <f>VLOOKUP($K12,Table2[[Material]:[IPACK sell Price]],3,0)</f>
        <v>27.110000000000003</v>
      </c>
      <c r="N12" s="33">
        <f>VLOOKUP($K12,Table2[[Material]:[IPACK sell Price]],4,0)</f>
        <v>25.48</v>
      </c>
      <c r="O12" s="33">
        <v>178</v>
      </c>
      <c r="P12" s="38">
        <f t="shared" si="0"/>
        <v>4825.5800000000008</v>
      </c>
      <c r="Q12" s="33">
        <v>82</v>
      </c>
      <c r="R12" s="38">
        <f t="shared" si="1"/>
        <v>2089.36</v>
      </c>
    </row>
    <row r="13" spans="2:18" s="2" customFormat="1" x14ac:dyDescent="0.25">
      <c r="B13"/>
      <c r="C13" s="2" t="s">
        <v>1601</v>
      </c>
      <c r="D13" s="2">
        <v>124704</v>
      </c>
      <c r="E13" s="9">
        <v>1303.58</v>
      </c>
      <c r="F13" s="9">
        <v>0</v>
      </c>
      <c r="H13" s="33" t="s">
        <v>1597</v>
      </c>
      <c r="I13" s="33" t="s">
        <v>1597</v>
      </c>
      <c r="J13" s="33">
        <v>125401</v>
      </c>
      <c r="K13" s="33" t="s">
        <v>72</v>
      </c>
      <c r="L13" s="58">
        <v>70</v>
      </c>
      <c r="M13" s="33">
        <f>VLOOKUP($K13,Table2[[Material]:[IPACK sell Price]],3,0)</f>
        <v>49.6</v>
      </c>
      <c r="N13" s="33">
        <f>VLOOKUP($K13,Table2[[Material]:[IPACK sell Price]],4,0)</f>
        <v>48.02</v>
      </c>
      <c r="O13" s="58">
        <v>70</v>
      </c>
      <c r="P13" s="38">
        <f t="shared" si="0"/>
        <v>3472</v>
      </c>
      <c r="Q13" s="33"/>
      <c r="R13" s="38">
        <f t="shared" si="1"/>
        <v>0</v>
      </c>
    </row>
    <row r="14" spans="2:18" s="2" customFormat="1" x14ac:dyDescent="0.25">
      <c r="B14"/>
      <c r="C14" s="2" t="s">
        <v>1598</v>
      </c>
      <c r="D14" s="2">
        <v>124601</v>
      </c>
      <c r="E14" s="9">
        <v>76547.62000000001</v>
      </c>
      <c r="F14" s="9">
        <v>91568</v>
      </c>
      <c r="H14" s="33" t="s">
        <v>1597</v>
      </c>
      <c r="I14" s="33" t="s">
        <v>1597</v>
      </c>
      <c r="J14" s="33">
        <v>125401</v>
      </c>
      <c r="K14" s="33" t="s">
        <v>80</v>
      </c>
      <c r="L14" s="58">
        <v>100</v>
      </c>
      <c r="M14" s="33">
        <f>VLOOKUP($K14,Table2[[Material]:[IPACK sell Price]],3,0)</f>
        <v>91.09</v>
      </c>
      <c r="N14" s="33">
        <f>VLOOKUP($K14,Table2[[Material]:[IPACK sell Price]],4,0)</f>
        <v>88.2</v>
      </c>
      <c r="O14" s="58">
        <v>100</v>
      </c>
      <c r="P14" s="38">
        <f t="shared" si="0"/>
        <v>9109</v>
      </c>
      <c r="Q14" s="33"/>
      <c r="R14" s="38">
        <f t="shared" si="1"/>
        <v>0</v>
      </c>
    </row>
    <row r="15" spans="2:18" s="2" customFormat="1" x14ac:dyDescent="0.25">
      <c r="B15"/>
      <c r="C15" s="2" t="s">
        <v>1610</v>
      </c>
      <c r="D15" s="2">
        <v>124701</v>
      </c>
      <c r="E15" s="9">
        <v>131.16</v>
      </c>
      <c r="F15" s="9">
        <v>0</v>
      </c>
      <c r="H15" s="33" t="s">
        <v>1597</v>
      </c>
      <c r="I15" s="33" t="s">
        <v>1597</v>
      </c>
      <c r="J15" s="33">
        <v>125401</v>
      </c>
      <c r="K15" s="33" t="s">
        <v>88</v>
      </c>
      <c r="L15" s="58">
        <v>40</v>
      </c>
      <c r="M15" s="33">
        <f>VLOOKUP($K15,Table2[[Material]:[IPACK sell Price]],3,0)</f>
        <v>114.62</v>
      </c>
      <c r="N15" s="33">
        <f>VLOOKUP($K15,Table2[[Material]:[IPACK sell Price]],4,0)</f>
        <v>85</v>
      </c>
      <c r="O15" s="58">
        <v>40</v>
      </c>
      <c r="P15" s="38">
        <f t="shared" si="0"/>
        <v>4584.8</v>
      </c>
      <c r="Q15" s="33"/>
      <c r="R15" s="38">
        <f t="shared" si="1"/>
        <v>0</v>
      </c>
    </row>
    <row r="16" spans="2:18" s="2" customFormat="1" x14ac:dyDescent="0.25">
      <c r="B16"/>
      <c r="C16" s="2" t="s">
        <v>1608</v>
      </c>
      <c r="D16" s="2">
        <v>124502</v>
      </c>
      <c r="E16" s="9">
        <v>6257.6</v>
      </c>
      <c r="F16" s="9">
        <v>0</v>
      </c>
      <c r="H16" s="33" t="s">
        <v>1597</v>
      </c>
      <c r="I16" s="33" t="s">
        <v>1597</v>
      </c>
      <c r="J16" s="33">
        <v>125401</v>
      </c>
      <c r="K16" s="33" t="s">
        <v>92</v>
      </c>
      <c r="L16" s="58">
        <v>700</v>
      </c>
      <c r="M16" s="33">
        <f>VLOOKUP($K16,Table2[[Material]:[IPACK sell Price]],3,0)</f>
        <v>16.21</v>
      </c>
      <c r="N16" s="33">
        <f>VLOOKUP($K16,Table2[[Material]:[IPACK sell Price]],4,0)</f>
        <v>15.69</v>
      </c>
      <c r="O16" s="33">
        <v>650</v>
      </c>
      <c r="P16" s="38">
        <f t="shared" si="0"/>
        <v>10536.5</v>
      </c>
      <c r="Q16" s="33">
        <v>50</v>
      </c>
      <c r="R16" s="38">
        <f t="shared" si="1"/>
        <v>784.5</v>
      </c>
    </row>
    <row r="17" spans="2:18" s="2" customFormat="1" x14ac:dyDescent="0.25">
      <c r="B17"/>
      <c r="C17" s="2" t="s">
        <v>1609</v>
      </c>
      <c r="D17" s="2">
        <v>124702</v>
      </c>
      <c r="E17" s="9">
        <v>4660.5</v>
      </c>
      <c r="F17" s="9">
        <v>0</v>
      </c>
      <c r="H17" s="33" t="s">
        <v>1597</v>
      </c>
      <c r="I17" s="33" t="s">
        <v>1597</v>
      </c>
      <c r="J17" s="33">
        <v>125401</v>
      </c>
      <c r="K17" s="33" t="s">
        <v>94</v>
      </c>
      <c r="L17" s="58">
        <v>220</v>
      </c>
      <c r="M17" s="33">
        <f>VLOOKUP($K17,Table2[[Material]:[IPACK sell Price]],3,0)</f>
        <v>7.4799999999999995</v>
      </c>
      <c r="N17" s="33">
        <f>VLOOKUP($K17,Table2[[Material]:[IPACK sell Price]],4,0)</f>
        <v>7.24</v>
      </c>
      <c r="O17" s="58">
        <v>220</v>
      </c>
      <c r="P17" s="38">
        <f t="shared" si="0"/>
        <v>1645.6</v>
      </c>
      <c r="Q17" s="33"/>
      <c r="R17" s="38">
        <f t="shared" si="1"/>
        <v>0</v>
      </c>
    </row>
    <row r="18" spans="2:18" s="2" customFormat="1" x14ac:dyDescent="0.25">
      <c r="B18" s="2" t="s">
        <v>317</v>
      </c>
      <c r="C18" s="2" t="s">
        <v>317</v>
      </c>
      <c r="D18" s="2">
        <v>111401</v>
      </c>
      <c r="E18" s="9">
        <v>4600.5</v>
      </c>
      <c r="F18" s="9">
        <v>0</v>
      </c>
      <c r="H18" s="33" t="s">
        <v>1597</v>
      </c>
      <c r="I18" s="33" t="s">
        <v>1597</v>
      </c>
      <c r="J18" s="33">
        <v>125401</v>
      </c>
      <c r="K18" s="33" t="s">
        <v>98</v>
      </c>
      <c r="L18" s="58">
        <v>7</v>
      </c>
      <c r="M18" s="33">
        <f>VLOOKUP($K18,Table2[[Material]:[IPACK sell Price]],3,0)</f>
        <v>32.18</v>
      </c>
      <c r="N18" s="33">
        <f>VLOOKUP($K18,Table2[[Material]:[IPACK sell Price]],4,0)</f>
        <v>30.54</v>
      </c>
      <c r="O18" s="58">
        <v>7</v>
      </c>
      <c r="P18" s="38">
        <f t="shared" si="0"/>
        <v>225.26</v>
      </c>
      <c r="Q18" s="33"/>
      <c r="R18" s="38">
        <f t="shared" si="1"/>
        <v>0</v>
      </c>
    </row>
    <row r="19" spans="2:18" s="2" customFormat="1" x14ac:dyDescent="0.25">
      <c r="B19" s="2" t="s">
        <v>995</v>
      </c>
      <c r="C19"/>
      <c r="D19"/>
      <c r="E19" s="9">
        <v>416689.27999999997</v>
      </c>
      <c r="F19" s="9">
        <v>149643.66</v>
      </c>
      <c r="H19" s="33" t="s">
        <v>1597</v>
      </c>
      <c r="I19" s="33" t="s">
        <v>1597</v>
      </c>
      <c r="J19" s="33">
        <v>125401</v>
      </c>
      <c r="K19" s="33" t="s">
        <v>102</v>
      </c>
      <c r="L19" s="58">
        <v>230</v>
      </c>
      <c r="M19" s="33">
        <f>VLOOKUP($K19,Table2[[Material]:[IPACK sell Price]],3,0)</f>
        <v>11.29</v>
      </c>
      <c r="N19" s="33">
        <f>VLOOKUP($K19,Table2[[Material]:[IPACK sell Price]],4,0)</f>
        <v>10.93</v>
      </c>
      <c r="O19" s="58">
        <v>230</v>
      </c>
      <c r="P19" s="38">
        <f t="shared" si="0"/>
        <v>2596.6999999999998</v>
      </c>
      <c r="Q19" s="33"/>
      <c r="R19" s="38">
        <f t="shared" si="1"/>
        <v>0</v>
      </c>
    </row>
    <row r="20" spans="2:18" s="2" customFormat="1" x14ac:dyDescent="0.25">
      <c r="B20"/>
      <c r="C20"/>
      <c r="H20" s="33" t="s">
        <v>1597</v>
      </c>
      <c r="I20" s="33" t="s">
        <v>1597</v>
      </c>
      <c r="J20" s="33">
        <v>125401</v>
      </c>
      <c r="K20" s="33" t="s">
        <v>104</v>
      </c>
      <c r="L20" s="58">
        <v>10</v>
      </c>
      <c r="M20" s="33">
        <f>VLOOKUP($K20,Table2[[Material]:[IPACK sell Price]],3,0)</f>
        <v>12.14</v>
      </c>
      <c r="N20" s="33">
        <f>VLOOKUP($K20,Table2[[Material]:[IPACK sell Price]],4,0)</f>
        <v>11.52</v>
      </c>
      <c r="O20" s="33">
        <v>10</v>
      </c>
      <c r="P20" s="38">
        <f t="shared" si="0"/>
        <v>121.4</v>
      </c>
      <c r="Q20" s="33"/>
      <c r="R20" s="38">
        <f t="shared" si="1"/>
        <v>0</v>
      </c>
    </row>
    <row r="21" spans="2:18" s="2" customFormat="1" x14ac:dyDescent="0.25">
      <c r="B21"/>
      <c r="C21"/>
      <c r="H21" s="33" t="s">
        <v>1597</v>
      </c>
      <c r="I21" s="33" t="s">
        <v>1597</v>
      </c>
      <c r="J21" s="33">
        <v>125401</v>
      </c>
      <c r="K21" s="33" t="s">
        <v>106</v>
      </c>
      <c r="L21" s="58">
        <v>510</v>
      </c>
      <c r="M21" s="33">
        <f>VLOOKUP($K21,Table2[[Material]:[IPACK sell Price]],3,0)</f>
        <v>19.180000000000003</v>
      </c>
      <c r="N21" s="33">
        <f>VLOOKUP($K21,Table2[[Material]:[IPACK sell Price]],4,0)</f>
        <v>18.57</v>
      </c>
      <c r="O21" s="33">
        <v>260</v>
      </c>
      <c r="P21" s="38">
        <f t="shared" si="0"/>
        <v>4986.8000000000011</v>
      </c>
      <c r="Q21" s="33">
        <v>250</v>
      </c>
      <c r="R21" s="38">
        <f t="shared" si="1"/>
        <v>4642.5</v>
      </c>
    </row>
    <row r="22" spans="2:18" s="2" customFormat="1" x14ac:dyDescent="0.25">
      <c r="B22"/>
      <c r="C22"/>
      <c r="H22" s="33" t="s">
        <v>317</v>
      </c>
      <c r="I22" s="33" t="s">
        <v>317</v>
      </c>
      <c r="J22" s="33">
        <v>111401</v>
      </c>
      <c r="K22" s="33" t="s">
        <v>60</v>
      </c>
      <c r="L22" s="58">
        <v>70</v>
      </c>
      <c r="M22" s="33">
        <f>VLOOKUP($K22,Table2[[Material]:[IPACK sell Price]],3,0)</f>
        <v>28.14</v>
      </c>
      <c r="N22" s="33">
        <f>VLOOKUP($K22,Table2[[Material]:[IPACK sell Price]],4,0)</f>
        <v>24</v>
      </c>
      <c r="O22" s="58">
        <v>70</v>
      </c>
      <c r="P22" s="38">
        <f t="shared" si="0"/>
        <v>1969.8</v>
      </c>
      <c r="Q22" s="33"/>
      <c r="R22" s="38">
        <f t="shared" si="1"/>
        <v>0</v>
      </c>
    </row>
    <row r="23" spans="2:18" s="2" customFormat="1" x14ac:dyDescent="0.25">
      <c r="B23"/>
      <c r="C23"/>
      <c r="H23" s="33" t="s">
        <v>317</v>
      </c>
      <c r="I23" s="33" t="s">
        <v>317</v>
      </c>
      <c r="J23" s="33">
        <v>111401</v>
      </c>
      <c r="K23" s="33" t="s">
        <v>66</v>
      </c>
      <c r="L23" s="58">
        <v>10</v>
      </c>
      <c r="M23" s="33">
        <f>VLOOKUP($K23,Table2[[Material]:[IPACK sell Price]],3,0)</f>
        <v>32.79</v>
      </c>
      <c r="N23" s="33">
        <f>VLOOKUP($K23,Table2[[Material]:[IPACK sell Price]],4,0)</f>
        <v>31.12</v>
      </c>
      <c r="O23" s="58">
        <v>10</v>
      </c>
      <c r="P23" s="38">
        <f t="shared" si="0"/>
        <v>327.9</v>
      </c>
      <c r="Q23" s="33"/>
      <c r="R23" s="38">
        <f t="shared" si="1"/>
        <v>0</v>
      </c>
    </row>
    <row r="24" spans="2:18" s="2" customFormat="1" x14ac:dyDescent="0.25">
      <c r="B24"/>
      <c r="C24"/>
      <c r="H24" s="33" t="s">
        <v>317</v>
      </c>
      <c r="I24" s="33" t="s">
        <v>317</v>
      </c>
      <c r="J24" s="33">
        <v>111401</v>
      </c>
      <c r="K24" s="33" t="s">
        <v>68</v>
      </c>
      <c r="L24" s="58">
        <v>40</v>
      </c>
      <c r="M24" s="33">
        <f>VLOOKUP($K24,Table2[[Material]:[IPACK sell Price]],3,0)</f>
        <v>57.57</v>
      </c>
      <c r="N24" s="33">
        <f>VLOOKUP($K24,Table2[[Material]:[IPACK sell Price]],4,0)</f>
        <v>54.64</v>
      </c>
      <c r="O24" s="58">
        <v>40</v>
      </c>
      <c r="P24" s="38">
        <f t="shared" si="0"/>
        <v>2302.8000000000002</v>
      </c>
      <c r="Q24" s="33"/>
      <c r="R24" s="38">
        <f t="shared" si="1"/>
        <v>0</v>
      </c>
    </row>
    <row r="25" spans="2:18" s="2" customFormat="1" x14ac:dyDescent="0.25">
      <c r="B25"/>
      <c r="C25"/>
      <c r="D25"/>
      <c r="H25" s="33" t="s">
        <v>1596</v>
      </c>
      <c r="I25" s="33" t="s">
        <v>1602</v>
      </c>
      <c r="J25" s="33">
        <v>124401</v>
      </c>
      <c r="K25" s="33" t="s">
        <v>68</v>
      </c>
      <c r="L25" s="58">
        <v>320</v>
      </c>
      <c r="M25" s="33">
        <f>VLOOKUP($K25,Table2[[Material]:[IPACK sell Price]],3,0)</f>
        <v>57.57</v>
      </c>
      <c r="N25" s="33">
        <f>VLOOKUP($K25,Table2[[Material]:[IPACK sell Price]],4,0)</f>
        <v>54.64</v>
      </c>
      <c r="O25" s="58">
        <v>320</v>
      </c>
      <c r="P25" s="38">
        <f t="shared" si="0"/>
        <v>18422.400000000001</v>
      </c>
      <c r="Q25" s="33"/>
      <c r="R25" s="38">
        <f t="shared" si="1"/>
        <v>0</v>
      </c>
    </row>
    <row r="26" spans="2:18" s="2" customFormat="1" x14ac:dyDescent="0.25">
      <c r="B26"/>
      <c r="C26"/>
      <c r="D26"/>
      <c r="H26" s="33" t="s">
        <v>1596</v>
      </c>
      <c r="I26" s="33" t="s">
        <v>1604</v>
      </c>
      <c r="J26" s="33">
        <v>124402</v>
      </c>
      <c r="K26" s="33" t="s">
        <v>18</v>
      </c>
      <c r="L26" s="58">
        <v>40</v>
      </c>
      <c r="M26" s="33">
        <f>VLOOKUP($K26,Table2[[Material]:[IPACK sell Price]],3,0)</f>
        <v>48.08</v>
      </c>
      <c r="N26" s="33">
        <f>VLOOKUP($K26,Table2[[Material]:[IPACK sell Price]],4,0)</f>
        <v>46.55</v>
      </c>
      <c r="O26" s="33">
        <v>2</v>
      </c>
      <c r="P26" s="38">
        <f t="shared" si="0"/>
        <v>96.16</v>
      </c>
      <c r="Q26" s="33">
        <v>38</v>
      </c>
      <c r="R26" s="38">
        <f t="shared" si="1"/>
        <v>1768.8999999999999</v>
      </c>
    </row>
    <row r="27" spans="2:18" s="2" customFormat="1" x14ac:dyDescent="0.25">
      <c r="B27"/>
      <c r="C27"/>
      <c r="D27"/>
      <c r="H27" s="33" t="s">
        <v>1596</v>
      </c>
      <c r="I27" s="33" t="s">
        <v>1604</v>
      </c>
      <c r="J27" s="33">
        <v>124402</v>
      </c>
      <c r="K27" s="33" t="s">
        <v>24</v>
      </c>
      <c r="L27" s="58">
        <v>40</v>
      </c>
      <c r="M27" s="33">
        <f>VLOOKUP($K27,Table2[[Material]:[IPACK sell Price]],3,0)</f>
        <v>52.89</v>
      </c>
      <c r="N27" s="33">
        <f>VLOOKUP($K27,Table2[[Material]:[IPACK sell Price]],4,0)</f>
        <v>51.21</v>
      </c>
      <c r="O27" s="33"/>
      <c r="P27" s="38">
        <f t="shared" si="0"/>
        <v>0</v>
      </c>
      <c r="Q27" s="33">
        <v>40</v>
      </c>
      <c r="R27" s="38">
        <f t="shared" si="1"/>
        <v>2048.4</v>
      </c>
    </row>
    <row r="28" spans="2:18" x14ac:dyDescent="0.25">
      <c r="H28" s="33" t="s">
        <v>1596</v>
      </c>
      <c r="I28" s="33" t="s">
        <v>1604</v>
      </c>
      <c r="J28" s="33">
        <v>124402</v>
      </c>
      <c r="K28" s="33" t="s">
        <v>82</v>
      </c>
      <c r="L28" s="58">
        <v>1</v>
      </c>
      <c r="M28" s="33">
        <f>VLOOKUP($K28,Table2[[Material]:[IPACK sell Price]],3,0)</f>
        <v>156.85</v>
      </c>
      <c r="N28" s="33">
        <f>VLOOKUP($K28,Table2[[Material]:[IPACK sell Price]],4,0)</f>
        <v>151.9</v>
      </c>
      <c r="O28" s="33">
        <v>1</v>
      </c>
      <c r="P28" s="38">
        <f t="shared" si="0"/>
        <v>156.85</v>
      </c>
      <c r="Q28" s="33"/>
      <c r="R28" s="38">
        <f t="shared" si="1"/>
        <v>0</v>
      </c>
    </row>
    <row r="29" spans="2:18" x14ac:dyDescent="0.25">
      <c r="H29" s="33" t="s">
        <v>1596</v>
      </c>
      <c r="I29" s="33" t="s">
        <v>1604</v>
      </c>
      <c r="J29" s="33">
        <v>124402</v>
      </c>
      <c r="K29" s="33" t="s">
        <v>84</v>
      </c>
      <c r="L29" s="58">
        <v>1</v>
      </c>
      <c r="M29" s="33">
        <f>VLOOKUP($K29,Table2[[Material]:[IPACK sell Price]],3,0)</f>
        <v>86.02000000000001</v>
      </c>
      <c r="N29" s="33">
        <f>VLOOKUP($K29,Table2[[Material]:[IPACK sell Price]],4,0)</f>
        <v>83.3</v>
      </c>
      <c r="O29" s="33">
        <v>1</v>
      </c>
      <c r="P29" s="38">
        <f t="shared" si="0"/>
        <v>86.02000000000001</v>
      </c>
      <c r="Q29" s="33"/>
      <c r="R29" s="38">
        <f t="shared" si="1"/>
        <v>0</v>
      </c>
    </row>
    <row r="30" spans="2:18" x14ac:dyDescent="0.25">
      <c r="H30" s="33" t="s">
        <v>1596</v>
      </c>
      <c r="I30" s="33" t="s">
        <v>1600</v>
      </c>
      <c r="J30" s="33">
        <v>124403</v>
      </c>
      <c r="K30" s="33" t="s">
        <v>108</v>
      </c>
      <c r="L30" s="58">
        <v>40</v>
      </c>
      <c r="M30" s="33">
        <f>VLOOKUP($K30,Table2[[Material]:[IPACK sell Price]],3,0)</f>
        <v>14.47</v>
      </c>
      <c r="N30" s="33">
        <f>VLOOKUP($K30,Table2[[Material]:[IPACK sell Price]],4,0)</f>
        <v>14</v>
      </c>
      <c r="O30" s="33">
        <v>30</v>
      </c>
      <c r="P30" s="38">
        <f t="shared" si="0"/>
        <v>434.1</v>
      </c>
      <c r="Q30" s="33">
        <v>10</v>
      </c>
      <c r="R30" s="38">
        <f t="shared" si="1"/>
        <v>140</v>
      </c>
    </row>
    <row r="31" spans="2:18" x14ac:dyDescent="0.25">
      <c r="H31" s="33" t="s">
        <v>1596</v>
      </c>
      <c r="I31" s="33" t="s">
        <v>1600</v>
      </c>
      <c r="J31" s="33">
        <v>124403</v>
      </c>
      <c r="K31" s="33" t="s">
        <v>16</v>
      </c>
      <c r="L31" s="58">
        <v>220</v>
      </c>
      <c r="M31" s="33">
        <f>VLOOKUP($K31,Table2[[Material]:[IPACK sell Price]],3,0)</f>
        <v>64.27000000000001</v>
      </c>
      <c r="N31" s="33">
        <f>VLOOKUP($K31,Table2[[Material]:[IPACK sell Price]],4,0)</f>
        <v>60.5</v>
      </c>
      <c r="O31" s="33">
        <v>197</v>
      </c>
      <c r="P31" s="38">
        <f t="shared" si="0"/>
        <v>12661.190000000002</v>
      </c>
      <c r="Q31" s="33">
        <v>23</v>
      </c>
      <c r="R31" s="38">
        <f t="shared" si="1"/>
        <v>1391.5</v>
      </c>
    </row>
    <row r="32" spans="2:18" x14ac:dyDescent="0.25">
      <c r="H32" s="33" t="s">
        <v>1596</v>
      </c>
      <c r="I32" s="33" t="s">
        <v>1600</v>
      </c>
      <c r="J32" s="33">
        <v>124403</v>
      </c>
      <c r="K32" s="33" t="s">
        <v>74</v>
      </c>
      <c r="L32" s="58">
        <v>240</v>
      </c>
      <c r="M32" s="33">
        <f>VLOOKUP($K32,Table2[[Material]:[IPACK sell Price]],3,0)</f>
        <v>80.290000000000006</v>
      </c>
      <c r="N32" s="33">
        <f>VLOOKUP($K32,Table2[[Material]:[IPACK sell Price]],4,0)</f>
        <v>76.2</v>
      </c>
      <c r="O32" s="58">
        <v>240</v>
      </c>
      <c r="P32" s="38">
        <f t="shared" si="0"/>
        <v>19269.600000000002</v>
      </c>
      <c r="Q32" s="33"/>
      <c r="R32" s="38">
        <f t="shared" si="1"/>
        <v>0</v>
      </c>
    </row>
    <row r="33" spans="8:18" x14ac:dyDescent="0.25">
      <c r="H33" s="33" t="s">
        <v>1596</v>
      </c>
      <c r="I33" s="33" t="s">
        <v>1603</v>
      </c>
      <c r="J33" s="33">
        <v>124404</v>
      </c>
      <c r="K33" s="33" t="s">
        <v>20</v>
      </c>
      <c r="L33" s="58">
        <v>50</v>
      </c>
      <c r="M33" s="33">
        <f>VLOOKUP($K33,Table2[[Material]:[IPACK sell Price]],3,0)</f>
        <v>94.12</v>
      </c>
      <c r="N33" s="33">
        <f>VLOOKUP($K33,Table2[[Material]:[IPACK sell Price]],4,0)</f>
        <v>91.14</v>
      </c>
      <c r="O33" s="33">
        <v>50</v>
      </c>
      <c r="P33" s="38">
        <f t="shared" si="0"/>
        <v>4706</v>
      </c>
      <c r="Q33" s="33"/>
      <c r="R33" s="38">
        <f t="shared" si="1"/>
        <v>0</v>
      </c>
    </row>
    <row r="34" spans="8:18" x14ac:dyDescent="0.25">
      <c r="H34" s="33" t="s">
        <v>1596</v>
      </c>
      <c r="I34" s="33" t="s">
        <v>1603</v>
      </c>
      <c r="J34" s="33">
        <v>124404</v>
      </c>
      <c r="K34" s="33" t="s">
        <v>22</v>
      </c>
      <c r="L34" s="58">
        <v>50</v>
      </c>
      <c r="M34" s="33">
        <f>VLOOKUP($K34,Table2[[Material]:[IPACK sell Price]],3,0)</f>
        <v>94.12</v>
      </c>
      <c r="N34" s="33">
        <f>VLOOKUP($K34,Table2[[Material]:[IPACK sell Price]],4,0)</f>
        <v>91.14</v>
      </c>
      <c r="O34" s="33">
        <v>50</v>
      </c>
      <c r="P34" s="38">
        <f t="shared" si="0"/>
        <v>4706</v>
      </c>
      <c r="Q34" s="33"/>
      <c r="R34" s="38">
        <f t="shared" si="1"/>
        <v>0</v>
      </c>
    </row>
    <row r="35" spans="8:18" x14ac:dyDescent="0.25">
      <c r="H35" s="33" t="s">
        <v>1596</v>
      </c>
      <c r="I35" s="33" t="s">
        <v>1603</v>
      </c>
      <c r="J35" s="33">
        <v>124404</v>
      </c>
      <c r="K35" s="33" t="s">
        <v>52</v>
      </c>
      <c r="L35" s="58">
        <v>950</v>
      </c>
      <c r="M35" s="33">
        <f>VLOOKUP($K35,Table2[[Material]:[IPACK sell Price]],3,0)</f>
        <v>78.22</v>
      </c>
      <c r="N35" s="33">
        <f>VLOOKUP($K35,Table2[[Material]:[IPACK sell Price]],4,0)</f>
        <v>70</v>
      </c>
      <c r="O35" s="58">
        <v>950</v>
      </c>
      <c r="P35" s="38">
        <f t="shared" si="0"/>
        <v>74309</v>
      </c>
      <c r="Q35" s="33"/>
      <c r="R35" s="38">
        <f t="shared" si="1"/>
        <v>0</v>
      </c>
    </row>
    <row r="36" spans="8:18" x14ac:dyDescent="0.25">
      <c r="H36" s="33" t="s">
        <v>1596</v>
      </c>
      <c r="I36" s="33" t="s">
        <v>1603</v>
      </c>
      <c r="J36" s="33">
        <v>124404</v>
      </c>
      <c r="K36" s="33" t="s">
        <v>68</v>
      </c>
      <c r="L36" s="58">
        <v>600</v>
      </c>
      <c r="M36" s="33">
        <f>VLOOKUP($K36,Table2[[Material]:[IPACK sell Price]],3,0)</f>
        <v>57.57</v>
      </c>
      <c r="N36" s="33">
        <f>VLOOKUP($K36,Table2[[Material]:[IPACK sell Price]],4,0)</f>
        <v>54.64</v>
      </c>
      <c r="O36" s="58">
        <v>600</v>
      </c>
      <c r="P36" s="38">
        <f t="shared" ref="P36:P67" si="2">M36*O36</f>
        <v>34542</v>
      </c>
      <c r="Q36" s="33"/>
      <c r="R36" s="38">
        <f t="shared" ref="R36:R67" si="3">Q36*N36</f>
        <v>0</v>
      </c>
    </row>
    <row r="37" spans="8:18" x14ac:dyDescent="0.25">
      <c r="H37" s="33" t="s">
        <v>1596</v>
      </c>
      <c r="I37" s="33" t="s">
        <v>1605</v>
      </c>
      <c r="J37" s="33">
        <v>124405</v>
      </c>
      <c r="K37" s="33" t="s">
        <v>34</v>
      </c>
      <c r="L37" s="58">
        <v>180</v>
      </c>
      <c r="M37" s="33">
        <f>VLOOKUP($K37,Table2[[Material]:[IPACK sell Price]],3,0)</f>
        <v>9.1199999999999992</v>
      </c>
      <c r="N37" s="33">
        <f>VLOOKUP($K37,Table2[[Material]:[IPACK sell Price]],4,0)</f>
        <v>8.82</v>
      </c>
      <c r="O37" s="33">
        <v>155</v>
      </c>
      <c r="P37" s="38">
        <f t="shared" si="2"/>
        <v>1413.6</v>
      </c>
      <c r="Q37" s="33">
        <v>25</v>
      </c>
      <c r="R37" s="38">
        <f t="shared" si="3"/>
        <v>220.5</v>
      </c>
    </row>
    <row r="38" spans="8:18" x14ac:dyDescent="0.25">
      <c r="H38" s="33" t="s">
        <v>1596</v>
      </c>
      <c r="I38" s="33" t="s">
        <v>1605</v>
      </c>
      <c r="J38" s="33">
        <v>124405</v>
      </c>
      <c r="K38" s="33" t="s">
        <v>82</v>
      </c>
      <c r="L38" s="58">
        <v>80</v>
      </c>
      <c r="M38" s="33">
        <f>VLOOKUP($K38,Table2[[Material]:[IPACK sell Price]],3,0)</f>
        <v>156.85</v>
      </c>
      <c r="N38" s="33">
        <f>VLOOKUP($K38,Table2[[Material]:[IPACK sell Price]],4,0)</f>
        <v>151.9</v>
      </c>
      <c r="O38" s="33">
        <v>69</v>
      </c>
      <c r="P38" s="38">
        <f t="shared" si="2"/>
        <v>10822.65</v>
      </c>
      <c r="Q38" s="33">
        <v>11</v>
      </c>
      <c r="R38" s="38">
        <f t="shared" si="3"/>
        <v>1670.9</v>
      </c>
    </row>
    <row r="39" spans="8:18" x14ac:dyDescent="0.25">
      <c r="H39" s="33" t="s">
        <v>1596</v>
      </c>
      <c r="I39" s="33" t="s">
        <v>1605</v>
      </c>
      <c r="J39" s="33">
        <v>124405</v>
      </c>
      <c r="K39" s="33" t="s">
        <v>84</v>
      </c>
      <c r="L39" s="58">
        <v>190</v>
      </c>
      <c r="M39" s="33">
        <f>VLOOKUP($K39,Table2[[Material]:[IPACK sell Price]],3,0)</f>
        <v>86.02000000000001</v>
      </c>
      <c r="N39" s="33">
        <f>VLOOKUP($K39,Table2[[Material]:[IPACK sell Price]],4,0)</f>
        <v>83.3</v>
      </c>
      <c r="O39" s="33">
        <v>90</v>
      </c>
      <c r="P39" s="38">
        <f t="shared" si="2"/>
        <v>7741.8000000000011</v>
      </c>
      <c r="Q39" s="33">
        <v>100</v>
      </c>
      <c r="R39" s="38">
        <f t="shared" si="3"/>
        <v>8330</v>
      </c>
    </row>
    <row r="40" spans="8:18" x14ac:dyDescent="0.25">
      <c r="H40" s="33" t="s">
        <v>1596</v>
      </c>
      <c r="I40" s="33" t="s">
        <v>1599</v>
      </c>
      <c r="J40" s="33">
        <v>124407</v>
      </c>
      <c r="K40" s="33" t="s">
        <v>12</v>
      </c>
      <c r="L40" s="58">
        <v>200</v>
      </c>
      <c r="M40" s="33">
        <f>VLOOKUP($K40,Table2[[Material]:[IPACK sell Price]],3,0)</f>
        <v>5.9399999999999995</v>
      </c>
      <c r="N40" s="33">
        <f>VLOOKUP($K40,Table2[[Material]:[IPACK sell Price]],4,0)</f>
        <v>5.74</v>
      </c>
      <c r="O40" s="33">
        <v>0</v>
      </c>
      <c r="P40" s="38">
        <f t="shared" si="2"/>
        <v>0</v>
      </c>
      <c r="Q40" s="33">
        <v>200</v>
      </c>
      <c r="R40" s="38">
        <f t="shared" si="3"/>
        <v>1148</v>
      </c>
    </row>
    <row r="41" spans="8:18" x14ac:dyDescent="0.25">
      <c r="H41" s="33" t="s">
        <v>1596</v>
      </c>
      <c r="I41" s="33" t="s">
        <v>1599</v>
      </c>
      <c r="J41" s="33">
        <v>124407</v>
      </c>
      <c r="K41" s="33" t="s">
        <v>14</v>
      </c>
      <c r="L41" s="58">
        <v>20</v>
      </c>
      <c r="M41" s="33">
        <f>VLOOKUP($K41,Table2[[Material]:[IPACK sell Price]],3,0)</f>
        <v>222.01</v>
      </c>
      <c r="N41" s="33">
        <f>VLOOKUP($K41,Table2[[Material]:[IPACK sell Price]],4,0)</f>
        <v>205</v>
      </c>
      <c r="O41" s="33">
        <v>20</v>
      </c>
      <c r="P41" s="38">
        <f t="shared" si="2"/>
        <v>4440.2</v>
      </c>
      <c r="Q41" s="33">
        <v>0</v>
      </c>
      <c r="R41" s="38">
        <f t="shared" si="3"/>
        <v>0</v>
      </c>
    </row>
    <row r="42" spans="8:18" x14ac:dyDescent="0.25">
      <c r="H42" s="33" t="s">
        <v>1596</v>
      </c>
      <c r="I42" s="33" t="s">
        <v>1599</v>
      </c>
      <c r="J42" s="33">
        <v>124407</v>
      </c>
      <c r="K42" s="33" t="s">
        <v>52</v>
      </c>
      <c r="L42" s="58">
        <v>295</v>
      </c>
      <c r="M42" s="33">
        <f>VLOOKUP($K42,Table2[[Material]:[IPACK sell Price]],3,0)</f>
        <v>78.22</v>
      </c>
      <c r="N42" s="33">
        <f>VLOOKUP($K42,Table2[[Material]:[IPACK sell Price]],4,0)</f>
        <v>70</v>
      </c>
      <c r="O42" s="58">
        <v>295</v>
      </c>
      <c r="P42" s="38">
        <f t="shared" si="2"/>
        <v>23074.9</v>
      </c>
      <c r="Q42" s="33"/>
      <c r="R42" s="38">
        <f t="shared" si="3"/>
        <v>0</v>
      </c>
    </row>
    <row r="43" spans="8:18" x14ac:dyDescent="0.25">
      <c r="H43" s="33" t="s">
        <v>1596</v>
      </c>
      <c r="I43" s="33" t="s">
        <v>1599</v>
      </c>
      <c r="J43" s="33">
        <v>124407</v>
      </c>
      <c r="K43" s="33" t="s">
        <v>68</v>
      </c>
      <c r="L43" s="58">
        <v>240</v>
      </c>
      <c r="M43" s="33">
        <f>VLOOKUP($K43,Table2[[Material]:[IPACK sell Price]],3,0)</f>
        <v>57.57</v>
      </c>
      <c r="N43" s="33">
        <f>VLOOKUP($K43,Table2[[Material]:[IPACK sell Price]],4,0)</f>
        <v>54.64</v>
      </c>
      <c r="O43" s="58">
        <v>240</v>
      </c>
      <c r="P43" s="38">
        <f t="shared" si="2"/>
        <v>13816.8</v>
      </c>
      <c r="Q43" s="33"/>
      <c r="R43" s="38">
        <f t="shared" si="3"/>
        <v>0</v>
      </c>
    </row>
    <row r="44" spans="8:18" x14ac:dyDescent="0.25">
      <c r="H44" s="33" t="s">
        <v>1596</v>
      </c>
      <c r="I44" s="33" t="s">
        <v>1599</v>
      </c>
      <c r="J44" s="33">
        <v>124407</v>
      </c>
      <c r="K44" s="33" t="s">
        <v>82</v>
      </c>
      <c r="L44" s="58">
        <v>30</v>
      </c>
      <c r="M44" s="33">
        <f>VLOOKUP($K44,Table2[[Material]:[IPACK sell Price]],3,0)</f>
        <v>156.85</v>
      </c>
      <c r="N44" s="33">
        <f>VLOOKUP($K44,Table2[[Material]:[IPACK sell Price]],4,0)</f>
        <v>151.9</v>
      </c>
      <c r="O44" s="33">
        <v>20</v>
      </c>
      <c r="P44" s="38">
        <f t="shared" si="2"/>
        <v>3137</v>
      </c>
      <c r="Q44" s="33">
        <v>10</v>
      </c>
      <c r="R44" s="38">
        <f t="shared" si="3"/>
        <v>1519</v>
      </c>
    </row>
    <row r="45" spans="8:18" x14ac:dyDescent="0.25">
      <c r="H45" s="33" t="s">
        <v>1596</v>
      </c>
      <c r="I45" s="33" t="s">
        <v>1599</v>
      </c>
      <c r="J45" s="33">
        <v>124407</v>
      </c>
      <c r="K45" s="33" t="s">
        <v>84</v>
      </c>
      <c r="L45" s="58">
        <v>40</v>
      </c>
      <c r="M45" s="33">
        <f>VLOOKUP($K45,Table2[[Material]:[IPACK sell Price]],3,0)</f>
        <v>86.02000000000001</v>
      </c>
      <c r="N45" s="33">
        <f>VLOOKUP($K45,Table2[[Material]:[IPACK sell Price]],4,0)</f>
        <v>83.3</v>
      </c>
      <c r="O45" s="33">
        <v>28</v>
      </c>
      <c r="P45" s="38">
        <f t="shared" si="2"/>
        <v>2408.5600000000004</v>
      </c>
      <c r="Q45" s="33">
        <v>12</v>
      </c>
      <c r="R45" s="38">
        <f t="shared" si="3"/>
        <v>999.59999999999991</v>
      </c>
    </row>
    <row r="46" spans="8:18" x14ac:dyDescent="0.25">
      <c r="H46" s="33" t="s">
        <v>1596</v>
      </c>
      <c r="I46" s="33" t="s">
        <v>1606</v>
      </c>
      <c r="J46" s="33">
        <v>124409</v>
      </c>
      <c r="K46" s="33" t="s">
        <v>60</v>
      </c>
      <c r="L46" s="58">
        <v>200</v>
      </c>
      <c r="M46" s="33">
        <f>VLOOKUP($K46,Table2[[Material]:[IPACK sell Price]],3,0)</f>
        <v>28.14</v>
      </c>
      <c r="N46" s="33">
        <f>VLOOKUP($K46,Table2[[Material]:[IPACK sell Price]],4,0)</f>
        <v>24</v>
      </c>
      <c r="O46" s="58">
        <v>200</v>
      </c>
      <c r="P46" s="38">
        <f t="shared" si="2"/>
        <v>5628</v>
      </c>
      <c r="Q46" s="33"/>
      <c r="R46" s="38">
        <f t="shared" si="3"/>
        <v>0</v>
      </c>
    </row>
    <row r="47" spans="8:18" x14ac:dyDescent="0.25">
      <c r="H47" s="33" t="s">
        <v>1596</v>
      </c>
      <c r="I47" s="33" t="s">
        <v>1606</v>
      </c>
      <c r="J47" s="33">
        <v>124409</v>
      </c>
      <c r="K47" s="33" t="s">
        <v>66</v>
      </c>
      <c r="L47" s="58">
        <v>1</v>
      </c>
      <c r="M47" s="33">
        <f>VLOOKUP($K47,Table2[[Material]:[IPACK sell Price]],3,0)</f>
        <v>32.79</v>
      </c>
      <c r="N47" s="33">
        <f>VLOOKUP($K47,Table2[[Material]:[IPACK sell Price]],4,0)</f>
        <v>31.12</v>
      </c>
      <c r="O47" s="58">
        <v>1</v>
      </c>
      <c r="P47" s="38">
        <f t="shared" si="2"/>
        <v>32.79</v>
      </c>
      <c r="Q47" s="33"/>
      <c r="R47" s="38">
        <f t="shared" si="3"/>
        <v>0</v>
      </c>
    </row>
    <row r="48" spans="8:18" x14ac:dyDescent="0.25">
      <c r="H48" s="33" t="s">
        <v>1596</v>
      </c>
      <c r="I48" s="33" t="s">
        <v>1607</v>
      </c>
      <c r="J48" s="33">
        <v>124411</v>
      </c>
      <c r="K48" s="33" t="s">
        <v>28</v>
      </c>
      <c r="L48" s="58">
        <v>60</v>
      </c>
      <c r="M48" s="33">
        <f>VLOOKUP($K48,Table2[[Material]:[IPACK sell Price]],3,0)</f>
        <v>38.47</v>
      </c>
      <c r="N48" s="33">
        <f>VLOOKUP($K48,Table2[[Material]:[IPACK sell Price]],4,0)</f>
        <v>37.24</v>
      </c>
      <c r="O48" s="33">
        <v>60</v>
      </c>
      <c r="P48" s="38">
        <f t="shared" si="2"/>
        <v>2308.1999999999998</v>
      </c>
      <c r="Q48" s="33"/>
      <c r="R48" s="38">
        <f t="shared" si="3"/>
        <v>0</v>
      </c>
    </row>
    <row r="49" spans="8:18" x14ac:dyDescent="0.25">
      <c r="H49" s="33" t="s">
        <v>1596</v>
      </c>
      <c r="I49" s="33" t="s">
        <v>1607</v>
      </c>
      <c r="J49" s="33">
        <v>124411</v>
      </c>
      <c r="K49" s="33" t="s">
        <v>110</v>
      </c>
      <c r="L49" s="58">
        <v>10</v>
      </c>
      <c r="M49" s="33">
        <f>VLOOKUP($K49,Table2[[Material]:[IPACK sell Price]],3,0)</f>
        <v>35.629999999999995</v>
      </c>
      <c r="N49" s="33">
        <f>VLOOKUP($K49,Table2[[Material]:[IPACK sell Price]],4,0)</f>
        <v>34.5</v>
      </c>
      <c r="O49" s="33">
        <v>5</v>
      </c>
      <c r="P49" s="38">
        <f t="shared" si="2"/>
        <v>178.14999999999998</v>
      </c>
      <c r="Q49" s="33">
        <v>5</v>
      </c>
      <c r="R49" s="38">
        <f t="shared" si="3"/>
        <v>172.5</v>
      </c>
    </row>
    <row r="50" spans="8:18" x14ac:dyDescent="0.25">
      <c r="H50" s="33" t="s">
        <v>1596</v>
      </c>
      <c r="I50" s="33" t="s">
        <v>1607</v>
      </c>
      <c r="J50" s="33">
        <v>124411</v>
      </c>
      <c r="K50" s="33" t="s">
        <v>60</v>
      </c>
      <c r="L50" s="58">
        <v>100</v>
      </c>
      <c r="M50" s="33">
        <f>VLOOKUP($K50,Table2[[Material]:[IPACK sell Price]],3,0)</f>
        <v>28.14</v>
      </c>
      <c r="N50" s="33">
        <f>VLOOKUP($K50,Table2[[Material]:[IPACK sell Price]],4,0)</f>
        <v>24</v>
      </c>
      <c r="O50" s="58">
        <v>100</v>
      </c>
      <c r="P50" s="38">
        <f t="shared" si="2"/>
        <v>2814</v>
      </c>
      <c r="Q50" s="33"/>
      <c r="R50" s="38">
        <f t="shared" si="3"/>
        <v>0</v>
      </c>
    </row>
    <row r="51" spans="8:18" x14ac:dyDescent="0.25">
      <c r="H51" s="33" t="s">
        <v>1596</v>
      </c>
      <c r="I51" s="33" t="s">
        <v>1607</v>
      </c>
      <c r="J51" s="33">
        <v>124411</v>
      </c>
      <c r="K51" s="33" t="s">
        <v>68</v>
      </c>
      <c r="L51" s="58">
        <v>20</v>
      </c>
      <c r="M51" s="33">
        <f>VLOOKUP($K51,Table2[[Material]:[IPACK sell Price]],3,0)</f>
        <v>57.57</v>
      </c>
      <c r="N51" s="33">
        <f>VLOOKUP($K51,Table2[[Material]:[IPACK sell Price]],4,0)</f>
        <v>54.64</v>
      </c>
      <c r="O51" s="58">
        <v>20</v>
      </c>
      <c r="P51" s="38">
        <f t="shared" si="2"/>
        <v>1151.4000000000001</v>
      </c>
      <c r="Q51" s="33"/>
      <c r="R51" s="38">
        <f t="shared" si="3"/>
        <v>0</v>
      </c>
    </row>
    <row r="52" spans="8:18" x14ac:dyDescent="0.25">
      <c r="H52" s="33" t="s">
        <v>1596</v>
      </c>
      <c r="I52" s="33" t="s">
        <v>1601</v>
      </c>
      <c r="J52" s="33">
        <v>124704</v>
      </c>
      <c r="K52" s="33" t="s">
        <v>54</v>
      </c>
      <c r="L52" s="58">
        <v>2</v>
      </c>
      <c r="M52" s="33">
        <f>VLOOKUP($K52,Table2[[Material]:[IPACK sell Price]],3,0)</f>
        <v>206.51999999999998</v>
      </c>
      <c r="N52" s="33">
        <f>VLOOKUP($K52,Table2[[Material]:[IPACK sell Price]],4,0)</f>
        <v>200</v>
      </c>
      <c r="O52" s="58">
        <v>2</v>
      </c>
      <c r="P52" s="38">
        <f t="shared" si="2"/>
        <v>413.03999999999996</v>
      </c>
      <c r="Q52" s="33"/>
      <c r="R52" s="38">
        <f t="shared" si="3"/>
        <v>0</v>
      </c>
    </row>
    <row r="53" spans="8:18" x14ac:dyDescent="0.25">
      <c r="H53" s="33" t="s">
        <v>1596</v>
      </c>
      <c r="I53" s="33" t="s">
        <v>1601</v>
      </c>
      <c r="J53" s="33">
        <v>124704</v>
      </c>
      <c r="K53" s="33" t="s">
        <v>80</v>
      </c>
      <c r="L53" s="58">
        <v>2</v>
      </c>
      <c r="M53" s="33">
        <f>VLOOKUP($K53,Table2[[Material]:[IPACK sell Price]],3,0)</f>
        <v>91.09</v>
      </c>
      <c r="N53" s="33">
        <f>VLOOKUP($K53,Table2[[Material]:[IPACK sell Price]],4,0)</f>
        <v>88.2</v>
      </c>
      <c r="O53" s="58">
        <v>2</v>
      </c>
      <c r="P53" s="38">
        <f t="shared" si="2"/>
        <v>182.18</v>
      </c>
      <c r="Q53" s="33"/>
      <c r="R53" s="38">
        <f t="shared" si="3"/>
        <v>0</v>
      </c>
    </row>
    <row r="54" spans="8:18" x14ac:dyDescent="0.25">
      <c r="H54" s="33" t="s">
        <v>1596</v>
      </c>
      <c r="I54" s="33" t="s">
        <v>1601</v>
      </c>
      <c r="J54" s="33">
        <v>124704</v>
      </c>
      <c r="K54" s="33" t="s">
        <v>86</v>
      </c>
      <c r="L54" s="58">
        <v>2</v>
      </c>
      <c r="M54" s="33">
        <f>VLOOKUP($K54,Table2[[Material]:[IPACK sell Price]],3,0)</f>
        <v>354.18</v>
      </c>
      <c r="N54" s="33">
        <f>VLOOKUP($K54,Table2[[Material]:[IPACK sell Price]],4,0)</f>
        <v>343</v>
      </c>
      <c r="O54" s="58">
        <v>2</v>
      </c>
      <c r="P54" s="38">
        <f t="shared" si="2"/>
        <v>708.36</v>
      </c>
      <c r="Q54" s="33"/>
      <c r="R54" s="38">
        <f t="shared" si="3"/>
        <v>0</v>
      </c>
    </row>
    <row r="55" spans="8:18" x14ac:dyDescent="0.25">
      <c r="H55" s="33" t="s">
        <v>1596</v>
      </c>
      <c r="I55" s="33" t="s">
        <v>1610</v>
      </c>
      <c r="J55" s="33">
        <v>124701</v>
      </c>
      <c r="K55" s="33" t="s">
        <v>66</v>
      </c>
      <c r="L55" s="58">
        <v>4</v>
      </c>
      <c r="M55" s="33">
        <f>VLOOKUP($K55,Table2[[Material]:[IPACK sell Price]],3,0)</f>
        <v>32.79</v>
      </c>
      <c r="N55" s="33">
        <f>VLOOKUP($K55,Table2[[Material]:[IPACK sell Price]],4,0)</f>
        <v>31.12</v>
      </c>
      <c r="O55" s="58">
        <v>4</v>
      </c>
      <c r="P55" s="38">
        <f t="shared" si="2"/>
        <v>131.16</v>
      </c>
      <c r="Q55" s="33"/>
      <c r="R55" s="38">
        <f t="shared" si="3"/>
        <v>0</v>
      </c>
    </row>
    <row r="56" spans="8:18" x14ac:dyDescent="0.25">
      <c r="H56" s="33" t="s">
        <v>1596</v>
      </c>
      <c r="I56" s="33" t="s">
        <v>1608</v>
      </c>
      <c r="J56" s="33">
        <v>124502</v>
      </c>
      <c r="K56" s="33" t="s">
        <v>52</v>
      </c>
      <c r="L56" s="58">
        <v>80</v>
      </c>
      <c r="M56" s="33">
        <f>VLOOKUP($K56,Table2[[Material]:[IPACK sell Price]],3,0)</f>
        <v>78.22</v>
      </c>
      <c r="N56" s="33">
        <f>VLOOKUP($K56,Table2[[Material]:[IPACK sell Price]],4,0)</f>
        <v>70</v>
      </c>
      <c r="O56" s="58">
        <v>80</v>
      </c>
      <c r="P56" s="38">
        <f t="shared" si="2"/>
        <v>6257.6</v>
      </c>
      <c r="Q56" s="33"/>
      <c r="R56" s="38">
        <f t="shared" si="3"/>
        <v>0</v>
      </c>
    </row>
    <row r="57" spans="8:18" x14ac:dyDescent="0.25">
      <c r="H57" s="33" t="s">
        <v>1596</v>
      </c>
      <c r="I57" s="33" t="s">
        <v>1609</v>
      </c>
      <c r="J57" s="33">
        <v>124702</v>
      </c>
      <c r="K57" s="33" t="s">
        <v>54</v>
      </c>
      <c r="L57" s="58">
        <v>6</v>
      </c>
      <c r="M57" s="33">
        <f>VLOOKUP($K57,Table2[[Material]:[IPACK sell Price]],3,0)</f>
        <v>206.51999999999998</v>
      </c>
      <c r="N57" s="33">
        <f>VLOOKUP($K57,Table2[[Material]:[IPACK sell Price]],4,0)</f>
        <v>200</v>
      </c>
      <c r="O57" s="58">
        <v>6</v>
      </c>
      <c r="P57" s="38">
        <f t="shared" si="2"/>
        <v>1239.1199999999999</v>
      </c>
      <c r="Q57" s="33"/>
      <c r="R57" s="38">
        <f t="shared" si="3"/>
        <v>0</v>
      </c>
    </row>
    <row r="58" spans="8:18" x14ac:dyDescent="0.25">
      <c r="H58" s="33" t="s">
        <v>1596</v>
      </c>
      <c r="I58" s="33" t="s">
        <v>1609</v>
      </c>
      <c r="J58" s="33">
        <v>124702</v>
      </c>
      <c r="K58" s="33" t="s">
        <v>76</v>
      </c>
      <c r="L58" s="58">
        <v>6</v>
      </c>
      <c r="M58" s="33">
        <f>VLOOKUP($K58,Table2[[Material]:[IPACK sell Price]],3,0)</f>
        <v>69.190000000000012</v>
      </c>
      <c r="N58" s="33">
        <f>VLOOKUP($K58,Table2[[Material]:[IPACK sell Price]],4,0)</f>
        <v>65.66</v>
      </c>
      <c r="O58" s="58">
        <v>6</v>
      </c>
      <c r="P58" s="38">
        <f t="shared" si="2"/>
        <v>415.1400000000001</v>
      </c>
      <c r="Q58" s="33"/>
      <c r="R58" s="38">
        <f t="shared" si="3"/>
        <v>0</v>
      </c>
    </row>
    <row r="59" spans="8:18" x14ac:dyDescent="0.25">
      <c r="H59" s="33" t="s">
        <v>1596</v>
      </c>
      <c r="I59" s="33" t="s">
        <v>1609</v>
      </c>
      <c r="J59" s="33">
        <v>124702</v>
      </c>
      <c r="K59" s="33" t="s">
        <v>78</v>
      </c>
      <c r="L59" s="58">
        <v>6</v>
      </c>
      <c r="M59" s="33">
        <f>VLOOKUP($K59,Table2[[Material]:[IPACK sell Price]],3,0)</f>
        <v>55.769999999999996</v>
      </c>
      <c r="N59" s="33">
        <f>VLOOKUP($K59,Table2[[Material]:[IPACK sell Price]],4,0)</f>
        <v>52.92</v>
      </c>
      <c r="O59" s="58">
        <v>6</v>
      </c>
      <c r="P59" s="38">
        <f t="shared" si="2"/>
        <v>334.62</v>
      </c>
      <c r="Q59" s="33"/>
      <c r="R59" s="38">
        <f t="shared" si="3"/>
        <v>0</v>
      </c>
    </row>
    <row r="60" spans="8:18" x14ac:dyDescent="0.25">
      <c r="H60" s="33" t="s">
        <v>1596</v>
      </c>
      <c r="I60" s="33" t="s">
        <v>1609</v>
      </c>
      <c r="J60" s="33">
        <v>124702</v>
      </c>
      <c r="K60" s="33" t="s">
        <v>80</v>
      </c>
      <c r="L60" s="58">
        <v>6</v>
      </c>
      <c r="M60" s="33">
        <f>VLOOKUP($K60,Table2[[Material]:[IPACK sell Price]],3,0)</f>
        <v>91.09</v>
      </c>
      <c r="N60" s="33">
        <f>VLOOKUP($K60,Table2[[Material]:[IPACK sell Price]],4,0)</f>
        <v>88.2</v>
      </c>
      <c r="O60" s="58">
        <v>6</v>
      </c>
      <c r="P60" s="38">
        <f t="shared" si="2"/>
        <v>546.54</v>
      </c>
      <c r="Q60" s="33"/>
      <c r="R60" s="38">
        <f t="shared" si="3"/>
        <v>0</v>
      </c>
    </row>
    <row r="61" spans="8:18" x14ac:dyDescent="0.25">
      <c r="H61" s="33" t="s">
        <v>1596</v>
      </c>
      <c r="I61" s="33" t="s">
        <v>1609</v>
      </c>
      <c r="J61" s="33">
        <v>124702</v>
      </c>
      <c r="K61" s="33" t="s">
        <v>86</v>
      </c>
      <c r="L61" s="58">
        <v>6</v>
      </c>
      <c r="M61" s="33">
        <f>VLOOKUP($K61,Table2[[Material]:[IPACK sell Price]],3,0)</f>
        <v>354.18</v>
      </c>
      <c r="N61" s="33">
        <f>VLOOKUP($K61,Table2[[Material]:[IPACK sell Price]],4,0)</f>
        <v>343</v>
      </c>
      <c r="O61" s="58">
        <v>6</v>
      </c>
      <c r="P61" s="38">
        <f t="shared" si="2"/>
        <v>2125.08</v>
      </c>
      <c r="Q61" s="33"/>
      <c r="R61" s="38">
        <f t="shared" si="3"/>
        <v>0</v>
      </c>
    </row>
    <row r="62" spans="8:18" x14ac:dyDescent="0.25">
      <c r="H62" s="33" t="s">
        <v>1596</v>
      </c>
      <c r="I62" s="33" t="s">
        <v>1598</v>
      </c>
      <c r="J62" s="33">
        <v>124601</v>
      </c>
      <c r="K62" s="33" t="s">
        <v>4</v>
      </c>
      <c r="L62" s="58">
        <v>4</v>
      </c>
      <c r="M62" s="33">
        <f>VLOOKUP($K62,Table2[[Material]:[IPACK sell Price]],3,0)</f>
        <v>1973.26</v>
      </c>
      <c r="N62" s="33">
        <f>VLOOKUP($K62,Table2[[Material]:[IPACK sell Price]],4,0)</f>
        <v>1911</v>
      </c>
      <c r="O62" s="33">
        <v>0</v>
      </c>
      <c r="P62" s="38">
        <f t="shared" si="2"/>
        <v>0</v>
      </c>
      <c r="Q62" s="33">
        <v>4</v>
      </c>
      <c r="R62" s="38">
        <f t="shared" si="3"/>
        <v>7644</v>
      </c>
    </row>
    <row r="63" spans="8:18" x14ac:dyDescent="0.25">
      <c r="H63" s="33" t="s">
        <v>1596</v>
      </c>
      <c r="I63" s="33" t="s">
        <v>1598</v>
      </c>
      <c r="J63" s="33">
        <v>124601</v>
      </c>
      <c r="K63" s="33" t="s">
        <v>108</v>
      </c>
      <c r="L63" s="58">
        <v>16</v>
      </c>
      <c r="M63" s="33">
        <f>VLOOKUP($K63,Table2[[Material]:[IPACK sell Price]],3,0)</f>
        <v>14.47</v>
      </c>
      <c r="N63" s="33">
        <f>VLOOKUP($K63,Table2[[Material]:[IPACK sell Price]],4,0)</f>
        <v>14</v>
      </c>
      <c r="O63" s="33">
        <v>0</v>
      </c>
      <c r="P63" s="38">
        <f t="shared" si="2"/>
        <v>0</v>
      </c>
      <c r="Q63" s="33">
        <v>16</v>
      </c>
      <c r="R63" s="38">
        <f t="shared" si="3"/>
        <v>224</v>
      </c>
    </row>
    <row r="64" spans="8:18" x14ac:dyDescent="0.25">
      <c r="H64" s="33" t="s">
        <v>1596</v>
      </c>
      <c r="I64" s="33" t="s">
        <v>1598</v>
      </c>
      <c r="J64" s="33">
        <v>124601</v>
      </c>
      <c r="K64" s="33" t="s">
        <v>8</v>
      </c>
      <c r="L64" s="58">
        <v>240</v>
      </c>
      <c r="M64" s="33">
        <f>VLOOKUP($K64,Table2[[Material]:[IPACK sell Price]],3,0)</f>
        <v>309.77999999999997</v>
      </c>
      <c r="N64" s="33">
        <f>VLOOKUP($K64,Table2[[Material]:[IPACK sell Price]],4,0)</f>
        <v>300</v>
      </c>
      <c r="O64" s="33">
        <v>106</v>
      </c>
      <c r="P64" s="38">
        <f t="shared" si="2"/>
        <v>32836.68</v>
      </c>
      <c r="Q64" s="33">
        <v>134</v>
      </c>
      <c r="R64" s="38">
        <f t="shared" si="3"/>
        <v>40200</v>
      </c>
    </row>
    <row r="65" spans="8:18" x14ac:dyDescent="0.25">
      <c r="H65" s="33" t="s">
        <v>1596</v>
      </c>
      <c r="I65" s="33" t="s">
        <v>1598</v>
      </c>
      <c r="J65" s="33">
        <v>124601</v>
      </c>
      <c r="K65" s="33" t="s">
        <v>10</v>
      </c>
      <c r="L65" s="58">
        <v>240</v>
      </c>
      <c r="M65" s="33">
        <f>VLOOKUP($K65,Table2[[Material]:[IPACK sell Price]],3,0)</f>
        <v>309.77999999999997</v>
      </c>
      <c r="N65" s="33">
        <f>VLOOKUP($K65,Table2[[Material]:[IPACK sell Price]],4,0)</f>
        <v>300</v>
      </c>
      <c r="O65" s="33">
        <v>95</v>
      </c>
      <c r="P65" s="38">
        <f t="shared" si="2"/>
        <v>29429.1</v>
      </c>
      <c r="Q65" s="33">
        <v>145</v>
      </c>
      <c r="R65" s="38">
        <f t="shared" si="3"/>
        <v>43500</v>
      </c>
    </row>
    <row r="66" spans="8:18" x14ac:dyDescent="0.25">
      <c r="H66" s="33" t="s">
        <v>1596</v>
      </c>
      <c r="I66" s="33" t="s">
        <v>1598</v>
      </c>
      <c r="J66" s="33">
        <v>124601</v>
      </c>
      <c r="K66" s="33" t="s">
        <v>26</v>
      </c>
      <c r="L66" s="58">
        <v>16</v>
      </c>
      <c r="M66" s="33">
        <f>VLOOKUP($K66,Table2[[Material]:[IPACK sell Price]],3,0)</f>
        <v>231.29999999999998</v>
      </c>
      <c r="N66" s="33">
        <f>VLOOKUP($K66,Table2[[Material]:[IPACK sell Price]],4,0)</f>
        <v>224</v>
      </c>
      <c r="O66" s="33">
        <v>16</v>
      </c>
      <c r="P66" s="38">
        <f t="shared" si="2"/>
        <v>3700.7999999999997</v>
      </c>
      <c r="Q66" s="33"/>
      <c r="R66" s="38">
        <f t="shared" si="3"/>
        <v>0</v>
      </c>
    </row>
    <row r="67" spans="8:18" x14ac:dyDescent="0.25">
      <c r="H67" s="33" t="s">
        <v>1596</v>
      </c>
      <c r="I67" s="33" t="s">
        <v>1598</v>
      </c>
      <c r="J67" s="33">
        <v>124601</v>
      </c>
      <c r="K67" s="33" t="s">
        <v>34</v>
      </c>
      <c r="L67" s="58">
        <v>2</v>
      </c>
      <c r="M67" s="33">
        <f>VLOOKUP($K67,Table2[[Material]:[IPACK sell Price]],3,0)</f>
        <v>9.1199999999999992</v>
      </c>
      <c r="N67" s="33">
        <f>VLOOKUP($K67,Table2[[Material]:[IPACK sell Price]],4,0)</f>
        <v>8.82</v>
      </c>
      <c r="O67" s="33">
        <v>2</v>
      </c>
      <c r="P67" s="38">
        <f t="shared" si="2"/>
        <v>18.239999999999998</v>
      </c>
      <c r="Q67" s="33"/>
      <c r="R67" s="38">
        <f t="shared" si="3"/>
        <v>0</v>
      </c>
    </row>
    <row r="68" spans="8:18" x14ac:dyDescent="0.25">
      <c r="H68" s="33" t="s">
        <v>1596</v>
      </c>
      <c r="I68" s="33" t="s">
        <v>1598</v>
      </c>
      <c r="J68" s="33">
        <v>124601</v>
      </c>
      <c r="K68" s="33" t="s">
        <v>50</v>
      </c>
      <c r="L68" s="58">
        <v>800</v>
      </c>
      <c r="M68" s="33">
        <f>VLOOKUP($K68,Table2[[Material]:[IPACK sell Price]],3,0)</f>
        <v>3.2699999999999996</v>
      </c>
      <c r="N68" s="33">
        <f>VLOOKUP($K68,Table2[[Material]:[IPACK sell Price]],4,0)</f>
        <v>3.16</v>
      </c>
      <c r="O68" s="33">
        <v>800</v>
      </c>
      <c r="P68" s="38">
        <f t="shared" ref="P68:P70" si="4">M68*O68</f>
        <v>2615.9999999999995</v>
      </c>
      <c r="Q68" s="33"/>
      <c r="R68" s="38">
        <f t="shared" ref="R68:R70" si="5">Q68*N68</f>
        <v>0</v>
      </c>
    </row>
    <row r="69" spans="8:18" x14ac:dyDescent="0.25">
      <c r="H69" s="33" t="s">
        <v>1596</v>
      </c>
      <c r="I69" s="33" t="s">
        <v>1598</v>
      </c>
      <c r="J69" s="33">
        <v>124601</v>
      </c>
      <c r="K69" s="33" t="s">
        <v>58</v>
      </c>
      <c r="L69" s="58">
        <v>250</v>
      </c>
      <c r="M69" s="33">
        <f>VLOOKUP($K69,Table2[[Material]:[IPACK sell Price]],3,0)</f>
        <v>30.200000000000003</v>
      </c>
      <c r="N69" s="33">
        <f>VLOOKUP($K69,Table2[[Material]:[IPACK sell Price]],4,0)</f>
        <v>29.24</v>
      </c>
      <c r="O69" s="58">
        <v>250</v>
      </c>
      <c r="P69" s="38">
        <f t="shared" si="4"/>
        <v>7550.0000000000009</v>
      </c>
      <c r="Q69" s="33"/>
      <c r="R69" s="38">
        <f t="shared" si="5"/>
        <v>0</v>
      </c>
    </row>
    <row r="70" spans="8:18" x14ac:dyDescent="0.25">
      <c r="H70" s="33" t="s">
        <v>1596</v>
      </c>
      <c r="I70" s="33" t="s">
        <v>1598</v>
      </c>
      <c r="J70" s="33">
        <v>124601</v>
      </c>
      <c r="K70" s="33" t="s">
        <v>72</v>
      </c>
      <c r="L70" s="58">
        <v>8</v>
      </c>
      <c r="M70" s="33">
        <f>VLOOKUP($K70,Table2[[Material]:[IPACK sell Price]],3,0)</f>
        <v>49.6</v>
      </c>
      <c r="N70" s="33">
        <f>VLOOKUP($K70,Table2[[Material]:[IPACK sell Price]],4,0)</f>
        <v>48.02</v>
      </c>
      <c r="O70" s="58">
        <v>8</v>
      </c>
      <c r="P70" s="38">
        <f t="shared" si="4"/>
        <v>396.8</v>
      </c>
      <c r="Q70" s="33"/>
      <c r="R70" s="38">
        <f t="shared" si="5"/>
        <v>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3F98-5C50-4FCD-BB8A-218D6272606F}">
  <sheetPr>
    <tabColor theme="5" tint="0.79998168889431442"/>
  </sheetPr>
  <dimension ref="A1:AH337"/>
  <sheetViews>
    <sheetView showGridLines="0" workbookViewId="0">
      <selection activeCell="I27" sqref="I27"/>
    </sheetView>
  </sheetViews>
  <sheetFormatPr defaultRowHeight="13.2" x14ac:dyDescent="0.25"/>
  <cols>
    <col min="1" max="1" width="4.21875" style="2" bestFit="1" customWidth="1"/>
    <col min="2" max="2" width="14.33203125" style="2" bestFit="1" customWidth="1"/>
    <col min="3" max="3" width="5.6640625" style="2" bestFit="1" customWidth="1"/>
    <col min="4" max="4" width="13.109375" style="2" bestFit="1" customWidth="1"/>
    <col min="5" max="5" width="10.33203125" style="2" bestFit="1" customWidth="1"/>
    <col min="6" max="6" width="12.44140625" style="2" bestFit="1" customWidth="1"/>
    <col min="7" max="7" width="13.109375" style="2" bestFit="1" customWidth="1"/>
    <col min="8" max="8" width="11.5546875" style="2" bestFit="1" customWidth="1"/>
    <col min="9" max="9" width="26.44140625" style="2" bestFit="1" customWidth="1"/>
    <col min="10" max="11" width="18" style="2" bestFit="1" customWidth="1"/>
    <col min="12" max="12" width="15.33203125" style="2" bestFit="1" customWidth="1"/>
    <col min="13" max="13" width="9.21875" style="2" bestFit="1" customWidth="1"/>
    <col min="14" max="14" width="18" style="2" bestFit="1" customWidth="1"/>
    <col min="15" max="15" width="18.33203125" style="2" bestFit="1" customWidth="1"/>
    <col min="16" max="16" width="18" style="2" bestFit="1" customWidth="1"/>
    <col min="17" max="17" width="19.109375" style="2" bestFit="1" customWidth="1"/>
    <col min="18" max="20" width="19.109375" style="2" customWidth="1"/>
    <col min="21" max="22" width="8.88671875" style="2"/>
    <col min="23" max="23" width="21.6640625" style="2" bestFit="1" customWidth="1"/>
    <col min="24" max="29" width="8.88671875" style="2"/>
    <col min="30" max="30" width="14.109375" style="2" bestFit="1" customWidth="1"/>
    <col min="31" max="31" width="22.6640625" style="2" bestFit="1" customWidth="1"/>
    <col min="32" max="32" width="22.5546875" style="2" bestFit="1" customWidth="1"/>
    <col min="33" max="33" width="21.6640625" style="2" bestFit="1" customWidth="1"/>
    <col min="34" max="34" width="11.109375" style="2" bestFit="1" customWidth="1"/>
    <col min="35" max="16384" width="8.88671875" style="2"/>
  </cols>
  <sheetData>
    <row r="1" spans="1:34" ht="30" x14ac:dyDescent="0.25">
      <c r="A1" s="30" t="s">
        <v>993</v>
      </c>
      <c r="B1" s="30" t="s">
        <v>992</v>
      </c>
      <c r="C1" s="30" t="s">
        <v>991</v>
      </c>
      <c r="D1" s="30" t="s">
        <v>990</v>
      </c>
      <c r="E1" s="30" t="s">
        <v>989</v>
      </c>
      <c r="F1" s="30" t="s">
        <v>988</v>
      </c>
      <c r="G1" s="30" t="s">
        <v>987</v>
      </c>
      <c r="H1" s="30" t="s">
        <v>986</v>
      </c>
      <c r="I1" s="30" t="s">
        <v>985</v>
      </c>
      <c r="J1" s="30" t="s">
        <v>984</v>
      </c>
      <c r="K1" s="30" t="s">
        <v>983</v>
      </c>
      <c r="L1" s="30" t="s">
        <v>982</v>
      </c>
      <c r="M1" s="30" t="s">
        <v>981</v>
      </c>
      <c r="N1" s="30" t="s">
        <v>980</v>
      </c>
      <c r="O1" s="30" t="s">
        <v>979</v>
      </c>
      <c r="P1" s="30" t="s">
        <v>978</v>
      </c>
      <c r="Q1" s="30" t="s">
        <v>977</v>
      </c>
      <c r="R1" s="30" t="s">
        <v>1595</v>
      </c>
      <c r="S1" s="30" t="s">
        <v>991</v>
      </c>
      <c r="T1" s="30" t="s">
        <v>1287</v>
      </c>
      <c r="U1" s="30" t="s">
        <v>1288</v>
      </c>
      <c r="V1" s="30" t="s">
        <v>1289</v>
      </c>
      <c r="W1" s="30" t="s">
        <v>1290</v>
      </c>
      <c r="AD1" s="10" t="s">
        <v>1286</v>
      </c>
      <c r="AE1" s="10" t="s">
        <v>998</v>
      </c>
      <c r="AF1"/>
      <c r="AG1"/>
      <c r="AH1"/>
    </row>
    <row r="2" spans="1:34" ht="15" x14ac:dyDescent="0.35">
      <c r="A2" s="31" t="s">
        <v>443</v>
      </c>
      <c r="B2" s="31" t="s">
        <v>975</v>
      </c>
      <c r="C2" s="31" t="s">
        <v>216</v>
      </c>
      <c r="D2" s="31" t="s">
        <v>8</v>
      </c>
      <c r="E2" s="31" t="s">
        <v>212</v>
      </c>
      <c r="F2" s="31" t="s">
        <v>215</v>
      </c>
      <c r="G2" s="31" t="s">
        <v>120</v>
      </c>
      <c r="H2" s="31" t="s">
        <v>119</v>
      </c>
      <c r="I2" s="32"/>
      <c r="J2" s="31" t="s">
        <v>974</v>
      </c>
      <c r="K2" s="31" t="s">
        <v>973</v>
      </c>
      <c r="L2" s="31" t="s">
        <v>972</v>
      </c>
      <c r="M2" s="31">
        <v>16</v>
      </c>
      <c r="N2" s="31" t="s">
        <v>976</v>
      </c>
      <c r="O2" s="31" t="s">
        <v>932</v>
      </c>
      <c r="P2" s="31" t="s">
        <v>970</v>
      </c>
      <c r="Q2" s="31" t="s">
        <v>932</v>
      </c>
      <c r="R2" s="31" t="s">
        <v>1596</v>
      </c>
      <c r="S2" s="31" t="s">
        <v>1598</v>
      </c>
      <c r="T2" s="31">
        <f>VLOOKUP(C2,[1]Sheet1!$B$5:$E$152,4,0)</f>
        <v>124601</v>
      </c>
      <c r="U2" s="33">
        <f>DAY(P2)</f>
        <v>7</v>
      </c>
      <c r="V2" s="33">
        <f>MONTH(P2)</f>
        <v>5</v>
      </c>
      <c r="W2" s="33" t="s">
        <v>1589</v>
      </c>
      <c r="AD2" s="10" t="s">
        <v>994</v>
      </c>
      <c r="AE2" s="2" t="s">
        <v>1589</v>
      </c>
      <c r="AF2" s="2" t="s">
        <v>1590</v>
      </c>
      <c r="AG2" s="2" t="s">
        <v>1591</v>
      </c>
      <c r="AH2" s="2" t="s">
        <v>995</v>
      </c>
    </row>
    <row r="3" spans="1:34" ht="15" x14ac:dyDescent="0.35">
      <c r="A3" s="31" t="s">
        <v>339</v>
      </c>
      <c r="B3" s="31" t="s">
        <v>975</v>
      </c>
      <c r="C3" s="31" t="s">
        <v>216</v>
      </c>
      <c r="D3" s="31" t="s">
        <v>10</v>
      </c>
      <c r="E3" s="31" t="s">
        <v>212</v>
      </c>
      <c r="F3" s="31" t="s">
        <v>215</v>
      </c>
      <c r="G3" s="31" t="s">
        <v>120</v>
      </c>
      <c r="H3" s="31" t="s">
        <v>119</v>
      </c>
      <c r="I3" s="32"/>
      <c r="J3" s="31" t="s">
        <v>974</v>
      </c>
      <c r="K3" s="31" t="s">
        <v>973</v>
      </c>
      <c r="L3" s="31" t="s">
        <v>972</v>
      </c>
      <c r="M3" s="31">
        <v>16</v>
      </c>
      <c r="N3" s="31" t="s">
        <v>971</v>
      </c>
      <c r="O3" s="31" t="s">
        <v>932</v>
      </c>
      <c r="P3" s="31" t="s">
        <v>970</v>
      </c>
      <c r="Q3" s="31" t="s">
        <v>932</v>
      </c>
      <c r="R3" s="31" t="s">
        <v>1596</v>
      </c>
      <c r="S3" s="31" t="s">
        <v>1598</v>
      </c>
      <c r="T3" s="31">
        <f>VLOOKUP(C3,[1]Sheet1!$B$5:$E$152,4,0)</f>
        <v>124601</v>
      </c>
      <c r="U3" s="33">
        <f t="shared" ref="U3:U66" si="0">DAY(P3)</f>
        <v>7</v>
      </c>
      <c r="V3" s="33">
        <f t="shared" ref="V3:V66" si="1">MONTH(P3)</f>
        <v>5</v>
      </c>
      <c r="W3" s="33" t="s">
        <v>1589</v>
      </c>
      <c r="AD3" s="11" t="s">
        <v>4</v>
      </c>
      <c r="AE3" s="12"/>
      <c r="AF3" s="12">
        <v>4</v>
      </c>
      <c r="AG3" s="12">
        <v>4</v>
      </c>
      <c r="AH3" s="12">
        <v>8</v>
      </c>
    </row>
    <row r="4" spans="1:34" ht="15" x14ac:dyDescent="0.35">
      <c r="A4" s="31" t="s">
        <v>765</v>
      </c>
      <c r="B4" s="31" t="s">
        <v>968</v>
      </c>
      <c r="C4" s="31" t="s">
        <v>967</v>
      </c>
      <c r="D4" s="31" t="s">
        <v>8</v>
      </c>
      <c r="E4" s="31" t="s">
        <v>212</v>
      </c>
      <c r="F4" s="31" t="s">
        <v>215</v>
      </c>
      <c r="G4" s="31" t="s">
        <v>120</v>
      </c>
      <c r="H4" s="31" t="s">
        <v>119</v>
      </c>
      <c r="I4" s="32"/>
      <c r="J4" s="31" t="s">
        <v>966</v>
      </c>
      <c r="K4" s="31" t="s">
        <v>954</v>
      </c>
      <c r="L4" s="31" t="s">
        <v>965</v>
      </c>
      <c r="M4" s="31">
        <v>16</v>
      </c>
      <c r="N4" s="31" t="s">
        <v>969</v>
      </c>
      <c r="O4" s="31" t="s">
        <v>932</v>
      </c>
      <c r="P4" s="31" t="s">
        <v>963</v>
      </c>
      <c r="Q4" s="31" t="s">
        <v>932</v>
      </c>
      <c r="R4" s="31" t="s">
        <v>1596</v>
      </c>
      <c r="S4" s="31" t="s">
        <v>1598</v>
      </c>
      <c r="T4" s="31">
        <f>VLOOKUP(C4,[1]Sheet1!$B$5:$E$152,4,0)</f>
        <v>124601</v>
      </c>
      <c r="U4" s="33">
        <f t="shared" si="0"/>
        <v>8</v>
      </c>
      <c r="V4" s="33">
        <f t="shared" si="1"/>
        <v>5</v>
      </c>
      <c r="W4" s="33" t="s">
        <v>1589</v>
      </c>
      <c r="AD4" s="11" t="s">
        <v>108</v>
      </c>
      <c r="AE4" s="12"/>
      <c r="AF4" s="12">
        <v>56</v>
      </c>
      <c r="AG4" s="12">
        <v>10</v>
      </c>
      <c r="AH4" s="12">
        <v>66</v>
      </c>
    </row>
    <row r="5" spans="1:34" ht="15" x14ac:dyDescent="0.35">
      <c r="A5" s="31" t="s">
        <v>307</v>
      </c>
      <c r="B5" s="31" t="s">
        <v>968</v>
      </c>
      <c r="C5" s="31" t="s">
        <v>967</v>
      </c>
      <c r="D5" s="31" t="s">
        <v>10</v>
      </c>
      <c r="E5" s="31" t="s">
        <v>212</v>
      </c>
      <c r="F5" s="31" t="s">
        <v>215</v>
      </c>
      <c r="G5" s="31" t="s">
        <v>120</v>
      </c>
      <c r="H5" s="31" t="s">
        <v>119</v>
      </c>
      <c r="I5" s="32"/>
      <c r="J5" s="31" t="s">
        <v>966</v>
      </c>
      <c r="K5" s="31" t="s">
        <v>954</v>
      </c>
      <c r="L5" s="31" t="s">
        <v>965</v>
      </c>
      <c r="M5" s="31">
        <v>16</v>
      </c>
      <c r="N5" s="31" t="s">
        <v>964</v>
      </c>
      <c r="O5" s="31" t="s">
        <v>932</v>
      </c>
      <c r="P5" s="31" t="s">
        <v>963</v>
      </c>
      <c r="Q5" s="31" t="s">
        <v>932</v>
      </c>
      <c r="R5" s="31" t="s">
        <v>1596</v>
      </c>
      <c r="S5" s="31" t="s">
        <v>1598</v>
      </c>
      <c r="T5" s="31">
        <f>VLOOKUP(C5,[1]Sheet1!$B$5:$E$152,4,0)</f>
        <v>124601</v>
      </c>
      <c r="U5" s="33">
        <f t="shared" si="0"/>
        <v>8</v>
      </c>
      <c r="V5" s="33">
        <f t="shared" si="1"/>
        <v>5</v>
      </c>
      <c r="W5" s="33" t="s">
        <v>1589</v>
      </c>
      <c r="AD5" s="11" t="s">
        <v>8</v>
      </c>
      <c r="AE5" s="12">
        <v>96</v>
      </c>
      <c r="AF5" s="12">
        <v>240</v>
      </c>
      <c r="AG5" s="12">
        <v>32</v>
      </c>
      <c r="AH5" s="12">
        <v>368</v>
      </c>
    </row>
    <row r="6" spans="1:34" ht="15" x14ac:dyDescent="0.35">
      <c r="A6" s="31" t="s">
        <v>795</v>
      </c>
      <c r="B6" s="31" t="s">
        <v>959</v>
      </c>
      <c r="C6" s="31" t="s">
        <v>342</v>
      </c>
      <c r="D6" s="31" t="s">
        <v>26</v>
      </c>
      <c r="E6" s="31" t="s">
        <v>131</v>
      </c>
      <c r="F6" s="31" t="s">
        <v>215</v>
      </c>
      <c r="G6" s="31" t="s">
        <v>120</v>
      </c>
      <c r="H6" s="31" t="s">
        <v>119</v>
      </c>
      <c r="I6" s="32"/>
      <c r="J6" s="31" t="s">
        <v>954</v>
      </c>
      <c r="K6" s="31" t="s">
        <v>954</v>
      </c>
      <c r="L6" s="31" t="s">
        <v>958</v>
      </c>
      <c r="M6" s="31">
        <v>40</v>
      </c>
      <c r="N6" s="31" t="s">
        <v>962</v>
      </c>
      <c r="O6" s="31" t="s">
        <v>201</v>
      </c>
      <c r="P6" s="31" t="s">
        <v>956</v>
      </c>
      <c r="Q6" s="31" t="s">
        <v>201</v>
      </c>
      <c r="R6" s="31" t="s">
        <v>1596</v>
      </c>
      <c r="S6" s="31" t="s">
        <v>1598</v>
      </c>
      <c r="T6" s="31">
        <f>VLOOKUP(C6,[1]Sheet1!$B$5:$E$152,4,0)</f>
        <v>124601</v>
      </c>
      <c r="U6" s="33">
        <f t="shared" si="0"/>
        <v>8</v>
      </c>
      <c r="V6" s="33">
        <f t="shared" si="1"/>
        <v>5</v>
      </c>
      <c r="W6" s="33" t="s">
        <v>1589</v>
      </c>
      <c r="AD6" s="11" t="s">
        <v>10</v>
      </c>
      <c r="AE6" s="12">
        <v>112</v>
      </c>
      <c r="AF6" s="12">
        <v>240</v>
      </c>
      <c r="AG6" s="12">
        <v>32</v>
      </c>
      <c r="AH6" s="12">
        <v>384</v>
      </c>
    </row>
    <row r="7" spans="1:34" ht="15" x14ac:dyDescent="0.35">
      <c r="A7" s="31" t="s">
        <v>247</v>
      </c>
      <c r="B7" s="31" t="s">
        <v>959</v>
      </c>
      <c r="C7" s="31" t="s">
        <v>342</v>
      </c>
      <c r="D7" s="31" t="s">
        <v>32</v>
      </c>
      <c r="E7" s="31" t="s">
        <v>601</v>
      </c>
      <c r="F7" s="31" t="s">
        <v>215</v>
      </c>
      <c r="G7" s="31" t="s">
        <v>120</v>
      </c>
      <c r="H7" s="31" t="s">
        <v>119</v>
      </c>
      <c r="I7" s="32"/>
      <c r="J7" s="31" t="s">
        <v>954</v>
      </c>
      <c r="K7" s="31" t="s">
        <v>954</v>
      </c>
      <c r="L7" s="31" t="s">
        <v>958</v>
      </c>
      <c r="M7" s="31">
        <v>12</v>
      </c>
      <c r="N7" s="31" t="s">
        <v>961</v>
      </c>
      <c r="O7" s="31" t="s">
        <v>201</v>
      </c>
      <c r="P7" s="31" t="s">
        <v>956</v>
      </c>
      <c r="Q7" s="31" t="s">
        <v>201</v>
      </c>
      <c r="R7" s="31" t="s">
        <v>1596</v>
      </c>
      <c r="S7" s="31" t="s">
        <v>1598</v>
      </c>
      <c r="T7" s="31">
        <f>VLOOKUP(C7,[1]Sheet1!$B$5:$E$152,4,0)</f>
        <v>124601</v>
      </c>
      <c r="U7" s="33">
        <f t="shared" si="0"/>
        <v>8</v>
      </c>
      <c r="V7" s="33">
        <f t="shared" si="1"/>
        <v>5</v>
      </c>
      <c r="W7" s="33" t="s">
        <v>1589</v>
      </c>
      <c r="AD7" s="11" t="s">
        <v>12</v>
      </c>
      <c r="AE7" s="12">
        <v>200</v>
      </c>
      <c r="AF7" s="12">
        <v>200</v>
      </c>
      <c r="AG7" s="12"/>
      <c r="AH7" s="12">
        <v>400</v>
      </c>
    </row>
    <row r="8" spans="1:34" ht="15" x14ac:dyDescent="0.35">
      <c r="A8" s="31" t="s">
        <v>960</v>
      </c>
      <c r="B8" s="31" t="s">
        <v>959</v>
      </c>
      <c r="C8" s="31" t="s">
        <v>342</v>
      </c>
      <c r="D8" s="31" t="s">
        <v>34</v>
      </c>
      <c r="E8" s="31" t="s">
        <v>594</v>
      </c>
      <c r="F8" s="31" t="s">
        <v>215</v>
      </c>
      <c r="G8" s="31" t="s">
        <v>120</v>
      </c>
      <c r="H8" s="31" t="s">
        <v>119</v>
      </c>
      <c r="I8" s="32"/>
      <c r="J8" s="31" t="s">
        <v>954</v>
      </c>
      <c r="K8" s="31" t="s">
        <v>954</v>
      </c>
      <c r="L8" s="31" t="s">
        <v>958</v>
      </c>
      <c r="M8" s="31">
        <v>8</v>
      </c>
      <c r="N8" s="31" t="s">
        <v>957</v>
      </c>
      <c r="O8" s="31" t="s">
        <v>201</v>
      </c>
      <c r="P8" s="31" t="s">
        <v>956</v>
      </c>
      <c r="Q8" s="31" t="s">
        <v>201</v>
      </c>
      <c r="R8" s="31" t="s">
        <v>1596</v>
      </c>
      <c r="S8" s="31" t="s">
        <v>1598</v>
      </c>
      <c r="T8" s="31">
        <f>VLOOKUP(C8,[1]Sheet1!$B$5:$E$152,4,0)</f>
        <v>124601</v>
      </c>
      <c r="U8" s="33">
        <f t="shared" si="0"/>
        <v>8</v>
      </c>
      <c r="V8" s="33">
        <f t="shared" si="1"/>
        <v>5</v>
      </c>
      <c r="W8" s="33" t="s">
        <v>1589</v>
      </c>
      <c r="AD8" s="11" t="s">
        <v>14</v>
      </c>
      <c r="AE8" s="12">
        <v>20</v>
      </c>
      <c r="AF8" s="12">
        <v>20</v>
      </c>
      <c r="AG8" s="12"/>
      <c r="AH8" s="12">
        <v>40</v>
      </c>
    </row>
    <row r="9" spans="1:34" ht="15" x14ac:dyDescent="0.35">
      <c r="A9" s="31" t="s">
        <v>594</v>
      </c>
      <c r="B9" s="31" t="s">
        <v>955</v>
      </c>
      <c r="C9" s="31" t="s">
        <v>457</v>
      </c>
      <c r="D9" s="31" t="s">
        <v>12</v>
      </c>
      <c r="E9" s="31" t="s">
        <v>128</v>
      </c>
      <c r="F9" s="31" t="s">
        <v>195</v>
      </c>
      <c r="G9" s="31" t="s">
        <v>120</v>
      </c>
      <c r="H9" s="31" t="s">
        <v>119</v>
      </c>
      <c r="I9" s="32"/>
      <c r="J9" s="31" t="s">
        <v>954</v>
      </c>
      <c r="K9" s="31" t="s">
        <v>942</v>
      </c>
      <c r="L9" s="31" t="s">
        <v>953</v>
      </c>
      <c r="M9" s="31">
        <v>200</v>
      </c>
      <c r="N9" s="31" t="s">
        <v>952</v>
      </c>
      <c r="O9" s="31" t="s">
        <v>932</v>
      </c>
      <c r="P9" s="31" t="s">
        <v>951</v>
      </c>
      <c r="Q9" s="31" t="s">
        <v>932</v>
      </c>
      <c r="R9" s="31" t="s">
        <v>1596</v>
      </c>
      <c r="S9" s="31" t="s">
        <v>1599</v>
      </c>
      <c r="T9" s="31">
        <f>VLOOKUP(C9,[1]Sheet1!$B$5:$E$152,4,0)</f>
        <v>124407</v>
      </c>
      <c r="U9" s="33">
        <f t="shared" si="0"/>
        <v>8</v>
      </c>
      <c r="V9" s="33">
        <f t="shared" si="1"/>
        <v>5</v>
      </c>
      <c r="W9" s="33" t="s">
        <v>1589</v>
      </c>
      <c r="AD9" s="11" t="s">
        <v>16</v>
      </c>
      <c r="AE9" s="12"/>
      <c r="AF9" s="12">
        <v>220</v>
      </c>
      <c r="AG9" s="12">
        <v>140</v>
      </c>
      <c r="AH9" s="12">
        <v>360</v>
      </c>
    </row>
    <row r="10" spans="1:34" ht="15" x14ac:dyDescent="0.35">
      <c r="A10" s="31" t="s">
        <v>950</v>
      </c>
      <c r="B10" s="31" t="s">
        <v>948</v>
      </c>
      <c r="C10" s="31" t="s">
        <v>196</v>
      </c>
      <c r="D10" s="31" t="s">
        <v>82</v>
      </c>
      <c r="E10" s="31" t="s">
        <v>193</v>
      </c>
      <c r="F10" s="31" t="s">
        <v>195</v>
      </c>
      <c r="G10" s="31" t="s">
        <v>120</v>
      </c>
      <c r="H10" s="31" t="s">
        <v>119</v>
      </c>
      <c r="I10" s="32"/>
      <c r="J10" s="31" t="s">
        <v>942</v>
      </c>
      <c r="K10" s="31" t="s">
        <v>942</v>
      </c>
      <c r="L10" s="31" t="s">
        <v>947</v>
      </c>
      <c r="M10" s="31">
        <v>10</v>
      </c>
      <c r="N10" s="31" t="s">
        <v>949</v>
      </c>
      <c r="O10" s="31" t="s">
        <v>201</v>
      </c>
      <c r="P10" s="31" t="s">
        <v>945</v>
      </c>
      <c r="Q10" s="31" t="s">
        <v>201</v>
      </c>
      <c r="R10" s="31" t="s">
        <v>1596</v>
      </c>
      <c r="S10" s="31" t="s">
        <v>1599</v>
      </c>
      <c r="T10" s="31">
        <f>VLOOKUP(C10,[1]Sheet1!$B$5:$E$152,4,0)</f>
        <v>124407</v>
      </c>
      <c r="U10" s="33">
        <f t="shared" si="0"/>
        <v>8</v>
      </c>
      <c r="V10" s="33">
        <f t="shared" si="1"/>
        <v>5</v>
      </c>
      <c r="W10" s="33" t="s">
        <v>1589</v>
      </c>
      <c r="AD10" s="11" t="s">
        <v>18</v>
      </c>
      <c r="AE10" s="12">
        <v>20</v>
      </c>
      <c r="AF10" s="12">
        <v>40</v>
      </c>
      <c r="AG10" s="12"/>
      <c r="AH10" s="12">
        <v>60</v>
      </c>
    </row>
    <row r="11" spans="1:34" ht="15" x14ac:dyDescent="0.35">
      <c r="A11" s="31" t="s">
        <v>193</v>
      </c>
      <c r="B11" s="31" t="s">
        <v>948</v>
      </c>
      <c r="C11" s="31" t="s">
        <v>196</v>
      </c>
      <c r="D11" s="31" t="s">
        <v>84</v>
      </c>
      <c r="E11" s="31" t="s">
        <v>193</v>
      </c>
      <c r="F11" s="31" t="s">
        <v>195</v>
      </c>
      <c r="G11" s="31" t="s">
        <v>120</v>
      </c>
      <c r="H11" s="31" t="s">
        <v>119</v>
      </c>
      <c r="I11" s="32"/>
      <c r="J11" s="31" t="s">
        <v>942</v>
      </c>
      <c r="K11" s="31" t="s">
        <v>942</v>
      </c>
      <c r="L11" s="31" t="s">
        <v>947</v>
      </c>
      <c r="M11" s="31">
        <v>10</v>
      </c>
      <c r="N11" s="31" t="s">
        <v>946</v>
      </c>
      <c r="O11" s="31" t="s">
        <v>201</v>
      </c>
      <c r="P11" s="31" t="s">
        <v>945</v>
      </c>
      <c r="Q11" s="31" t="s">
        <v>201</v>
      </c>
      <c r="R11" s="31" t="s">
        <v>1596</v>
      </c>
      <c r="S11" s="31" t="s">
        <v>1599</v>
      </c>
      <c r="T11" s="31">
        <f>VLOOKUP(C11,[1]Sheet1!$B$5:$E$152,4,0)</f>
        <v>124407</v>
      </c>
      <c r="U11" s="33">
        <f t="shared" si="0"/>
        <v>8</v>
      </c>
      <c r="V11" s="33">
        <f t="shared" si="1"/>
        <v>5</v>
      </c>
      <c r="W11" s="33" t="s">
        <v>1589</v>
      </c>
      <c r="AD11" s="11" t="s">
        <v>20</v>
      </c>
      <c r="AE11" s="12">
        <v>10</v>
      </c>
      <c r="AF11" s="12">
        <v>50</v>
      </c>
      <c r="AG11" s="12"/>
      <c r="AH11" s="12">
        <v>60</v>
      </c>
    </row>
    <row r="12" spans="1:34" ht="15" x14ac:dyDescent="0.35">
      <c r="A12" s="31" t="s">
        <v>944</v>
      </c>
      <c r="B12" s="31" t="s">
        <v>943</v>
      </c>
      <c r="C12" s="31" t="s">
        <v>144</v>
      </c>
      <c r="D12" s="31" t="s">
        <v>74</v>
      </c>
      <c r="E12" s="31" t="s">
        <v>140</v>
      </c>
      <c r="F12" s="31" t="s">
        <v>143</v>
      </c>
      <c r="G12" s="31" t="s">
        <v>120</v>
      </c>
      <c r="H12" s="31" t="s">
        <v>119</v>
      </c>
      <c r="I12" s="32"/>
      <c r="J12" s="31" t="s">
        <v>942</v>
      </c>
      <c r="K12" s="31" t="s">
        <v>942</v>
      </c>
      <c r="L12" s="31" t="s">
        <v>941</v>
      </c>
      <c r="M12" s="31">
        <v>30</v>
      </c>
      <c r="N12" s="31" t="s">
        <v>940</v>
      </c>
      <c r="O12" s="31" t="s">
        <v>201</v>
      </c>
      <c r="P12" s="31" t="s">
        <v>939</v>
      </c>
      <c r="Q12" s="31" t="s">
        <v>201</v>
      </c>
      <c r="R12" s="31" t="s">
        <v>1596</v>
      </c>
      <c r="S12" s="31" t="s">
        <v>1600</v>
      </c>
      <c r="T12" s="31">
        <f>VLOOKUP(C12,[1]Sheet1!$B$5:$E$152,4,0)</f>
        <v>124403</v>
      </c>
      <c r="U12" s="33">
        <f t="shared" si="0"/>
        <v>8</v>
      </c>
      <c r="V12" s="33">
        <f t="shared" si="1"/>
        <v>5</v>
      </c>
      <c r="W12" s="33" t="s">
        <v>1589</v>
      </c>
      <c r="AD12" s="11" t="s">
        <v>22</v>
      </c>
      <c r="AE12" s="12">
        <v>10</v>
      </c>
      <c r="AF12" s="12">
        <v>50</v>
      </c>
      <c r="AG12" s="12"/>
      <c r="AH12" s="12">
        <v>60</v>
      </c>
    </row>
    <row r="13" spans="1:34" ht="15" x14ac:dyDescent="0.35">
      <c r="A13" s="31" t="s">
        <v>601</v>
      </c>
      <c r="B13" s="31" t="s">
        <v>936</v>
      </c>
      <c r="C13" s="31" t="s">
        <v>127</v>
      </c>
      <c r="D13" s="31" t="s">
        <v>62</v>
      </c>
      <c r="E13" s="31" t="s">
        <v>126</v>
      </c>
      <c r="F13" s="31" t="s">
        <v>125</v>
      </c>
      <c r="G13" s="31" t="s">
        <v>120</v>
      </c>
      <c r="H13" s="31" t="s">
        <v>119</v>
      </c>
      <c r="I13" s="32"/>
      <c r="J13" s="31" t="s">
        <v>912</v>
      </c>
      <c r="K13" s="31" t="s">
        <v>912</v>
      </c>
      <c r="L13" s="31" t="s">
        <v>935</v>
      </c>
      <c r="M13" s="31">
        <v>20</v>
      </c>
      <c r="N13" s="31" t="s">
        <v>938</v>
      </c>
      <c r="O13" s="31" t="s">
        <v>932</v>
      </c>
      <c r="P13" s="31" t="s">
        <v>933</v>
      </c>
      <c r="Q13" s="31" t="s">
        <v>932</v>
      </c>
      <c r="R13" s="31" t="s">
        <v>1597</v>
      </c>
      <c r="S13" s="31" t="s">
        <v>1597</v>
      </c>
      <c r="T13" s="31">
        <f>VLOOKUP(C13,[1]Sheet1!$B$5:$E$152,4,0)</f>
        <v>125401</v>
      </c>
      <c r="U13" s="33">
        <f t="shared" si="0"/>
        <v>8</v>
      </c>
      <c r="V13" s="33">
        <f t="shared" si="1"/>
        <v>5</v>
      </c>
      <c r="W13" s="33" t="s">
        <v>1589</v>
      </c>
      <c r="AD13" s="11" t="s">
        <v>24</v>
      </c>
      <c r="AE13" s="12">
        <v>20</v>
      </c>
      <c r="AF13" s="12">
        <v>40</v>
      </c>
      <c r="AG13" s="12"/>
      <c r="AH13" s="12">
        <v>60</v>
      </c>
    </row>
    <row r="14" spans="1:34" ht="15" x14ac:dyDescent="0.35">
      <c r="A14" s="31" t="s">
        <v>937</v>
      </c>
      <c r="B14" s="31" t="s">
        <v>936</v>
      </c>
      <c r="C14" s="31" t="s">
        <v>127</v>
      </c>
      <c r="D14" s="31" t="s">
        <v>80</v>
      </c>
      <c r="E14" s="31" t="s">
        <v>126</v>
      </c>
      <c r="F14" s="31" t="s">
        <v>125</v>
      </c>
      <c r="G14" s="31" t="s">
        <v>120</v>
      </c>
      <c r="H14" s="31" t="s">
        <v>119</v>
      </c>
      <c r="I14" s="32"/>
      <c r="J14" s="31" t="s">
        <v>912</v>
      </c>
      <c r="K14" s="31" t="s">
        <v>912</v>
      </c>
      <c r="L14" s="31" t="s">
        <v>935</v>
      </c>
      <c r="M14" s="31">
        <v>20</v>
      </c>
      <c r="N14" s="31" t="s">
        <v>934</v>
      </c>
      <c r="O14" s="31" t="s">
        <v>932</v>
      </c>
      <c r="P14" s="31" t="s">
        <v>933</v>
      </c>
      <c r="Q14" s="31" t="s">
        <v>932</v>
      </c>
      <c r="R14" s="31" t="s">
        <v>1597</v>
      </c>
      <c r="S14" s="31" t="s">
        <v>1597</v>
      </c>
      <c r="T14" s="31">
        <f>VLOOKUP(C14,[1]Sheet1!$B$5:$E$152,4,0)</f>
        <v>125401</v>
      </c>
      <c r="U14" s="33">
        <f t="shared" si="0"/>
        <v>8</v>
      </c>
      <c r="V14" s="33">
        <f t="shared" si="1"/>
        <v>5</v>
      </c>
      <c r="W14" s="33" t="s">
        <v>1589</v>
      </c>
      <c r="AD14" s="11" t="s">
        <v>26</v>
      </c>
      <c r="AE14" s="12">
        <v>125</v>
      </c>
      <c r="AF14" s="12">
        <v>16</v>
      </c>
      <c r="AG14" s="12"/>
      <c r="AH14" s="12">
        <v>141</v>
      </c>
    </row>
    <row r="15" spans="1:34" ht="15" x14ac:dyDescent="0.35">
      <c r="A15" s="31" t="s">
        <v>931</v>
      </c>
      <c r="B15" s="31" t="s">
        <v>928</v>
      </c>
      <c r="C15" s="31" t="s">
        <v>216</v>
      </c>
      <c r="D15" s="31" t="s">
        <v>8</v>
      </c>
      <c r="E15" s="31" t="s">
        <v>212</v>
      </c>
      <c r="F15" s="31" t="s">
        <v>215</v>
      </c>
      <c r="G15" s="31" t="s">
        <v>120</v>
      </c>
      <c r="H15" s="31" t="s">
        <v>119</v>
      </c>
      <c r="I15" s="32"/>
      <c r="J15" s="31" t="s">
        <v>923</v>
      </c>
      <c r="K15" s="31" t="s">
        <v>923</v>
      </c>
      <c r="L15" s="31" t="s">
        <v>922</v>
      </c>
      <c r="M15" s="31">
        <v>16</v>
      </c>
      <c r="N15" s="31" t="s">
        <v>930</v>
      </c>
      <c r="O15" s="31" t="s">
        <v>201</v>
      </c>
      <c r="P15" s="31" t="s">
        <v>920</v>
      </c>
      <c r="Q15" s="31" t="s">
        <v>201</v>
      </c>
      <c r="R15" s="31" t="s">
        <v>1596</v>
      </c>
      <c r="S15" s="31" t="s">
        <v>1598</v>
      </c>
      <c r="T15" s="31">
        <f>VLOOKUP(C15,[1]Sheet1!$B$5:$E$152,4,0)</f>
        <v>124601</v>
      </c>
      <c r="U15" s="33">
        <f t="shared" si="0"/>
        <v>9</v>
      </c>
      <c r="V15" s="33">
        <f t="shared" si="1"/>
        <v>5</v>
      </c>
      <c r="W15" s="33" t="s">
        <v>1589</v>
      </c>
      <c r="AD15" s="11" t="s">
        <v>28</v>
      </c>
      <c r="AE15" s="12"/>
      <c r="AF15" s="12">
        <v>60</v>
      </c>
      <c r="AG15" s="12">
        <v>70</v>
      </c>
      <c r="AH15" s="12">
        <v>130</v>
      </c>
    </row>
    <row r="16" spans="1:34" ht="15" x14ac:dyDescent="0.35">
      <c r="A16" s="31" t="s">
        <v>929</v>
      </c>
      <c r="B16" s="31" t="s">
        <v>928</v>
      </c>
      <c r="C16" s="31" t="s">
        <v>216</v>
      </c>
      <c r="D16" s="31" t="s">
        <v>10</v>
      </c>
      <c r="E16" s="31" t="s">
        <v>212</v>
      </c>
      <c r="F16" s="31" t="s">
        <v>215</v>
      </c>
      <c r="G16" s="31" t="s">
        <v>120</v>
      </c>
      <c r="H16" s="31" t="s">
        <v>119</v>
      </c>
      <c r="I16" s="32"/>
      <c r="J16" s="31" t="s">
        <v>923</v>
      </c>
      <c r="K16" s="31" t="s">
        <v>923</v>
      </c>
      <c r="L16" s="31" t="s">
        <v>922</v>
      </c>
      <c r="M16" s="31">
        <v>16</v>
      </c>
      <c r="N16" s="31" t="s">
        <v>927</v>
      </c>
      <c r="O16" s="31" t="s">
        <v>201</v>
      </c>
      <c r="P16" s="31" t="s">
        <v>920</v>
      </c>
      <c r="Q16" s="31" t="s">
        <v>201</v>
      </c>
      <c r="R16" s="31" t="s">
        <v>1596</v>
      </c>
      <c r="S16" s="31" t="s">
        <v>1598</v>
      </c>
      <c r="T16" s="31">
        <f>VLOOKUP(C16,[1]Sheet1!$B$5:$E$152,4,0)</f>
        <v>124601</v>
      </c>
      <c r="U16" s="33">
        <f t="shared" si="0"/>
        <v>9</v>
      </c>
      <c r="V16" s="33">
        <f t="shared" si="1"/>
        <v>5</v>
      </c>
      <c r="W16" s="33" t="s">
        <v>1589</v>
      </c>
      <c r="AD16" s="11" t="s">
        <v>30</v>
      </c>
      <c r="AE16" s="12"/>
      <c r="AF16" s="12">
        <v>40</v>
      </c>
      <c r="AG16" s="12">
        <v>40</v>
      </c>
      <c r="AH16" s="12">
        <v>80</v>
      </c>
    </row>
    <row r="17" spans="1:34" ht="15" x14ac:dyDescent="0.35">
      <c r="A17" s="31" t="s">
        <v>212</v>
      </c>
      <c r="B17" s="31" t="s">
        <v>924</v>
      </c>
      <c r="C17" s="31" t="s">
        <v>216</v>
      </c>
      <c r="D17" s="31" t="s">
        <v>8</v>
      </c>
      <c r="E17" s="31" t="s">
        <v>212</v>
      </c>
      <c r="F17" s="31" t="s">
        <v>215</v>
      </c>
      <c r="G17" s="31" t="s">
        <v>120</v>
      </c>
      <c r="H17" s="31" t="s">
        <v>119</v>
      </c>
      <c r="I17" s="32"/>
      <c r="J17" s="31" t="s">
        <v>923</v>
      </c>
      <c r="K17" s="31" t="s">
        <v>923</v>
      </c>
      <c r="L17" s="31" t="s">
        <v>922</v>
      </c>
      <c r="M17" s="31">
        <v>16</v>
      </c>
      <c r="N17" s="31" t="s">
        <v>926</v>
      </c>
      <c r="O17" s="31" t="s">
        <v>201</v>
      </c>
      <c r="P17" s="31" t="s">
        <v>920</v>
      </c>
      <c r="Q17" s="31" t="s">
        <v>201</v>
      </c>
      <c r="R17" s="31" t="s">
        <v>1596</v>
      </c>
      <c r="S17" s="31" t="s">
        <v>1598</v>
      </c>
      <c r="T17" s="31">
        <f>VLOOKUP(C17,[1]Sheet1!$B$5:$E$152,4,0)</f>
        <v>124601</v>
      </c>
      <c r="U17" s="33">
        <f t="shared" si="0"/>
        <v>9</v>
      </c>
      <c r="V17" s="33">
        <f t="shared" si="1"/>
        <v>5</v>
      </c>
      <c r="W17" s="33" t="s">
        <v>1589</v>
      </c>
      <c r="AD17" s="11" t="s">
        <v>32</v>
      </c>
      <c r="AE17" s="12">
        <v>12</v>
      </c>
      <c r="AF17" s="12"/>
      <c r="AG17" s="12"/>
      <c r="AH17" s="12">
        <v>12</v>
      </c>
    </row>
    <row r="18" spans="1:34" ht="15" x14ac:dyDescent="0.35">
      <c r="A18" s="31" t="s">
        <v>925</v>
      </c>
      <c r="B18" s="31" t="s">
        <v>924</v>
      </c>
      <c r="C18" s="31" t="s">
        <v>216</v>
      </c>
      <c r="D18" s="31" t="s">
        <v>10</v>
      </c>
      <c r="E18" s="31" t="s">
        <v>212</v>
      </c>
      <c r="F18" s="31" t="s">
        <v>215</v>
      </c>
      <c r="G18" s="31" t="s">
        <v>120</v>
      </c>
      <c r="H18" s="31" t="s">
        <v>119</v>
      </c>
      <c r="I18" s="32"/>
      <c r="J18" s="31" t="s">
        <v>923</v>
      </c>
      <c r="K18" s="31" t="s">
        <v>923</v>
      </c>
      <c r="L18" s="31" t="s">
        <v>922</v>
      </c>
      <c r="M18" s="31">
        <v>16</v>
      </c>
      <c r="N18" s="31" t="s">
        <v>921</v>
      </c>
      <c r="O18" s="31" t="s">
        <v>201</v>
      </c>
      <c r="P18" s="31" t="s">
        <v>920</v>
      </c>
      <c r="Q18" s="31" t="s">
        <v>201</v>
      </c>
      <c r="R18" s="31" t="s">
        <v>1596</v>
      </c>
      <c r="S18" s="31" t="s">
        <v>1598</v>
      </c>
      <c r="T18" s="31">
        <f>VLOOKUP(C18,[1]Sheet1!$B$5:$E$152,4,0)</f>
        <v>124601</v>
      </c>
      <c r="U18" s="33">
        <f t="shared" si="0"/>
        <v>9</v>
      </c>
      <c r="V18" s="33">
        <f t="shared" si="1"/>
        <v>5</v>
      </c>
      <c r="W18" s="33" t="s">
        <v>1589</v>
      </c>
      <c r="AD18" s="11" t="s">
        <v>34</v>
      </c>
      <c r="AE18" s="12">
        <v>148</v>
      </c>
      <c r="AF18" s="12">
        <v>182</v>
      </c>
      <c r="AG18" s="12">
        <v>60</v>
      </c>
      <c r="AH18" s="12">
        <v>390</v>
      </c>
    </row>
    <row r="19" spans="1:34" ht="15" x14ac:dyDescent="0.35">
      <c r="A19" s="31" t="s">
        <v>919</v>
      </c>
      <c r="B19" s="31" t="s">
        <v>915</v>
      </c>
      <c r="C19" s="31" t="s">
        <v>568</v>
      </c>
      <c r="D19" s="31" t="s">
        <v>62</v>
      </c>
      <c r="E19" s="31" t="s">
        <v>307</v>
      </c>
      <c r="F19" s="31" t="s">
        <v>567</v>
      </c>
      <c r="G19" s="31" t="s">
        <v>120</v>
      </c>
      <c r="H19" s="31" t="s">
        <v>168</v>
      </c>
      <c r="I19" s="31" t="s">
        <v>914</v>
      </c>
      <c r="J19" s="31" t="s">
        <v>913</v>
      </c>
      <c r="K19" s="31" t="s">
        <v>912</v>
      </c>
      <c r="L19" s="31" t="s">
        <v>911</v>
      </c>
      <c r="M19" s="31">
        <v>4</v>
      </c>
      <c r="N19" s="31" t="s">
        <v>918</v>
      </c>
      <c r="O19" s="31" t="s">
        <v>201</v>
      </c>
      <c r="P19" s="31" t="s">
        <v>909</v>
      </c>
      <c r="Q19" s="31" t="s">
        <v>201</v>
      </c>
      <c r="R19" s="31" t="s">
        <v>1596</v>
      </c>
      <c r="S19" s="31" t="s">
        <v>1601</v>
      </c>
      <c r="T19" s="31">
        <f>VLOOKUP(C19,[1]Sheet1!$B$5:$E$152,4,0)</f>
        <v>124704</v>
      </c>
      <c r="U19" s="33">
        <f t="shared" si="0"/>
        <v>9</v>
      </c>
      <c r="V19" s="33">
        <f t="shared" si="1"/>
        <v>5</v>
      </c>
      <c r="W19" s="33" t="s">
        <v>1589</v>
      </c>
      <c r="AD19" s="11" t="s">
        <v>110</v>
      </c>
      <c r="AE19" s="12">
        <v>30</v>
      </c>
      <c r="AF19" s="12">
        <v>10</v>
      </c>
      <c r="AG19" s="12">
        <v>6</v>
      </c>
      <c r="AH19" s="12">
        <v>46</v>
      </c>
    </row>
    <row r="20" spans="1:34" ht="15" x14ac:dyDescent="0.35">
      <c r="A20" s="31" t="s">
        <v>917</v>
      </c>
      <c r="B20" s="31" t="s">
        <v>915</v>
      </c>
      <c r="C20" s="31" t="s">
        <v>568</v>
      </c>
      <c r="D20" s="31" t="s">
        <v>80</v>
      </c>
      <c r="E20" s="31" t="s">
        <v>307</v>
      </c>
      <c r="F20" s="31" t="s">
        <v>567</v>
      </c>
      <c r="G20" s="31" t="s">
        <v>120</v>
      </c>
      <c r="H20" s="31" t="s">
        <v>168</v>
      </c>
      <c r="I20" s="31" t="s">
        <v>914</v>
      </c>
      <c r="J20" s="31" t="s">
        <v>913</v>
      </c>
      <c r="K20" s="31" t="s">
        <v>912</v>
      </c>
      <c r="L20" s="31" t="s">
        <v>911</v>
      </c>
      <c r="M20" s="31">
        <v>4</v>
      </c>
      <c r="N20" s="31" t="s">
        <v>916</v>
      </c>
      <c r="O20" s="31" t="s">
        <v>201</v>
      </c>
      <c r="P20" s="31" t="s">
        <v>909</v>
      </c>
      <c r="Q20" s="31" t="s">
        <v>201</v>
      </c>
      <c r="R20" s="31" t="s">
        <v>1596</v>
      </c>
      <c r="S20" s="31" t="s">
        <v>1601</v>
      </c>
      <c r="T20" s="31">
        <f>VLOOKUP(C20,[1]Sheet1!$B$5:$E$152,4,0)</f>
        <v>124704</v>
      </c>
      <c r="U20" s="33">
        <f t="shared" si="0"/>
        <v>9</v>
      </c>
      <c r="V20" s="33">
        <f t="shared" si="1"/>
        <v>5</v>
      </c>
      <c r="W20" s="33" t="s">
        <v>1589</v>
      </c>
      <c r="AD20" s="11" t="s">
        <v>36</v>
      </c>
      <c r="AE20" s="12">
        <v>20</v>
      </c>
      <c r="AF20" s="12"/>
      <c r="AG20" s="12">
        <v>60</v>
      </c>
      <c r="AH20" s="12">
        <v>80</v>
      </c>
    </row>
    <row r="21" spans="1:34" ht="15" x14ac:dyDescent="0.35">
      <c r="A21" s="31" t="s">
        <v>126</v>
      </c>
      <c r="B21" s="31" t="s">
        <v>915</v>
      </c>
      <c r="C21" s="31" t="s">
        <v>568</v>
      </c>
      <c r="D21" s="31" t="s">
        <v>86</v>
      </c>
      <c r="E21" s="31" t="s">
        <v>307</v>
      </c>
      <c r="F21" s="31" t="s">
        <v>567</v>
      </c>
      <c r="G21" s="31" t="s">
        <v>120</v>
      </c>
      <c r="H21" s="31" t="s">
        <v>168</v>
      </c>
      <c r="I21" s="31" t="s">
        <v>914</v>
      </c>
      <c r="J21" s="31" t="s">
        <v>913</v>
      </c>
      <c r="K21" s="31" t="s">
        <v>912</v>
      </c>
      <c r="L21" s="31" t="s">
        <v>911</v>
      </c>
      <c r="M21" s="31">
        <v>4</v>
      </c>
      <c r="N21" s="31" t="s">
        <v>910</v>
      </c>
      <c r="O21" s="31" t="s">
        <v>201</v>
      </c>
      <c r="P21" s="31" t="s">
        <v>909</v>
      </c>
      <c r="Q21" s="31" t="s">
        <v>201</v>
      </c>
      <c r="R21" s="31" t="s">
        <v>1596</v>
      </c>
      <c r="S21" s="31" t="s">
        <v>1601</v>
      </c>
      <c r="T21" s="31">
        <f>VLOOKUP(C21,[1]Sheet1!$B$5:$E$152,4,0)</f>
        <v>124704</v>
      </c>
      <c r="U21" s="33">
        <f t="shared" si="0"/>
        <v>9</v>
      </c>
      <c r="V21" s="33">
        <f t="shared" si="1"/>
        <v>5</v>
      </c>
      <c r="W21" s="33" t="s">
        <v>1589</v>
      </c>
      <c r="AD21" s="11" t="s">
        <v>38</v>
      </c>
      <c r="AE21" s="12">
        <v>20</v>
      </c>
      <c r="AF21" s="12">
        <v>60</v>
      </c>
      <c r="AG21" s="12"/>
      <c r="AH21" s="12">
        <v>80</v>
      </c>
    </row>
    <row r="22" spans="1:34" ht="15" x14ac:dyDescent="0.35">
      <c r="A22" s="31" t="s">
        <v>908</v>
      </c>
      <c r="B22" s="31" t="s">
        <v>907</v>
      </c>
      <c r="C22" s="31" t="s">
        <v>135</v>
      </c>
      <c r="D22" s="31" t="s">
        <v>68</v>
      </c>
      <c r="E22" s="31" t="s">
        <v>131</v>
      </c>
      <c r="F22" s="31" t="s">
        <v>134</v>
      </c>
      <c r="G22" s="31" t="s">
        <v>120</v>
      </c>
      <c r="H22" s="31" t="s">
        <v>119</v>
      </c>
      <c r="I22" s="32"/>
      <c r="J22" s="31" t="s">
        <v>889</v>
      </c>
      <c r="K22" s="31" t="s">
        <v>838</v>
      </c>
      <c r="L22" s="31" t="s">
        <v>856</v>
      </c>
      <c r="M22" s="31">
        <v>40</v>
      </c>
      <c r="N22" s="31" t="s">
        <v>906</v>
      </c>
      <c r="O22" s="31" t="s">
        <v>201</v>
      </c>
      <c r="P22" s="31" t="s">
        <v>854</v>
      </c>
      <c r="Q22" s="31" t="s">
        <v>201</v>
      </c>
      <c r="R22" s="31" t="s">
        <v>1596</v>
      </c>
      <c r="S22" s="31" t="s">
        <v>1602</v>
      </c>
      <c r="T22" s="31">
        <f>VLOOKUP(C22,[1]Sheet1!$B$5:$E$152,4,0)</f>
        <v>124401</v>
      </c>
      <c r="U22" s="33">
        <f t="shared" si="0"/>
        <v>9</v>
      </c>
      <c r="V22" s="33">
        <f t="shared" si="1"/>
        <v>5</v>
      </c>
      <c r="W22" s="33" t="s">
        <v>1589</v>
      </c>
      <c r="AD22" s="11" t="s">
        <v>40</v>
      </c>
      <c r="AE22" s="12"/>
      <c r="AF22" s="12">
        <v>30</v>
      </c>
      <c r="AG22" s="12">
        <v>100</v>
      </c>
      <c r="AH22" s="12">
        <v>130</v>
      </c>
    </row>
    <row r="23" spans="1:34" ht="15" x14ac:dyDescent="0.35">
      <c r="A23" s="31" t="s">
        <v>905</v>
      </c>
      <c r="B23" s="31" t="s">
        <v>890</v>
      </c>
      <c r="C23" s="31" t="s">
        <v>127</v>
      </c>
      <c r="D23" s="31" t="s">
        <v>36</v>
      </c>
      <c r="E23" s="31" t="s">
        <v>126</v>
      </c>
      <c r="F23" s="31" t="s">
        <v>125</v>
      </c>
      <c r="G23" s="31" t="s">
        <v>120</v>
      </c>
      <c r="H23" s="31" t="s">
        <v>119</v>
      </c>
      <c r="I23" s="32"/>
      <c r="J23" s="31" t="s">
        <v>889</v>
      </c>
      <c r="K23" s="31" t="s">
        <v>889</v>
      </c>
      <c r="L23" s="31" t="s">
        <v>888</v>
      </c>
      <c r="M23" s="31">
        <v>20</v>
      </c>
      <c r="N23" s="31" t="s">
        <v>904</v>
      </c>
      <c r="O23" s="31" t="s">
        <v>201</v>
      </c>
      <c r="P23" s="31" t="s">
        <v>886</v>
      </c>
      <c r="Q23" s="31" t="s">
        <v>201</v>
      </c>
      <c r="R23" s="31" t="s">
        <v>1597</v>
      </c>
      <c r="S23" s="31" t="s">
        <v>1597</v>
      </c>
      <c r="T23" s="31">
        <f>VLOOKUP(C23,[1]Sheet1!$B$5:$E$152,4,0)</f>
        <v>125401</v>
      </c>
      <c r="U23" s="33">
        <f t="shared" si="0"/>
        <v>9</v>
      </c>
      <c r="V23" s="33">
        <f t="shared" si="1"/>
        <v>5</v>
      </c>
      <c r="W23" s="33" t="s">
        <v>1589</v>
      </c>
      <c r="AD23" s="11" t="s">
        <v>42</v>
      </c>
      <c r="AE23" s="12"/>
      <c r="AF23" s="12">
        <v>40</v>
      </c>
      <c r="AG23" s="12">
        <v>100</v>
      </c>
      <c r="AH23" s="12">
        <v>140</v>
      </c>
    </row>
    <row r="24" spans="1:34" ht="15" x14ac:dyDescent="0.35">
      <c r="A24" s="31" t="s">
        <v>903</v>
      </c>
      <c r="B24" s="31" t="s">
        <v>890</v>
      </c>
      <c r="C24" s="31" t="s">
        <v>127</v>
      </c>
      <c r="D24" s="31" t="s">
        <v>38</v>
      </c>
      <c r="E24" s="31" t="s">
        <v>126</v>
      </c>
      <c r="F24" s="31" t="s">
        <v>125</v>
      </c>
      <c r="G24" s="31" t="s">
        <v>120</v>
      </c>
      <c r="H24" s="31" t="s">
        <v>119</v>
      </c>
      <c r="I24" s="32"/>
      <c r="J24" s="31" t="s">
        <v>889</v>
      </c>
      <c r="K24" s="31" t="s">
        <v>889</v>
      </c>
      <c r="L24" s="31" t="s">
        <v>888</v>
      </c>
      <c r="M24" s="31">
        <v>20</v>
      </c>
      <c r="N24" s="31" t="s">
        <v>902</v>
      </c>
      <c r="O24" s="31" t="s">
        <v>201</v>
      </c>
      <c r="P24" s="31" t="s">
        <v>886</v>
      </c>
      <c r="Q24" s="31" t="s">
        <v>201</v>
      </c>
      <c r="R24" s="31" t="s">
        <v>1597</v>
      </c>
      <c r="S24" s="31" t="s">
        <v>1597</v>
      </c>
      <c r="T24" s="31">
        <f>VLOOKUP(C24,[1]Sheet1!$B$5:$E$152,4,0)</f>
        <v>125401</v>
      </c>
      <c r="U24" s="33">
        <f t="shared" si="0"/>
        <v>9</v>
      </c>
      <c r="V24" s="33">
        <f t="shared" si="1"/>
        <v>5</v>
      </c>
      <c r="W24" s="33" t="s">
        <v>1589</v>
      </c>
      <c r="AD24" s="11" t="s">
        <v>44</v>
      </c>
      <c r="AE24" s="12"/>
      <c r="AF24" s="12">
        <v>70</v>
      </c>
      <c r="AG24" s="12"/>
      <c r="AH24" s="12">
        <v>70</v>
      </c>
    </row>
    <row r="25" spans="1:34" ht="15" x14ac:dyDescent="0.35">
      <c r="A25" s="31" t="s">
        <v>901</v>
      </c>
      <c r="B25" s="31" t="s">
        <v>890</v>
      </c>
      <c r="C25" s="31" t="s">
        <v>127</v>
      </c>
      <c r="D25" s="31" t="s">
        <v>92</v>
      </c>
      <c r="E25" s="31" t="s">
        <v>159</v>
      </c>
      <c r="F25" s="31" t="s">
        <v>125</v>
      </c>
      <c r="G25" s="31" t="s">
        <v>120</v>
      </c>
      <c r="H25" s="31" t="s">
        <v>119</v>
      </c>
      <c r="I25" s="32"/>
      <c r="J25" s="31" t="s">
        <v>889</v>
      </c>
      <c r="K25" s="31" t="s">
        <v>889</v>
      </c>
      <c r="L25" s="31" t="s">
        <v>888</v>
      </c>
      <c r="M25" s="31">
        <v>60</v>
      </c>
      <c r="N25" s="31" t="s">
        <v>900</v>
      </c>
      <c r="O25" s="31" t="s">
        <v>201</v>
      </c>
      <c r="P25" s="31" t="s">
        <v>886</v>
      </c>
      <c r="Q25" s="31" t="s">
        <v>201</v>
      </c>
      <c r="R25" s="31" t="s">
        <v>1597</v>
      </c>
      <c r="S25" s="31" t="s">
        <v>1597</v>
      </c>
      <c r="T25" s="31">
        <f>VLOOKUP(C25,[1]Sheet1!$B$5:$E$152,4,0)</f>
        <v>125401</v>
      </c>
      <c r="U25" s="33">
        <f t="shared" si="0"/>
        <v>9</v>
      </c>
      <c r="V25" s="33">
        <f t="shared" si="1"/>
        <v>5</v>
      </c>
      <c r="W25" s="33" t="s">
        <v>1589</v>
      </c>
      <c r="AD25" s="11" t="s">
        <v>46</v>
      </c>
      <c r="AE25" s="12">
        <v>50</v>
      </c>
      <c r="AF25" s="12">
        <v>100</v>
      </c>
      <c r="AG25" s="12">
        <v>50</v>
      </c>
      <c r="AH25" s="12">
        <v>200</v>
      </c>
    </row>
    <row r="26" spans="1:34" ht="15" x14ac:dyDescent="0.35">
      <c r="A26" s="31" t="s">
        <v>899</v>
      </c>
      <c r="B26" s="31" t="s">
        <v>890</v>
      </c>
      <c r="C26" s="31" t="s">
        <v>127</v>
      </c>
      <c r="D26" s="31" t="s">
        <v>60</v>
      </c>
      <c r="E26" s="31" t="s">
        <v>193</v>
      </c>
      <c r="F26" s="31" t="s">
        <v>125</v>
      </c>
      <c r="G26" s="31" t="s">
        <v>120</v>
      </c>
      <c r="H26" s="31" t="s">
        <v>119</v>
      </c>
      <c r="I26" s="32"/>
      <c r="J26" s="31" t="s">
        <v>889</v>
      </c>
      <c r="K26" s="31" t="s">
        <v>889</v>
      </c>
      <c r="L26" s="31" t="s">
        <v>888</v>
      </c>
      <c r="M26" s="31">
        <v>10</v>
      </c>
      <c r="N26" s="31" t="s">
        <v>898</v>
      </c>
      <c r="O26" s="31" t="s">
        <v>201</v>
      </c>
      <c r="P26" s="31" t="s">
        <v>886</v>
      </c>
      <c r="Q26" s="31" t="s">
        <v>201</v>
      </c>
      <c r="R26" s="31" t="s">
        <v>1597</v>
      </c>
      <c r="S26" s="31" t="s">
        <v>1597</v>
      </c>
      <c r="T26" s="31">
        <f>VLOOKUP(C26,[1]Sheet1!$B$5:$E$152,4,0)</f>
        <v>125401</v>
      </c>
      <c r="U26" s="33">
        <f t="shared" si="0"/>
        <v>9</v>
      </c>
      <c r="V26" s="33">
        <f t="shared" si="1"/>
        <v>5</v>
      </c>
      <c r="W26" s="33" t="s">
        <v>1589</v>
      </c>
      <c r="AD26" s="11" t="s">
        <v>48</v>
      </c>
      <c r="AE26" s="12">
        <v>50</v>
      </c>
      <c r="AF26" s="12">
        <v>500</v>
      </c>
      <c r="AG26" s="12"/>
      <c r="AH26" s="12">
        <v>550</v>
      </c>
    </row>
    <row r="27" spans="1:34" ht="15" x14ac:dyDescent="0.35">
      <c r="A27" s="31" t="s">
        <v>897</v>
      </c>
      <c r="B27" s="31" t="s">
        <v>890</v>
      </c>
      <c r="C27" s="31" t="s">
        <v>127</v>
      </c>
      <c r="D27" s="31" t="s">
        <v>66</v>
      </c>
      <c r="E27" s="31" t="s">
        <v>126</v>
      </c>
      <c r="F27" s="31" t="s">
        <v>125</v>
      </c>
      <c r="G27" s="31" t="s">
        <v>120</v>
      </c>
      <c r="H27" s="31" t="s">
        <v>119</v>
      </c>
      <c r="I27" s="32"/>
      <c r="J27" s="31" t="s">
        <v>889</v>
      </c>
      <c r="K27" s="31" t="s">
        <v>889</v>
      </c>
      <c r="L27" s="31" t="s">
        <v>888</v>
      </c>
      <c r="M27" s="31">
        <v>20</v>
      </c>
      <c r="N27" s="31" t="s">
        <v>896</v>
      </c>
      <c r="O27" s="31" t="s">
        <v>201</v>
      </c>
      <c r="P27" s="31" t="s">
        <v>886</v>
      </c>
      <c r="Q27" s="31" t="s">
        <v>201</v>
      </c>
      <c r="R27" s="31" t="s">
        <v>1597</v>
      </c>
      <c r="S27" s="31" t="s">
        <v>1597</v>
      </c>
      <c r="T27" s="31">
        <f>VLOOKUP(C27,[1]Sheet1!$B$5:$E$152,4,0)</f>
        <v>125401</v>
      </c>
      <c r="U27" s="33">
        <f t="shared" si="0"/>
        <v>9</v>
      </c>
      <c r="V27" s="33">
        <f t="shared" si="1"/>
        <v>5</v>
      </c>
      <c r="W27" s="33" t="s">
        <v>1589</v>
      </c>
      <c r="AD27" s="11" t="s">
        <v>50</v>
      </c>
      <c r="AE27" s="12">
        <v>20</v>
      </c>
      <c r="AF27" s="12">
        <v>800</v>
      </c>
      <c r="AG27" s="12"/>
      <c r="AH27" s="12">
        <v>820</v>
      </c>
    </row>
    <row r="28" spans="1:34" ht="15" x14ac:dyDescent="0.35">
      <c r="A28" s="31" t="s">
        <v>895</v>
      </c>
      <c r="B28" s="31" t="s">
        <v>890</v>
      </c>
      <c r="C28" s="31" t="s">
        <v>127</v>
      </c>
      <c r="D28" s="31" t="s">
        <v>94</v>
      </c>
      <c r="E28" s="31" t="s">
        <v>126</v>
      </c>
      <c r="F28" s="31" t="s">
        <v>125</v>
      </c>
      <c r="G28" s="31" t="s">
        <v>120</v>
      </c>
      <c r="H28" s="31" t="s">
        <v>119</v>
      </c>
      <c r="I28" s="32"/>
      <c r="J28" s="31" t="s">
        <v>889</v>
      </c>
      <c r="K28" s="31" t="s">
        <v>889</v>
      </c>
      <c r="L28" s="31" t="s">
        <v>888</v>
      </c>
      <c r="M28" s="31">
        <v>20</v>
      </c>
      <c r="N28" s="31" t="s">
        <v>894</v>
      </c>
      <c r="O28" s="31" t="s">
        <v>201</v>
      </c>
      <c r="P28" s="31" t="s">
        <v>886</v>
      </c>
      <c r="Q28" s="31" t="s">
        <v>201</v>
      </c>
      <c r="R28" s="31" t="s">
        <v>1597</v>
      </c>
      <c r="S28" s="31" t="s">
        <v>1597</v>
      </c>
      <c r="T28" s="31">
        <f>VLOOKUP(C28,[1]Sheet1!$B$5:$E$152,4,0)</f>
        <v>125401</v>
      </c>
      <c r="U28" s="33">
        <f t="shared" si="0"/>
        <v>9</v>
      </c>
      <c r="V28" s="33">
        <f t="shared" si="1"/>
        <v>5</v>
      </c>
      <c r="W28" s="33" t="s">
        <v>1589</v>
      </c>
      <c r="AD28" s="11" t="s">
        <v>52</v>
      </c>
      <c r="AE28" s="12">
        <v>340</v>
      </c>
      <c r="AF28" s="12">
        <v>1325</v>
      </c>
      <c r="AG28" s="12">
        <v>100</v>
      </c>
      <c r="AH28" s="12">
        <v>1765</v>
      </c>
    </row>
    <row r="29" spans="1:34" ht="15" x14ac:dyDescent="0.35">
      <c r="A29" s="31" t="s">
        <v>893</v>
      </c>
      <c r="B29" s="31" t="s">
        <v>890</v>
      </c>
      <c r="C29" s="31" t="s">
        <v>127</v>
      </c>
      <c r="D29" s="31" t="s">
        <v>102</v>
      </c>
      <c r="E29" s="31" t="s">
        <v>126</v>
      </c>
      <c r="F29" s="31" t="s">
        <v>125</v>
      </c>
      <c r="G29" s="31" t="s">
        <v>120</v>
      </c>
      <c r="H29" s="31" t="s">
        <v>119</v>
      </c>
      <c r="I29" s="32"/>
      <c r="J29" s="31" t="s">
        <v>889</v>
      </c>
      <c r="K29" s="31" t="s">
        <v>889</v>
      </c>
      <c r="L29" s="31" t="s">
        <v>888</v>
      </c>
      <c r="M29" s="31">
        <v>20</v>
      </c>
      <c r="N29" s="31" t="s">
        <v>892</v>
      </c>
      <c r="O29" s="31" t="s">
        <v>201</v>
      </c>
      <c r="P29" s="31" t="s">
        <v>886</v>
      </c>
      <c r="Q29" s="31" t="s">
        <v>201</v>
      </c>
      <c r="R29" s="31" t="s">
        <v>1597</v>
      </c>
      <c r="S29" s="31" t="s">
        <v>1597</v>
      </c>
      <c r="T29" s="31">
        <f>VLOOKUP(C29,[1]Sheet1!$B$5:$E$152,4,0)</f>
        <v>125401</v>
      </c>
      <c r="U29" s="33">
        <f t="shared" si="0"/>
        <v>9</v>
      </c>
      <c r="V29" s="33">
        <f t="shared" si="1"/>
        <v>5</v>
      </c>
      <c r="W29" s="33" t="s">
        <v>1589</v>
      </c>
      <c r="AD29" s="11" t="s">
        <v>54</v>
      </c>
      <c r="AE29" s="12"/>
      <c r="AF29" s="12">
        <v>8</v>
      </c>
      <c r="AG29" s="12"/>
      <c r="AH29" s="12">
        <v>8</v>
      </c>
    </row>
    <row r="30" spans="1:34" ht="15" x14ac:dyDescent="0.35">
      <c r="A30" s="31" t="s">
        <v>891</v>
      </c>
      <c r="B30" s="31" t="s">
        <v>890</v>
      </c>
      <c r="C30" s="31" t="s">
        <v>127</v>
      </c>
      <c r="D30" s="31" t="s">
        <v>58</v>
      </c>
      <c r="E30" s="31" t="s">
        <v>193</v>
      </c>
      <c r="F30" s="31" t="s">
        <v>125</v>
      </c>
      <c r="G30" s="31" t="s">
        <v>120</v>
      </c>
      <c r="H30" s="31" t="s">
        <v>119</v>
      </c>
      <c r="I30" s="32"/>
      <c r="J30" s="31" t="s">
        <v>889</v>
      </c>
      <c r="K30" s="31" t="s">
        <v>889</v>
      </c>
      <c r="L30" s="31" t="s">
        <v>888</v>
      </c>
      <c r="M30" s="31">
        <v>10</v>
      </c>
      <c r="N30" s="31" t="s">
        <v>887</v>
      </c>
      <c r="O30" s="31" t="s">
        <v>201</v>
      </c>
      <c r="P30" s="31" t="s">
        <v>886</v>
      </c>
      <c r="Q30" s="31" t="s">
        <v>201</v>
      </c>
      <c r="R30" s="31" t="s">
        <v>1597</v>
      </c>
      <c r="S30" s="31" t="s">
        <v>1597</v>
      </c>
      <c r="T30" s="31">
        <f>VLOOKUP(C30,[1]Sheet1!$B$5:$E$152,4,0)</f>
        <v>125401</v>
      </c>
      <c r="U30" s="33">
        <f t="shared" si="0"/>
        <v>9</v>
      </c>
      <c r="V30" s="33">
        <f t="shared" si="1"/>
        <v>5</v>
      </c>
      <c r="W30" s="33" t="s">
        <v>1589</v>
      </c>
      <c r="AD30" s="11" t="s">
        <v>56</v>
      </c>
      <c r="AE30" s="12"/>
      <c r="AF30" s="12"/>
      <c r="AG30" s="12">
        <v>70</v>
      </c>
      <c r="AH30" s="12">
        <v>70</v>
      </c>
    </row>
    <row r="31" spans="1:34" ht="15" x14ac:dyDescent="0.35">
      <c r="A31" s="31" t="s">
        <v>140</v>
      </c>
      <c r="B31" s="31" t="s">
        <v>885</v>
      </c>
      <c r="C31" s="31" t="s">
        <v>135</v>
      </c>
      <c r="D31" s="31" t="s">
        <v>68</v>
      </c>
      <c r="E31" s="31" t="s">
        <v>131</v>
      </c>
      <c r="F31" s="31" t="s">
        <v>134</v>
      </c>
      <c r="G31" s="31" t="s">
        <v>120</v>
      </c>
      <c r="H31" s="31" t="s">
        <v>119</v>
      </c>
      <c r="I31" s="32"/>
      <c r="J31" s="31" t="s">
        <v>838</v>
      </c>
      <c r="K31" s="31" t="s">
        <v>838</v>
      </c>
      <c r="L31" s="31" t="s">
        <v>856</v>
      </c>
      <c r="M31" s="31">
        <v>40</v>
      </c>
      <c r="N31" s="31" t="s">
        <v>884</v>
      </c>
      <c r="O31" s="31" t="s">
        <v>201</v>
      </c>
      <c r="P31" s="31" t="s">
        <v>854</v>
      </c>
      <c r="Q31" s="31" t="s">
        <v>201</v>
      </c>
      <c r="R31" s="31" t="s">
        <v>1596</v>
      </c>
      <c r="S31" s="31" t="s">
        <v>1602</v>
      </c>
      <c r="T31" s="31">
        <f>VLOOKUP(C31,[1]Sheet1!$B$5:$E$152,4,0)</f>
        <v>124401</v>
      </c>
      <c r="U31" s="33">
        <f t="shared" si="0"/>
        <v>9</v>
      </c>
      <c r="V31" s="33">
        <f t="shared" si="1"/>
        <v>5</v>
      </c>
      <c r="W31" s="33" t="s">
        <v>1589</v>
      </c>
      <c r="AD31" s="11" t="s">
        <v>58</v>
      </c>
      <c r="AE31" s="12">
        <v>70</v>
      </c>
      <c r="AF31" s="12">
        <v>250</v>
      </c>
      <c r="AG31" s="12"/>
      <c r="AH31" s="12">
        <v>320</v>
      </c>
    </row>
    <row r="32" spans="1:34" ht="15" x14ac:dyDescent="0.35">
      <c r="A32" s="31" t="s">
        <v>883</v>
      </c>
      <c r="B32" s="31" t="s">
        <v>882</v>
      </c>
      <c r="C32" s="31" t="s">
        <v>839</v>
      </c>
      <c r="D32" s="31" t="s">
        <v>22</v>
      </c>
      <c r="E32" s="31" t="s">
        <v>193</v>
      </c>
      <c r="F32" s="31" t="s">
        <v>169</v>
      </c>
      <c r="G32" s="31" t="s">
        <v>120</v>
      </c>
      <c r="H32" s="31" t="s">
        <v>119</v>
      </c>
      <c r="I32" s="32"/>
      <c r="J32" s="31" t="s">
        <v>838</v>
      </c>
      <c r="K32" s="31" t="s">
        <v>838</v>
      </c>
      <c r="L32" s="31" t="s">
        <v>837</v>
      </c>
      <c r="M32" s="31">
        <v>10</v>
      </c>
      <c r="N32" s="31" t="s">
        <v>881</v>
      </c>
      <c r="O32" s="31" t="s">
        <v>201</v>
      </c>
      <c r="P32" s="31" t="s">
        <v>835</v>
      </c>
      <c r="Q32" s="31" t="s">
        <v>201</v>
      </c>
      <c r="R32" s="31" t="s">
        <v>1596</v>
      </c>
      <c r="S32" s="31" t="s">
        <v>1603</v>
      </c>
      <c r="T32" s="31">
        <f>VLOOKUP(C32,[1]Sheet1!$B$5:$E$152,4,0)</f>
        <v>124404</v>
      </c>
      <c r="U32" s="33">
        <f t="shared" si="0"/>
        <v>9</v>
      </c>
      <c r="V32" s="33">
        <f t="shared" si="1"/>
        <v>5</v>
      </c>
      <c r="W32" s="33" t="s">
        <v>1589</v>
      </c>
      <c r="AD32" s="11" t="s">
        <v>60</v>
      </c>
      <c r="AE32" s="12">
        <v>120</v>
      </c>
      <c r="AF32" s="12">
        <v>370</v>
      </c>
      <c r="AG32" s="12">
        <v>20</v>
      </c>
      <c r="AH32" s="12">
        <v>510</v>
      </c>
    </row>
    <row r="33" spans="1:34" ht="15" x14ac:dyDescent="0.35">
      <c r="A33" s="31" t="s">
        <v>880</v>
      </c>
      <c r="B33" s="31" t="s">
        <v>862</v>
      </c>
      <c r="C33" s="31" t="s">
        <v>127</v>
      </c>
      <c r="D33" s="31" t="s">
        <v>94</v>
      </c>
      <c r="E33" s="31" t="s">
        <v>126</v>
      </c>
      <c r="F33" s="31" t="s">
        <v>125</v>
      </c>
      <c r="G33" s="31" t="s">
        <v>120</v>
      </c>
      <c r="H33" s="31" t="s">
        <v>119</v>
      </c>
      <c r="I33" s="32"/>
      <c r="J33" s="31" t="s">
        <v>838</v>
      </c>
      <c r="K33" s="31" t="s">
        <v>813</v>
      </c>
      <c r="L33" s="31" t="s">
        <v>861</v>
      </c>
      <c r="M33" s="31">
        <v>20</v>
      </c>
      <c r="N33" s="31" t="s">
        <v>879</v>
      </c>
      <c r="O33" s="31" t="s">
        <v>201</v>
      </c>
      <c r="P33" s="31" t="s">
        <v>859</v>
      </c>
      <c r="Q33" s="31" t="s">
        <v>201</v>
      </c>
      <c r="R33" s="31" t="s">
        <v>1597</v>
      </c>
      <c r="S33" s="31" t="s">
        <v>1597</v>
      </c>
      <c r="T33" s="31">
        <f>VLOOKUP(C33,[1]Sheet1!$B$5:$E$152,4,0)</f>
        <v>125401</v>
      </c>
      <c r="U33" s="33">
        <f t="shared" si="0"/>
        <v>10</v>
      </c>
      <c r="V33" s="33">
        <f t="shared" si="1"/>
        <v>5</v>
      </c>
      <c r="W33" s="33" t="s">
        <v>1589</v>
      </c>
      <c r="AD33" s="11" t="s">
        <v>62</v>
      </c>
      <c r="AE33" s="12">
        <v>45</v>
      </c>
      <c r="AF33" s="12">
        <v>150</v>
      </c>
      <c r="AG33" s="12"/>
      <c r="AH33" s="12">
        <v>195</v>
      </c>
    </row>
    <row r="34" spans="1:34" ht="15" x14ac:dyDescent="0.35">
      <c r="A34" s="31" t="s">
        <v>878</v>
      </c>
      <c r="B34" s="31" t="s">
        <v>862</v>
      </c>
      <c r="C34" s="31" t="s">
        <v>127</v>
      </c>
      <c r="D34" s="31" t="s">
        <v>102</v>
      </c>
      <c r="E34" s="31" t="s">
        <v>126</v>
      </c>
      <c r="F34" s="31" t="s">
        <v>125</v>
      </c>
      <c r="G34" s="31" t="s">
        <v>120</v>
      </c>
      <c r="H34" s="31" t="s">
        <v>119</v>
      </c>
      <c r="I34" s="32"/>
      <c r="J34" s="31" t="s">
        <v>838</v>
      </c>
      <c r="K34" s="31" t="s">
        <v>813</v>
      </c>
      <c r="L34" s="31" t="s">
        <v>861</v>
      </c>
      <c r="M34" s="31">
        <v>20</v>
      </c>
      <c r="N34" s="31" t="s">
        <v>877</v>
      </c>
      <c r="O34" s="31" t="s">
        <v>201</v>
      </c>
      <c r="P34" s="31" t="s">
        <v>859</v>
      </c>
      <c r="Q34" s="31" t="s">
        <v>201</v>
      </c>
      <c r="R34" s="31" t="s">
        <v>1597</v>
      </c>
      <c r="S34" s="31" t="s">
        <v>1597</v>
      </c>
      <c r="T34" s="31">
        <f>VLOOKUP(C34,[1]Sheet1!$B$5:$E$152,4,0)</f>
        <v>125401</v>
      </c>
      <c r="U34" s="33">
        <f t="shared" si="0"/>
        <v>10</v>
      </c>
      <c r="V34" s="33">
        <f t="shared" si="1"/>
        <v>5</v>
      </c>
      <c r="W34" s="33" t="s">
        <v>1589</v>
      </c>
      <c r="AD34" s="11" t="s">
        <v>66</v>
      </c>
      <c r="AE34" s="12">
        <v>23</v>
      </c>
      <c r="AF34" s="12">
        <v>15</v>
      </c>
      <c r="AG34" s="12"/>
      <c r="AH34" s="12">
        <v>38</v>
      </c>
    </row>
    <row r="35" spans="1:34" ht="15" x14ac:dyDescent="0.35">
      <c r="A35" s="31" t="s">
        <v>876</v>
      </c>
      <c r="B35" s="31" t="s">
        <v>862</v>
      </c>
      <c r="C35" s="31" t="s">
        <v>127</v>
      </c>
      <c r="D35" s="31" t="s">
        <v>60</v>
      </c>
      <c r="E35" s="31" t="s">
        <v>193</v>
      </c>
      <c r="F35" s="31" t="s">
        <v>125</v>
      </c>
      <c r="G35" s="31" t="s">
        <v>120</v>
      </c>
      <c r="H35" s="31" t="s">
        <v>119</v>
      </c>
      <c r="I35" s="32"/>
      <c r="J35" s="31" t="s">
        <v>838</v>
      </c>
      <c r="K35" s="31" t="s">
        <v>813</v>
      </c>
      <c r="L35" s="31" t="s">
        <v>861</v>
      </c>
      <c r="M35" s="31">
        <v>10</v>
      </c>
      <c r="N35" s="31" t="s">
        <v>875</v>
      </c>
      <c r="O35" s="31" t="s">
        <v>201</v>
      </c>
      <c r="P35" s="31" t="s">
        <v>859</v>
      </c>
      <c r="Q35" s="31" t="s">
        <v>201</v>
      </c>
      <c r="R35" s="31" t="s">
        <v>1597</v>
      </c>
      <c r="S35" s="31" t="s">
        <v>1597</v>
      </c>
      <c r="T35" s="31">
        <f>VLOOKUP(C35,[1]Sheet1!$B$5:$E$152,4,0)</f>
        <v>125401</v>
      </c>
      <c r="U35" s="33">
        <f t="shared" si="0"/>
        <v>10</v>
      </c>
      <c r="V35" s="33">
        <f t="shared" si="1"/>
        <v>5</v>
      </c>
      <c r="W35" s="33" t="s">
        <v>1589</v>
      </c>
      <c r="AD35" s="11" t="s">
        <v>68</v>
      </c>
      <c r="AE35" s="12">
        <v>160</v>
      </c>
      <c r="AF35" s="12">
        <v>1220</v>
      </c>
      <c r="AG35" s="12">
        <v>210</v>
      </c>
      <c r="AH35" s="12">
        <v>1590</v>
      </c>
    </row>
    <row r="36" spans="1:34" ht="15" x14ac:dyDescent="0.35">
      <c r="A36" s="31" t="s">
        <v>874</v>
      </c>
      <c r="B36" s="31" t="s">
        <v>862</v>
      </c>
      <c r="C36" s="31" t="s">
        <v>127</v>
      </c>
      <c r="D36" s="31" t="s">
        <v>92</v>
      </c>
      <c r="E36" s="31" t="s">
        <v>159</v>
      </c>
      <c r="F36" s="31" t="s">
        <v>125</v>
      </c>
      <c r="G36" s="31" t="s">
        <v>120</v>
      </c>
      <c r="H36" s="31" t="s">
        <v>119</v>
      </c>
      <c r="I36" s="32"/>
      <c r="J36" s="31" t="s">
        <v>838</v>
      </c>
      <c r="K36" s="31" t="s">
        <v>813</v>
      </c>
      <c r="L36" s="31" t="s">
        <v>861</v>
      </c>
      <c r="M36" s="31">
        <v>60</v>
      </c>
      <c r="N36" s="31" t="s">
        <v>873</v>
      </c>
      <c r="O36" s="31" t="s">
        <v>201</v>
      </c>
      <c r="P36" s="31" t="s">
        <v>859</v>
      </c>
      <c r="Q36" s="31" t="s">
        <v>201</v>
      </c>
      <c r="R36" s="31" t="s">
        <v>1597</v>
      </c>
      <c r="S36" s="31" t="s">
        <v>1597</v>
      </c>
      <c r="T36" s="31">
        <f>VLOOKUP(C36,[1]Sheet1!$B$5:$E$152,4,0)</f>
        <v>125401</v>
      </c>
      <c r="U36" s="33">
        <f t="shared" si="0"/>
        <v>10</v>
      </c>
      <c r="V36" s="33">
        <f t="shared" si="1"/>
        <v>5</v>
      </c>
      <c r="W36" s="33" t="s">
        <v>1589</v>
      </c>
      <c r="AD36" s="11" t="s">
        <v>70</v>
      </c>
      <c r="AE36" s="12"/>
      <c r="AF36" s="12">
        <v>260</v>
      </c>
      <c r="AG36" s="12"/>
      <c r="AH36" s="12">
        <v>260</v>
      </c>
    </row>
    <row r="37" spans="1:34" ht="15" x14ac:dyDescent="0.35">
      <c r="A37" s="31" t="s">
        <v>872</v>
      </c>
      <c r="B37" s="31" t="s">
        <v>862</v>
      </c>
      <c r="C37" s="31" t="s">
        <v>127</v>
      </c>
      <c r="D37" s="31" t="s">
        <v>80</v>
      </c>
      <c r="E37" s="31" t="s">
        <v>126</v>
      </c>
      <c r="F37" s="31" t="s">
        <v>125</v>
      </c>
      <c r="G37" s="31" t="s">
        <v>120</v>
      </c>
      <c r="H37" s="31" t="s">
        <v>119</v>
      </c>
      <c r="I37" s="32"/>
      <c r="J37" s="31" t="s">
        <v>838</v>
      </c>
      <c r="K37" s="31" t="s">
        <v>813</v>
      </c>
      <c r="L37" s="31" t="s">
        <v>861</v>
      </c>
      <c r="M37" s="31">
        <v>20</v>
      </c>
      <c r="N37" s="31" t="s">
        <v>871</v>
      </c>
      <c r="O37" s="31" t="s">
        <v>201</v>
      </c>
      <c r="P37" s="31" t="s">
        <v>859</v>
      </c>
      <c r="Q37" s="31" t="s">
        <v>201</v>
      </c>
      <c r="R37" s="31" t="s">
        <v>1597</v>
      </c>
      <c r="S37" s="31" t="s">
        <v>1597</v>
      </c>
      <c r="T37" s="31">
        <f>VLOOKUP(C37,[1]Sheet1!$B$5:$E$152,4,0)</f>
        <v>125401</v>
      </c>
      <c r="U37" s="33">
        <f t="shared" si="0"/>
        <v>10</v>
      </c>
      <c r="V37" s="33">
        <f t="shared" si="1"/>
        <v>5</v>
      </c>
      <c r="W37" s="33" t="s">
        <v>1589</v>
      </c>
      <c r="AD37" s="11" t="s">
        <v>72</v>
      </c>
      <c r="AE37" s="12"/>
      <c r="AF37" s="12">
        <v>78</v>
      </c>
      <c r="AG37" s="12"/>
      <c r="AH37" s="12">
        <v>78</v>
      </c>
    </row>
    <row r="38" spans="1:34" ht="15" x14ac:dyDescent="0.35">
      <c r="A38" s="31" t="s">
        <v>870</v>
      </c>
      <c r="B38" s="31" t="s">
        <v>862</v>
      </c>
      <c r="C38" s="31" t="s">
        <v>127</v>
      </c>
      <c r="D38" s="31" t="s">
        <v>88</v>
      </c>
      <c r="E38" s="31" t="s">
        <v>193</v>
      </c>
      <c r="F38" s="31" t="s">
        <v>125</v>
      </c>
      <c r="G38" s="31" t="s">
        <v>120</v>
      </c>
      <c r="H38" s="31" t="s">
        <v>119</v>
      </c>
      <c r="I38" s="32"/>
      <c r="J38" s="31" t="s">
        <v>838</v>
      </c>
      <c r="K38" s="31" t="s">
        <v>813</v>
      </c>
      <c r="L38" s="31" t="s">
        <v>861</v>
      </c>
      <c r="M38" s="31">
        <v>10</v>
      </c>
      <c r="N38" s="31" t="s">
        <v>869</v>
      </c>
      <c r="O38" s="31" t="s">
        <v>201</v>
      </c>
      <c r="P38" s="31" t="s">
        <v>859</v>
      </c>
      <c r="Q38" s="31" t="s">
        <v>201</v>
      </c>
      <c r="R38" s="31" t="s">
        <v>1597</v>
      </c>
      <c r="S38" s="31" t="s">
        <v>1597</v>
      </c>
      <c r="T38" s="31">
        <f>VLOOKUP(C38,[1]Sheet1!$B$5:$E$152,4,0)</f>
        <v>125401</v>
      </c>
      <c r="U38" s="33">
        <f t="shared" si="0"/>
        <v>10</v>
      </c>
      <c r="V38" s="33">
        <f t="shared" si="1"/>
        <v>5</v>
      </c>
      <c r="W38" s="33" t="s">
        <v>1589</v>
      </c>
      <c r="AD38" s="11" t="s">
        <v>74</v>
      </c>
      <c r="AE38" s="12">
        <v>120</v>
      </c>
      <c r="AF38" s="12">
        <v>240</v>
      </c>
      <c r="AG38" s="12"/>
      <c r="AH38" s="12">
        <v>360</v>
      </c>
    </row>
    <row r="39" spans="1:34" ht="15" x14ac:dyDescent="0.35">
      <c r="A39" s="31" t="s">
        <v>868</v>
      </c>
      <c r="B39" s="31" t="s">
        <v>862</v>
      </c>
      <c r="C39" s="31" t="s">
        <v>127</v>
      </c>
      <c r="D39" s="31" t="s">
        <v>58</v>
      </c>
      <c r="E39" s="31" t="s">
        <v>193</v>
      </c>
      <c r="F39" s="31" t="s">
        <v>125</v>
      </c>
      <c r="G39" s="31" t="s">
        <v>120</v>
      </c>
      <c r="H39" s="31" t="s">
        <v>119</v>
      </c>
      <c r="I39" s="32"/>
      <c r="J39" s="31" t="s">
        <v>838</v>
      </c>
      <c r="K39" s="31" t="s">
        <v>813</v>
      </c>
      <c r="L39" s="31" t="s">
        <v>861</v>
      </c>
      <c r="M39" s="31">
        <v>10</v>
      </c>
      <c r="N39" s="31" t="s">
        <v>867</v>
      </c>
      <c r="O39" s="31" t="s">
        <v>201</v>
      </c>
      <c r="P39" s="31" t="s">
        <v>859</v>
      </c>
      <c r="Q39" s="31" t="s">
        <v>201</v>
      </c>
      <c r="R39" s="31" t="s">
        <v>1597</v>
      </c>
      <c r="S39" s="31" t="s">
        <v>1597</v>
      </c>
      <c r="T39" s="31">
        <f>VLOOKUP(C39,[1]Sheet1!$B$5:$E$152,4,0)</f>
        <v>125401</v>
      </c>
      <c r="U39" s="33">
        <f t="shared" si="0"/>
        <v>10</v>
      </c>
      <c r="V39" s="33">
        <f t="shared" si="1"/>
        <v>5</v>
      </c>
      <c r="W39" s="33" t="s">
        <v>1589</v>
      </c>
      <c r="AD39" s="11" t="s">
        <v>76</v>
      </c>
      <c r="AE39" s="12"/>
      <c r="AF39" s="12">
        <v>6</v>
      </c>
      <c r="AG39" s="12"/>
      <c r="AH39" s="12">
        <v>6</v>
      </c>
    </row>
    <row r="40" spans="1:34" ht="15" x14ac:dyDescent="0.35">
      <c r="A40" s="31" t="s">
        <v>866</v>
      </c>
      <c r="B40" s="31" t="s">
        <v>862</v>
      </c>
      <c r="C40" s="31" t="s">
        <v>127</v>
      </c>
      <c r="D40" s="31" t="s">
        <v>62</v>
      </c>
      <c r="E40" s="31" t="s">
        <v>126</v>
      </c>
      <c r="F40" s="31" t="s">
        <v>125</v>
      </c>
      <c r="G40" s="31" t="s">
        <v>120</v>
      </c>
      <c r="H40" s="31" t="s">
        <v>119</v>
      </c>
      <c r="I40" s="32"/>
      <c r="J40" s="31" t="s">
        <v>838</v>
      </c>
      <c r="K40" s="31" t="s">
        <v>813</v>
      </c>
      <c r="L40" s="31" t="s">
        <v>861</v>
      </c>
      <c r="M40" s="31">
        <v>20</v>
      </c>
      <c r="N40" s="31" t="s">
        <v>865</v>
      </c>
      <c r="O40" s="31" t="s">
        <v>201</v>
      </c>
      <c r="P40" s="31" t="s">
        <v>859</v>
      </c>
      <c r="Q40" s="31" t="s">
        <v>201</v>
      </c>
      <c r="R40" s="31" t="s">
        <v>1597</v>
      </c>
      <c r="S40" s="31" t="s">
        <v>1597</v>
      </c>
      <c r="T40" s="31">
        <f>VLOOKUP(C40,[1]Sheet1!$B$5:$E$152,4,0)</f>
        <v>125401</v>
      </c>
      <c r="U40" s="33">
        <f t="shared" si="0"/>
        <v>10</v>
      </c>
      <c r="V40" s="33">
        <f t="shared" si="1"/>
        <v>5</v>
      </c>
      <c r="W40" s="33" t="s">
        <v>1589</v>
      </c>
      <c r="AD40" s="11" t="s">
        <v>78</v>
      </c>
      <c r="AE40" s="12"/>
      <c r="AF40" s="12">
        <v>6</v>
      </c>
      <c r="AG40" s="12"/>
      <c r="AH40" s="12">
        <v>6</v>
      </c>
    </row>
    <row r="41" spans="1:34" ht="15" x14ac:dyDescent="0.35">
      <c r="A41" s="31" t="s">
        <v>131</v>
      </c>
      <c r="B41" s="31" t="s">
        <v>862</v>
      </c>
      <c r="C41" s="31" t="s">
        <v>127</v>
      </c>
      <c r="D41" s="31" t="s">
        <v>46</v>
      </c>
      <c r="E41" s="31" t="s">
        <v>149</v>
      </c>
      <c r="F41" s="31" t="s">
        <v>125</v>
      </c>
      <c r="G41" s="31" t="s">
        <v>120</v>
      </c>
      <c r="H41" s="31" t="s">
        <v>119</v>
      </c>
      <c r="I41" s="32"/>
      <c r="J41" s="31" t="s">
        <v>838</v>
      </c>
      <c r="K41" s="31" t="s">
        <v>813</v>
      </c>
      <c r="L41" s="31" t="s">
        <v>861</v>
      </c>
      <c r="M41" s="31">
        <v>50</v>
      </c>
      <c r="N41" s="31" t="s">
        <v>864</v>
      </c>
      <c r="O41" s="31" t="s">
        <v>201</v>
      </c>
      <c r="P41" s="31" t="s">
        <v>859</v>
      </c>
      <c r="Q41" s="31" t="s">
        <v>201</v>
      </c>
      <c r="R41" s="31" t="s">
        <v>1597</v>
      </c>
      <c r="S41" s="31" t="s">
        <v>1597</v>
      </c>
      <c r="T41" s="31">
        <f>VLOOKUP(C41,[1]Sheet1!$B$5:$E$152,4,0)</f>
        <v>125401</v>
      </c>
      <c r="U41" s="33">
        <f t="shared" si="0"/>
        <v>10</v>
      </c>
      <c r="V41" s="33">
        <f t="shared" si="1"/>
        <v>5</v>
      </c>
      <c r="W41" s="33" t="s">
        <v>1589</v>
      </c>
      <c r="AD41" s="11" t="s">
        <v>80</v>
      </c>
      <c r="AE41" s="12">
        <v>45</v>
      </c>
      <c r="AF41" s="12">
        <v>108</v>
      </c>
      <c r="AG41" s="12">
        <v>60</v>
      </c>
      <c r="AH41" s="12">
        <v>213</v>
      </c>
    </row>
    <row r="42" spans="1:34" ht="15" x14ac:dyDescent="0.35">
      <c r="A42" s="31" t="s">
        <v>863</v>
      </c>
      <c r="B42" s="31" t="s">
        <v>862</v>
      </c>
      <c r="C42" s="31" t="s">
        <v>127</v>
      </c>
      <c r="D42" s="31" t="s">
        <v>50</v>
      </c>
      <c r="E42" s="31" t="s">
        <v>126</v>
      </c>
      <c r="F42" s="31" t="s">
        <v>125</v>
      </c>
      <c r="G42" s="31" t="s">
        <v>120</v>
      </c>
      <c r="H42" s="31" t="s">
        <v>119</v>
      </c>
      <c r="I42" s="32"/>
      <c r="J42" s="31" t="s">
        <v>838</v>
      </c>
      <c r="K42" s="31" t="s">
        <v>813</v>
      </c>
      <c r="L42" s="31" t="s">
        <v>861</v>
      </c>
      <c r="M42" s="31">
        <v>20</v>
      </c>
      <c r="N42" s="31" t="s">
        <v>860</v>
      </c>
      <c r="O42" s="31" t="s">
        <v>201</v>
      </c>
      <c r="P42" s="31" t="s">
        <v>859</v>
      </c>
      <c r="Q42" s="31" t="s">
        <v>201</v>
      </c>
      <c r="R42" s="31" t="s">
        <v>1597</v>
      </c>
      <c r="S42" s="31" t="s">
        <v>1597</v>
      </c>
      <c r="T42" s="31">
        <f>VLOOKUP(C42,[1]Sheet1!$B$5:$E$152,4,0)</f>
        <v>125401</v>
      </c>
      <c r="U42" s="33">
        <f t="shared" si="0"/>
        <v>10</v>
      </c>
      <c r="V42" s="33">
        <f t="shared" si="1"/>
        <v>5</v>
      </c>
      <c r="W42" s="33" t="s">
        <v>1589</v>
      </c>
      <c r="AD42" s="11" t="s">
        <v>82</v>
      </c>
      <c r="AE42" s="12">
        <v>70</v>
      </c>
      <c r="AF42" s="12">
        <v>111</v>
      </c>
      <c r="AG42" s="12"/>
      <c r="AH42" s="12">
        <v>181</v>
      </c>
    </row>
    <row r="43" spans="1:34" ht="15" x14ac:dyDescent="0.35">
      <c r="A43" s="31" t="s">
        <v>858</v>
      </c>
      <c r="B43" s="31" t="s">
        <v>857</v>
      </c>
      <c r="C43" s="31" t="s">
        <v>135</v>
      </c>
      <c r="D43" s="31" t="s">
        <v>68</v>
      </c>
      <c r="E43" s="31" t="s">
        <v>131</v>
      </c>
      <c r="F43" s="31" t="s">
        <v>134</v>
      </c>
      <c r="G43" s="31" t="s">
        <v>120</v>
      </c>
      <c r="H43" s="31" t="s">
        <v>119</v>
      </c>
      <c r="I43" s="32"/>
      <c r="J43" s="31" t="s">
        <v>838</v>
      </c>
      <c r="K43" s="31" t="s">
        <v>838</v>
      </c>
      <c r="L43" s="31" t="s">
        <v>856</v>
      </c>
      <c r="M43" s="31">
        <v>40</v>
      </c>
      <c r="N43" s="31" t="s">
        <v>855</v>
      </c>
      <c r="O43" s="31" t="s">
        <v>201</v>
      </c>
      <c r="P43" s="31" t="s">
        <v>854</v>
      </c>
      <c r="Q43" s="31" t="s">
        <v>201</v>
      </c>
      <c r="R43" s="31" t="s">
        <v>1596</v>
      </c>
      <c r="S43" s="31" t="s">
        <v>1602</v>
      </c>
      <c r="T43" s="31">
        <f>VLOOKUP(C43,[1]Sheet1!$B$5:$E$152,4,0)</f>
        <v>124401</v>
      </c>
      <c r="U43" s="33">
        <f t="shared" si="0"/>
        <v>9</v>
      </c>
      <c r="V43" s="33">
        <f t="shared" si="1"/>
        <v>5</v>
      </c>
      <c r="W43" s="33" t="s">
        <v>1589</v>
      </c>
      <c r="AD43" s="11" t="s">
        <v>84</v>
      </c>
      <c r="AE43" s="12">
        <v>70</v>
      </c>
      <c r="AF43" s="12">
        <v>231</v>
      </c>
      <c r="AG43" s="12"/>
      <c r="AH43" s="12">
        <v>301</v>
      </c>
    </row>
    <row r="44" spans="1:34" ht="15" x14ac:dyDescent="0.35">
      <c r="A44" s="31" t="s">
        <v>853</v>
      </c>
      <c r="B44" s="31" t="s">
        <v>850</v>
      </c>
      <c r="C44" s="31" t="s">
        <v>282</v>
      </c>
      <c r="D44" s="31" t="s">
        <v>18</v>
      </c>
      <c r="E44" s="31" t="s">
        <v>193</v>
      </c>
      <c r="F44" s="31" t="s">
        <v>281</v>
      </c>
      <c r="G44" s="31" t="s">
        <v>120</v>
      </c>
      <c r="H44" s="31" t="s">
        <v>119</v>
      </c>
      <c r="I44" s="32"/>
      <c r="J44" s="31" t="s">
        <v>838</v>
      </c>
      <c r="K44" s="31" t="s">
        <v>838</v>
      </c>
      <c r="L44" s="31" t="s">
        <v>849</v>
      </c>
      <c r="M44" s="31">
        <v>10</v>
      </c>
      <c r="N44" s="31" t="s">
        <v>852</v>
      </c>
      <c r="O44" s="31" t="s">
        <v>201</v>
      </c>
      <c r="P44" s="31" t="s">
        <v>847</v>
      </c>
      <c r="Q44" s="31" t="s">
        <v>201</v>
      </c>
      <c r="R44" s="31" t="s">
        <v>1596</v>
      </c>
      <c r="S44" s="31" t="s">
        <v>1604</v>
      </c>
      <c r="T44" s="31">
        <f>VLOOKUP(C44,[1]Sheet1!$B$5:$E$152,4,0)</f>
        <v>124402</v>
      </c>
      <c r="U44" s="33">
        <f t="shared" si="0"/>
        <v>9</v>
      </c>
      <c r="V44" s="33">
        <f t="shared" si="1"/>
        <v>5</v>
      </c>
      <c r="W44" s="33" t="s">
        <v>1589</v>
      </c>
      <c r="AD44" s="11" t="s">
        <v>86</v>
      </c>
      <c r="AE44" s="12">
        <v>5</v>
      </c>
      <c r="AF44" s="12">
        <v>8</v>
      </c>
      <c r="AG44" s="12"/>
      <c r="AH44" s="12">
        <v>13</v>
      </c>
    </row>
    <row r="45" spans="1:34" ht="15" x14ac:dyDescent="0.35">
      <c r="A45" s="31" t="s">
        <v>851</v>
      </c>
      <c r="B45" s="31" t="s">
        <v>850</v>
      </c>
      <c r="C45" s="31" t="s">
        <v>282</v>
      </c>
      <c r="D45" s="31" t="s">
        <v>24</v>
      </c>
      <c r="E45" s="31" t="s">
        <v>193</v>
      </c>
      <c r="F45" s="31" t="s">
        <v>281</v>
      </c>
      <c r="G45" s="31" t="s">
        <v>120</v>
      </c>
      <c r="H45" s="31" t="s">
        <v>119</v>
      </c>
      <c r="I45" s="32"/>
      <c r="J45" s="31" t="s">
        <v>838</v>
      </c>
      <c r="K45" s="31" t="s">
        <v>838</v>
      </c>
      <c r="L45" s="31" t="s">
        <v>849</v>
      </c>
      <c r="M45" s="31">
        <v>10</v>
      </c>
      <c r="N45" s="31" t="s">
        <v>848</v>
      </c>
      <c r="O45" s="31" t="s">
        <v>201</v>
      </c>
      <c r="P45" s="31" t="s">
        <v>847</v>
      </c>
      <c r="Q45" s="31" t="s">
        <v>201</v>
      </c>
      <c r="R45" s="31" t="s">
        <v>1596</v>
      </c>
      <c r="S45" s="31" t="s">
        <v>1604</v>
      </c>
      <c r="T45" s="31">
        <f>VLOOKUP(C45,[1]Sheet1!$B$5:$E$152,4,0)</f>
        <v>124402</v>
      </c>
      <c r="U45" s="33">
        <f t="shared" si="0"/>
        <v>9</v>
      </c>
      <c r="V45" s="33">
        <f t="shared" si="1"/>
        <v>5</v>
      </c>
      <c r="W45" s="33" t="s">
        <v>1589</v>
      </c>
      <c r="AD45" s="11" t="s">
        <v>88</v>
      </c>
      <c r="AE45" s="12">
        <v>10</v>
      </c>
      <c r="AF45" s="12">
        <v>40</v>
      </c>
      <c r="AG45" s="12"/>
      <c r="AH45" s="12">
        <v>50</v>
      </c>
    </row>
    <row r="46" spans="1:34" ht="15" x14ac:dyDescent="0.35">
      <c r="A46" s="31" t="s">
        <v>846</v>
      </c>
      <c r="B46" s="31" t="s">
        <v>845</v>
      </c>
      <c r="C46" s="31" t="s">
        <v>153</v>
      </c>
      <c r="D46" s="31" t="s">
        <v>34</v>
      </c>
      <c r="E46" s="31" t="s">
        <v>131</v>
      </c>
      <c r="F46" s="31" t="s">
        <v>152</v>
      </c>
      <c r="G46" s="31" t="s">
        <v>120</v>
      </c>
      <c r="H46" s="31" t="s">
        <v>119</v>
      </c>
      <c r="I46" s="32"/>
      <c r="J46" s="31" t="s">
        <v>838</v>
      </c>
      <c r="K46" s="31" t="s">
        <v>838</v>
      </c>
      <c r="L46" s="31" t="s">
        <v>844</v>
      </c>
      <c r="M46" s="31">
        <v>40</v>
      </c>
      <c r="N46" s="31" t="s">
        <v>843</v>
      </c>
      <c r="O46" s="31" t="s">
        <v>201</v>
      </c>
      <c r="P46" s="31" t="s">
        <v>842</v>
      </c>
      <c r="Q46" s="31" t="s">
        <v>201</v>
      </c>
      <c r="R46" s="31" t="s">
        <v>1596</v>
      </c>
      <c r="S46" s="31" t="s">
        <v>1605</v>
      </c>
      <c r="T46" s="31">
        <f>VLOOKUP(C46,[1]Sheet1!$B$5:$E$152,4,0)</f>
        <v>124405</v>
      </c>
      <c r="U46" s="33">
        <f t="shared" si="0"/>
        <v>9</v>
      </c>
      <c r="V46" s="33">
        <f t="shared" si="1"/>
        <v>5</v>
      </c>
      <c r="W46" s="33" t="s">
        <v>1589</v>
      </c>
      <c r="AD46" s="11" t="s">
        <v>92</v>
      </c>
      <c r="AE46" s="12">
        <v>270</v>
      </c>
      <c r="AF46" s="12">
        <v>700</v>
      </c>
      <c r="AG46" s="12"/>
      <c r="AH46" s="12">
        <v>970</v>
      </c>
    </row>
    <row r="47" spans="1:34" ht="15" x14ac:dyDescent="0.35">
      <c r="A47" s="31" t="s">
        <v>841</v>
      </c>
      <c r="B47" s="31" t="s">
        <v>840</v>
      </c>
      <c r="C47" s="31" t="s">
        <v>839</v>
      </c>
      <c r="D47" s="31" t="s">
        <v>20</v>
      </c>
      <c r="E47" s="31" t="s">
        <v>193</v>
      </c>
      <c r="F47" s="31" t="s">
        <v>169</v>
      </c>
      <c r="G47" s="31" t="s">
        <v>120</v>
      </c>
      <c r="H47" s="31" t="s">
        <v>119</v>
      </c>
      <c r="I47" s="32"/>
      <c r="J47" s="31" t="s">
        <v>838</v>
      </c>
      <c r="K47" s="31" t="s">
        <v>838</v>
      </c>
      <c r="L47" s="31" t="s">
        <v>837</v>
      </c>
      <c r="M47" s="31">
        <v>10</v>
      </c>
      <c r="N47" s="31" t="s">
        <v>836</v>
      </c>
      <c r="O47" s="31" t="s">
        <v>201</v>
      </c>
      <c r="P47" s="31" t="s">
        <v>835</v>
      </c>
      <c r="Q47" s="31" t="s">
        <v>201</v>
      </c>
      <c r="R47" s="31" t="s">
        <v>1596</v>
      </c>
      <c r="S47" s="31" t="s">
        <v>1603</v>
      </c>
      <c r="T47" s="31">
        <f>VLOOKUP(C47,[1]Sheet1!$B$5:$E$152,4,0)</f>
        <v>124404</v>
      </c>
      <c r="U47" s="33">
        <f t="shared" si="0"/>
        <v>9</v>
      </c>
      <c r="V47" s="33">
        <f t="shared" si="1"/>
        <v>5</v>
      </c>
      <c r="W47" s="33" t="s">
        <v>1589</v>
      </c>
      <c r="AD47" s="11" t="s">
        <v>94</v>
      </c>
      <c r="AE47" s="12">
        <v>280</v>
      </c>
      <c r="AF47" s="12">
        <v>220</v>
      </c>
      <c r="AG47" s="12"/>
      <c r="AH47" s="12">
        <v>500</v>
      </c>
    </row>
    <row r="48" spans="1:34" ht="15" x14ac:dyDescent="0.35">
      <c r="A48" s="31" t="s">
        <v>834</v>
      </c>
      <c r="B48" s="31" t="s">
        <v>833</v>
      </c>
      <c r="C48" s="31" t="s">
        <v>170</v>
      </c>
      <c r="D48" s="31" t="s">
        <v>52</v>
      </c>
      <c r="E48" s="31" t="s">
        <v>163</v>
      </c>
      <c r="F48" s="31" t="s">
        <v>169</v>
      </c>
      <c r="G48" s="31" t="s">
        <v>120</v>
      </c>
      <c r="H48" s="31" t="s">
        <v>119</v>
      </c>
      <c r="I48" s="32"/>
      <c r="J48" s="31" t="s">
        <v>832</v>
      </c>
      <c r="K48" s="31" t="s">
        <v>813</v>
      </c>
      <c r="L48" s="31" t="s">
        <v>831</v>
      </c>
      <c r="M48" s="31">
        <v>150</v>
      </c>
      <c r="N48" s="31" t="s">
        <v>830</v>
      </c>
      <c r="O48" s="31" t="s">
        <v>201</v>
      </c>
      <c r="P48" s="31" t="s">
        <v>829</v>
      </c>
      <c r="Q48" s="31" t="s">
        <v>201</v>
      </c>
      <c r="R48" s="31" t="s">
        <v>1596</v>
      </c>
      <c r="S48" s="31" t="s">
        <v>1603</v>
      </c>
      <c r="T48" s="31">
        <f>VLOOKUP(C48,[1]Sheet1!$B$5:$E$152,4,0)</f>
        <v>124404</v>
      </c>
      <c r="U48" s="33">
        <f t="shared" si="0"/>
        <v>10</v>
      </c>
      <c r="V48" s="33">
        <f t="shared" si="1"/>
        <v>5</v>
      </c>
      <c r="W48" s="33" t="s">
        <v>1589</v>
      </c>
      <c r="AD48" s="11" t="s">
        <v>96</v>
      </c>
      <c r="AE48" s="12"/>
      <c r="AF48" s="12"/>
      <c r="AG48" s="12">
        <v>20</v>
      </c>
      <c r="AH48" s="12">
        <v>20</v>
      </c>
    </row>
    <row r="49" spans="1:34" ht="15" x14ac:dyDescent="0.35">
      <c r="A49" s="31" t="s">
        <v>828</v>
      </c>
      <c r="B49" s="31" t="s">
        <v>827</v>
      </c>
      <c r="C49" s="31" t="s">
        <v>127</v>
      </c>
      <c r="D49" s="31" t="s">
        <v>94</v>
      </c>
      <c r="E49" s="31" t="s">
        <v>126</v>
      </c>
      <c r="F49" s="31" t="s">
        <v>125</v>
      </c>
      <c r="G49" s="31" t="s">
        <v>120</v>
      </c>
      <c r="H49" s="31" t="s">
        <v>168</v>
      </c>
      <c r="I49" s="31" t="s">
        <v>826</v>
      </c>
      <c r="J49" s="31" t="s">
        <v>825</v>
      </c>
      <c r="K49" s="31" t="s">
        <v>824</v>
      </c>
      <c r="L49" s="31" t="s">
        <v>823</v>
      </c>
      <c r="M49" s="31">
        <v>20</v>
      </c>
      <c r="N49" s="31" t="s">
        <v>822</v>
      </c>
      <c r="O49" s="31" t="s">
        <v>201</v>
      </c>
      <c r="P49" s="31" t="s">
        <v>821</v>
      </c>
      <c r="Q49" s="31" t="s">
        <v>201</v>
      </c>
      <c r="R49" s="31" t="s">
        <v>1597</v>
      </c>
      <c r="S49" s="31" t="s">
        <v>1597</v>
      </c>
      <c r="T49" s="31">
        <f>VLOOKUP(C49,[1]Sheet1!$B$5:$E$152,4,0)</f>
        <v>125401</v>
      </c>
      <c r="U49" s="33">
        <f t="shared" si="0"/>
        <v>10</v>
      </c>
      <c r="V49" s="33">
        <f t="shared" si="1"/>
        <v>5</v>
      </c>
      <c r="W49" s="33" t="s">
        <v>1589</v>
      </c>
      <c r="AD49" s="11" t="s">
        <v>98</v>
      </c>
      <c r="AE49" s="12"/>
      <c r="AF49" s="12">
        <v>7</v>
      </c>
      <c r="AG49" s="12"/>
      <c r="AH49" s="12">
        <v>7</v>
      </c>
    </row>
    <row r="50" spans="1:34" ht="15" x14ac:dyDescent="0.35">
      <c r="A50" s="31" t="s">
        <v>820</v>
      </c>
      <c r="B50" s="31" t="s">
        <v>814</v>
      </c>
      <c r="C50" s="31" t="s">
        <v>127</v>
      </c>
      <c r="D50" s="31" t="s">
        <v>48</v>
      </c>
      <c r="E50" s="31" t="s">
        <v>149</v>
      </c>
      <c r="F50" s="31" t="s">
        <v>125</v>
      </c>
      <c r="G50" s="31" t="s">
        <v>120</v>
      </c>
      <c r="H50" s="31" t="s">
        <v>119</v>
      </c>
      <c r="I50" s="32"/>
      <c r="J50" s="31" t="s">
        <v>813</v>
      </c>
      <c r="K50" s="31" t="s">
        <v>813</v>
      </c>
      <c r="L50" s="31" t="s">
        <v>812</v>
      </c>
      <c r="M50" s="31">
        <v>50</v>
      </c>
      <c r="N50" s="31" t="s">
        <v>819</v>
      </c>
      <c r="O50" s="31" t="s">
        <v>201</v>
      </c>
      <c r="P50" s="31" t="s">
        <v>810</v>
      </c>
      <c r="Q50" s="31" t="s">
        <v>201</v>
      </c>
      <c r="R50" s="31" t="s">
        <v>1597</v>
      </c>
      <c r="S50" s="31" t="s">
        <v>1597</v>
      </c>
      <c r="T50" s="31">
        <f>VLOOKUP(C50,[1]Sheet1!$B$5:$E$152,4,0)</f>
        <v>125401</v>
      </c>
      <c r="U50" s="33">
        <f t="shared" si="0"/>
        <v>10</v>
      </c>
      <c r="V50" s="33">
        <f t="shared" si="1"/>
        <v>5</v>
      </c>
      <c r="W50" s="33" t="s">
        <v>1589</v>
      </c>
      <c r="AD50" s="11" t="s">
        <v>102</v>
      </c>
      <c r="AE50" s="12">
        <v>160</v>
      </c>
      <c r="AF50" s="12">
        <v>230</v>
      </c>
      <c r="AG50" s="12"/>
      <c r="AH50" s="12">
        <v>390</v>
      </c>
    </row>
    <row r="51" spans="1:34" ht="15" x14ac:dyDescent="0.35">
      <c r="A51" s="31" t="s">
        <v>149</v>
      </c>
      <c r="B51" s="31" t="s">
        <v>814</v>
      </c>
      <c r="C51" s="31" t="s">
        <v>127</v>
      </c>
      <c r="D51" s="31" t="s">
        <v>94</v>
      </c>
      <c r="E51" s="31" t="s">
        <v>126</v>
      </c>
      <c r="F51" s="31" t="s">
        <v>125</v>
      </c>
      <c r="G51" s="31" t="s">
        <v>120</v>
      </c>
      <c r="H51" s="31" t="s">
        <v>119</v>
      </c>
      <c r="I51" s="32"/>
      <c r="J51" s="31" t="s">
        <v>813</v>
      </c>
      <c r="K51" s="31" t="s">
        <v>813</v>
      </c>
      <c r="L51" s="31" t="s">
        <v>812</v>
      </c>
      <c r="M51" s="31">
        <v>20</v>
      </c>
      <c r="N51" s="31" t="s">
        <v>818</v>
      </c>
      <c r="O51" s="31" t="s">
        <v>201</v>
      </c>
      <c r="P51" s="31" t="s">
        <v>810</v>
      </c>
      <c r="Q51" s="31" t="s">
        <v>201</v>
      </c>
      <c r="R51" s="31" t="s">
        <v>1597</v>
      </c>
      <c r="S51" s="31" t="s">
        <v>1597</v>
      </c>
      <c r="T51" s="31">
        <f>VLOOKUP(C51,[1]Sheet1!$B$5:$E$152,4,0)</f>
        <v>125401</v>
      </c>
      <c r="U51" s="33">
        <f t="shared" si="0"/>
        <v>10</v>
      </c>
      <c r="V51" s="33">
        <f t="shared" si="1"/>
        <v>5</v>
      </c>
      <c r="W51" s="33" t="s">
        <v>1589</v>
      </c>
      <c r="AD51" s="11" t="s">
        <v>104</v>
      </c>
      <c r="AE51" s="12"/>
      <c r="AF51" s="12">
        <v>10</v>
      </c>
      <c r="AG51" s="12"/>
      <c r="AH51" s="12">
        <v>10</v>
      </c>
    </row>
    <row r="52" spans="1:34" ht="15" x14ac:dyDescent="0.35">
      <c r="A52" s="31" t="s">
        <v>817</v>
      </c>
      <c r="B52" s="31" t="s">
        <v>814</v>
      </c>
      <c r="C52" s="31" t="s">
        <v>127</v>
      </c>
      <c r="D52" s="31" t="s">
        <v>102</v>
      </c>
      <c r="E52" s="31" t="s">
        <v>126</v>
      </c>
      <c r="F52" s="31" t="s">
        <v>125</v>
      </c>
      <c r="G52" s="31" t="s">
        <v>120</v>
      </c>
      <c r="H52" s="31" t="s">
        <v>119</v>
      </c>
      <c r="I52" s="32"/>
      <c r="J52" s="31" t="s">
        <v>813</v>
      </c>
      <c r="K52" s="31" t="s">
        <v>813</v>
      </c>
      <c r="L52" s="31" t="s">
        <v>812</v>
      </c>
      <c r="M52" s="31">
        <v>20</v>
      </c>
      <c r="N52" s="31" t="s">
        <v>816</v>
      </c>
      <c r="O52" s="31" t="s">
        <v>201</v>
      </c>
      <c r="P52" s="31" t="s">
        <v>810</v>
      </c>
      <c r="Q52" s="31" t="s">
        <v>201</v>
      </c>
      <c r="R52" s="31" t="s">
        <v>1597</v>
      </c>
      <c r="S52" s="31" t="s">
        <v>1597</v>
      </c>
      <c r="T52" s="31">
        <f>VLOOKUP(C52,[1]Sheet1!$B$5:$E$152,4,0)</f>
        <v>125401</v>
      </c>
      <c r="U52" s="33">
        <f t="shared" si="0"/>
        <v>10</v>
      </c>
      <c r="V52" s="33">
        <f t="shared" si="1"/>
        <v>5</v>
      </c>
      <c r="W52" s="33" t="s">
        <v>1589</v>
      </c>
      <c r="AD52" s="11" t="s">
        <v>106</v>
      </c>
      <c r="AE52" s="12">
        <v>100</v>
      </c>
      <c r="AF52" s="12">
        <v>510</v>
      </c>
      <c r="AG52" s="12"/>
      <c r="AH52" s="12">
        <v>610</v>
      </c>
    </row>
    <row r="53" spans="1:34" ht="15" x14ac:dyDescent="0.35">
      <c r="A53" s="31" t="s">
        <v>815</v>
      </c>
      <c r="B53" s="31" t="s">
        <v>814</v>
      </c>
      <c r="C53" s="31" t="s">
        <v>127</v>
      </c>
      <c r="D53" s="31" t="s">
        <v>92</v>
      </c>
      <c r="E53" s="31" t="s">
        <v>140</v>
      </c>
      <c r="F53" s="31" t="s">
        <v>125</v>
      </c>
      <c r="G53" s="31" t="s">
        <v>120</v>
      </c>
      <c r="H53" s="31" t="s">
        <v>119</v>
      </c>
      <c r="I53" s="32"/>
      <c r="J53" s="31" t="s">
        <v>813</v>
      </c>
      <c r="K53" s="31" t="s">
        <v>813</v>
      </c>
      <c r="L53" s="31" t="s">
        <v>812</v>
      </c>
      <c r="M53" s="31">
        <v>30</v>
      </c>
      <c r="N53" s="31" t="s">
        <v>811</v>
      </c>
      <c r="O53" s="31" t="s">
        <v>201</v>
      </c>
      <c r="P53" s="31" t="s">
        <v>810</v>
      </c>
      <c r="Q53" s="31" t="s">
        <v>201</v>
      </c>
      <c r="R53" s="31" t="s">
        <v>1597</v>
      </c>
      <c r="S53" s="31" t="s">
        <v>1597</v>
      </c>
      <c r="T53" s="31">
        <f>VLOOKUP(C53,[1]Sheet1!$B$5:$E$152,4,0)</f>
        <v>125401</v>
      </c>
      <c r="U53" s="33">
        <f t="shared" si="0"/>
        <v>10</v>
      </c>
      <c r="V53" s="33">
        <f t="shared" si="1"/>
        <v>5</v>
      </c>
      <c r="W53" s="33" t="s">
        <v>1589</v>
      </c>
      <c r="AD53" s="11" t="s">
        <v>995</v>
      </c>
      <c r="AE53" s="12">
        <v>2851</v>
      </c>
      <c r="AF53" s="12">
        <v>9171</v>
      </c>
      <c r="AG53" s="12">
        <v>1184</v>
      </c>
      <c r="AH53" s="12">
        <v>13206</v>
      </c>
    </row>
    <row r="54" spans="1:34" ht="15" x14ac:dyDescent="0.35">
      <c r="A54" s="31" t="s">
        <v>809</v>
      </c>
      <c r="B54" s="31" t="s">
        <v>808</v>
      </c>
      <c r="C54" s="31" t="s">
        <v>342</v>
      </c>
      <c r="D54" s="31" t="s">
        <v>26</v>
      </c>
      <c r="E54" s="31" t="s">
        <v>131</v>
      </c>
      <c r="F54" s="31" t="s">
        <v>215</v>
      </c>
      <c r="G54" s="31" t="s">
        <v>120</v>
      </c>
      <c r="H54" s="31" t="s">
        <v>168</v>
      </c>
      <c r="I54" s="31" t="s">
        <v>807</v>
      </c>
      <c r="J54" s="31" t="s">
        <v>806</v>
      </c>
      <c r="K54" s="31" t="s">
        <v>805</v>
      </c>
      <c r="L54" s="31" t="s">
        <v>804</v>
      </c>
      <c r="M54" s="31">
        <v>40</v>
      </c>
      <c r="N54" s="31" t="s">
        <v>803</v>
      </c>
      <c r="O54" s="31" t="s">
        <v>201</v>
      </c>
      <c r="P54" s="31" t="s">
        <v>802</v>
      </c>
      <c r="Q54" s="31" t="s">
        <v>201</v>
      </c>
      <c r="R54" s="31" t="s">
        <v>1596</v>
      </c>
      <c r="S54" s="31" t="s">
        <v>1598</v>
      </c>
      <c r="T54" s="31">
        <f>VLOOKUP(C54,[1]Sheet1!$B$5:$E$152,4,0)</f>
        <v>124601</v>
      </c>
      <c r="U54" s="33">
        <f t="shared" si="0"/>
        <v>10</v>
      </c>
      <c r="V54" s="33">
        <f t="shared" si="1"/>
        <v>5</v>
      </c>
      <c r="W54" s="33" t="s">
        <v>1589</v>
      </c>
    </row>
    <row r="55" spans="1:34" ht="15" x14ac:dyDescent="0.35">
      <c r="A55" s="31" t="s">
        <v>801</v>
      </c>
      <c r="B55" s="31" t="s">
        <v>800</v>
      </c>
      <c r="C55" s="31" t="s">
        <v>342</v>
      </c>
      <c r="D55" s="31" t="s">
        <v>26</v>
      </c>
      <c r="E55" s="31" t="s">
        <v>795</v>
      </c>
      <c r="F55" s="31" t="s">
        <v>215</v>
      </c>
      <c r="G55" s="31" t="s">
        <v>120</v>
      </c>
      <c r="H55" s="31" t="s">
        <v>168</v>
      </c>
      <c r="I55" s="31" t="s">
        <v>799</v>
      </c>
      <c r="J55" s="31" t="s">
        <v>798</v>
      </c>
      <c r="K55" s="31" t="s">
        <v>797</v>
      </c>
      <c r="L55" s="31" t="s">
        <v>796</v>
      </c>
      <c r="M55" s="31">
        <v>5</v>
      </c>
      <c r="N55" s="31" t="s">
        <v>794</v>
      </c>
      <c r="O55" s="31" t="s">
        <v>201</v>
      </c>
      <c r="P55" s="31" t="s">
        <v>793</v>
      </c>
      <c r="Q55" s="31" t="s">
        <v>201</v>
      </c>
      <c r="R55" s="31" t="s">
        <v>1596</v>
      </c>
      <c r="S55" s="31" t="s">
        <v>1598</v>
      </c>
      <c r="T55" s="31">
        <f>VLOOKUP(C55,[1]Sheet1!$B$5:$E$152,4,0)</f>
        <v>124601</v>
      </c>
      <c r="U55" s="33">
        <f t="shared" si="0"/>
        <v>10</v>
      </c>
      <c r="V55" s="33">
        <f t="shared" si="1"/>
        <v>5</v>
      </c>
      <c r="W55" s="33" t="s">
        <v>1589</v>
      </c>
    </row>
    <row r="56" spans="1:34" ht="15" x14ac:dyDescent="0.35">
      <c r="A56" s="31" t="s">
        <v>792</v>
      </c>
      <c r="B56" s="31" t="s">
        <v>789</v>
      </c>
      <c r="C56" s="31" t="s">
        <v>153</v>
      </c>
      <c r="D56" s="31" t="s">
        <v>82</v>
      </c>
      <c r="E56" s="31" t="s">
        <v>126</v>
      </c>
      <c r="F56" s="31" t="s">
        <v>152</v>
      </c>
      <c r="G56" s="31" t="s">
        <v>120</v>
      </c>
      <c r="H56" s="31" t="s">
        <v>119</v>
      </c>
      <c r="I56" s="32"/>
      <c r="J56" s="31" t="s">
        <v>783</v>
      </c>
      <c r="K56" s="31" t="s">
        <v>774</v>
      </c>
      <c r="L56" s="31" t="s">
        <v>788</v>
      </c>
      <c r="M56" s="31">
        <v>20</v>
      </c>
      <c r="N56" s="31" t="s">
        <v>791</v>
      </c>
      <c r="O56" s="31" t="s">
        <v>201</v>
      </c>
      <c r="P56" s="31" t="s">
        <v>786</v>
      </c>
      <c r="Q56" s="31" t="s">
        <v>201</v>
      </c>
      <c r="R56" s="31" t="s">
        <v>1596</v>
      </c>
      <c r="S56" s="31" t="s">
        <v>1605</v>
      </c>
      <c r="T56" s="31">
        <f>VLOOKUP(C56,[1]Sheet1!$B$5:$E$152,4,0)</f>
        <v>124405</v>
      </c>
      <c r="U56" s="33">
        <f t="shared" si="0"/>
        <v>13</v>
      </c>
      <c r="V56" s="33">
        <f t="shared" si="1"/>
        <v>5</v>
      </c>
      <c r="W56" s="33" t="s">
        <v>1589</v>
      </c>
    </row>
    <row r="57" spans="1:34" ht="15" x14ac:dyDescent="0.35">
      <c r="A57" s="31" t="s">
        <v>790</v>
      </c>
      <c r="B57" s="31" t="s">
        <v>789</v>
      </c>
      <c r="C57" s="31" t="s">
        <v>153</v>
      </c>
      <c r="D57" s="31" t="s">
        <v>34</v>
      </c>
      <c r="E57" s="31" t="s">
        <v>131</v>
      </c>
      <c r="F57" s="31" t="s">
        <v>152</v>
      </c>
      <c r="G57" s="31" t="s">
        <v>120</v>
      </c>
      <c r="H57" s="31" t="s">
        <v>119</v>
      </c>
      <c r="I57" s="32"/>
      <c r="J57" s="31" t="s">
        <v>783</v>
      </c>
      <c r="K57" s="31" t="s">
        <v>774</v>
      </c>
      <c r="L57" s="31" t="s">
        <v>788</v>
      </c>
      <c r="M57" s="31">
        <v>40</v>
      </c>
      <c r="N57" s="31" t="s">
        <v>787</v>
      </c>
      <c r="O57" s="31" t="s">
        <v>201</v>
      </c>
      <c r="P57" s="31" t="s">
        <v>786</v>
      </c>
      <c r="Q57" s="31" t="s">
        <v>201</v>
      </c>
      <c r="R57" s="31" t="s">
        <v>1596</v>
      </c>
      <c r="S57" s="31" t="s">
        <v>1605</v>
      </c>
      <c r="T57" s="31">
        <f>VLOOKUP(C57,[1]Sheet1!$B$5:$E$152,4,0)</f>
        <v>124405</v>
      </c>
      <c r="U57" s="33">
        <f t="shared" si="0"/>
        <v>13</v>
      </c>
      <c r="V57" s="33">
        <f t="shared" si="1"/>
        <v>5</v>
      </c>
      <c r="W57" s="33" t="s">
        <v>1589</v>
      </c>
    </row>
    <row r="58" spans="1:34" ht="15" x14ac:dyDescent="0.35">
      <c r="A58" s="31" t="s">
        <v>785</v>
      </c>
      <c r="B58" s="31" t="s">
        <v>784</v>
      </c>
      <c r="C58" s="31" t="s">
        <v>342</v>
      </c>
      <c r="D58" s="31" t="s">
        <v>26</v>
      </c>
      <c r="E58" s="31" t="s">
        <v>131</v>
      </c>
      <c r="F58" s="31" t="s">
        <v>215</v>
      </c>
      <c r="G58" s="31" t="s">
        <v>120</v>
      </c>
      <c r="H58" s="31" t="s">
        <v>119</v>
      </c>
      <c r="I58" s="32"/>
      <c r="J58" s="31" t="s">
        <v>783</v>
      </c>
      <c r="K58" s="31" t="s">
        <v>783</v>
      </c>
      <c r="L58" s="31" t="s">
        <v>782</v>
      </c>
      <c r="M58" s="31">
        <v>40</v>
      </c>
      <c r="N58" s="31" t="s">
        <v>781</v>
      </c>
      <c r="O58" s="31" t="s">
        <v>201</v>
      </c>
      <c r="P58" s="31" t="s">
        <v>780</v>
      </c>
      <c r="Q58" s="31" t="s">
        <v>201</v>
      </c>
      <c r="R58" s="31" t="s">
        <v>1596</v>
      </c>
      <c r="S58" s="31" t="s">
        <v>1598</v>
      </c>
      <c r="T58" s="31">
        <f>VLOOKUP(C58,[1]Sheet1!$B$5:$E$152,4,0)</f>
        <v>124601</v>
      </c>
      <c r="U58" s="33">
        <f t="shared" si="0"/>
        <v>13</v>
      </c>
      <c r="V58" s="33">
        <f t="shared" si="1"/>
        <v>5</v>
      </c>
      <c r="W58" s="33" t="s">
        <v>1589</v>
      </c>
    </row>
    <row r="59" spans="1:34" ht="15" x14ac:dyDescent="0.35">
      <c r="A59" s="31" t="s">
        <v>779</v>
      </c>
      <c r="B59" s="31" t="s">
        <v>778</v>
      </c>
      <c r="C59" s="31" t="s">
        <v>144</v>
      </c>
      <c r="D59" s="31" t="s">
        <v>74</v>
      </c>
      <c r="E59" s="31" t="s">
        <v>140</v>
      </c>
      <c r="F59" s="31" t="s">
        <v>143</v>
      </c>
      <c r="G59" s="31" t="s">
        <v>120</v>
      </c>
      <c r="H59" s="31" t="s">
        <v>119</v>
      </c>
      <c r="I59" s="32"/>
      <c r="J59" s="31" t="s">
        <v>774</v>
      </c>
      <c r="K59" s="31" t="s">
        <v>773</v>
      </c>
      <c r="L59" s="31" t="s">
        <v>772</v>
      </c>
      <c r="M59" s="31">
        <v>30</v>
      </c>
      <c r="N59" s="31" t="s">
        <v>777</v>
      </c>
      <c r="O59" s="31" t="s">
        <v>201</v>
      </c>
      <c r="P59" s="31" t="s">
        <v>770</v>
      </c>
      <c r="Q59" s="31" t="s">
        <v>201</v>
      </c>
      <c r="R59" s="31" t="s">
        <v>1596</v>
      </c>
      <c r="S59" s="31" t="s">
        <v>1600</v>
      </c>
      <c r="T59" s="31">
        <f>VLOOKUP(C59,[1]Sheet1!$B$5:$E$152,4,0)</f>
        <v>124403</v>
      </c>
      <c r="U59" s="33">
        <f t="shared" si="0"/>
        <v>13</v>
      </c>
      <c r="V59" s="33">
        <f t="shared" si="1"/>
        <v>5</v>
      </c>
      <c r="W59" s="33" t="s">
        <v>1589</v>
      </c>
    </row>
    <row r="60" spans="1:34" ht="15" x14ac:dyDescent="0.35">
      <c r="A60" s="31" t="s">
        <v>776</v>
      </c>
      <c r="B60" s="31" t="s">
        <v>775</v>
      </c>
      <c r="C60" s="31" t="s">
        <v>144</v>
      </c>
      <c r="D60" s="31" t="s">
        <v>74</v>
      </c>
      <c r="E60" s="31" t="s">
        <v>140</v>
      </c>
      <c r="F60" s="31" t="s">
        <v>143</v>
      </c>
      <c r="G60" s="31" t="s">
        <v>120</v>
      </c>
      <c r="H60" s="31" t="s">
        <v>119</v>
      </c>
      <c r="I60" s="32"/>
      <c r="J60" s="31" t="s">
        <v>774</v>
      </c>
      <c r="K60" s="31" t="s">
        <v>773</v>
      </c>
      <c r="L60" s="31" t="s">
        <v>772</v>
      </c>
      <c r="M60" s="31">
        <v>30</v>
      </c>
      <c r="N60" s="31" t="s">
        <v>771</v>
      </c>
      <c r="O60" s="31" t="s">
        <v>201</v>
      </c>
      <c r="P60" s="31" t="s">
        <v>770</v>
      </c>
      <c r="Q60" s="31" t="s">
        <v>201</v>
      </c>
      <c r="R60" s="31" t="s">
        <v>1596</v>
      </c>
      <c r="S60" s="31" t="s">
        <v>1600</v>
      </c>
      <c r="T60" s="31">
        <f>VLOOKUP(C60,[1]Sheet1!$B$5:$E$152,4,0)</f>
        <v>124403</v>
      </c>
      <c r="U60" s="33">
        <f t="shared" si="0"/>
        <v>13</v>
      </c>
      <c r="V60" s="33">
        <f t="shared" si="1"/>
        <v>5</v>
      </c>
      <c r="W60" s="33" t="s">
        <v>1589</v>
      </c>
    </row>
    <row r="61" spans="1:34" ht="15" x14ac:dyDescent="0.35">
      <c r="A61" s="31" t="s">
        <v>159</v>
      </c>
      <c r="B61" s="31" t="s">
        <v>769</v>
      </c>
      <c r="C61" s="31" t="s">
        <v>768</v>
      </c>
      <c r="D61" s="31" t="s">
        <v>66</v>
      </c>
      <c r="E61" s="31" t="s">
        <v>765</v>
      </c>
      <c r="F61" s="31" t="s">
        <v>143</v>
      </c>
      <c r="G61" s="31" t="s">
        <v>120</v>
      </c>
      <c r="H61" s="31" t="s">
        <v>119</v>
      </c>
      <c r="I61" s="32"/>
      <c r="J61" s="31" t="s">
        <v>767</v>
      </c>
      <c r="K61" s="31" t="s">
        <v>722</v>
      </c>
      <c r="L61" s="31" t="s">
        <v>766</v>
      </c>
      <c r="M61" s="31">
        <v>3</v>
      </c>
      <c r="N61" s="31" t="s">
        <v>764</v>
      </c>
      <c r="O61" s="31" t="s">
        <v>201</v>
      </c>
      <c r="P61" s="31" t="s">
        <v>763</v>
      </c>
      <c r="Q61" s="31" t="s">
        <v>201</v>
      </c>
      <c r="R61" s="31" t="s">
        <v>1596</v>
      </c>
      <c r="S61" s="31" t="s">
        <v>1600</v>
      </c>
      <c r="T61" s="31">
        <f>VLOOKUP(C61,[1]Sheet1!$B$5:$E$152,4,0)</f>
        <v>124403</v>
      </c>
      <c r="U61" s="33">
        <f t="shared" si="0"/>
        <v>14</v>
      </c>
      <c r="V61" s="33">
        <f t="shared" si="1"/>
        <v>5</v>
      </c>
      <c r="W61" s="33" t="s">
        <v>1589</v>
      </c>
    </row>
    <row r="62" spans="1:34" ht="15" x14ac:dyDescent="0.35">
      <c r="A62" s="31" t="s">
        <v>762</v>
      </c>
      <c r="B62" s="31" t="s">
        <v>761</v>
      </c>
      <c r="C62" s="31" t="s">
        <v>237</v>
      </c>
      <c r="D62" s="31" t="s">
        <v>52</v>
      </c>
      <c r="E62" s="31" t="s">
        <v>126</v>
      </c>
      <c r="F62" s="31" t="s">
        <v>195</v>
      </c>
      <c r="G62" s="31" t="s">
        <v>120</v>
      </c>
      <c r="H62" s="31" t="s">
        <v>119</v>
      </c>
      <c r="I62" s="32"/>
      <c r="J62" s="31" t="s">
        <v>760</v>
      </c>
      <c r="K62" s="31" t="s">
        <v>694</v>
      </c>
      <c r="L62" s="31" t="s">
        <v>759</v>
      </c>
      <c r="M62" s="31">
        <v>20</v>
      </c>
      <c r="N62" s="31" t="s">
        <v>758</v>
      </c>
      <c r="O62" s="31" t="s">
        <v>201</v>
      </c>
      <c r="P62" s="31" t="s">
        <v>757</v>
      </c>
      <c r="Q62" s="31" t="s">
        <v>201</v>
      </c>
      <c r="R62" s="31" t="s">
        <v>1596</v>
      </c>
      <c r="S62" s="31" t="s">
        <v>1599</v>
      </c>
      <c r="T62" s="31">
        <f>VLOOKUP(C62,[1]Sheet1!$B$5:$E$152,4,0)</f>
        <v>124407</v>
      </c>
      <c r="U62" s="33">
        <f t="shared" si="0"/>
        <v>14</v>
      </c>
      <c r="V62" s="33">
        <f t="shared" si="1"/>
        <v>5</v>
      </c>
      <c r="W62" s="33" t="s">
        <v>1589</v>
      </c>
    </row>
    <row r="63" spans="1:34" ht="15" x14ac:dyDescent="0.35">
      <c r="A63" s="31" t="s">
        <v>756</v>
      </c>
      <c r="B63" s="31" t="s">
        <v>755</v>
      </c>
      <c r="C63" s="31" t="s">
        <v>196</v>
      </c>
      <c r="D63" s="31" t="s">
        <v>14</v>
      </c>
      <c r="E63" s="31" t="s">
        <v>601</v>
      </c>
      <c r="F63" s="31" t="s">
        <v>195</v>
      </c>
      <c r="G63" s="31" t="s">
        <v>120</v>
      </c>
      <c r="H63" s="31" t="s">
        <v>119</v>
      </c>
      <c r="I63" s="32"/>
      <c r="J63" s="31" t="s">
        <v>722</v>
      </c>
      <c r="K63" s="31" t="s">
        <v>694</v>
      </c>
      <c r="L63" s="31" t="s">
        <v>746</v>
      </c>
      <c r="M63" s="31">
        <v>12</v>
      </c>
      <c r="N63" s="31" t="s">
        <v>754</v>
      </c>
      <c r="O63" s="31" t="s">
        <v>201</v>
      </c>
      <c r="P63" s="31" t="s">
        <v>744</v>
      </c>
      <c r="Q63" s="31" t="s">
        <v>201</v>
      </c>
      <c r="R63" s="31" t="s">
        <v>1596</v>
      </c>
      <c r="S63" s="31" t="s">
        <v>1599</v>
      </c>
      <c r="T63" s="31">
        <f>VLOOKUP(C63,[1]Sheet1!$B$5:$E$152,4,0)</f>
        <v>124407</v>
      </c>
      <c r="U63" s="33">
        <f t="shared" si="0"/>
        <v>14</v>
      </c>
      <c r="V63" s="33">
        <f t="shared" si="1"/>
        <v>5</v>
      </c>
      <c r="W63" s="33" t="s">
        <v>1589</v>
      </c>
    </row>
    <row r="64" spans="1:34" ht="15" x14ac:dyDescent="0.35">
      <c r="A64" s="31" t="s">
        <v>753</v>
      </c>
      <c r="B64" s="31" t="s">
        <v>752</v>
      </c>
      <c r="C64" s="31" t="s">
        <v>196</v>
      </c>
      <c r="D64" s="31" t="s">
        <v>14</v>
      </c>
      <c r="E64" s="31" t="s">
        <v>594</v>
      </c>
      <c r="F64" s="31" t="s">
        <v>195</v>
      </c>
      <c r="G64" s="31" t="s">
        <v>120</v>
      </c>
      <c r="H64" s="31" t="s">
        <v>119</v>
      </c>
      <c r="I64" s="32"/>
      <c r="J64" s="31" t="s">
        <v>722</v>
      </c>
      <c r="K64" s="31" t="s">
        <v>694</v>
      </c>
      <c r="L64" s="31" t="s">
        <v>746</v>
      </c>
      <c r="M64" s="31">
        <v>8</v>
      </c>
      <c r="N64" s="31" t="s">
        <v>751</v>
      </c>
      <c r="O64" s="31" t="s">
        <v>201</v>
      </c>
      <c r="P64" s="31" t="s">
        <v>744</v>
      </c>
      <c r="Q64" s="31" t="s">
        <v>201</v>
      </c>
      <c r="R64" s="31" t="s">
        <v>1596</v>
      </c>
      <c r="S64" s="31" t="s">
        <v>1599</v>
      </c>
      <c r="T64" s="31">
        <f>VLOOKUP(C64,[1]Sheet1!$B$5:$E$152,4,0)</f>
        <v>124407</v>
      </c>
      <c r="U64" s="33">
        <f t="shared" si="0"/>
        <v>14</v>
      </c>
      <c r="V64" s="33">
        <f t="shared" si="1"/>
        <v>5</v>
      </c>
      <c r="W64" s="33" t="s">
        <v>1589</v>
      </c>
    </row>
    <row r="65" spans="1:23" ht="15" x14ac:dyDescent="0.35">
      <c r="A65" s="31" t="s">
        <v>750</v>
      </c>
      <c r="B65" s="31" t="s">
        <v>747</v>
      </c>
      <c r="C65" s="31" t="s">
        <v>196</v>
      </c>
      <c r="D65" s="31" t="s">
        <v>82</v>
      </c>
      <c r="E65" s="31" t="s">
        <v>193</v>
      </c>
      <c r="F65" s="31" t="s">
        <v>195</v>
      </c>
      <c r="G65" s="31" t="s">
        <v>120</v>
      </c>
      <c r="H65" s="31" t="s">
        <v>119</v>
      </c>
      <c r="I65" s="32"/>
      <c r="J65" s="31" t="s">
        <v>722</v>
      </c>
      <c r="K65" s="31" t="s">
        <v>694</v>
      </c>
      <c r="L65" s="31" t="s">
        <v>746</v>
      </c>
      <c r="M65" s="31">
        <v>10</v>
      </c>
      <c r="N65" s="31" t="s">
        <v>749</v>
      </c>
      <c r="O65" s="31" t="s">
        <v>201</v>
      </c>
      <c r="P65" s="31" t="s">
        <v>744</v>
      </c>
      <c r="Q65" s="31" t="s">
        <v>201</v>
      </c>
      <c r="R65" s="31" t="s">
        <v>1596</v>
      </c>
      <c r="S65" s="31" t="s">
        <v>1599</v>
      </c>
      <c r="T65" s="31">
        <f>VLOOKUP(C65,[1]Sheet1!$B$5:$E$152,4,0)</f>
        <v>124407</v>
      </c>
      <c r="U65" s="33">
        <f t="shared" si="0"/>
        <v>14</v>
      </c>
      <c r="V65" s="33">
        <f t="shared" si="1"/>
        <v>5</v>
      </c>
      <c r="W65" s="33" t="s">
        <v>1589</v>
      </c>
    </row>
    <row r="66" spans="1:23" ht="15" x14ac:dyDescent="0.35">
      <c r="A66" s="31" t="s">
        <v>748</v>
      </c>
      <c r="B66" s="31" t="s">
        <v>747</v>
      </c>
      <c r="C66" s="31" t="s">
        <v>196</v>
      </c>
      <c r="D66" s="31" t="s">
        <v>84</v>
      </c>
      <c r="E66" s="31" t="s">
        <v>193</v>
      </c>
      <c r="F66" s="31" t="s">
        <v>195</v>
      </c>
      <c r="G66" s="31" t="s">
        <v>120</v>
      </c>
      <c r="H66" s="31" t="s">
        <v>119</v>
      </c>
      <c r="I66" s="32"/>
      <c r="J66" s="31" t="s">
        <v>722</v>
      </c>
      <c r="K66" s="31" t="s">
        <v>694</v>
      </c>
      <c r="L66" s="31" t="s">
        <v>746</v>
      </c>
      <c r="M66" s="31">
        <v>10</v>
      </c>
      <c r="N66" s="31" t="s">
        <v>745</v>
      </c>
      <c r="O66" s="31" t="s">
        <v>201</v>
      </c>
      <c r="P66" s="31" t="s">
        <v>744</v>
      </c>
      <c r="Q66" s="31" t="s">
        <v>201</v>
      </c>
      <c r="R66" s="31" t="s">
        <v>1596</v>
      </c>
      <c r="S66" s="31" t="s">
        <v>1599</v>
      </c>
      <c r="T66" s="31">
        <f>VLOOKUP(C66,[1]Sheet1!$B$5:$E$152,4,0)</f>
        <v>124407</v>
      </c>
      <c r="U66" s="33">
        <f t="shared" si="0"/>
        <v>14</v>
      </c>
      <c r="V66" s="33">
        <f t="shared" si="1"/>
        <v>5</v>
      </c>
      <c r="W66" s="33" t="s">
        <v>1589</v>
      </c>
    </row>
    <row r="67" spans="1:23" ht="15" x14ac:dyDescent="0.35">
      <c r="A67" s="31" t="s">
        <v>743</v>
      </c>
      <c r="B67" s="31" t="s">
        <v>740</v>
      </c>
      <c r="C67" s="31" t="s">
        <v>216</v>
      </c>
      <c r="D67" s="31" t="s">
        <v>8</v>
      </c>
      <c r="E67" s="31" t="s">
        <v>212</v>
      </c>
      <c r="F67" s="31" t="s">
        <v>215</v>
      </c>
      <c r="G67" s="31" t="s">
        <v>120</v>
      </c>
      <c r="H67" s="31" t="s">
        <v>119</v>
      </c>
      <c r="I67" s="32"/>
      <c r="J67" s="31" t="s">
        <v>722</v>
      </c>
      <c r="K67" s="31" t="s">
        <v>722</v>
      </c>
      <c r="L67" s="31" t="s">
        <v>739</v>
      </c>
      <c r="M67" s="31">
        <v>16</v>
      </c>
      <c r="N67" s="31" t="s">
        <v>742</v>
      </c>
      <c r="O67" s="31" t="s">
        <v>201</v>
      </c>
      <c r="P67" s="31" t="s">
        <v>737</v>
      </c>
      <c r="Q67" s="31" t="s">
        <v>201</v>
      </c>
      <c r="R67" s="31" t="s">
        <v>1596</v>
      </c>
      <c r="S67" s="31" t="s">
        <v>1598</v>
      </c>
      <c r="T67" s="31">
        <f>VLOOKUP(C67,[1]Sheet1!$B$5:$E$152,4,0)</f>
        <v>124601</v>
      </c>
      <c r="U67" s="33">
        <f t="shared" ref="U67:U130" si="2">DAY(P67)</f>
        <v>14</v>
      </c>
      <c r="V67" s="33">
        <f t="shared" ref="V67:V130" si="3">MONTH(P67)</f>
        <v>5</v>
      </c>
      <c r="W67" s="33" t="s">
        <v>1589</v>
      </c>
    </row>
    <row r="68" spans="1:23" ht="15" x14ac:dyDescent="0.35">
      <c r="A68" s="31" t="s">
        <v>741</v>
      </c>
      <c r="B68" s="31" t="s">
        <v>740</v>
      </c>
      <c r="C68" s="31" t="s">
        <v>216</v>
      </c>
      <c r="D68" s="31" t="s">
        <v>10</v>
      </c>
      <c r="E68" s="31" t="s">
        <v>212</v>
      </c>
      <c r="F68" s="31" t="s">
        <v>215</v>
      </c>
      <c r="G68" s="31" t="s">
        <v>120</v>
      </c>
      <c r="H68" s="31" t="s">
        <v>119</v>
      </c>
      <c r="I68" s="32"/>
      <c r="J68" s="31" t="s">
        <v>722</v>
      </c>
      <c r="K68" s="31" t="s">
        <v>722</v>
      </c>
      <c r="L68" s="31" t="s">
        <v>739</v>
      </c>
      <c r="M68" s="31">
        <v>16</v>
      </c>
      <c r="N68" s="31" t="s">
        <v>738</v>
      </c>
      <c r="O68" s="31" t="s">
        <v>201</v>
      </c>
      <c r="P68" s="31" t="s">
        <v>737</v>
      </c>
      <c r="Q68" s="31" t="s">
        <v>201</v>
      </c>
      <c r="R68" s="31" t="s">
        <v>1596</v>
      </c>
      <c r="S68" s="31" t="s">
        <v>1598</v>
      </c>
      <c r="T68" s="31">
        <f>VLOOKUP(C68,[1]Sheet1!$B$5:$E$152,4,0)</f>
        <v>124601</v>
      </c>
      <c r="U68" s="33">
        <f t="shared" si="2"/>
        <v>14</v>
      </c>
      <c r="V68" s="33">
        <f t="shared" si="3"/>
        <v>5</v>
      </c>
      <c r="W68" s="33" t="s">
        <v>1589</v>
      </c>
    </row>
    <row r="69" spans="1:23" ht="15" x14ac:dyDescent="0.35">
      <c r="A69" s="31" t="s">
        <v>736</v>
      </c>
      <c r="B69" s="31" t="s">
        <v>735</v>
      </c>
      <c r="C69" s="31" t="s">
        <v>494</v>
      </c>
      <c r="D69" s="31" t="s">
        <v>60</v>
      </c>
      <c r="E69" s="31" t="s">
        <v>149</v>
      </c>
      <c r="F69" s="31" t="s">
        <v>493</v>
      </c>
      <c r="G69" s="31" t="s">
        <v>120</v>
      </c>
      <c r="H69" s="31" t="s">
        <v>119</v>
      </c>
      <c r="I69" s="32"/>
      <c r="J69" s="31" t="s">
        <v>722</v>
      </c>
      <c r="K69" s="31" t="s">
        <v>694</v>
      </c>
      <c r="L69" s="31" t="s">
        <v>721</v>
      </c>
      <c r="M69" s="31">
        <v>50</v>
      </c>
      <c r="N69" s="31" t="s">
        <v>734</v>
      </c>
      <c r="O69" s="31" t="s">
        <v>201</v>
      </c>
      <c r="P69" s="31" t="s">
        <v>719</v>
      </c>
      <c r="Q69" s="31" t="s">
        <v>201</v>
      </c>
      <c r="R69" s="31" t="s">
        <v>1596</v>
      </c>
      <c r="S69" s="31" t="s">
        <v>1606</v>
      </c>
      <c r="T69" s="31">
        <f>VLOOKUP(C69,[1]Sheet1!$B$5:$E$152,4,0)</f>
        <v>124409</v>
      </c>
      <c r="U69" s="33">
        <f t="shared" si="2"/>
        <v>14</v>
      </c>
      <c r="V69" s="33">
        <f t="shared" si="3"/>
        <v>5</v>
      </c>
      <c r="W69" s="33" t="s">
        <v>1589</v>
      </c>
    </row>
    <row r="70" spans="1:23" ht="15" x14ac:dyDescent="0.35">
      <c r="A70" s="31" t="s">
        <v>733</v>
      </c>
      <c r="B70" s="31" t="s">
        <v>728</v>
      </c>
      <c r="C70" s="31" t="s">
        <v>153</v>
      </c>
      <c r="D70" s="31" t="s">
        <v>82</v>
      </c>
      <c r="E70" s="31" t="s">
        <v>126</v>
      </c>
      <c r="F70" s="31" t="s">
        <v>152</v>
      </c>
      <c r="G70" s="31" t="s">
        <v>120</v>
      </c>
      <c r="H70" s="31" t="s">
        <v>119</v>
      </c>
      <c r="I70" s="32"/>
      <c r="J70" s="31" t="s">
        <v>722</v>
      </c>
      <c r="K70" s="31" t="s">
        <v>722</v>
      </c>
      <c r="L70" s="31" t="s">
        <v>727</v>
      </c>
      <c r="M70" s="31">
        <v>20</v>
      </c>
      <c r="N70" s="31" t="s">
        <v>732</v>
      </c>
      <c r="O70" s="31" t="s">
        <v>201</v>
      </c>
      <c r="P70" s="31" t="s">
        <v>725</v>
      </c>
      <c r="Q70" s="31" t="s">
        <v>201</v>
      </c>
      <c r="R70" s="31" t="s">
        <v>1596</v>
      </c>
      <c r="S70" s="31" t="s">
        <v>1605</v>
      </c>
      <c r="T70" s="31">
        <f>VLOOKUP(C70,[1]Sheet1!$B$5:$E$152,4,0)</f>
        <v>124405</v>
      </c>
      <c r="U70" s="33">
        <f t="shared" si="2"/>
        <v>14</v>
      </c>
      <c r="V70" s="33">
        <f t="shared" si="3"/>
        <v>5</v>
      </c>
      <c r="W70" s="33" t="s">
        <v>1589</v>
      </c>
    </row>
    <row r="71" spans="1:23" ht="15" x14ac:dyDescent="0.35">
      <c r="A71" s="31" t="s">
        <v>731</v>
      </c>
      <c r="B71" s="31" t="s">
        <v>728</v>
      </c>
      <c r="C71" s="31" t="s">
        <v>153</v>
      </c>
      <c r="D71" s="31" t="s">
        <v>84</v>
      </c>
      <c r="E71" s="31" t="s">
        <v>131</v>
      </c>
      <c r="F71" s="31" t="s">
        <v>152</v>
      </c>
      <c r="G71" s="31" t="s">
        <v>120</v>
      </c>
      <c r="H71" s="31" t="s">
        <v>119</v>
      </c>
      <c r="I71" s="32"/>
      <c r="J71" s="31" t="s">
        <v>722</v>
      </c>
      <c r="K71" s="31" t="s">
        <v>722</v>
      </c>
      <c r="L71" s="31" t="s">
        <v>727</v>
      </c>
      <c r="M71" s="31">
        <v>40</v>
      </c>
      <c r="N71" s="31" t="s">
        <v>730</v>
      </c>
      <c r="O71" s="31" t="s">
        <v>201</v>
      </c>
      <c r="P71" s="31" t="s">
        <v>725</v>
      </c>
      <c r="Q71" s="31" t="s">
        <v>201</v>
      </c>
      <c r="R71" s="31" t="s">
        <v>1596</v>
      </c>
      <c r="S71" s="31" t="s">
        <v>1605</v>
      </c>
      <c r="T71" s="31">
        <f>VLOOKUP(C71,[1]Sheet1!$B$5:$E$152,4,0)</f>
        <v>124405</v>
      </c>
      <c r="U71" s="33">
        <f t="shared" si="2"/>
        <v>14</v>
      </c>
      <c r="V71" s="33">
        <f t="shared" si="3"/>
        <v>5</v>
      </c>
      <c r="W71" s="33" t="s">
        <v>1589</v>
      </c>
    </row>
    <row r="72" spans="1:23" ht="15" x14ac:dyDescent="0.35">
      <c r="A72" s="31" t="s">
        <v>729</v>
      </c>
      <c r="B72" s="31" t="s">
        <v>728</v>
      </c>
      <c r="C72" s="31" t="s">
        <v>153</v>
      </c>
      <c r="D72" s="31" t="s">
        <v>34</v>
      </c>
      <c r="E72" s="31" t="s">
        <v>159</v>
      </c>
      <c r="F72" s="31" t="s">
        <v>152</v>
      </c>
      <c r="G72" s="31" t="s">
        <v>120</v>
      </c>
      <c r="H72" s="31" t="s">
        <v>119</v>
      </c>
      <c r="I72" s="32"/>
      <c r="J72" s="31" t="s">
        <v>722</v>
      </c>
      <c r="K72" s="31" t="s">
        <v>722</v>
      </c>
      <c r="L72" s="31" t="s">
        <v>727</v>
      </c>
      <c r="M72" s="31">
        <v>60</v>
      </c>
      <c r="N72" s="31" t="s">
        <v>726</v>
      </c>
      <c r="O72" s="31" t="s">
        <v>201</v>
      </c>
      <c r="P72" s="31" t="s">
        <v>725</v>
      </c>
      <c r="Q72" s="31" t="s">
        <v>201</v>
      </c>
      <c r="R72" s="31" t="s">
        <v>1596</v>
      </c>
      <c r="S72" s="31" t="s">
        <v>1605</v>
      </c>
      <c r="T72" s="31">
        <f>VLOOKUP(C72,[1]Sheet1!$B$5:$E$152,4,0)</f>
        <v>124405</v>
      </c>
      <c r="U72" s="33">
        <f t="shared" si="2"/>
        <v>14</v>
      </c>
      <c r="V72" s="33">
        <f t="shared" si="3"/>
        <v>5</v>
      </c>
      <c r="W72" s="33" t="s">
        <v>1589</v>
      </c>
    </row>
    <row r="73" spans="1:23" ht="15" x14ac:dyDescent="0.35">
      <c r="A73" s="31" t="s">
        <v>724</v>
      </c>
      <c r="B73" s="31" t="s">
        <v>723</v>
      </c>
      <c r="C73" s="31" t="s">
        <v>494</v>
      </c>
      <c r="D73" s="31" t="s">
        <v>60</v>
      </c>
      <c r="E73" s="31" t="s">
        <v>149</v>
      </c>
      <c r="F73" s="31" t="s">
        <v>493</v>
      </c>
      <c r="G73" s="31" t="s">
        <v>120</v>
      </c>
      <c r="H73" s="31" t="s">
        <v>119</v>
      </c>
      <c r="I73" s="32"/>
      <c r="J73" s="31" t="s">
        <v>722</v>
      </c>
      <c r="K73" s="31" t="s">
        <v>694</v>
      </c>
      <c r="L73" s="31" t="s">
        <v>721</v>
      </c>
      <c r="M73" s="31">
        <v>50</v>
      </c>
      <c r="N73" s="31" t="s">
        <v>720</v>
      </c>
      <c r="O73" s="31" t="s">
        <v>201</v>
      </c>
      <c r="P73" s="31" t="s">
        <v>719</v>
      </c>
      <c r="Q73" s="31" t="s">
        <v>201</v>
      </c>
      <c r="R73" s="31" t="s">
        <v>1596</v>
      </c>
      <c r="S73" s="31" t="s">
        <v>1606</v>
      </c>
      <c r="T73" s="31">
        <f>VLOOKUP(C73,[1]Sheet1!$B$5:$E$152,4,0)</f>
        <v>124409</v>
      </c>
      <c r="U73" s="33">
        <f t="shared" si="2"/>
        <v>14</v>
      </c>
      <c r="V73" s="33">
        <f t="shared" si="3"/>
        <v>5</v>
      </c>
      <c r="W73" s="33" t="s">
        <v>1589</v>
      </c>
    </row>
    <row r="74" spans="1:23" ht="15" x14ac:dyDescent="0.35">
      <c r="A74" s="31" t="s">
        <v>718</v>
      </c>
      <c r="B74" s="31" t="s">
        <v>717</v>
      </c>
      <c r="C74" s="31" t="s">
        <v>127</v>
      </c>
      <c r="D74" s="31" t="s">
        <v>92</v>
      </c>
      <c r="E74" s="31" t="s">
        <v>159</v>
      </c>
      <c r="F74" s="31" t="s">
        <v>125</v>
      </c>
      <c r="G74" s="31" t="s">
        <v>120</v>
      </c>
      <c r="H74" s="31" t="s">
        <v>119</v>
      </c>
      <c r="I74" s="32"/>
      <c r="J74" s="31" t="s">
        <v>700</v>
      </c>
      <c r="K74" s="31" t="s">
        <v>700</v>
      </c>
      <c r="L74" s="31" t="s">
        <v>713</v>
      </c>
      <c r="M74" s="31">
        <v>60</v>
      </c>
      <c r="N74" s="31" t="s">
        <v>716</v>
      </c>
      <c r="O74" s="31" t="s">
        <v>201</v>
      </c>
      <c r="P74" s="31" t="s">
        <v>711</v>
      </c>
      <c r="Q74" s="31" t="s">
        <v>201</v>
      </c>
      <c r="R74" s="31" t="s">
        <v>1597</v>
      </c>
      <c r="S74" s="31" t="s">
        <v>1597</v>
      </c>
      <c r="T74" s="31">
        <f>VLOOKUP(C74,[1]Sheet1!$B$5:$E$152,4,0)</f>
        <v>125401</v>
      </c>
      <c r="U74" s="33">
        <f t="shared" si="2"/>
        <v>14</v>
      </c>
      <c r="V74" s="33">
        <f t="shared" si="3"/>
        <v>5</v>
      </c>
      <c r="W74" s="33" t="s">
        <v>1589</v>
      </c>
    </row>
    <row r="75" spans="1:23" ht="15" x14ac:dyDescent="0.35">
      <c r="A75" s="31" t="s">
        <v>715</v>
      </c>
      <c r="B75" s="31" t="s">
        <v>714</v>
      </c>
      <c r="C75" s="31" t="s">
        <v>127</v>
      </c>
      <c r="D75" s="31" t="s">
        <v>106</v>
      </c>
      <c r="E75" s="31" t="s">
        <v>149</v>
      </c>
      <c r="F75" s="31" t="s">
        <v>125</v>
      </c>
      <c r="G75" s="31" t="s">
        <v>120</v>
      </c>
      <c r="H75" s="31" t="s">
        <v>119</v>
      </c>
      <c r="I75" s="32"/>
      <c r="J75" s="31" t="s">
        <v>700</v>
      </c>
      <c r="K75" s="31" t="s">
        <v>700</v>
      </c>
      <c r="L75" s="31" t="s">
        <v>713</v>
      </c>
      <c r="M75" s="31">
        <v>50</v>
      </c>
      <c r="N75" s="31" t="s">
        <v>712</v>
      </c>
      <c r="O75" s="31" t="s">
        <v>201</v>
      </c>
      <c r="P75" s="31" t="s">
        <v>711</v>
      </c>
      <c r="Q75" s="31" t="s">
        <v>201</v>
      </c>
      <c r="R75" s="31" t="s">
        <v>1597</v>
      </c>
      <c r="S75" s="31" t="s">
        <v>1597</v>
      </c>
      <c r="T75" s="31">
        <f>VLOOKUP(C75,[1]Sheet1!$B$5:$E$152,4,0)</f>
        <v>125401</v>
      </c>
      <c r="U75" s="33">
        <f t="shared" si="2"/>
        <v>14</v>
      </c>
      <c r="V75" s="33">
        <f t="shared" si="3"/>
        <v>5</v>
      </c>
      <c r="W75" s="33" t="s">
        <v>1589</v>
      </c>
    </row>
    <row r="76" spans="1:23" ht="15" x14ac:dyDescent="0.35">
      <c r="A76" s="31" t="s">
        <v>710</v>
      </c>
      <c r="B76" s="31" t="s">
        <v>707</v>
      </c>
      <c r="C76" s="31" t="s">
        <v>127</v>
      </c>
      <c r="D76" s="31" t="s">
        <v>102</v>
      </c>
      <c r="E76" s="31" t="s">
        <v>149</v>
      </c>
      <c r="F76" s="31" t="s">
        <v>125</v>
      </c>
      <c r="G76" s="31" t="s">
        <v>120</v>
      </c>
      <c r="H76" s="31" t="s">
        <v>119</v>
      </c>
      <c r="I76" s="32"/>
      <c r="J76" s="31" t="s">
        <v>700</v>
      </c>
      <c r="K76" s="31" t="s">
        <v>700</v>
      </c>
      <c r="L76" s="31" t="s">
        <v>706</v>
      </c>
      <c r="M76" s="31">
        <v>50</v>
      </c>
      <c r="N76" s="31" t="s">
        <v>709</v>
      </c>
      <c r="O76" s="31" t="s">
        <v>201</v>
      </c>
      <c r="P76" s="31" t="s">
        <v>704</v>
      </c>
      <c r="Q76" s="31" t="s">
        <v>201</v>
      </c>
      <c r="R76" s="31" t="s">
        <v>1597</v>
      </c>
      <c r="S76" s="31" t="s">
        <v>1597</v>
      </c>
      <c r="T76" s="31">
        <f>VLOOKUP(C76,[1]Sheet1!$B$5:$E$152,4,0)</f>
        <v>125401</v>
      </c>
      <c r="U76" s="33">
        <f t="shared" si="2"/>
        <v>14</v>
      </c>
      <c r="V76" s="33">
        <f t="shared" si="3"/>
        <v>5</v>
      </c>
      <c r="W76" s="33" t="s">
        <v>1589</v>
      </c>
    </row>
    <row r="77" spans="1:23" ht="15" x14ac:dyDescent="0.35">
      <c r="A77" s="31" t="s">
        <v>708</v>
      </c>
      <c r="B77" s="31" t="s">
        <v>707</v>
      </c>
      <c r="C77" s="31" t="s">
        <v>127</v>
      </c>
      <c r="D77" s="31" t="s">
        <v>94</v>
      </c>
      <c r="E77" s="31" t="s">
        <v>115</v>
      </c>
      <c r="F77" s="31" t="s">
        <v>125</v>
      </c>
      <c r="G77" s="31" t="s">
        <v>120</v>
      </c>
      <c r="H77" s="31" t="s">
        <v>119</v>
      </c>
      <c r="I77" s="32"/>
      <c r="J77" s="31" t="s">
        <v>700</v>
      </c>
      <c r="K77" s="31" t="s">
        <v>700</v>
      </c>
      <c r="L77" s="31" t="s">
        <v>706</v>
      </c>
      <c r="M77" s="31">
        <v>100</v>
      </c>
      <c r="N77" s="31" t="s">
        <v>705</v>
      </c>
      <c r="O77" s="31" t="s">
        <v>201</v>
      </c>
      <c r="P77" s="31" t="s">
        <v>704</v>
      </c>
      <c r="Q77" s="31" t="s">
        <v>201</v>
      </c>
      <c r="R77" s="31" t="s">
        <v>1597</v>
      </c>
      <c r="S77" s="31" t="s">
        <v>1597</v>
      </c>
      <c r="T77" s="31">
        <f>VLOOKUP(C77,[1]Sheet1!$B$5:$E$152,4,0)</f>
        <v>125401</v>
      </c>
      <c r="U77" s="33">
        <f t="shared" si="2"/>
        <v>14</v>
      </c>
      <c r="V77" s="33">
        <f t="shared" si="3"/>
        <v>5</v>
      </c>
      <c r="W77" s="33" t="s">
        <v>1589</v>
      </c>
    </row>
    <row r="78" spans="1:23" ht="15" x14ac:dyDescent="0.35">
      <c r="A78" s="31" t="s">
        <v>703</v>
      </c>
      <c r="B78" s="31" t="s">
        <v>702</v>
      </c>
      <c r="C78" s="31" t="s">
        <v>701</v>
      </c>
      <c r="D78" s="31" t="s">
        <v>110</v>
      </c>
      <c r="E78" s="31" t="s">
        <v>140</v>
      </c>
      <c r="F78" s="31" t="s">
        <v>121</v>
      </c>
      <c r="G78" s="31" t="s">
        <v>120</v>
      </c>
      <c r="H78" s="31" t="s">
        <v>119</v>
      </c>
      <c r="I78" s="32"/>
      <c r="J78" s="31" t="s">
        <v>700</v>
      </c>
      <c r="K78" s="31" t="s">
        <v>694</v>
      </c>
      <c r="L78" s="31" t="s">
        <v>699</v>
      </c>
      <c r="M78" s="31">
        <v>30</v>
      </c>
      <c r="N78" s="31" t="s">
        <v>698</v>
      </c>
      <c r="O78" s="31" t="s">
        <v>201</v>
      </c>
      <c r="P78" s="31" t="s">
        <v>697</v>
      </c>
      <c r="Q78" s="31" t="s">
        <v>201</v>
      </c>
      <c r="R78" s="31" t="s">
        <v>1596</v>
      </c>
      <c r="S78" s="31" t="s">
        <v>1607</v>
      </c>
      <c r="T78" s="31">
        <f>VLOOKUP(C78,[1]Sheet1!$B$5:$E$152,4,0)</f>
        <v>124411</v>
      </c>
      <c r="U78" s="33">
        <f t="shared" si="2"/>
        <v>14</v>
      </c>
      <c r="V78" s="33">
        <f t="shared" si="3"/>
        <v>5</v>
      </c>
      <c r="W78" s="33" t="s">
        <v>1589</v>
      </c>
    </row>
    <row r="79" spans="1:23" ht="15" x14ac:dyDescent="0.35">
      <c r="A79" s="31" t="s">
        <v>696</v>
      </c>
      <c r="B79" s="31" t="s">
        <v>695</v>
      </c>
      <c r="C79" s="31" t="s">
        <v>207</v>
      </c>
      <c r="D79" s="31" t="s">
        <v>52</v>
      </c>
      <c r="E79" s="31" t="s">
        <v>131</v>
      </c>
      <c r="F79" s="31" t="s">
        <v>206</v>
      </c>
      <c r="G79" s="31" t="s">
        <v>120</v>
      </c>
      <c r="H79" s="31" t="s">
        <v>119</v>
      </c>
      <c r="I79" s="32"/>
      <c r="J79" s="31" t="s">
        <v>694</v>
      </c>
      <c r="K79" s="31" t="s">
        <v>315</v>
      </c>
      <c r="L79" s="31" t="s">
        <v>693</v>
      </c>
      <c r="M79" s="31">
        <v>40</v>
      </c>
      <c r="N79" s="31" t="s">
        <v>692</v>
      </c>
      <c r="O79" s="31" t="s">
        <v>112</v>
      </c>
      <c r="P79" s="31" t="s">
        <v>691</v>
      </c>
      <c r="Q79" s="31" t="s">
        <v>112</v>
      </c>
      <c r="R79" s="31" t="s">
        <v>1596</v>
      </c>
      <c r="S79" s="31" t="s">
        <v>1608</v>
      </c>
      <c r="T79" s="31">
        <f>VLOOKUP(C79,[1]Sheet1!$B$5:$E$152,4,0)</f>
        <v>124502</v>
      </c>
      <c r="U79" s="33">
        <f t="shared" si="2"/>
        <v>29</v>
      </c>
      <c r="V79" s="33">
        <f t="shared" si="3"/>
        <v>5</v>
      </c>
      <c r="W79" s="33" t="s">
        <v>1590</v>
      </c>
    </row>
    <row r="80" spans="1:23" ht="15" x14ac:dyDescent="0.35">
      <c r="A80" s="31" t="s">
        <v>690</v>
      </c>
      <c r="B80" s="31" t="s">
        <v>687</v>
      </c>
      <c r="C80" s="31" t="s">
        <v>216</v>
      </c>
      <c r="D80" s="31" t="s">
        <v>8</v>
      </c>
      <c r="E80" s="31" t="s">
        <v>212</v>
      </c>
      <c r="F80" s="31" t="s">
        <v>215</v>
      </c>
      <c r="G80" s="31" t="s">
        <v>120</v>
      </c>
      <c r="H80" s="31" t="s">
        <v>119</v>
      </c>
      <c r="I80" s="32"/>
      <c r="J80" s="31" t="s">
        <v>661</v>
      </c>
      <c r="K80" s="31" t="s">
        <v>671</v>
      </c>
      <c r="L80" s="31" t="s">
        <v>686</v>
      </c>
      <c r="M80" s="31">
        <v>16</v>
      </c>
      <c r="N80" s="31" t="s">
        <v>689</v>
      </c>
      <c r="O80" s="31" t="s">
        <v>201</v>
      </c>
      <c r="P80" s="31" t="s">
        <v>684</v>
      </c>
      <c r="Q80" s="31" t="s">
        <v>201</v>
      </c>
      <c r="R80" s="31" t="s">
        <v>1596</v>
      </c>
      <c r="S80" s="31" t="s">
        <v>1598</v>
      </c>
      <c r="T80" s="31">
        <f>VLOOKUP(C80,[1]Sheet1!$B$5:$E$152,4,0)</f>
        <v>124601</v>
      </c>
      <c r="U80" s="33">
        <f t="shared" si="2"/>
        <v>14</v>
      </c>
      <c r="V80" s="33">
        <f t="shared" si="3"/>
        <v>5</v>
      </c>
      <c r="W80" s="33" t="s">
        <v>1589</v>
      </c>
    </row>
    <row r="81" spans="1:23" ht="15" x14ac:dyDescent="0.35">
      <c r="A81" s="31" t="s">
        <v>688</v>
      </c>
      <c r="B81" s="31" t="s">
        <v>687</v>
      </c>
      <c r="C81" s="31" t="s">
        <v>216</v>
      </c>
      <c r="D81" s="31" t="s">
        <v>10</v>
      </c>
      <c r="E81" s="31" t="s">
        <v>212</v>
      </c>
      <c r="F81" s="31" t="s">
        <v>215</v>
      </c>
      <c r="G81" s="31" t="s">
        <v>120</v>
      </c>
      <c r="H81" s="31" t="s">
        <v>119</v>
      </c>
      <c r="I81" s="32"/>
      <c r="J81" s="31" t="s">
        <v>661</v>
      </c>
      <c r="K81" s="31" t="s">
        <v>671</v>
      </c>
      <c r="L81" s="31" t="s">
        <v>686</v>
      </c>
      <c r="M81" s="31">
        <v>16</v>
      </c>
      <c r="N81" s="31" t="s">
        <v>685</v>
      </c>
      <c r="O81" s="31" t="s">
        <v>201</v>
      </c>
      <c r="P81" s="31" t="s">
        <v>684</v>
      </c>
      <c r="Q81" s="31" t="s">
        <v>201</v>
      </c>
      <c r="R81" s="31" t="s">
        <v>1596</v>
      </c>
      <c r="S81" s="31" t="s">
        <v>1598</v>
      </c>
      <c r="T81" s="31">
        <f>VLOOKUP(C81,[1]Sheet1!$B$5:$E$152,4,0)</f>
        <v>124601</v>
      </c>
      <c r="U81" s="33">
        <f t="shared" si="2"/>
        <v>14</v>
      </c>
      <c r="V81" s="33">
        <f t="shared" si="3"/>
        <v>5</v>
      </c>
      <c r="W81" s="33" t="s">
        <v>1589</v>
      </c>
    </row>
    <row r="82" spans="1:23" ht="15" x14ac:dyDescent="0.35">
      <c r="A82" s="31" t="s">
        <v>683</v>
      </c>
      <c r="B82" s="31" t="s">
        <v>680</v>
      </c>
      <c r="C82" s="31" t="s">
        <v>282</v>
      </c>
      <c r="D82" s="31" t="s">
        <v>18</v>
      </c>
      <c r="E82" s="31" t="s">
        <v>193</v>
      </c>
      <c r="F82" s="31" t="s">
        <v>281</v>
      </c>
      <c r="G82" s="31" t="s">
        <v>120</v>
      </c>
      <c r="H82" s="31" t="s">
        <v>119</v>
      </c>
      <c r="I82" s="32"/>
      <c r="J82" s="31" t="s">
        <v>661</v>
      </c>
      <c r="K82" s="31" t="s">
        <v>671</v>
      </c>
      <c r="L82" s="31" t="s">
        <v>679</v>
      </c>
      <c r="M82" s="31">
        <v>10</v>
      </c>
      <c r="N82" s="31" t="s">
        <v>682</v>
      </c>
      <c r="O82" s="31" t="s">
        <v>201</v>
      </c>
      <c r="P82" s="31" t="s">
        <v>677</v>
      </c>
      <c r="Q82" s="31" t="s">
        <v>201</v>
      </c>
      <c r="R82" s="31" t="s">
        <v>1596</v>
      </c>
      <c r="S82" s="31" t="s">
        <v>1604</v>
      </c>
      <c r="T82" s="31">
        <f>VLOOKUP(C82,[1]Sheet1!$B$5:$E$152,4,0)</f>
        <v>124402</v>
      </c>
      <c r="U82" s="33">
        <f t="shared" si="2"/>
        <v>14</v>
      </c>
      <c r="V82" s="33">
        <f t="shared" si="3"/>
        <v>5</v>
      </c>
      <c r="W82" s="33" t="s">
        <v>1589</v>
      </c>
    </row>
    <row r="83" spans="1:23" ht="15" x14ac:dyDescent="0.35">
      <c r="A83" s="31" t="s">
        <v>681</v>
      </c>
      <c r="B83" s="31" t="s">
        <v>680</v>
      </c>
      <c r="C83" s="31" t="s">
        <v>282</v>
      </c>
      <c r="D83" s="31" t="s">
        <v>24</v>
      </c>
      <c r="E83" s="31" t="s">
        <v>193</v>
      </c>
      <c r="F83" s="31" t="s">
        <v>281</v>
      </c>
      <c r="G83" s="31" t="s">
        <v>120</v>
      </c>
      <c r="H83" s="31" t="s">
        <v>119</v>
      </c>
      <c r="I83" s="32"/>
      <c r="J83" s="31" t="s">
        <v>661</v>
      </c>
      <c r="K83" s="31" t="s">
        <v>671</v>
      </c>
      <c r="L83" s="31" t="s">
        <v>679</v>
      </c>
      <c r="M83" s="31">
        <v>10</v>
      </c>
      <c r="N83" s="31" t="s">
        <v>678</v>
      </c>
      <c r="O83" s="31" t="s">
        <v>201</v>
      </c>
      <c r="P83" s="31" t="s">
        <v>677</v>
      </c>
      <c r="Q83" s="31" t="s">
        <v>201</v>
      </c>
      <c r="R83" s="31" t="s">
        <v>1596</v>
      </c>
      <c r="S83" s="31" t="s">
        <v>1604</v>
      </c>
      <c r="T83" s="31">
        <f>VLOOKUP(C83,[1]Sheet1!$B$5:$E$152,4,0)</f>
        <v>124402</v>
      </c>
      <c r="U83" s="33">
        <f t="shared" si="2"/>
        <v>14</v>
      </c>
      <c r="V83" s="33">
        <f t="shared" si="3"/>
        <v>5</v>
      </c>
      <c r="W83" s="33" t="s">
        <v>1589</v>
      </c>
    </row>
    <row r="84" spans="1:23" ht="15" x14ac:dyDescent="0.35">
      <c r="A84" s="31" t="s">
        <v>676</v>
      </c>
      <c r="B84" s="31" t="s">
        <v>675</v>
      </c>
      <c r="C84" s="31" t="s">
        <v>127</v>
      </c>
      <c r="D84" s="31" t="s">
        <v>48</v>
      </c>
      <c r="E84" s="31" t="s">
        <v>115</v>
      </c>
      <c r="F84" s="31" t="s">
        <v>125</v>
      </c>
      <c r="G84" s="31" t="s">
        <v>120</v>
      </c>
      <c r="H84" s="31" t="s">
        <v>119</v>
      </c>
      <c r="I84" s="32"/>
      <c r="J84" s="31" t="s">
        <v>661</v>
      </c>
      <c r="K84" s="31" t="s">
        <v>1000</v>
      </c>
      <c r="L84" s="31" t="s">
        <v>1001</v>
      </c>
      <c r="M84" s="31">
        <v>100</v>
      </c>
      <c r="N84" s="31" t="s">
        <v>1002</v>
      </c>
      <c r="O84" s="31" t="s">
        <v>201</v>
      </c>
      <c r="P84" s="31" t="s">
        <v>1003</v>
      </c>
      <c r="Q84" s="31" t="s">
        <v>201</v>
      </c>
      <c r="R84" s="31" t="s">
        <v>1597</v>
      </c>
      <c r="S84" s="31" t="s">
        <v>1597</v>
      </c>
      <c r="T84" s="31">
        <f>VLOOKUP(C84,[1]Sheet1!$B$5:$E$152,4,0)</f>
        <v>125401</v>
      </c>
      <c r="U84" s="33">
        <f t="shared" si="2"/>
        <v>7</v>
      </c>
      <c r="V84" s="33">
        <f t="shared" si="3"/>
        <v>6</v>
      </c>
      <c r="W84" s="33" t="s">
        <v>1590</v>
      </c>
    </row>
    <row r="85" spans="1:23" ht="15" x14ac:dyDescent="0.35">
      <c r="A85" s="31" t="s">
        <v>674</v>
      </c>
      <c r="B85" s="31" t="s">
        <v>673</v>
      </c>
      <c r="C85" s="31" t="s">
        <v>672</v>
      </c>
      <c r="D85" s="31" t="s">
        <v>52</v>
      </c>
      <c r="E85" s="31" t="s">
        <v>126</v>
      </c>
      <c r="F85" s="31" t="s">
        <v>195</v>
      </c>
      <c r="G85" s="31" t="s">
        <v>120</v>
      </c>
      <c r="H85" s="31" t="s">
        <v>119</v>
      </c>
      <c r="I85" s="32"/>
      <c r="J85" s="31" t="s">
        <v>661</v>
      </c>
      <c r="K85" s="31" t="s">
        <v>671</v>
      </c>
      <c r="L85" s="31" t="s">
        <v>670</v>
      </c>
      <c r="M85" s="31">
        <v>20</v>
      </c>
      <c r="N85" s="31" t="s">
        <v>669</v>
      </c>
      <c r="O85" s="31" t="s">
        <v>201</v>
      </c>
      <c r="P85" s="31" t="s">
        <v>668</v>
      </c>
      <c r="Q85" s="31" t="s">
        <v>201</v>
      </c>
      <c r="R85" s="31" t="s">
        <v>1596</v>
      </c>
      <c r="S85" s="31" t="s">
        <v>1599</v>
      </c>
      <c r="T85" s="31">
        <f>VLOOKUP(C85,[1]Sheet1!$B$5:$E$152,4,0)</f>
        <v>124407</v>
      </c>
      <c r="U85" s="33">
        <f t="shared" si="2"/>
        <v>15</v>
      </c>
      <c r="V85" s="33">
        <f t="shared" si="3"/>
        <v>5</v>
      </c>
      <c r="W85" s="33" t="s">
        <v>1589</v>
      </c>
    </row>
    <row r="86" spans="1:23" ht="15" x14ac:dyDescent="0.35">
      <c r="A86" s="31" t="s">
        <v>667</v>
      </c>
      <c r="B86" s="31" t="s">
        <v>662</v>
      </c>
      <c r="C86" s="31" t="s">
        <v>568</v>
      </c>
      <c r="D86" s="31" t="s">
        <v>62</v>
      </c>
      <c r="E86" s="31" t="s">
        <v>443</v>
      </c>
      <c r="F86" s="31" t="s">
        <v>567</v>
      </c>
      <c r="G86" s="31" t="s">
        <v>120</v>
      </c>
      <c r="H86" s="31" t="s">
        <v>119</v>
      </c>
      <c r="I86" s="32"/>
      <c r="J86" s="31" t="s">
        <v>661</v>
      </c>
      <c r="K86" s="31" t="s">
        <v>660</v>
      </c>
      <c r="L86" s="31" t="s">
        <v>659</v>
      </c>
      <c r="M86" s="31">
        <v>1</v>
      </c>
      <c r="N86" s="31" t="s">
        <v>666</v>
      </c>
      <c r="O86" s="31" t="s">
        <v>112</v>
      </c>
      <c r="P86" s="31" t="s">
        <v>657</v>
      </c>
      <c r="Q86" s="31" t="s">
        <v>112</v>
      </c>
      <c r="R86" s="31" t="s">
        <v>1596</v>
      </c>
      <c r="S86" s="31" t="s">
        <v>1601</v>
      </c>
      <c r="T86" s="31">
        <f>VLOOKUP(C86,[1]Sheet1!$B$5:$E$152,4,0)</f>
        <v>124704</v>
      </c>
      <c r="U86" s="33">
        <f t="shared" si="2"/>
        <v>15</v>
      </c>
      <c r="V86" s="33">
        <f t="shared" si="3"/>
        <v>5</v>
      </c>
      <c r="W86" s="33" t="s">
        <v>1589</v>
      </c>
    </row>
    <row r="87" spans="1:23" ht="15" x14ac:dyDescent="0.35">
      <c r="A87" s="31" t="s">
        <v>665</v>
      </c>
      <c r="B87" s="31" t="s">
        <v>662</v>
      </c>
      <c r="C87" s="31" t="s">
        <v>568</v>
      </c>
      <c r="D87" s="31" t="s">
        <v>80</v>
      </c>
      <c r="E87" s="31" t="s">
        <v>443</v>
      </c>
      <c r="F87" s="31" t="s">
        <v>567</v>
      </c>
      <c r="G87" s="31" t="s">
        <v>120</v>
      </c>
      <c r="H87" s="31" t="s">
        <v>119</v>
      </c>
      <c r="I87" s="32"/>
      <c r="J87" s="31" t="s">
        <v>661</v>
      </c>
      <c r="K87" s="31" t="s">
        <v>660</v>
      </c>
      <c r="L87" s="31" t="s">
        <v>659</v>
      </c>
      <c r="M87" s="31">
        <v>1</v>
      </c>
      <c r="N87" s="31" t="s">
        <v>664</v>
      </c>
      <c r="O87" s="31" t="s">
        <v>112</v>
      </c>
      <c r="P87" s="31" t="s">
        <v>657</v>
      </c>
      <c r="Q87" s="31" t="s">
        <v>112</v>
      </c>
      <c r="R87" s="31" t="s">
        <v>1596</v>
      </c>
      <c r="S87" s="31" t="s">
        <v>1601</v>
      </c>
      <c r="T87" s="31">
        <f>VLOOKUP(C87,[1]Sheet1!$B$5:$E$152,4,0)</f>
        <v>124704</v>
      </c>
      <c r="U87" s="33">
        <f t="shared" si="2"/>
        <v>15</v>
      </c>
      <c r="V87" s="33">
        <f t="shared" si="3"/>
        <v>5</v>
      </c>
      <c r="W87" s="33" t="s">
        <v>1589</v>
      </c>
    </row>
    <row r="88" spans="1:23" ht="15" x14ac:dyDescent="0.35">
      <c r="A88" s="31" t="s">
        <v>663</v>
      </c>
      <c r="B88" s="31" t="s">
        <v>662</v>
      </c>
      <c r="C88" s="31" t="s">
        <v>568</v>
      </c>
      <c r="D88" s="31" t="s">
        <v>86</v>
      </c>
      <c r="E88" s="31" t="s">
        <v>443</v>
      </c>
      <c r="F88" s="31" t="s">
        <v>567</v>
      </c>
      <c r="G88" s="31" t="s">
        <v>120</v>
      </c>
      <c r="H88" s="31" t="s">
        <v>119</v>
      </c>
      <c r="I88" s="32"/>
      <c r="J88" s="31" t="s">
        <v>661</v>
      </c>
      <c r="K88" s="31" t="s">
        <v>660</v>
      </c>
      <c r="L88" s="31" t="s">
        <v>659</v>
      </c>
      <c r="M88" s="31">
        <v>1</v>
      </c>
      <c r="N88" s="31" t="s">
        <v>658</v>
      </c>
      <c r="O88" s="31" t="s">
        <v>112</v>
      </c>
      <c r="P88" s="31" t="s">
        <v>657</v>
      </c>
      <c r="Q88" s="31" t="s">
        <v>112</v>
      </c>
      <c r="R88" s="31" t="s">
        <v>1596</v>
      </c>
      <c r="S88" s="31" t="s">
        <v>1601</v>
      </c>
      <c r="T88" s="31">
        <f>VLOOKUP(C88,[1]Sheet1!$B$5:$E$152,4,0)</f>
        <v>124704</v>
      </c>
      <c r="U88" s="33">
        <f t="shared" si="2"/>
        <v>15</v>
      </c>
      <c r="V88" s="33">
        <f t="shared" si="3"/>
        <v>5</v>
      </c>
      <c r="W88" s="33" t="s">
        <v>1589</v>
      </c>
    </row>
    <row r="89" spans="1:23" ht="15" x14ac:dyDescent="0.35">
      <c r="A89" s="31" t="s">
        <v>656</v>
      </c>
      <c r="B89" s="31" t="s">
        <v>653</v>
      </c>
      <c r="C89" s="31" t="s">
        <v>196</v>
      </c>
      <c r="D89" s="31" t="s">
        <v>84</v>
      </c>
      <c r="E89" s="31" t="s">
        <v>193</v>
      </c>
      <c r="F89" s="31" t="s">
        <v>195</v>
      </c>
      <c r="G89" s="31" t="s">
        <v>120</v>
      </c>
      <c r="H89" s="31" t="s">
        <v>119</v>
      </c>
      <c r="I89" s="32"/>
      <c r="J89" s="31" t="s">
        <v>652</v>
      </c>
      <c r="K89" s="31" t="s">
        <v>646</v>
      </c>
      <c r="L89" s="31" t="s">
        <v>651</v>
      </c>
      <c r="M89" s="31">
        <v>10</v>
      </c>
      <c r="N89" s="31" t="s">
        <v>655</v>
      </c>
      <c r="O89" s="31" t="s">
        <v>112</v>
      </c>
      <c r="P89" s="31" t="s">
        <v>649</v>
      </c>
      <c r="Q89" s="31" t="s">
        <v>112</v>
      </c>
      <c r="R89" s="31" t="s">
        <v>1596</v>
      </c>
      <c r="S89" s="31" t="s">
        <v>1599</v>
      </c>
      <c r="T89" s="31">
        <f>VLOOKUP(C89,[1]Sheet1!$B$5:$E$152,4,0)</f>
        <v>124407</v>
      </c>
      <c r="U89" s="33">
        <f t="shared" si="2"/>
        <v>16</v>
      </c>
      <c r="V89" s="33">
        <f t="shared" si="3"/>
        <v>5</v>
      </c>
      <c r="W89" s="33" t="s">
        <v>1589</v>
      </c>
    </row>
    <row r="90" spans="1:23" ht="15" x14ac:dyDescent="0.35">
      <c r="A90" s="31" t="s">
        <v>654</v>
      </c>
      <c r="B90" s="31" t="s">
        <v>653</v>
      </c>
      <c r="C90" s="31" t="s">
        <v>196</v>
      </c>
      <c r="D90" s="31" t="s">
        <v>82</v>
      </c>
      <c r="E90" s="31" t="s">
        <v>193</v>
      </c>
      <c r="F90" s="31" t="s">
        <v>195</v>
      </c>
      <c r="G90" s="31" t="s">
        <v>120</v>
      </c>
      <c r="H90" s="31" t="s">
        <v>119</v>
      </c>
      <c r="I90" s="32"/>
      <c r="J90" s="31" t="s">
        <v>652</v>
      </c>
      <c r="K90" s="31" t="s">
        <v>646</v>
      </c>
      <c r="L90" s="31" t="s">
        <v>651</v>
      </c>
      <c r="M90" s="31">
        <v>10</v>
      </c>
      <c r="N90" s="31" t="s">
        <v>650</v>
      </c>
      <c r="O90" s="31" t="s">
        <v>112</v>
      </c>
      <c r="P90" s="31" t="s">
        <v>649</v>
      </c>
      <c r="Q90" s="31" t="s">
        <v>112</v>
      </c>
      <c r="R90" s="31" t="s">
        <v>1596</v>
      </c>
      <c r="S90" s="31" t="s">
        <v>1599</v>
      </c>
      <c r="T90" s="31">
        <f>VLOOKUP(C90,[1]Sheet1!$B$5:$E$152,4,0)</f>
        <v>124407</v>
      </c>
      <c r="U90" s="33">
        <f t="shared" si="2"/>
        <v>16</v>
      </c>
      <c r="V90" s="33">
        <f t="shared" si="3"/>
        <v>5</v>
      </c>
      <c r="W90" s="33" t="s">
        <v>1589</v>
      </c>
    </row>
    <row r="91" spans="1:23" ht="15" x14ac:dyDescent="0.35">
      <c r="A91" s="31" t="s">
        <v>648</v>
      </c>
      <c r="B91" s="31" t="s">
        <v>647</v>
      </c>
      <c r="C91" s="31" t="s">
        <v>170</v>
      </c>
      <c r="D91" s="31" t="s">
        <v>52</v>
      </c>
      <c r="E91" s="31" t="s">
        <v>163</v>
      </c>
      <c r="F91" s="31" t="s">
        <v>169</v>
      </c>
      <c r="G91" s="31" t="s">
        <v>120</v>
      </c>
      <c r="H91" s="31" t="s">
        <v>119</v>
      </c>
      <c r="I91" s="32"/>
      <c r="J91" s="31" t="s">
        <v>646</v>
      </c>
      <c r="K91" s="31" t="s">
        <v>646</v>
      </c>
      <c r="L91" s="31" t="s">
        <v>645</v>
      </c>
      <c r="M91" s="31">
        <v>150</v>
      </c>
      <c r="N91" s="31" t="s">
        <v>644</v>
      </c>
      <c r="O91" s="31" t="s">
        <v>112</v>
      </c>
      <c r="P91" s="31" t="s">
        <v>643</v>
      </c>
      <c r="Q91" s="31" t="s">
        <v>112</v>
      </c>
      <c r="R91" s="31" t="s">
        <v>1596</v>
      </c>
      <c r="S91" s="31" t="s">
        <v>1603</v>
      </c>
      <c r="T91" s="31">
        <f>VLOOKUP(C91,[1]Sheet1!$B$5:$E$152,4,0)</f>
        <v>124404</v>
      </c>
      <c r="U91" s="33">
        <f t="shared" si="2"/>
        <v>16</v>
      </c>
      <c r="V91" s="33">
        <f t="shared" si="3"/>
        <v>5</v>
      </c>
      <c r="W91" s="33" t="s">
        <v>1589</v>
      </c>
    </row>
    <row r="92" spans="1:23" ht="15" x14ac:dyDescent="0.35">
      <c r="A92" s="31" t="s">
        <v>642</v>
      </c>
      <c r="B92" s="31" t="s">
        <v>641</v>
      </c>
      <c r="C92" s="31" t="s">
        <v>135</v>
      </c>
      <c r="D92" s="31" t="s">
        <v>68</v>
      </c>
      <c r="E92" s="31" t="s">
        <v>131</v>
      </c>
      <c r="F92" s="31" t="s">
        <v>134</v>
      </c>
      <c r="G92" s="31" t="s">
        <v>120</v>
      </c>
      <c r="H92" s="31" t="s">
        <v>119</v>
      </c>
      <c r="I92" s="32"/>
      <c r="J92" s="31" t="s">
        <v>640</v>
      </c>
      <c r="K92" s="31" t="s">
        <v>640</v>
      </c>
      <c r="L92" s="31" t="s">
        <v>639</v>
      </c>
      <c r="M92" s="31">
        <v>40</v>
      </c>
      <c r="N92" s="31" t="s">
        <v>638</v>
      </c>
      <c r="O92" s="31" t="s">
        <v>112</v>
      </c>
      <c r="P92" s="31" t="s">
        <v>637</v>
      </c>
      <c r="Q92" s="31" t="s">
        <v>112</v>
      </c>
      <c r="R92" s="31" t="s">
        <v>1596</v>
      </c>
      <c r="S92" s="31" t="s">
        <v>1602</v>
      </c>
      <c r="T92" s="31">
        <f>VLOOKUP(C92,[1]Sheet1!$B$5:$E$152,4,0)</f>
        <v>124401</v>
      </c>
      <c r="U92" s="33">
        <f t="shared" si="2"/>
        <v>17</v>
      </c>
      <c r="V92" s="33">
        <f t="shared" si="3"/>
        <v>5</v>
      </c>
      <c r="W92" s="33" t="s">
        <v>1589</v>
      </c>
    </row>
    <row r="93" spans="1:23" ht="15" x14ac:dyDescent="0.35">
      <c r="A93" s="31" t="s">
        <v>636</v>
      </c>
      <c r="B93" s="31" t="s">
        <v>635</v>
      </c>
      <c r="C93" s="31" t="s">
        <v>144</v>
      </c>
      <c r="D93" s="31" t="s">
        <v>74</v>
      </c>
      <c r="E93" s="31" t="s">
        <v>140</v>
      </c>
      <c r="F93" s="31" t="s">
        <v>143</v>
      </c>
      <c r="G93" s="31" t="s">
        <v>120</v>
      </c>
      <c r="H93" s="31" t="s">
        <v>119</v>
      </c>
      <c r="I93" s="32"/>
      <c r="J93" s="31" t="s">
        <v>612</v>
      </c>
      <c r="K93" s="31" t="s">
        <v>612</v>
      </c>
      <c r="L93" s="31" t="s">
        <v>634</v>
      </c>
      <c r="M93" s="31">
        <v>30</v>
      </c>
      <c r="N93" s="31" t="s">
        <v>633</v>
      </c>
      <c r="O93" s="31" t="s">
        <v>112</v>
      </c>
      <c r="P93" s="31" t="s">
        <v>632</v>
      </c>
      <c r="Q93" s="31" t="s">
        <v>112</v>
      </c>
      <c r="R93" s="31" t="s">
        <v>1596</v>
      </c>
      <c r="S93" s="31" t="s">
        <v>1600</v>
      </c>
      <c r="T93" s="31">
        <f>VLOOKUP(C93,[1]Sheet1!$B$5:$E$152,4,0)</f>
        <v>124403</v>
      </c>
      <c r="U93" s="33">
        <f t="shared" si="2"/>
        <v>17</v>
      </c>
      <c r="V93" s="33">
        <f t="shared" si="3"/>
        <v>5</v>
      </c>
      <c r="W93" s="33" t="s">
        <v>1589</v>
      </c>
    </row>
    <row r="94" spans="1:23" ht="15" x14ac:dyDescent="0.35">
      <c r="A94" s="31" t="s">
        <v>631</v>
      </c>
      <c r="B94" s="31" t="s">
        <v>630</v>
      </c>
      <c r="C94" s="31" t="s">
        <v>629</v>
      </c>
      <c r="D94" s="31" t="s">
        <v>58</v>
      </c>
      <c r="E94" s="31" t="s">
        <v>149</v>
      </c>
      <c r="F94" s="31" t="s">
        <v>215</v>
      </c>
      <c r="G94" s="31" t="s">
        <v>120</v>
      </c>
      <c r="H94" s="31" t="s">
        <v>119</v>
      </c>
      <c r="I94" s="32"/>
      <c r="J94" s="31" t="s">
        <v>612</v>
      </c>
      <c r="K94" s="31" t="s">
        <v>612</v>
      </c>
      <c r="L94" s="31" t="s">
        <v>628</v>
      </c>
      <c r="M94" s="31">
        <v>50</v>
      </c>
      <c r="N94" s="31" t="s">
        <v>627</v>
      </c>
      <c r="O94" s="31" t="s">
        <v>112</v>
      </c>
      <c r="P94" s="31" t="s">
        <v>626</v>
      </c>
      <c r="Q94" s="31" t="s">
        <v>112</v>
      </c>
      <c r="R94" s="31" t="s">
        <v>1596</v>
      </c>
      <c r="S94" s="31" t="s">
        <v>1598</v>
      </c>
      <c r="T94" s="31">
        <f>VLOOKUP(C94,[1]Sheet1!$B$5:$E$152,4,0)</f>
        <v>124601</v>
      </c>
      <c r="U94" s="33">
        <f t="shared" si="2"/>
        <v>17</v>
      </c>
      <c r="V94" s="33">
        <f t="shared" si="3"/>
        <v>5</v>
      </c>
      <c r="W94" s="33" t="s">
        <v>1589</v>
      </c>
    </row>
    <row r="95" spans="1:23" ht="15" x14ac:dyDescent="0.35">
      <c r="A95" s="31" t="s">
        <v>625</v>
      </c>
      <c r="B95" s="31" t="s">
        <v>624</v>
      </c>
      <c r="C95" s="31" t="s">
        <v>216</v>
      </c>
      <c r="D95" s="31" t="s">
        <v>10</v>
      </c>
      <c r="E95" s="31" t="s">
        <v>212</v>
      </c>
      <c r="F95" s="31" t="s">
        <v>215</v>
      </c>
      <c r="G95" s="31" t="s">
        <v>120</v>
      </c>
      <c r="H95" s="31" t="s">
        <v>119</v>
      </c>
      <c r="I95" s="32"/>
      <c r="J95" s="31" t="s">
        <v>612</v>
      </c>
      <c r="K95" s="31" t="s">
        <v>612</v>
      </c>
      <c r="L95" s="31" t="s">
        <v>623</v>
      </c>
      <c r="M95" s="31">
        <v>16</v>
      </c>
      <c r="N95" s="31" t="s">
        <v>622</v>
      </c>
      <c r="O95" s="31" t="s">
        <v>112</v>
      </c>
      <c r="P95" s="31" t="s">
        <v>621</v>
      </c>
      <c r="Q95" s="31" t="s">
        <v>112</v>
      </c>
      <c r="R95" s="31" t="s">
        <v>1596</v>
      </c>
      <c r="S95" s="31" t="s">
        <v>1598</v>
      </c>
      <c r="T95" s="31">
        <f>VLOOKUP(C95,[1]Sheet1!$B$5:$E$152,4,0)</f>
        <v>124601</v>
      </c>
      <c r="U95" s="33">
        <f t="shared" si="2"/>
        <v>17</v>
      </c>
      <c r="V95" s="33">
        <f t="shared" si="3"/>
        <v>5</v>
      </c>
      <c r="W95" s="33" t="s">
        <v>1589</v>
      </c>
    </row>
    <row r="96" spans="1:23" ht="15" x14ac:dyDescent="0.35">
      <c r="A96" s="31" t="s">
        <v>620</v>
      </c>
      <c r="B96" s="31" t="s">
        <v>613</v>
      </c>
      <c r="C96" s="31" t="s">
        <v>127</v>
      </c>
      <c r="D96" s="31" t="s">
        <v>106</v>
      </c>
      <c r="E96" s="31" t="s">
        <v>149</v>
      </c>
      <c r="F96" s="31" t="s">
        <v>125</v>
      </c>
      <c r="G96" s="31" t="s">
        <v>120</v>
      </c>
      <c r="H96" s="31" t="s">
        <v>119</v>
      </c>
      <c r="I96" s="32"/>
      <c r="J96" s="31" t="s">
        <v>612</v>
      </c>
      <c r="K96" s="31" t="s">
        <v>611</v>
      </c>
      <c r="L96" s="31" t="s">
        <v>610</v>
      </c>
      <c r="M96" s="31">
        <v>50</v>
      </c>
      <c r="N96" s="31" t="s">
        <v>619</v>
      </c>
      <c r="O96" s="31" t="s">
        <v>112</v>
      </c>
      <c r="P96" s="31" t="s">
        <v>608</v>
      </c>
      <c r="Q96" s="31" t="s">
        <v>112</v>
      </c>
      <c r="R96" s="31" t="s">
        <v>1597</v>
      </c>
      <c r="S96" s="31" t="s">
        <v>1597</v>
      </c>
      <c r="T96" s="31">
        <f>VLOOKUP(C96,[1]Sheet1!$B$5:$E$152,4,0)</f>
        <v>125401</v>
      </c>
      <c r="U96" s="33">
        <f t="shared" si="2"/>
        <v>17</v>
      </c>
      <c r="V96" s="33">
        <f t="shared" si="3"/>
        <v>5</v>
      </c>
      <c r="W96" s="33" t="s">
        <v>1589</v>
      </c>
    </row>
    <row r="97" spans="1:23" ht="15" x14ac:dyDescent="0.35">
      <c r="A97" s="31" t="s">
        <v>618</v>
      </c>
      <c r="B97" s="31" t="s">
        <v>613</v>
      </c>
      <c r="C97" s="31" t="s">
        <v>127</v>
      </c>
      <c r="D97" s="31" t="s">
        <v>92</v>
      </c>
      <c r="E97" s="31" t="s">
        <v>159</v>
      </c>
      <c r="F97" s="31" t="s">
        <v>125</v>
      </c>
      <c r="G97" s="31" t="s">
        <v>120</v>
      </c>
      <c r="H97" s="31" t="s">
        <v>119</v>
      </c>
      <c r="I97" s="32"/>
      <c r="J97" s="31" t="s">
        <v>612</v>
      </c>
      <c r="K97" s="31" t="s">
        <v>611</v>
      </c>
      <c r="L97" s="31" t="s">
        <v>610</v>
      </c>
      <c r="M97" s="31">
        <v>60</v>
      </c>
      <c r="N97" s="31" t="s">
        <v>617</v>
      </c>
      <c r="O97" s="31" t="s">
        <v>112</v>
      </c>
      <c r="P97" s="31" t="s">
        <v>608</v>
      </c>
      <c r="Q97" s="31" t="s">
        <v>112</v>
      </c>
      <c r="R97" s="31" t="s">
        <v>1597</v>
      </c>
      <c r="S97" s="31" t="s">
        <v>1597</v>
      </c>
      <c r="T97" s="31">
        <f>VLOOKUP(C97,[1]Sheet1!$B$5:$E$152,4,0)</f>
        <v>125401</v>
      </c>
      <c r="U97" s="33">
        <f t="shared" si="2"/>
        <v>17</v>
      </c>
      <c r="V97" s="33">
        <f t="shared" si="3"/>
        <v>5</v>
      </c>
      <c r="W97" s="33" t="s">
        <v>1589</v>
      </c>
    </row>
    <row r="98" spans="1:23" ht="15" x14ac:dyDescent="0.35">
      <c r="A98" s="31" t="s">
        <v>616</v>
      </c>
      <c r="B98" s="31" t="s">
        <v>613</v>
      </c>
      <c r="C98" s="31" t="s">
        <v>127</v>
      </c>
      <c r="D98" s="31" t="s">
        <v>94</v>
      </c>
      <c r="E98" s="31" t="s">
        <v>115</v>
      </c>
      <c r="F98" s="31" t="s">
        <v>125</v>
      </c>
      <c r="G98" s="31" t="s">
        <v>120</v>
      </c>
      <c r="H98" s="31" t="s">
        <v>119</v>
      </c>
      <c r="I98" s="32"/>
      <c r="J98" s="31" t="s">
        <v>612</v>
      </c>
      <c r="K98" s="31" t="s">
        <v>611</v>
      </c>
      <c r="L98" s="31" t="s">
        <v>610</v>
      </c>
      <c r="M98" s="31">
        <v>100</v>
      </c>
      <c r="N98" s="31" t="s">
        <v>615</v>
      </c>
      <c r="O98" s="31" t="s">
        <v>112</v>
      </c>
      <c r="P98" s="31" t="s">
        <v>608</v>
      </c>
      <c r="Q98" s="31" t="s">
        <v>112</v>
      </c>
      <c r="R98" s="31" t="s">
        <v>1597</v>
      </c>
      <c r="S98" s="31" t="s">
        <v>1597</v>
      </c>
      <c r="T98" s="31">
        <f>VLOOKUP(C98,[1]Sheet1!$B$5:$E$152,4,0)</f>
        <v>125401</v>
      </c>
      <c r="U98" s="33">
        <f t="shared" si="2"/>
        <v>17</v>
      </c>
      <c r="V98" s="33">
        <f t="shared" si="3"/>
        <v>5</v>
      </c>
      <c r="W98" s="33" t="s">
        <v>1589</v>
      </c>
    </row>
    <row r="99" spans="1:23" ht="15" x14ac:dyDescent="0.35">
      <c r="A99" s="31" t="s">
        <v>614</v>
      </c>
      <c r="B99" s="31" t="s">
        <v>613</v>
      </c>
      <c r="C99" s="31" t="s">
        <v>127</v>
      </c>
      <c r="D99" s="31" t="s">
        <v>102</v>
      </c>
      <c r="E99" s="31" t="s">
        <v>149</v>
      </c>
      <c r="F99" s="31" t="s">
        <v>125</v>
      </c>
      <c r="G99" s="31" t="s">
        <v>120</v>
      </c>
      <c r="H99" s="31" t="s">
        <v>119</v>
      </c>
      <c r="I99" s="32"/>
      <c r="J99" s="31" t="s">
        <v>612</v>
      </c>
      <c r="K99" s="31" t="s">
        <v>611</v>
      </c>
      <c r="L99" s="31" t="s">
        <v>610</v>
      </c>
      <c r="M99" s="31">
        <v>50</v>
      </c>
      <c r="N99" s="31" t="s">
        <v>609</v>
      </c>
      <c r="O99" s="31" t="s">
        <v>112</v>
      </c>
      <c r="P99" s="31" t="s">
        <v>608</v>
      </c>
      <c r="Q99" s="31" t="s">
        <v>112</v>
      </c>
      <c r="R99" s="31" t="s">
        <v>1597</v>
      </c>
      <c r="S99" s="31" t="s">
        <v>1597</v>
      </c>
      <c r="T99" s="31">
        <f>VLOOKUP(C99,[1]Sheet1!$B$5:$E$152,4,0)</f>
        <v>125401</v>
      </c>
      <c r="U99" s="33">
        <f t="shared" si="2"/>
        <v>17</v>
      </c>
      <c r="V99" s="33">
        <f t="shared" si="3"/>
        <v>5</v>
      </c>
      <c r="W99" s="33" t="s">
        <v>1589</v>
      </c>
    </row>
    <row r="100" spans="1:23" ht="15" x14ac:dyDescent="0.35">
      <c r="A100" s="31" t="s">
        <v>607</v>
      </c>
      <c r="B100" s="31" t="s">
        <v>603</v>
      </c>
      <c r="C100" s="31" t="s">
        <v>196</v>
      </c>
      <c r="D100" s="31" t="s">
        <v>82</v>
      </c>
      <c r="E100" s="31" t="s">
        <v>193</v>
      </c>
      <c r="F100" s="31" t="s">
        <v>195</v>
      </c>
      <c r="G100" s="31" t="s">
        <v>120</v>
      </c>
      <c r="H100" s="31" t="s">
        <v>119</v>
      </c>
      <c r="I100" s="32"/>
      <c r="J100" s="31" t="s">
        <v>596</v>
      </c>
      <c r="K100" s="31" t="s">
        <v>552</v>
      </c>
      <c r="L100" s="31" t="s">
        <v>602</v>
      </c>
      <c r="M100" s="31">
        <v>10</v>
      </c>
      <c r="N100" s="31" t="s">
        <v>606</v>
      </c>
      <c r="O100" s="31" t="s">
        <v>112</v>
      </c>
      <c r="P100" s="31" t="s">
        <v>599</v>
      </c>
      <c r="Q100" s="31" t="s">
        <v>112</v>
      </c>
      <c r="R100" s="31" t="s">
        <v>1596</v>
      </c>
      <c r="S100" s="31" t="s">
        <v>1599</v>
      </c>
      <c r="T100" s="31">
        <f>VLOOKUP(C100,[1]Sheet1!$B$5:$E$152,4,0)</f>
        <v>124407</v>
      </c>
      <c r="U100" s="33">
        <f t="shared" si="2"/>
        <v>21</v>
      </c>
      <c r="V100" s="33">
        <f t="shared" si="3"/>
        <v>5</v>
      </c>
      <c r="W100" s="33" t="s">
        <v>1590</v>
      </c>
    </row>
    <row r="101" spans="1:23" ht="15" x14ac:dyDescent="0.35">
      <c r="A101" s="31" t="s">
        <v>115</v>
      </c>
      <c r="B101" s="31" t="s">
        <v>603</v>
      </c>
      <c r="C101" s="31" t="s">
        <v>196</v>
      </c>
      <c r="D101" s="31" t="s">
        <v>84</v>
      </c>
      <c r="E101" s="31" t="s">
        <v>193</v>
      </c>
      <c r="F101" s="31" t="s">
        <v>195</v>
      </c>
      <c r="G101" s="31" t="s">
        <v>120</v>
      </c>
      <c r="H101" s="31" t="s">
        <v>119</v>
      </c>
      <c r="I101" s="32"/>
      <c r="J101" s="31" t="s">
        <v>596</v>
      </c>
      <c r="K101" s="31" t="s">
        <v>552</v>
      </c>
      <c r="L101" s="31" t="s">
        <v>602</v>
      </c>
      <c r="M101" s="31">
        <v>10</v>
      </c>
      <c r="N101" s="31" t="s">
        <v>605</v>
      </c>
      <c r="O101" s="31" t="s">
        <v>112</v>
      </c>
      <c r="P101" s="31" t="s">
        <v>599</v>
      </c>
      <c r="Q101" s="31" t="s">
        <v>112</v>
      </c>
      <c r="R101" s="31" t="s">
        <v>1596</v>
      </c>
      <c r="S101" s="31" t="s">
        <v>1599</v>
      </c>
      <c r="T101" s="31">
        <f>VLOOKUP(C101,[1]Sheet1!$B$5:$E$152,4,0)</f>
        <v>124407</v>
      </c>
      <c r="U101" s="33">
        <f t="shared" si="2"/>
        <v>21</v>
      </c>
      <c r="V101" s="33">
        <f t="shared" si="3"/>
        <v>5</v>
      </c>
      <c r="W101" s="33" t="s">
        <v>1590</v>
      </c>
    </row>
    <row r="102" spans="1:23" ht="15" x14ac:dyDescent="0.35">
      <c r="A102" s="31" t="s">
        <v>604</v>
      </c>
      <c r="B102" s="31" t="s">
        <v>603</v>
      </c>
      <c r="C102" s="31" t="s">
        <v>196</v>
      </c>
      <c r="D102" s="31" t="s">
        <v>14</v>
      </c>
      <c r="E102" s="31" t="s">
        <v>601</v>
      </c>
      <c r="F102" s="31" t="s">
        <v>195</v>
      </c>
      <c r="G102" s="31" t="s">
        <v>120</v>
      </c>
      <c r="H102" s="31" t="s">
        <v>119</v>
      </c>
      <c r="I102" s="32"/>
      <c r="J102" s="31" t="s">
        <v>596</v>
      </c>
      <c r="K102" s="31" t="s">
        <v>552</v>
      </c>
      <c r="L102" s="31" t="s">
        <v>602</v>
      </c>
      <c r="M102" s="31">
        <v>12</v>
      </c>
      <c r="N102" s="31" t="s">
        <v>600</v>
      </c>
      <c r="O102" s="31" t="s">
        <v>112</v>
      </c>
      <c r="P102" s="31" t="s">
        <v>599</v>
      </c>
      <c r="Q102" s="31" t="s">
        <v>112</v>
      </c>
      <c r="R102" s="31" t="s">
        <v>1596</v>
      </c>
      <c r="S102" s="31" t="s">
        <v>1599</v>
      </c>
      <c r="T102" s="31">
        <f>VLOOKUP(C102,[1]Sheet1!$B$5:$E$152,4,0)</f>
        <v>124407</v>
      </c>
      <c r="U102" s="33">
        <f t="shared" si="2"/>
        <v>21</v>
      </c>
      <c r="V102" s="33">
        <f t="shared" si="3"/>
        <v>5</v>
      </c>
      <c r="W102" s="33" t="s">
        <v>1590</v>
      </c>
    </row>
    <row r="103" spans="1:23" ht="15" x14ac:dyDescent="0.35">
      <c r="A103" s="31" t="s">
        <v>598</v>
      </c>
      <c r="B103" s="31" t="s">
        <v>597</v>
      </c>
      <c r="C103" s="31" t="s">
        <v>196</v>
      </c>
      <c r="D103" s="31" t="s">
        <v>14</v>
      </c>
      <c r="E103" s="31" t="s">
        <v>594</v>
      </c>
      <c r="F103" s="31" t="s">
        <v>195</v>
      </c>
      <c r="G103" s="31" t="s">
        <v>120</v>
      </c>
      <c r="H103" s="31" t="s">
        <v>119</v>
      </c>
      <c r="I103" s="32"/>
      <c r="J103" s="31" t="s">
        <v>596</v>
      </c>
      <c r="K103" s="31" t="s">
        <v>552</v>
      </c>
      <c r="L103" s="31" t="s">
        <v>595</v>
      </c>
      <c r="M103" s="31">
        <v>8</v>
      </c>
      <c r="N103" s="31" t="s">
        <v>593</v>
      </c>
      <c r="O103" s="31" t="s">
        <v>112</v>
      </c>
      <c r="P103" s="31" t="s">
        <v>592</v>
      </c>
      <c r="Q103" s="31" t="s">
        <v>112</v>
      </c>
      <c r="R103" s="31" t="s">
        <v>1596</v>
      </c>
      <c r="S103" s="31" t="s">
        <v>1599</v>
      </c>
      <c r="T103" s="31">
        <f>VLOOKUP(C103,[1]Sheet1!$B$5:$E$152,4,0)</f>
        <v>124407</v>
      </c>
      <c r="U103" s="33">
        <f t="shared" si="2"/>
        <v>21</v>
      </c>
      <c r="V103" s="33">
        <f t="shared" si="3"/>
        <v>5</v>
      </c>
      <c r="W103" s="33" t="s">
        <v>1590</v>
      </c>
    </row>
    <row r="104" spans="1:23" ht="15" x14ac:dyDescent="0.35">
      <c r="A104" s="31" t="s">
        <v>591</v>
      </c>
      <c r="B104" s="31" t="s">
        <v>590</v>
      </c>
      <c r="C104" s="31" t="s">
        <v>290</v>
      </c>
      <c r="D104" s="31" t="s">
        <v>16</v>
      </c>
      <c r="E104" s="31" t="s">
        <v>126</v>
      </c>
      <c r="F104" s="31" t="s">
        <v>143</v>
      </c>
      <c r="G104" s="31" t="s">
        <v>120</v>
      </c>
      <c r="H104" s="31" t="s">
        <v>119</v>
      </c>
      <c r="I104" s="32"/>
      <c r="J104" s="31" t="s">
        <v>584</v>
      </c>
      <c r="K104" s="31" t="s">
        <v>578</v>
      </c>
      <c r="L104" s="31" t="s">
        <v>589</v>
      </c>
      <c r="M104" s="31">
        <v>20</v>
      </c>
      <c r="N104" s="31" t="s">
        <v>588</v>
      </c>
      <c r="O104" s="31" t="s">
        <v>112</v>
      </c>
      <c r="P104" s="31" t="s">
        <v>587</v>
      </c>
      <c r="Q104" s="31" t="s">
        <v>112</v>
      </c>
      <c r="R104" s="31" t="s">
        <v>1596</v>
      </c>
      <c r="S104" s="31" t="s">
        <v>1600</v>
      </c>
      <c r="T104" s="31">
        <f>VLOOKUP(C104,[1]Sheet1!$B$5:$E$152,4,0)</f>
        <v>124403</v>
      </c>
      <c r="U104" s="33">
        <f t="shared" si="2"/>
        <v>21</v>
      </c>
      <c r="V104" s="33">
        <f t="shared" si="3"/>
        <v>5</v>
      </c>
      <c r="W104" s="33" t="s">
        <v>1590</v>
      </c>
    </row>
    <row r="105" spans="1:23" ht="15" x14ac:dyDescent="0.35">
      <c r="A105" s="31" t="s">
        <v>586</v>
      </c>
      <c r="B105" s="31" t="s">
        <v>585</v>
      </c>
      <c r="C105" s="31" t="s">
        <v>290</v>
      </c>
      <c r="D105" s="31" t="s">
        <v>16</v>
      </c>
      <c r="E105" s="31" t="s">
        <v>126</v>
      </c>
      <c r="F105" s="31" t="s">
        <v>143</v>
      </c>
      <c r="G105" s="31" t="s">
        <v>120</v>
      </c>
      <c r="H105" s="31" t="s">
        <v>119</v>
      </c>
      <c r="I105" s="32"/>
      <c r="J105" s="31" t="s">
        <v>584</v>
      </c>
      <c r="K105" s="31" t="s">
        <v>578</v>
      </c>
      <c r="L105" s="31" t="s">
        <v>583</v>
      </c>
      <c r="M105" s="31">
        <v>20</v>
      </c>
      <c r="N105" s="31" t="s">
        <v>582</v>
      </c>
      <c r="O105" s="31" t="s">
        <v>112</v>
      </c>
      <c r="P105" s="31" t="s">
        <v>581</v>
      </c>
      <c r="Q105" s="31" t="s">
        <v>112</v>
      </c>
      <c r="R105" s="31" t="s">
        <v>1596</v>
      </c>
      <c r="S105" s="31" t="s">
        <v>1600</v>
      </c>
      <c r="T105" s="31">
        <f>VLOOKUP(C105,[1]Sheet1!$B$5:$E$152,4,0)</f>
        <v>124403</v>
      </c>
      <c r="U105" s="33">
        <f t="shared" si="2"/>
        <v>21</v>
      </c>
      <c r="V105" s="33">
        <f t="shared" si="3"/>
        <v>5</v>
      </c>
      <c r="W105" s="33" t="s">
        <v>1590</v>
      </c>
    </row>
    <row r="106" spans="1:23" ht="15" x14ac:dyDescent="0.35">
      <c r="A106" s="31" t="s">
        <v>580</v>
      </c>
      <c r="B106" s="31" t="s">
        <v>579</v>
      </c>
      <c r="C106" s="31" t="s">
        <v>170</v>
      </c>
      <c r="D106" s="31" t="s">
        <v>52</v>
      </c>
      <c r="E106" s="31" t="s">
        <v>163</v>
      </c>
      <c r="F106" s="31" t="s">
        <v>169</v>
      </c>
      <c r="G106" s="31" t="s">
        <v>120</v>
      </c>
      <c r="H106" s="31" t="s">
        <v>119</v>
      </c>
      <c r="I106" s="32"/>
      <c r="J106" s="31" t="s">
        <v>578</v>
      </c>
      <c r="K106" s="31" t="s">
        <v>578</v>
      </c>
      <c r="L106" s="31" t="s">
        <v>577</v>
      </c>
      <c r="M106" s="31">
        <v>150</v>
      </c>
      <c r="N106" s="31" t="s">
        <v>576</v>
      </c>
      <c r="O106" s="31" t="s">
        <v>112</v>
      </c>
      <c r="P106" s="31" t="s">
        <v>575</v>
      </c>
      <c r="Q106" s="31" t="s">
        <v>112</v>
      </c>
      <c r="R106" s="31" t="s">
        <v>1596</v>
      </c>
      <c r="S106" s="31" t="s">
        <v>1603</v>
      </c>
      <c r="T106" s="31">
        <f>VLOOKUP(C106,[1]Sheet1!$B$5:$E$152,4,0)</f>
        <v>124404</v>
      </c>
      <c r="U106" s="33">
        <f t="shared" si="2"/>
        <v>21</v>
      </c>
      <c r="V106" s="33">
        <f t="shared" si="3"/>
        <v>5</v>
      </c>
      <c r="W106" s="33" t="s">
        <v>1590</v>
      </c>
    </row>
    <row r="107" spans="1:23" ht="15" x14ac:dyDescent="0.35">
      <c r="A107" s="31" t="s">
        <v>574</v>
      </c>
      <c r="B107" s="31" t="s">
        <v>569</v>
      </c>
      <c r="C107" s="31" t="s">
        <v>568</v>
      </c>
      <c r="D107" s="31" t="s">
        <v>80</v>
      </c>
      <c r="E107" s="31" t="s">
        <v>339</v>
      </c>
      <c r="F107" s="31" t="s">
        <v>567</v>
      </c>
      <c r="G107" s="31" t="s">
        <v>120</v>
      </c>
      <c r="H107" s="31" t="s">
        <v>119</v>
      </c>
      <c r="I107" s="32"/>
      <c r="J107" s="31" t="s">
        <v>552</v>
      </c>
      <c r="K107" s="31" t="s">
        <v>552</v>
      </c>
      <c r="L107" s="31" t="s">
        <v>566</v>
      </c>
      <c r="M107" s="31">
        <v>2</v>
      </c>
      <c r="N107" s="31" t="s">
        <v>573</v>
      </c>
      <c r="O107" s="31" t="s">
        <v>112</v>
      </c>
      <c r="P107" s="31" t="s">
        <v>564</v>
      </c>
      <c r="Q107" s="31" t="s">
        <v>112</v>
      </c>
      <c r="R107" s="31" t="s">
        <v>1596</v>
      </c>
      <c r="S107" s="31" t="s">
        <v>1601</v>
      </c>
      <c r="T107" s="31">
        <f>VLOOKUP(C107,[1]Sheet1!$B$5:$E$152,4,0)</f>
        <v>124704</v>
      </c>
      <c r="U107" s="33">
        <f t="shared" si="2"/>
        <v>21</v>
      </c>
      <c r="V107" s="33">
        <f t="shared" si="3"/>
        <v>5</v>
      </c>
      <c r="W107" s="33" t="s">
        <v>1590</v>
      </c>
    </row>
    <row r="108" spans="1:23" ht="15" x14ac:dyDescent="0.35">
      <c r="A108" s="31" t="s">
        <v>572</v>
      </c>
      <c r="B108" s="31" t="s">
        <v>569</v>
      </c>
      <c r="C108" s="31" t="s">
        <v>568</v>
      </c>
      <c r="D108" s="31" t="s">
        <v>86</v>
      </c>
      <c r="E108" s="31" t="s">
        <v>339</v>
      </c>
      <c r="F108" s="31" t="s">
        <v>567</v>
      </c>
      <c r="G108" s="31" t="s">
        <v>120</v>
      </c>
      <c r="H108" s="31" t="s">
        <v>119</v>
      </c>
      <c r="I108" s="32"/>
      <c r="J108" s="31" t="s">
        <v>552</v>
      </c>
      <c r="K108" s="31" t="s">
        <v>552</v>
      </c>
      <c r="L108" s="31" t="s">
        <v>566</v>
      </c>
      <c r="M108" s="31">
        <v>2</v>
      </c>
      <c r="N108" s="31" t="s">
        <v>571</v>
      </c>
      <c r="O108" s="31" t="s">
        <v>112</v>
      </c>
      <c r="P108" s="31" t="s">
        <v>564</v>
      </c>
      <c r="Q108" s="31" t="s">
        <v>112</v>
      </c>
      <c r="R108" s="31" t="s">
        <v>1596</v>
      </c>
      <c r="S108" s="31" t="s">
        <v>1601</v>
      </c>
      <c r="T108" s="31">
        <f>VLOOKUP(C108,[1]Sheet1!$B$5:$E$152,4,0)</f>
        <v>124704</v>
      </c>
      <c r="U108" s="33">
        <f t="shared" si="2"/>
        <v>21</v>
      </c>
      <c r="V108" s="33">
        <f t="shared" si="3"/>
        <v>5</v>
      </c>
      <c r="W108" s="33" t="s">
        <v>1590</v>
      </c>
    </row>
    <row r="109" spans="1:23" ht="15" x14ac:dyDescent="0.35">
      <c r="A109" s="31" t="s">
        <v>570</v>
      </c>
      <c r="B109" s="31" t="s">
        <v>569</v>
      </c>
      <c r="C109" s="31" t="s">
        <v>568</v>
      </c>
      <c r="D109" s="31" t="s">
        <v>54</v>
      </c>
      <c r="E109" s="31" t="s">
        <v>339</v>
      </c>
      <c r="F109" s="31" t="s">
        <v>567</v>
      </c>
      <c r="G109" s="31" t="s">
        <v>120</v>
      </c>
      <c r="H109" s="31" t="s">
        <v>119</v>
      </c>
      <c r="I109" s="32"/>
      <c r="J109" s="31" t="s">
        <v>552</v>
      </c>
      <c r="K109" s="31" t="s">
        <v>552</v>
      </c>
      <c r="L109" s="31" t="s">
        <v>566</v>
      </c>
      <c r="M109" s="31">
        <v>2</v>
      </c>
      <c r="N109" s="31" t="s">
        <v>565</v>
      </c>
      <c r="O109" s="31" t="s">
        <v>112</v>
      </c>
      <c r="P109" s="31" t="s">
        <v>564</v>
      </c>
      <c r="Q109" s="31" t="s">
        <v>112</v>
      </c>
      <c r="R109" s="31" t="s">
        <v>1596</v>
      </c>
      <c r="S109" s="31" t="s">
        <v>1601</v>
      </c>
      <c r="T109" s="31">
        <f>VLOOKUP(C109,[1]Sheet1!$B$5:$E$152,4,0)</f>
        <v>124704</v>
      </c>
      <c r="U109" s="33">
        <f t="shared" si="2"/>
        <v>21</v>
      </c>
      <c r="V109" s="33">
        <f t="shared" si="3"/>
        <v>5</v>
      </c>
      <c r="W109" s="33" t="s">
        <v>1590</v>
      </c>
    </row>
    <row r="110" spans="1:23" ht="15" x14ac:dyDescent="0.35">
      <c r="A110" s="31" t="s">
        <v>563</v>
      </c>
      <c r="B110" s="31" t="s">
        <v>560</v>
      </c>
      <c r="C110" s="31" t="s">
        <v>216</v>
      </c>
      <c r="D110" s="31" t="s">
        <v>8</v>
      </c>
      <c r="E110" s="31" t="s">
        <v>212</v>
      </c>
      <c r="F110" s="31" t="s">
        <v>215</v>
      </c>
      <c r="G110" s="31" t="s">
        <v>120</v>
      </c>
      <c r="H110" s="31" t="s">
        <v>119</v>
      </c>
      <c r="I110" s="32"/>
      <c r="J110" s="31" t="s">
        <v>552</v>
      </c>
      <c r="K110" s="31" t="s">
        <v>552</v>
      </c>
      <c r="L110" s="31" t="s">
        <v>559</v>
      </c>
      <c r="M110" s="31">
        <v>16</v>
      </c>
      <c r="N110" s="31" t="s">
        <v>562</v>
      </c>
      <c r="O110" s="31" t="s">
        <v>112</v>
      </c>
      <c r="P110" s="31" t="s">
        <v>557</v>
      </c>
      <c r="Q110" s="31" t="s">
        <v>112</v>
      </c>
      <c r="R110" s="31" t="s">
        <v>1596</v>
      </c>
      <c r="S110" s="31" t="s">
        <v>1598</v>
      </c>
      <c r="T110" s="31">
        <f>VLOOKUP(C110,[1]Sheet1!$B$5:$E$152,4,0)</f>
        <v>124601</v>
      </c>
      <c r="U110" s="33">
        <f t="shared" si="2"/>
        <v>21</v>
      </c>
      <c r="V110" s="33">
        <f t="shared" si="3"/>
        <v>5</v>
      </c>
      <c r="W110" s="33" t="s">
        <v>1590</v>
      </c>
    </row>
    <row r="111" spans="1:23" ht="15" x14ac:dyDescent="0.35">
      <c r="A111" s="31" t="s">
        <v>561</v>
      </c>
      <c r="B111" s="31" t="s">
        <v>560</v>
      </c>
      <c r="C111" s="31" t="s">
        <v>216</v>
      </c>
      <c r="D111" s="31" t="s">
        <v>10</v>
      </c>
      <c r="E111" s="31" t="s">
        <v>212</v>
      </c>
      <c r="F111" s="31" t="s">
        <v>215</v>
      </c>
      <c r="G111" s="31" t="s">
        <v>120</v>
      </c>
      <c r="H111" s="31" t="s">
        <v>119</v>
      </c>
      <c r="I111" s="32"/>
      <c r="J111" s="31" t="s">
        <v>552</v>
      </c>
      <c r="K111" s="31" t="s">
        <v>552</v>
      </c>
      <c r="L111" s="31" t="s">
        <v>559</v>
      </c>
      <c r="M111" s="31">
        <v>16</v>
      </c>
      <c r="N111" s="31" t="s">
        <v>558</v>
      </c>
      <c r="O111" s="31" t="s">
        <v>112</v>
      </c>
      <c r="P111" s="31" t="s">
        <v>557</v>
      </c>
      <c r="Q111" s="31" t="s">
        <v>112</v>
      </c>
      <c r="R111" s="31" t="s">
        <v>1596</v>
      </c>
      <c r="S111" s="31" t="s">
        <v>1598</v>
      </c>
      <c r="T111" s="31">
        <f>VLOOKUP(C111,[1]Sheet1!$B$5:$E$152,4,0)</f>
        <v>124601</v>
      </c>
      <c r="U111" s="33">
        <f t="shared" si="2"/>
        <v>21</v>
      </c>
      <c r="V111" s="33">
        <f t="shared" si="3"/>
        <v>5</v>
      </c>
      <c r="W111" s="33" t="s">
        <v>1590</v>
      </c>
    </row>
    <row r="112" spans="1:23" ht="15" x14ac:dyDescent="0.35">
      <c r="A112" s="31" t="s">
        <v>556</v>
      </c>
      <c r="B112" s="31" t="s">
        <v>553</v>
      </c>
      <c r="C112" s="31" t="s">
        <v>216</v>
      </c>
      <c r="D112" s="31" t="s">
        <v>10</v>
      </c>
      <c r="E112" s="31" t="s">
        <v>212</v>
      </c>
      <c r="F112" s="31" t="s">
        <v>215</v>
      </c>
      <c r="G112" s="31" t="s">
        <v>120</v>
      </c>
      <c r="H112" s="31" t="s">
        <v>119</v>
      </c>
      <c r="I112" s="32"/>
      <c r="J112" s="31" t="s">
        <v>552</v>
      </c>
      <c r="K112" s="31" t="s">
        <v>552</v>
      </c>
      <c r="L112" s="31" t="s">
        <v>551</v>
      </c>
      <c r="M112" s="31">
        <v>16</v>
      </c>
      <c r="N112" s="31" t="s">
        <v>555</v>
      </c>
      <c r="O112" s="31" t="s">
        <v>112</v>
      </c>
      <c r="P112" s="31" t="s">
        <v>549</v>
      </c>
      <c r="Q112" s="31" t="s">
        <v>112</v>
      </c>
      <c r="R112" s="31" t="s">
        <v>1596</v>
      </c>
      <c r="S112" s="31" t="s">
        <v>1598</v>
      </c>
      <c r="T112" s="31">
        <f>VLOOKUP(C112,[1]Sheet1!$B$5:$E$152,4,0)</f>
        <v>124601</v>
      </c>
      <c r="U112" s="33">
        <f t="shared" si="2"/>
        <v>21</v>
      </c>
      <c r="V112" s="33">
        <f t="shared" si="3"/>
        <v>5</v>
      </c>
      <c r="W112" s="33" t="s">
        <v>1590</v>
      </c>
    </row>
    <row r="113" spans="1:23" ht="15" x14ac:dyDescent="0.35">
      <c r="A113" s="31" t="s">
        <v>554</v>
      </c>
      <c r="B113" s="31" t="s">
        <v>553</v>
      </c>
      <c r="C113" s="31" t="s">
        <v>216</v>
      </c>
      <c r="D113" s="31" t="s">
        <v>8</v>
      </c>
      <c r="E113" s="31" t="s">
        <v>212</v>
      </c>
      <c r="F113" s="31" t="s">
        <v>215</v>
      </c>
      <c r="G113" s="31" t="s">
        <v>120</v>
      </c>
      <c r="H113" s="31" t="s">
        <v>119</v>
      </c>
      <c r="I113" s="32"/>
      <c r="J113" s="31" t="s">
        <v>552</v>
      </c>
      <c r="K113" s="31" t="s">
        <v>552</v>
      </c>
      <c r="L113" s="31" t="s">
        <v>551</v>
      </c>
      <c r="M113" s="31">
        <v>16</v>
      </c>
      <c r="N113" s="31" t="s">
        <v>550</v>
      </c>
      <c r="O113" s="31" t="s">
        <v>112</v>
      </c>
      <c r="P113" s="31" t="s">
        <v>549</v>
      </c>
      <c r="Q113" s="31" t="s">
        <v>112</v>
      </c>
      <c r="R113" s="31" t="s">
        <v>1596</v>
      </c>
      <c r="S113" s="31" t="s">
        <v>1598</v>
      </c>
      <c r="T113" s="31">
        <f>VLOOKUP(C113,[1]Sheet1!$B$5:$E$152,4,0)</f>
        <v>124601</v>
      </c>
      <c r="U113" s="33">
        <f t="shared" si="2"/>
        <v>21</v>
      </c>
      <c r="V113" s="33">
        <f t="shared" si="3"/>
        <v>5</v>
      </c>
      <c r="W113" s="33" t="s">
        <v>1590</v>
      </c>
    </row>
    <row r="114" spans="1:23" ht="15" x14ac:dyDescent="0.35">
      <c r="A114" s="31" t="s">
        <v>548</v>
      </c>
      <c r="B114" s="31" t="s">
        <v>547</v>
      </c>
      <c r="C114" s="31" t="s">
        <v>237</v>
      </c>
      <c r="D114" s="31" t="s">
        <v>52</v>
      </c>
      <c r="E114" s="31" t="s">
        <v>149</v>
      </c>
      <c r="F114" s="31" t="s">
        <v>195</v>
      </c>
      <c r="G114" s="31" t="s">
        <v>120</v>
      </c>
      <c r="H114" s="31" t="s">
        <v>119</v>
      </c>
      <c r="I114" s="32"/>
      <c r="J114" s="31" t="s">
        <v>546</v>
      </c>
      <c r="K114" s="31" t="s">
        <v>483</v>
      </c>
      <c r="L114" s="31" t="s">
        <v>545</v>
      </c>
      <c r="M114" s="31">
        <v>50</v>
      </c>
      <c r="N114" s="31" t="s">
        <v>544</v>
      </c>
      <c r="O114" s="31" t="s">
        <v>112</v>
      </c>
      <c r="P114" s="31" t="s">
        <v>543</v>
      </c>
      <c r="Q114" s="31" t="s">
        <v>112</v>
      </c>
      <c r="R114" s="31" t="s">
        <v>1596</v>
      </c>
      <c r="S114" s="31" t="s">
        <v>1599</v>
      </c>
      <c r="T114" s="31">
        <f>VLOOKUP(C114,[1]Sheet1!$B$5:$E$152,4,0)</f>
        <v>124407</v>
      </c>
      <c r="U114" s="33">
        <f t="shared" si="2"/>
        <v>23</v>
      </c>
      <c r="V114" s="33">
        <f t="shared" si="3"/>
        <v>5</v>
      </c>
      <c r="W114" s="33" t="s">
        <v>1590</v>
      </c>
    </row>
    <row r="115" spans="1:23" ht="15" x14ac:dyDescent="0.35">
      <c r="A115" s="31" t="s">
        <v>542</v>
      </c>
      <c r="B115" s="31" t="s">
        <v>541</v>
      </c>
      <c r="C115" s="31" t="s">
        <v>144</v>
      </c>
      <c r="D115" s="31" t="s">
        <v>74</v>
      </c>
      <c r="E115" s="31" t="s">
        <v>140</v>
      </c>
      <c r="F115" s="31" t="s">
        <v>143</v>
      </c>
      <c r="G115" s="31" t="s">
        <v>120</v>
      </c>
      <c r="H115" s="31" t="s">
        <v>119</v>
      </c>
      <c r="I115" s="32"/>
      <c r="J115" s="31" t="s">
        <v>530</v>
      </c>
      <c r="K115" s="31" t="s">
        <v>530</v>
      </c>
      <c r="L115" s="31" t="s">
        <v>540</v>
      </c>
      <c r="M115" s="31">
        <v>30</v>
      </c>
      <c r="N115" s="31" t="s">
        <v>539</v>
      </c>
      <c r="O115" s="31" t="s">
        <v>112</v>
      </c>
      <c r="P115" s="31" t="s">
        <v>538</v>
      </c>
      <c r="Q115" s="31" t="s">
        <v>112</v>
      </c>
      <c r="R115" s="31" t="s">
        <v>1596</v>
      </c>
      <c r="S115" s="31" t="s">
        <v>1600</v>
      </c>
      <c r="T115" s="31">
        <f>VLOOKUP(C115,[1]Sheet1!$B$5:$E$152,4,0)</f>
        <v>124403</v>
      </c>
      <c r="U115" s="33">
        <f t="shared" si="2"/>
        <v>22</v>
      </c>
      <c r="V115" s="33">
        <f t="shared" si="3"/>
        <v>5</v>
      </c>
      <c r="W115" s="33" t="s">
        <v>1590</v>
      </c>
    </row>
    <row r="116" spans="1:23" ht="15" x14ac:dyDescent="0.35">
      <c r="A116" s="31" t="s">
        <v>537</v>
      </c>
      <c r="B116" s="31" t="s">
        <v>536</v>
      </c>
      <c r="C116" s="31" t="s">
        <v>290</v>
      </c>
      <c r="D116" s="31" t="s">
        <v>16</v>
      </c>
      <c r="E116" s="31" t="s">
        <v>126</v>
      </c>
      <c r="F116" s="31" t="s">
        <v>143</v>
      </c>
      <c r="G116" s="31" t="s">
        <v>120</v>
      </c>
      <c r="H116" s="31" t="s">
        <v>119</v>
      </c>
      <c r="I116" s="32"/>
      <c r="J116" s="31" t="s">
        <v>530</v>
      </c>
      <c r="K116" s="31" t="s">
        <v>530</v>
      </c>
      <c r="L116" s="31" t="s">
        <v>535</v>
      </c>
      <c r="M116" s="31">
        <v>20</v>
      </c>
      <c r="N116" s="31" t="s">
        <v>534</v>
      </c>
      <c r="O116" s="31" t="s">
        <v>112</v>
      </c>
      <c r="P116" s="31" t="s">
        <v>533</v>
      </c>
      <c r="Q116" s="31" t="s">
        <v>112</v>
      </c>
      <c r="R116" s="31" t="s">
        <v>1596</v>
      </c>
      <c r="S116" s="31" t="s">
        <v>1600</v>
      </c>
      <c r="T116" s="31">
        <f>VLOOKUP(C116,[1]Sheet1!$B$5:$E$152,4,0)</f>
        <v>124403</v>
      </c>
      <c r="U116" s="33">
        <f t="shared" si="2"/>
        <v>22</v>
      </c>
      <c r="V116" s="33">
        <f t="shared" si="3"/>
        <v>5</v>
      </c>
      <c r="W116" s="33" t="s">
        <v>1590</v>
      </c>
    </row>
    <row r="117" spans="1:23" ht="15" x14ac:dyDescent="0.35">
      <c r="A117" s="31" t="s">
        <v>532</v>
      </c>
      <c r="B117" s="31" t="s">
        <v>531</v>
      </c>
      <c r="C117" s="31" t="s">
        <v>290</v>
      </c>
      <c r="D117" s="31" t="s">
        <v>16</v>
      </c>
      <c r="E117" s="31" t="s">
        <v>126</v>
      </c>
      <c r="F117" s="31" t="s">
        <v>143</v>
      </c>
      <c r="G117" s="31" t="s">
        <v>120</v>
      </c>
      <c r="H117" s="31" t="s">
        <v>119</v>
      </c>
      <c r="I117" s="32"/>
      <c r="J117" s="31" t="s">
        <v>530</v>
      </c>
      <c r="K117" s="31" t="s">
        <v>530</v>
      </c>
      <c r="L117" s="31" t="s">
        <v>529</v>
      </c>
      <c r="M117" s="31">
        <v>20</v>
      </c>
      <c r="N117" s="31" t="s">
        <v>528</v>
      </c>
      <c r="O117" s="31" t="s">
        <v>112</v>
      </c>
      <c r="P117" s="31" t="s">
        <v>527</v>
      </c>
      <c r="Q117" s="31" t="s">
        <v>112</v>
      </c>
      <c r="R117" s="31" t="s">
        <v>1596</v>
      </c>
      <c r="S117" s="31" t="s">
        <v>1600</v>
      </c>
      <c r="T117" s="31">
        <f>VLOOKUP(C117,[1]Sheet1!$B$5:$E$152,4,0)</f>
        <v>124403</v>
      </c>
      <c r="U117" s="33">
        <f t="shared" si="2"/>
        <v>22</v>
      </c>
      <c r="V117" s="33">
        <f t="shared" si="3"/>
        <v>5</v>
      </c>
      <c r="W117" s="33" t="s">
        <v>1590</v>
      </c>
    </row>
    <row r="118" spans="1:23" ht="15" x14ac:dyDescent="0.35">
      <c r="A118" s="31" t="s">
        <v>526</v>
      </c>
      <c r="B118" s="31" t="s">
        <v>525</v>
      </c>
      <c r="C118" s="31" t="s">
        <v>494</v>
      </c>
      <c r="D118" s="31" t="s">
        <v>60</v>
      </c>
      <c r="E118" s="31" t="s">
        <v>149</v>
      </c>
      <c r="F118" s="31" t="s">
        <v>493</v>
      </c>
      <c r="G118" s="31" t="s">
        <v>120</v>
      </c>
      <c r="H118" s="31" t="s">
        <v>119</v>
      </c>
      <c r="I118" s="32"/>
      <c r="J118" s="31" t="s">
        <v>508</v>
      </c>
      <c r="K118" s="31" t="s">
        <v>483</v>
      </c>
      <c r="L118" s="31" t="s">
        <v>491</v>
      </c>
      <c r="M118" s="31">
        <v>50</v>
      </c>
      <c r="N118" s="31" t="s">
        <v>524</v>
      </c>
      <c r="O118" s="31" t="s">
        <v>112</v>
      </c>
      <c r="P118" s="31" t="s">
        <v>489</v>
      </c>
      <c r="Q118" s="31" t="s">
        <v>112</v>
      </c>
      <c r="R118" s="31" t="s">
        <v>1596</v>
      </c>
      <c r="S118" s="31" t="s">
        <v>1606</v>
      </c>
      <c r="T118" s="31">
        <f>VLOOKUP(C118,[1]Sheet1!$B$5:$E$152,4,0)</f>
        <v>124409</v>
      </c>
      <c r="U118" s="33">
        <f t="shared" si="2"/>
        <v>23</v>
      </c>
      <c r="V118" s="33">
        <f t="shared" si="3"/>
        <v>5</v>
      </c>
      <c r="W118" s="33" t="s">
        <v>1590</v>
      </c>
    </row>
    <row r="119" spans="1:23" ht="15" x14ac:dyDescent="0.35">
      <c r="A119" s="31" t="s">
        <v>523</v>
      </c>
      <c r="B119" s="31" t="s">
        <v>520</v>
      </c>
      <c r="C119" s="31" t="s">
        <v>394</v>
      </c>
      <c r="D119" s="31" t="s">
        <v>20</v>
      </c>
      <c r="E119" s="31" t="s">
        <v>193</v>
      </c>
      <c r="F119" s="31" t="s">
        <v>169</v>
      </c>
      <c r="G119" s="31" t="s">
        <v>120</v>
      </c>
      <c r="H119" s="31" t="s">
        <v>119</v>
      </c>
      <c r="I119" s="32"/>
      <c r="J119" s="31" t="s">
        <v>508</v>
      </c>
      <c r="K119" s="31" t="s">
        <v>508</v>
      </c>
      <c r="L119" s="31" t="s">
        <v>519</v>
      </c>
      <c r="M119" s="31">
        <v>10</v>
      </c>
      <c r="N119" s="31" t="s">
        <v>522</v>
      </c>
      <c r="O119" s="31" t="s">
        <v>112</v>
      </c>
      <c r="P119" s="31" t="s">
        <v>517</v>
      </c>
      <c r="Q119" s="31" t="s">
        <v>112</v>
      </c>
      <c r="R119" s="31" t="s">
        <v>1596</v>
      </c>
      <c r="S119" s="31" t="s">
        <v>1603</v>
      </c>
      <c r="T119" s="31">
        <f>VLOOKUP(C119,[1]Sheet1!$B$5:$E$152,4,0)</f>
        <v>124404</v>
      </c>
      <c r="U119" s="33">
        <f t="shared" si="2"/>
        <v>23</v>
      </c>
      <c r="V119" s="33">
        <f t="shared" si="3"/>
        <v>5</v>
      </c>
      <c r="W119" s="33" t="s">
        <v>1590</v>
      </c>
    </row>
    <row r="120" spans="1:23" ht="15" x14ac:dyDescent="0.35">
      <c r="A120" s="31" t="s">
        <v>521</v>
      </c>
      <c r="B120" s="31" t="s">
        <v>520</v>
      </c>
      <c r="C120" s="31" t="s">
        <v>394</v>
      </c>
      <c r="D120" s="31" t="s">
        <v>22</v>
      </c>
      <c r="E120" s="31" t="s">
        <v>193</v>
      </c>
      <c r="F120" s="31" t="s">
        <v>169</v>
      </c>
      <c r="G120" s="31" t="s">
        <v>120</v>
      </c>
      <c r="H120" s="31" t="s">
        <v>119</v>
      </c>
      <c r="I120" s="32"/>
      <c r="J120" s="31" t="s">
        <v>508</v>
      </c>
      <c r="K120" s="31" t="s">
        <v>508</v>
      </c>
      <c r="L120" s="31" t="s">
        <v>519</v>
      </c>
      <c r="M120" s="31">
        <v>10</v>
      </c>
      <c r="N120" s="31" t="s">
        <v>518</v>
      </c>
      <c r="O120" s="31" t="s">
        <v>112</v>
      </c>
      <c r="P120" s="31" t="s">
        <v>517</v>
      </c>
      <c r="Q120" s="31" t="s">
        <v>112</v>
      </c>
      <c r="R120" s="31" t="s">
        <v>1596</v>
      </c>
      <c r="S120" s="31" t="s">
        <v>1603</v>
      </c>
      <c r="T120" s="31">
        <f>VLOOKUP(C120,[1]Sheet1!$B$5:$E$152,4,0)</f>
        <v>124404</v>
      </c>
      <c r="U120" s="33">
        <f t="shared" si="2"/>
        <v>23</v>
      </c>
      <c r="V120" s="33">
        <f t="shared" si="3"/>
        <v>5</v>
      </c>
      <c r="W120" s="33" t="s">
        <v>1590</v>
      </c>
    </row>
    <row r="121" spans="1:23" ht="15" x14ac:dyDescent="0.35">
      <c r="A121" s="31" t="s">
        <v>516</v>
      </c>
      <c r="B121" s="31" t="s">
        <v>515</v>
      </c>
      <c r="C121" s="31" t="s">
        <v>514</v>
      </c>
      <c r="D121" s="31" t="s">
        <v>66</v>
      </c>
      <c r="E121" s="31" t="s">
        <v>443</v>
      </c>
      <c r="F121" s="31" t="s">
        <v>493</v>
      </c>
      <c r="G121" s="31" t="s">
        <v>120</v>
      </c>
      <c r="H121" s="31" t="s">
        <v>119</v>
      </c>
      <c r="I121" s="32"/>
      <c r="J121" s="31" t="s">
        <v>508</v>
      </c>
      <c r="K121" s="31" t="s">
        <v>483</v>
      </c>
      <c r="L121" s="31" t="s">
        <v>513</v>
      </c>
      <c r="M121" s="31">
        <v>1</v>
      </c>
      <c r="N121" s="31" t="s">
        <v>512</v>
      </c>
      <c r="O121" s="31" t="s">
        <v>112</v>
      </c>
      <c r="P121" s="31" t="s">
        <v>511</v>
      </c>
      <c r="Q121" s="31" t="s">
        <v>112</v>
      </c>
      <c r="R121" s="31" t="s">
        <v>1596</v>
      </c>
      <c r="S121" s="31" t="s">
        <v>1606</v>
      </c>
      <c r="T121" s="31">
        <f>VLOOKUP(C121,[1]Sheet1!$B$5:$E$152,4,0)</f>
        <v>124409</v>
      </c>
      <c r="U121" s="33">
        <f t="shared" si="2"/>
        <v>23</v>
      </c>
      <c r="V121" s="33">
        <f t="shared" si="3"/>
        <v>5</v>
      </c>
      <c r="W121" s="33" t="s">
        <v>1590</v>
      </c>
    </row>
    <row r="122" spans="1:23" ht="15" x14ac:dyDescent="0.35">
      <c r="A122" s="31" t="s">
        <v>510</v>
      </c>
      <c r="B122" s="31" t="s">
        <v>509</v>
      </c>
      <c r="C122" s="31" t="s">
        <v>494</v>
      </c>
      <c r="D122" s="31" t="s">
        <v>60</v>
      </c>
      <c r="E122" s="31" t="s">
        <v>149</v>
      </c>
      <c r="F122" s="31" t="s">
        <v>493</v>
      </c>
      <c r="G122" s="31" t="s">
        <v>120</v>
      </c>
      <c r="H122" s="31" t="s">
        <v>119</v>
      </c>
      <c r="I122" s="32"/>
      <c r="J122" s="31" t="s">
        <v>508</v>
      </c>
      <c r="K122" s="31" t="s">
        <v>483</v>
      </c>
      <c r="L122" s="31" t="s">
        <v>491</v>
      </c>
      <c r="M122" s="31">
        <v>50</v>
      </c>
      <c r="N122" s="31" t="s">
        <v>507</v>
      </c>
      <c r="O122" s="31" t="s">
        <v>112</v>
      </c>
      <c r="P122" s="31" t="s">
        <v>489</v>
      </c>
      <c r="Q122" s="31" t="s">
        <v>112</v>
      </c>
      <c r="R122" s="31" t="s">
        <v>1596</v>
      </c>
      <c r="S122" s="31" t="s">
        <v>1606</v>
      </c>
      <c r="T122" s="31">
        <f>VLOOKUP(C122,[1]Sheet1!$B$5:$E$152,4,0)</f>
        <v>124409</v>
      </c>
      <c r="U122" s="33">
        <f t="shared" si="2"/>
        <v>23</v>
      </c>
      <c r="V122" s="33">
        <f t="shared" si="3"/>
        <v>5</v>
      </c>
      <c r="W122" s="33" t="s">
        <v>1590</v>
      </c>
    </row>
    <row r="123" spans="1:23" ht="15" x14ac:dyDescent="0.35">
      <c r="A123" s="31" t="s">
        <v>506</v>
      </c>
      <c r="B123" s="31" t="s">
        <v>503</v>
      </c>
      <c r="C123" s="31" t="s">
        <v>317</v>
      </c>
      <c r="D123" s="31" t="s">
        <v>68</v>
      </c>
      <c r="E123" s="31" t="s">
        <v>126</v>
      </c>
      <c r="F123" s="31" t="s">
        <v>316</v>
      </c>
      <c r="G123" s="31" t="s">
        <v>120</v>
      </c>
      <c r="H123" s="31" t="s">
        <v>119</v>
      </c>
      <c r="I123" s="32"/>
      <c r="J123" s="31" t="s">
        <v>492</v>
      </c>
      <c r="K123" s="31" t="s">
        <v>492</v>
      </c>
      <c r="L123" s="31" t="s">
        <v>502</v>
      </c>
      <c r="M123" s="31">
        <v>20</v>
      </c>
      <c r="N123" s="31" t="s">
        <v>505</v>
      </c>
      <c r="O123" s="31" t="s">
        <v>112</v>
      </c>
      <c r="P123" s="31" t="s">
        <v>500</v>
      </c>
      <c r="Q123" s="31" t="s">
        <v>112</v>
      </c>
      <c r="R123" s="31" t="s">
        <v>317</v>
      </c>
      <c r="S123" s="31" t="s">
        <v>317</v>
      </c>
      <c r="T123" s="31">
        <f>VLOOKUP(C123,[1]Sheet1!$B$5:$E$152,4,0)</f>
        <v>111401</v>
      </c>
      <c r="U123" s="33">
        <f t="shared" si="2"/>
        <v>23</v>
      </c>
      <c r="V123" s="33">
        <f t="shared" si="3"/>
        <v>5</v>
      </c>
      <c r="W123" s="33" t="s">
        <v>1590</v>
      </c>
    </row>
    <row r="124" spans="1:23" ht="15" x14ac:dyDescent="0.35">
      <c r="A124" s="31" t="s">
        <v>504</v>
      </c>
      <c r="B124" s="31" t="s">
        <v>503</v>
      </c>
      <c r="C124" s="31" t="s">
        <v>317</v>
      </c>
      <c r="D124" s="31" t="s">
        <v>60</v>
      </c>
      <c r="E124" s="31" t="s">
        <v>126</v>
      </c>
      <c r="F124" s="31" t="s">
        <v>316</v>
      </c>
      <c r="G124" s="31" t="s">
        <v>120</v>
      </c>
      <c r="H124" s="31" t="s">
        <v>119</v>
      </c>
      <c r="I124" s="32"/>
      <c r="J124" s="31" t="s">
        <v>492</v>
      </c>
      <c r="K124" s="31" t="s">
        <v>492</v>
      </c>
      <c r="L124" s="31" t="s">
        <v>502</v>
      </c>
      <c r="M124" s="31">
        <v>20</v>
      </c>
      <c r="N124" s="31" t="s">
        <v>501</v>
      </c>
      <c r="O124" s="31" t="s">
        <v>112</v>
      </c>
      <c r="P124" s="31" t="s">
        <v>500</v>
      </c>
      <c r="Q124" s="31" t="s">
        <v>112</v>
      </c>
      <c r="R124" s="31" t="s">
        <v>317</v>
      </c>
      <c r="S124" s="31" t="s">
        <v>317</v>
      </c>
      <c r="T124" s="31">
        <f>VLOOKUP(C124,[1]Sheet1!$B$5:$E$152,4,0)</f>
        <v>111401</v>
      </c>
      <c r="U124" s="33">
        <f t="shared" si="2"/>
        <v>23</v>
      </c>
      <c r="V124" s="33">
        <f t="shared" si="3"/>
        <v>5</v>
      </c>
      <c r="W124" s="33" t="s">
        <v>1590</v>
      </c>
    </row>
    <row r="125" spans="1:23" ht="15" x14ac:dyDescent="0.35">
      <c r="A125" s="31" t="s">
        <v>499</v>
      </c>
      <c r="B125" s="31" t="s">
        <v>498</v>
      </c>
      <c r="C125" s="31" t="s">
        <v>494</v>
      </c>
      <c r="D125" s="31" t="s">
        <v>60</v>
      </c>
      <c r="E125" s="31" t="s">
        <v>149</v>
      </c>
      <c r="F125" s="31" t="s">
        <v>493</v>
      </c>
      <c r="G125" s="31" t="s">
        <v>120</v>
      </c>
      <c r="H125" s="31" t="s">
        <v>119</v>
      </c>
      <c r="I125" s="32"/>
      <c r="J125" s="31" t="s">
        <v>492</v>
      </c>
      <c r="K125" s="31" t="s">
        <v>483</v>
      </c>
      <c r="L125" s="31" t="s">
        <v>491</v>
      </c>
      <c r="M125" s="31">
        <v>50</v>
      </c>
      <c r="N125" s="31" t="s">
        <v>497</v>
      </c>
      <c r="O125" s="31" t="s">
        <v>112</v>
      </c>
      <c r="P125" s="31" t="s">
        <v>489</v>
      </c>
      <c r="Q125" s="31" t="s">
        <v>112</v>
      </c>
      <c r="R125" s="31" t="s">
        <v>1596</v>
      </c>
      <c r="S125" s="31" t="s">
        <v>1606</v>
      </c>
      <c r="T125" s="31">
        <f>VLOOKUP(C125,[1]Sheet1!$B$5:$E$152,4,0)</f>
        <v>124409</v>
      </c>
      <c r="U125" s="33">
        <f t="shared" si="2"/>
        <v>23</v>
      </c>
      <c r="V125" s="33">
        <f t="shared" si="3"/>
        <v>5</v>
      </c>
      <c r="W125" s="33" t="s">
        <v>1590</v>
      </c>
    </row>
    <row r="126" spans="1:23" ht="15" x14ac:dyDescent="0.35">
      <c r="A126" s="31" t="s">
        <v>496</v>
      </c>
      <c r="B126" s="31" t="s">
        <v>495</v>
      </c>
      <c r="C126" s="31" t="s">
        <v>494</v>
      </c>
      <c r="D126" s="31" t="s">
        <v>60</v>
      </c>
      <c r="E126" s="31" t="s">
        <v>149</v>
      </c>
      <c r="F126" s="31" t="s">
        <v>493</v>
      </c>
      <c r="G126" s="31" t="s">
        <v>120</v>
      </c>
      <c r="H126" s="31" t="s">
        <v>119</v>
      </c>
      <c r="I126" s="32"/>
      <c r="J126" s="31" t="s">
        <v>492</v>
      </c>
      <c r="K126" s="31" t="s">
        <v>483</v>
      </c>
      <c r="L126" s="31" t="s">
        <v>491</v>
      </c>
      <c r="M126" s="31">
        <v>50</v>
      </c>
      <c r="N126" s="31" t="s">
        <v>490</v>
      </c>
      <c r="O126" s="31" t="s">
        <v>112</v>
      </c>
      <c r="P126" s="31" t="s">
        <v>489</v>
      </c>
      <c r="Q126" s="31" t="s">
        <v>112</v>
      </c>
      <c r="R126" s="31" t="s">
        <v>1596</v>
      </c>
      <c r="S126" s="31" t="s">
        <v>1606</v>
      </c>
      <c r="T126" s="31">
        <f>VLOOKUP(C126,[1]Sheet1!$B$5:$E$152,4,0)</f>
        <v>124409</v>
      </c>
      <c r="U126" s="33">
        <f t="shared" si="2"/>
        <v>23</v>
      </c>
      <c r="V126" s="33">
        <f t="shared" si="3"/>
        <v>5</v>
      </c>
      <c r="W126" s="33" t="s">
        <v>1590</v>
      </c>
    </row>
    <row r="127" spans="1:23" ht="15" x14ac:dyDescent="0.35">
      <c r="A127" s="31" t="s">
        <v>488</v>
      </c>
      <c r="B127" s="31" t="s">
        <v>487</v>
      </c>
      <c r="C127" s="31" t="s">
        <v>290</v>
      </c>
      <c r="D127" s="31" t="s">
        <v>16</v>
      </c>
      <c r="E127" s="31" t="s">
        <v>126</v>
      </c>
      <c r="F127" s="31" t="s">
        <v>143</v>
      </c>
      <c r="G127" s="31" t="s">
        <v>120</v>
      </c>
      <c r="H127" s="31" t="s">
        <v>119</v>
      </c>
      <c r="I127" s="32"/>
      <c r="J127" s="31" t="s">
        <v>483</v>
      </c>
      <c r="K127" s="31" t="s">
        <v>483</v>
      </c>
      <c r="L127" s="31" t="s">
        <v>482</v>
      </c>
      <c r="M127" s="31">
        <v>20</v>
      </c>
      <c r="N127" s="31" t="s">
        <v>486</v>
      </c>
      <c r="O127" s="31" t="s">
        <v>112</v>
      </c>
      <c r="P127" s="31" t="s">
        <v>480</v>
      </c>
      <c r="Q127" s="31" t="s">
        <v>112</v>
      </c>
      <c r="R127" s="31" t="s">
        <v>1596</v>
      </c>
      <c r="S127" s="31" t="s">
        <v>1600</v>
      </c>
      <c r="T127" s="31">
        <f>VLOOKUP(C127,[1]Sheet1!$B$5:$E$152,4,0)</f>
        <v>124403</v>
      </c>
      <c r="U127" s="33">
        <f t="shared" si="2"/>
        <v>23</v>
      </c>
      <c r="V127" s="33">
        <f t="shared" si="3"/>
        <v>5</v>
      </c>
      <c r="W127" s="33" t="s">
        <v>1590</v>
      </c>
    </row>
    <row r="128" spans="1:23" ht="15" x14ac:dyDescent="0.35">
      <c r="A128" s="31" t="s">
        <v>485</v>
      </c>
      <c r="B128" s="31" t="s">
        <v>484</v>
      </c>
      <c r="C128" s="31" t="s">
        <v>290</v>
      </c>
      <c r="D128" s="31" t="s">
        <v>16</v>
      </c>
      <c r="E128" s="31" t="s">
        <v>126</v>
      </c>
      <c r="F128" s="31" t="s">
        <v>143</v>
      </c>
      <c r="G128" s="31" t="s">
        <v>120</v>
      </c>
      <c r="H128" s="31" t="s">
        <v>119</v>
      </c>
      <c r="I128" s="32"/>
      <c r="J128" s="31" t="s">
        <v>483</v>
      </c>
      <c r="K128" s="31" t="s">
        <v>483</v>
      </c>
      <c r="L128" s="31" t="s">
        <v>482</v>
      </c>
      <c r="M128" s="31">
        <v>20</v>
      </c>
      <c r="N128" s="31" t="s">
        <v>481</v>
      </c>
      <c r="O128" s="31" t="s">
        <v>112</v>
      </c>
      <c r="P128" s="31" t="s">
        <v>480</v>
      </c>
      <c r="Q128" s="31" t="s">
        <v>112</v>
      </c>
      <c r="R128" s="31" t="s">
        <v>1596</v>
      </c>
      <c r="S128" s="31" t="s">
        <v>1600</v>
      </c>
      <c r="T128" s="31">
        <f>VLOOKUP(C128,[1]Sheet1!$B$5:$E$152,4,0)</f>
        <v>124403</v>
      </c>
      <c r="U128" s="33">
        <f t="shared" si="2"/>
        <v>23</v>
      </c>
      <c r="V128" s="33">
        <f t="shared" si="3"/>
        <v>5</v>
      </c>
      <c r="W128" s="33" t="s">
        <v>1590</v>
      </c>
    </row>
    <row r="129" spans="1:23" ht="15" x14ac:dyDescent="0.35">
      <c r="A129" s="31" t="s">
        <v>479</v>
      </c>
      <c r="B129" s="31" t="s">
        <v>476</v>
      </c>
      <c r="C129" s="31" t="s">
        <v>153</v>
      </c>
      <c r="D129" s="31" t="s">
        <v>84</v>
      </c>
      <c r="E129" s="31" t="s">
        <v>131</v>
      </c>
      <c r="F129" s="31" t="s">
        <v>152</v>
      </c>
      <c r="G129" s="31" t="s">
        <v>120</v>
      </c>
      <c r="H129" s="31" t="s">
        <v>168</v>
      </c>
      <c r="I129" s="31" t="s">
        <v>475</v>
      </c>
      <c r="J129" s="31" t="s">
        <v>474</v>
      </c>
      <c r="K129" s="31" t="s">
        <v>473</v>
      </c>
      <c r="L129" s="31" t="s">
        <v>472</v>
      </c>
      <c r="M129" s="31">
        <v>40</v>
      </c>
      <c r="N129" s="31" t="s">
        <v>478</v>
      </c>
      <c r="O129" s="31" t="s">
        <v>112</v>
      </c>
      <c r="P129" s="31" t="s">
        <v>470</v>
      </c>
      <c r="Q129" s="31" t="s">
        <v>112</v>
      </c>
      <c r="R129" s="31" t="s">
        <v>1596</v>
      </c>
      <c r="S129" s="31" t="s">
        <v>1605</v>
      </c>
      <c r="T129" s="31">
        <f>VLOOKUP(C129,[1]Sheet1!$B$5:$E$152,4,0)</f>
        <v>124405</v>
      </c>
      <c r="U129" s="33">
        <f t="shared" si="2"/>
        <v>24</v>
      </c>
      <c r="V129" s="33">
        <f t="shared" si="3"/>
        <v>5</v>
      </c>
      <c r="W129" s="33" t="s">
        <v>1590</v>
      </c>
    </row>
    <row r="130" spans="1:23" ht="15" x14ac:dyDescent="0.35">
      <c r="A130" s="31" t="s">
        <v>477</v>
      </c>
      <c r="B130" s="31" t="s">
        <v>476</v>
      </c>
      <c r="C130" s="31" t="s">
        <v>153</v>
      </c>
      <c r="D130" s="31" t="s">
        <v>82</v>
      </c>
      <c r="E130" s="31" t="s">
        <v>126</v>
      </c>
      <c r="F130" s="31" t="s">
        <v>152</v>
      </c>
      <c r="G130" s="31" t="s">
        <v>120</v>
      </c>
      <c r="H130" s="31" t="s">
        <v>168</v>
      </c>
      <c r="I130" s="31" t="s">
        <v>475</v>
      </c>
      <c r="J130" s="31" t="s">
        <v>474</v>
      </c>
      <c r="K130" s="31" t="s">
        <v>473</v>
      </c>
      <c r="L130" s="31" t="s">
        <v>472</v>
      </c>
      <c r="M130" s="31">
        <v>20</v>
      </c>
      <c r="N130" s="31" t="s">
        <v>471</v>
      </c>
      <c r="O130" s="31" t="s">
        <v>112</v>
      </c>
      <c r="P130" s="31" t="s">
        <v>470</v>
      </c>
      <c r="Q130" s="31" t="s">
        <v>112</v>
      </c>
      <c r="R130" s="31" t="s">
        <v>1596</v>
      </c>
      <c r="S130" s="31" t="s">
        <v>1605</v>
      </c>
      <c r="T130" s="31">
        <f>VLOOKUP(C130,[1]Sheet1!$B$5:$E$152,4,0)</f>
        <v>124405</v>
      </c>
      <c r="U130" s="33">
        <f t="shared" si="2"/>
        <v>24</v>
      </c>
      <c r="V130" s="33">
        <f t="shared" si="3"/>
        <v>5</v>
      </c>
      <c r="W130" s="33" t="s">
        <v>1590</v>
      </c>
    </row>
    <row r="131" spans="1:23" ht="15" x14ac:dyDescent="0.35">
      <c r="A131" s="31" t="s">
        <v>469</v>
      </c>
      <c r="B131" s="31" t="s">
        <v>466</v>
      </c>
      <c r="C131" s="31" t="s">
        <v>282</v>
      </c>
      <c r="D131" s="31" t="s">
        <v>18</v>
      </c>
      <c r="E131" s="31" t="s">
        <v>193</v>
      </c>
      <c r="F131" s="31" t="s">
        <v>281</v>
      </c>
      <c r="G131" s="31" t="s">
        <v>120</v>
      </c>
      <c r="H131" s="31" t="s">
        <v>119</v>
      </c>
      <c r="I131" s="32"/>
      <c r="J131" s="31" t="s">
        <v>465</v>
      </c>
      <c r="K131" s="31" t="s">
        <v>433</v>
      </c>
      <c r="L131" s="31" t="s">
        <v>464</v>
      </c>
      <c r="M131" s="31">
        <v>10</v>
      </c>
      <c r="N131" s="31" t="s">
        <v>468</v>
      </c>
      <c r="O131" s="31" t="s">
        <v>112</v>
      </c>
      <c r="P131" s="31" t="s">
        <v>462</v>
      </c>
      <c r="Q131" s="31" t="s">
        <v>112</v>
      </c>
      <c r="R131" s="31" t="s">
        <v>1596</v>
      </c>
      <c r="S131" s="31" t="s">
        <v>1604</v>
      </c>
      <c r="T131" s="31">
        <f>VLOOKUP(C131,[1]Sheet1!$B$5:$E$152,4,0)</f>
        <v>124402</v>
      </c>
      <c r="U131" s="33">
        <f t="shared" ref="U131:U194" si="4">DAY(P131)</f>
        <v>24</v>
      </c>
      <c r="V131" s="33">
        <f t="shared" ref="V131:V194" si="5">MONTH(P131)</f>
        <v>5</v>
      </c>
      <c r="W131" s="33" t="s">
        <v>1590</v>
      </c>
    </row>
    <row r="132" spans="1:23" ht="15" x14ac:dyDescent="0.35">
      <c r="A132" s="31" t="s">
        <v>467</v>
      </c>
      <c r="B132" s="31" t="s">
        <v>466</v>
      </c>
      <c r="C132" s="31" t="s">
        <v>282</v>
      </c>
      <c r="D132" s="31" t="s">
        <v>24</v>
      </c>
      <c r="E132" s="31" t="s">
        <v>193</v>
      </c>
      <c r="F132" s="31" t="s">
        <v>281</v>
      </c>
      <c r="G132" s="31" t="s">
        <v>120</v>
      </c>
      <c r="H132" s="31" t="s">
        <v>119</v>
      </c>
      <c r="I132" s="32"/>
      <c r="J132" s="31" t="s">
        <v>465</v>
      </c>
      <c r="K132" s="31" t="s">
        <v>433</v>
      </c>
      <c r="L132" s="31" t="s">
        <v>464</v>
      </c>
      <c r="M132" s="31">
        <v>10</v>
      </c>
      <c r="N132" s="31" t="s">
        <v>463</v>
      </c>
      <c r="O132" s="31" t="s">
        <v>112</v>
      </c>
      <c r="P132" s="31" t="s">
        <v>462</v>
      </c>
      <c r="Q132" s="31" t="s">
        <v>112</v>
      </c>
      <c r="R132" s="31" t="s">
        <v>1596</v>
      </c>
      <c r="S132" s="31" t="s">
        <v>1604</v>
      </c>
      <c r="T132" s="31">
        <f>VLOOKUP(C132,[1]Sheet1!$B$5:$E$152,4,0)</f>
        <v>124402</v>
      </c>
      <c r="U132" s="33">
        <f t="shared" si="4"/>
        <v>24</v>
      </c>
      <c r="V132" s="33">
        <f t="shared" si="5"/>
        <v>5</v>
      </c>
      <c r="W132" s="33" t="s">
        <v>1590</v>
      </c>
    </row>
    <row r="133" spans="1:23" ht="15" x14ac:dyDescent="0.35">
      <c r="A133" s="31" t="s">
        <v>461</v>
      </c>
      <c r="B133" s="31" t="s">
        <v>447</v>
      </c>
      <c r="C133" s="31" t="s">
        <v>446</v>
      </c>
      <c r="D133" s="31" t="s">
        <v>84</v>
      </c>
      <c r="E133" s="31" t="s">
        <v>443</v>
      </c>
      <c r="F133" s="31" t="s">
        <v>281</v>
      </c>
      <c r="G133" s="31" t="s">
        <v>120</v>
      </c>
      <c r="H133" s="31" t="s">
        <v>119</v>
      </c>
      <c r="I133" s="32"/>
      <c r="J133" s="31" t="s">
        <v>445</v>
      </c>
      <c r="K133" s="31" t="s">
        <v>433</v>
      </c>
      <c r="L133" s="31" t="s">
        <v>444</v>
      </c>
      <c r="M133" s="31">
        <v>1</v>
      </c>
      <c r="N133" s="31" t="s">
        <v>460</v>
      </c>
      <c r="O133" s="31" t="s">
        <v>112</v>
      </c>
      <c r="P133" s="31" t="s">
        <v>441</v>
      </c>
      <c r="Q133" s="31" t="s">
        <v>112</v>
      </c>
      <c r="R133" s="31" t="s">
        <v>1596</v>
      </c>
      <c r="S133" s="31" t="s">
        <v>1604</v>
      </c>
      <c r="T133" s="31">
        <f>VLOOKUP(C133,[1]Sheet1!$B$5:$E$152,4,0)</f>
        <v>124402</v>
      </c>
      <c r="U133" s="33">
        <f t="shared" si="4"/>
        <v>24</v>
      </c>
      <c r="V133" s="33">
        <f t="shared" si="5"/>
        <v>5</v>
      </c>
      <c r="W133" s="33" t="s">
        <v>1590</v>
      </c>
    </row>
    <row r="134" spans="1:23" ht="15" x14ac:dyDescent="0.35">
      <c r="A134" s="31" t="s">
        <v>459</v>
      </c>
      <c r="B134" s="31" t="s">
        <v>458</v>
      </c>
      <c r="C134" s="31" t="s">
        <v>457</v>
      </c>
      <c r="D134" s="31" t="s">
        <v>12</v>
      </c>
      <c r="E134" s="31" t="s">
        <v>128</v>
      </c>
      <c r="F134" s="31" t="s">
        <v>195</v>
      </c>
      <c r="G134" s="31" t="s">
        <v>120</v>
      </c>
      <c r="H134" s="31" t="s">
        <v>119</v>
      </c>
      <c r="I134" s="32"/>
      <c r="J134" s="31" t="s">
        <v>445</v>
      </c>
      <c r="K134" s="31" t="s">
        <v>375</v>
      </c>
      <c r="L134" s="31" t="s">
        <v>456</v>
      </c>
      <c r="M134" s="31">
        <v>200</v>
      </c>
      <c r="N134" s="31" t="s">
        <v>455</v>
      </c>
      <c r="O134" s="31" t="s">
        <v>112</v>
      </c>
      <c r="P134" s="31" t="s">
        <v>454</v>
      </c>
      <c r="Q134" s="31" t="s">
        <v>112</v>
      </c>
      <c r="R134" s="31" t="s">
        <v>1596</v>
      </c>
      <c r="S134" s="31" t="s">
        <v>1599</v>
      </c>
      <c r="T134" s="31">
        <f>VLOOKUP(C134,[1]Sheet1!$B$5:$E$152,4,0)</f>
        <v>124407</v>
      </c>
      <c r="U134" s="33">
        <f t="shared" si="4"/>
        <v>27</v>
      </c>
      <c r="V134" s="33">
        <f t="shared" si="5"/>
        <v>5</v>
      </c>
      <c r="W134" s="33" t="s">
        <v>1590</v>
      </c>
    </row>
    <row r="135" spans="1:23" ht="15" x14ac:dyDescent="0.35">
      <c r="A135" s="31" t="s">
        <v>453</v>
      </c>
      <c r="B135" s="31" t="s">
        <v>452</v>
      </c>
      <c r="C135" s="31" t="s">
        <v>237</v>
      </c>
      <c r="D135" s="31" t="s">
        <v>68</v>
      </c>
      <c r="E135" s="31" t="s">
        <v>159</v>
      </c>
      <c r="F135" s="31" t="s">
        <v>195</v>
      </c>
      <c r="G135" s="31" t="s">
        <v>120</v>
      </c>
      <c r="H135" s="31" t="s">
        <v>119</v>
      </c>
      <c r="I135" s="32"/>
      <c r="J135" s="31" t="s">
        <v>445</v>
      </c>
      <c r="K135" s="31" t="s">
        <v>375</v>
      </c>
      <c r="L135" s="31" t="s">
        <v>451</v>
      </c>
      <c r="M135" s="31">
        <v>60</v>
      </c>
      <c r="N135" s="31" t="s">
        <v>450</v>
      </c>
      <c r="O135" s="31" t="s">
        <v>112</v>
      </c>
      <c r="P135" s="31" t="s">
        <v>449</v>
      </c>
      <c r="Q135" s="31" t="s">
        <v>112</v>
      </c>
      <c r="R135" s="31" t="s">
        <v>1596</v>
      </c>
      <c r="S135" s="31" t="s">
        <v>1599</v>
      </c>
      <c r="T135" s="31">
        <f>VLOOKUP(C135,[1]Sheet1!$B$5:$E$152,4,0)</f>
        <v>124407</v>
      </c>
      <c r="U135" s="33">
        <f t="shared" si="4"/>
        <v>27</v>
      </c>
      <c r="V135" s="33">
        <f t="shared" si="5"/>
        <v>5</v>
      </c>
      <c r="W135" s="33" t="s">
        <v>1590</v>
      </c>
    </row>
    <row r="136" spans="1:23" ht="15" x14ac:dyDescent="0.35">
      <c r="A136" s="31" t="s">
        <v>448</v>
      </c>
      <c r="B136" s="31" t="s">
        <v>447</v>
      </c>
      <c r="C136" s="31" t="s">
        <v>446</v>
      </c>
      <c r="D136" s="31" t="s">
        <v>82</v>
      </c>
      <c r="E136" s="31" t="s">
        <v>443</v>
      </c>
      <c r="F136" s="31" t="s">
        <v>281</v>
      </c>
      <c r="G136" s="31" t="s">
        <v>120</v>
      </c>
      <c r="H136" s="31" t="s">
        <v>119</v>
      </c>
      <c r="I136" s="32"/>
      <c r="J136" s="31" t="s">
        <v>445</v>
      </c>
      <c r="K136" s="31" t="s">
        <v>433</v>
      </c>
      <c r="L136" s="31" t="s">
        <v>444</v>
      </c>
      <c r="M136" s="31">
        <v>1</v>
      </c>
      <c r="N136" s="31" t="s">
        <v>442</v>
      </c>
      <c r="O136" s="31" t="s">
        <v>112</v>
      </c>
      <c r="P136" s="31" t="s">
        <v>441</v>
      </c>
      <c r="Q136" s="31" t="s">
        <v>112</v>
      </c>
      <c r="R136" s="31" t="s">
        <v>1596</v>
      </c>
      <c r="S136" s="31" t="s">
        <v>1604</v>
      </c>
      <c r="T136" s="31">
        <f>VLOOKUP(C136,[1]Sheet1!$B$5:$E$152,4,0)</f>
        <v>124402</v>
      </c>
      <c r="U136" s="33">
        <f t="shared" si="4"/>
        <v>24</v>
      </c>
      <c r="V136" s="33">
        <f t="shared" si="5"/>
        <v>5</v>
      </c>
      <c r="W136" s="33" t="s">
        <v>1590</v>
      </c>
    </row>
    <row r="137" spans="1:23" ht="15" x14ac:dyDescent="0.35">
      <c r="A137" s="31" t="s">
        <v>440</v>
      </c>
      <c r="B137" s="31" t="s">
        <v>439</v>
      </c>
      <c r="C137" s="31" t="s">
        <v>290</v>
      </c>
      <c r="D137" s="31" t="s">
        <v>16</v>
      </c>
      <c r="E137" s="31" t="s">
        <v>126</v>
      </c>
      <c r="F137" s="31" t="s">
        <v>143</v>
      </c>
      <c r="G137" s="31" t="s">
        <v>120</v>
      </c>
      <c r="H137" s="31" t="s">
        <v>119</v>
      </c>
      <c r="I137" s="32"/>
      <c r="J137" s="31" t="s">
        <v>433</v>
      </c>
      <c r="K137" s="31" t="s">
        <v>432</v>
      </c>
      <c r="L137" s="31" t="s">
        <v>438</v>
      </c>
      <c r="M137" s="31">
        <v>20</v>
      </c>
      <c r="N137" s="31" t="s">
        <v>437</v>
      </c>
      <c r="O137" s="31" t="s">
        <v>112</v>
      </c>
      <c r="P137" s="31" t="s">
        <v>436</v>
      </c>
      <c r="Q137" s="31" t="s">
        <v>112</v>
      </c>
      <c r="R137" s="31" t="s">
        <v>1596</v>
      </c>
      <c r="S137" s="31" t="s">
        <v>1600</v>
      </c>
      <c r="T137" s="31">
        <f>VLOOKUP(C137,[1]Sheet1!$B$5:$E$152,4,0)</f>
        <v>124403</v>
      </c>
      <c r="U137" s="33">
        <f t="shared" si="4"/>
        <v>24</v>
      </c>
      <c r="V137" s="33">
        <f t="shared" si="5"/>
        <v>5</v>
      </c>
      <c r="W137" s="33" t="s">
        <v>1590</v>
      </c>
    </row>
    <row r="138" spans="1:23" ht="15" x14ac:dyDescent="0.35">
      <c r="A138" s="31" t="s">
        <v>435</v>
      </c>
      <c r="B138" s="31" t="s">
        <v>434</v>
      </c>
      <c r="C138" s="31" t="s">
        <v>290</v>
      </c>
      <c r="D138" s="31" t="s">
        <v>16</v>
      </c>
      <c r="E138" s="31" t="s">
        <v>126</v>
      </c>
      <c r="F138" s="31" t="s">
        <v>143</v>
      </c>
      <c r="G138" s="31" t="s">
        <v>120</v>
      </c>
      <c r="H138" s="31" t="s">
        <v>119</v>
      </c>
      <c r="I138" s="32"/>
      <c r="J138" s="31" t="s">
        <v>433</v>
      </c>
      <c r="K138" s="31" t="s">
        <v>432</v>
      </c>
      <c r="L138" s="31" t="s">
        <v>431</v>
      </c>
      <c r="M138" s="31">
        <v>20</v>
      </c>
      <c r="N138" s="31" t="s">
        <v>430</v>
      </c>
      <c r="O138" s="31" t="s">
        <v>112</v>
      </c>
      <c r="P138" s="31" t="s">
        <v>429</v>
      </c>
      <c r="Q138" s="31" t="s">
        <v>112</v>
      </c>
      <c r="R138" s="31" t="s">
        <v>1596</v>
      </c>
      <c r="S138" s="31" t="s">
        <v>1600</v>
      </c>
      <c r="T138" s="31">
        <f>VLOOKUP(C138,[1]Sheet1!$B$5:$E$152,4,0)</f>
        <v>124403</v>
      </c>
      <c r="U138" s="33">
        <f t="shared" si="4"/>
        <v>24</v>
      </c>
      <c r="V138" s="33">
        <f t="shared" si="5"/>
        <v>5</v>
      </c>
      <c r="W138" s="33" t="s">
        <v>1590</v>
      </c>
    </row>
    <row r="139" spans="1:23" ht="15" x14ac:dyDescent="0.35">
      <c r="A139" s="31" t="s">
        <v>428</v>
      </c>
      <c r="B139" s="31" t="s">
        <v>427</v>
      </c>
      <c r="C139" s="31" t="s">
        <v>127</v>
      </c>
      <c r="D139" s="31" t="s">
        <v>80</v>
      </c>
      <c r="E139" s="31" t="s">
        <v>149</v>
      </c>
      <c r="F139" s="31" t="s">
        <v>125</v>
      </c>
      <c r="G139" s="31" t="s">
        <v>120</v>
      </c>
      <c r="H139" s="31" t="s">
        <v>168</v>
      </c>
      <c r="I139" s="31" t="s">
        <v>426</v>
      </c>
      <c r="J139" s="31" t="s">
        <v>425</v>
      </c>
      <c r="K139" s="31" t="s">
        <v>424</v>
      </c>
      <c r="L139" s="31" t="s">
        <v>423</v>
      </c>
      <c r="M139" s="31">
        <v>50</v>
      </c>
      <c r="N139" s="31" t="s">
        <v>422</v>
      </c>
      <c r="O139" s="31" t="s">
        <v>112</v>
      </c>
      <c r="P139" s="31" t="s">
        <v>421</v>
      </c>
      <c r="Q139" s="31" t="s">
        <v>112</v>
      </c>
      <c r="R139" s="31" t="s">
        <v>1597</v>
      </c>
      <c r="S139" s="31" t="s">
        <v>1597</v>
      </c>
      <c r="T139" s="31">
        <f>VLOOKUP(C139,[1]Sheet1!$B$5:$E$152,4,0)</f>
        <v>125401</v>
      </c>
      <c r="U139" s="33">
        <f t="shared" si="4"/>
        <v>27</v>
      </c>
      <c r="V139" s="33">
        <f t="shared" si="5"/>
        <v>5</v>
      </c>
      <c r="W139" s="33" t="s">
        <v>1590</v>
      </c>
    </row>
    <row r="140" spans="1:23" ht="15" x14ac:dyDescent="0.35">
      <c r="A140" s="31" t="s">
        <v>420</v>
      </c>
      <c r="B140" s="31" t="s">
        <v>419</v>
      </c>
      <c r="C140" s="31" t="s">
        <v>135</v>
      </c>
      <c r="D140" s="31" t="s">
        <v>68</v>
      </c>
      <c r="E140" s="31" t="s">
        <v>131</v>
      </c>
      <c r="F140" s="31" t="s">
        <v>134</v>
      </c>
      <c r="G140" s="31" t="s">
        <v>120</v>
      </c>
      <c r="H140" s="31" t="s">
        <v>119</v>
      </c>
      <c r="I140" s="32"/>
      <c r="J140" s="31" t="s">
        <v>393</v>
      </c>
      <c r="K140" s="31" t="s">
        <v>375</v>
      </c>
      <c r="L140" s="31" t="s">
        <v>418</v>
      </c>
      <c r="M140" s="31">
        <v>40</v>
      </c>
      <c r="N140" s="31" t="s">
        <v>417</v>
      </c>
      <c r="O140" s="31" t="s">
        <v>112</v>
      </c>
      <c r="P140" s="31" t="s">
        <v>416</v>
      </c>
      <c r="Q140" s="31" t="s">
        <v>112</v>
      </c>
      <c r="R140" s="31" t="s">
        <v>1596</v>
      </c>
      <c r="S140" s="31" t="s">
        <v>1602</v>
      </c>
      <c r="T140" s="31">
        <f>VLOOKUP(C140,[1]Sheet1!$B$5:$E$152,4,0)</f>
        <v>124401</v>
      </c>
      <c r="U140" s="33">
        <f t="shared" si="4"/>
        <v>27</v>
      </c>
      <c r="V140" s="33">
        <f t="shared" si="5"/>
        <v>5</v>
      </c>
      <c r="W140" s="33" t="s">
        <v>1590</v>
      </c>
    </row>
    <row r="141" spans="1:23" ht="15" x14ac:dyDescent="0.35">
      <c r="A141" s="31" t="s">
        <v>415</v>
      </c>
      <c r="B141" s="31" t="s">
        <v>407</v>
      </c>
      <c r="C141" s="31" t="s">
        <v>216</v>
      </c>
      <c r="D141" s="31" t="s">
        <v>8</v>
      </c>
      <c r="E141" s="31" t="s">
        <v>212</v>
      </c>
      <c r="F141" s="31" t="s">
        <v>215</v>
      </c>
      <c r="G141" s="31" t="s">
        <v>120</v>
      </c>
      <c r="H141" s="31" t="s">
        <v>119</v>
      </c>
      <c r="I141" s="32"/>
      <c r="J141" s="31" t="s">
        <v>393</v>
      </c>
      <c r="K141" s="31" t="s">
        <v>331</v>
      </c>
      <c r="L141" s="31" t="s">
        <v>406</v>
      </c>
      <c r="M141" s="31">
        <v>16</v>
      </c>
      <c r="N141" s="31" t="s">
        <v>409</v>
      </c>
      <c r="O141" s="31" t="s">
        <v>112</v>
      </c>
      <c r="P141" s="31" t="s">
        <v>404</v>
      </c>
      <c r="Q141" s="31" t="s">
        <v>112</v>
      </c>
      <c r="R141" s="31" t="s">
        <v>1596</v>
      </c>
      <c r="S141" s="31" t="s">
        <v>1598</v>
      </c>
      <c r="T141" s="31">
        <f>VLOOKUP(C141,[1]Sheet1!$B$5:$E$152,4,0)</f>
        <v>124601</v>
      </c>
      <c r="U141" s="33">
        <f t="shared" si="4"/>
        <v>28</v>
      </c>
      <c r="V141" s="33">
        <f t="shared" si="5"/>
        <v>5</v>
      </c>
      <c r="W141" s="33" t="s">
        <v>1590</v>
      </c>
    </row>
    <row r="142" spans="1:23" ht="15" x14ac:dyDescent="0.35">
      <c r="A142" s="31" t="s">
        <v>410</v>
      </c>
      <c r="B142" s="31" t="s">
        <v>407</v>
      </c>
      <c r="C142" s="31" t="s">
        <v>216</v>
      </c>
      <c r="D142" s="31" t="s">
        <v>10</v>
      </c>
      <c r="E142" s="31" t="s">
        <v>212</v>
      </c>
      <c r="F142" s="31" t="s">
        <v>215</v>
      </c>
      <c r="G142" s="31" t="s">
        <v>120</v>
      </c>
      <c r="H142" s="31" t="s">
        <v>119</v>
      </c>
      <c r="I142" s="32"/>
      <c r="J142" s="31" t="s">
        <v>393</v>
      </c>
      <c r="K142" s="31" t="s">
        <v>331</v>
      </c>
      <c r="L142" s="31" t="s">
        <v>406</v>
      </c>
      <c r="M142" s="31">
        <v>16</v>
      </c>
      <c r="N142" s="31" t="s">
        <v>405</v>
      </c>
      <c r="O142" s="31" t="s">
        <v>112</v>
      </c>
      <c r="P142" s="31" t="s">
        <v>404</v>
      </c>
      <c r="Q142" s="31" t="s">
        <v>112</v>
      </c>
      <c r="R142" s="31" t="s">
        <v>1596</v>
      </c>
      <c r="S142" s="31" t="s">
        <v>1598</v>
      </c>
      <c r="T142" s="31">
        <f>VLOOKUP(C142,[1]Sheet1!$B$5:$E$152,4,0)</f>
        <v>124601</v>
      </c>
      <c r="U142" s="33">
        <f t="shared" si="4"/>
        <v>28</v>
      </c>
      <c r="V142" s="33">
        <f t="shared" si="5"/>
        <v>5</v>
      </c>
      <c r="W142" s="33" t="s">
        <v>1590</v>
      </c>
    </row>
    <row r="143" spans="1:23" ht="15" x14ac:dyDescent="0.35">
      <c r="A143" s="31" t="s">
        <v>408</v>
      </c>
      <c r="B143" s="31" t="s">
        <v>402</v>
      </c>
      <c r="C143" s="31" t="s">
        <v>144</v>
      </c>
      <c r="D143" s="31" t="s">
        <v>74</v>
      </c>
      <c r="E143" s="31" t="s">
        <v>140</v>
      </c>
      <c r="F143" s="31" t="s">
        <v>143</v>
      </c>
      <c r="G143" s="31" t="s">
        <v>120</v>
      </c>
      <c r="H143" s="31" t="s">
        <v>119</v>
      </c>
      <c r="I143" s="32"/>
      <c r="J143" s="31" t="s">
        <v>393</v>
      </c>
      <c r="K143" s="31" t="s">
        <v>393</v>
      </c>
      <c r="L143" s="31" t="s">
        <v>401</v>
      </c>
      <c r="M143" s="31">
        <v>30</v>
      </c>
      <c r="N143" s="31" t="s">
        <v>400</v>
      </c>
      <c r="O143" s="31" t="s">
        <v>112</v>
      </c>
      <c r="P143" s="31" t="s">
        <v>399</v>
      </c>
      <c r="Q143" s="31" t="s">
        <v>112</v>
      </c>
      <c r="R143" s="31" t="s">
        <v>1596</v>
      </c>
      <c r="S143" s="31" t="s">
        <v>1600</v>
      </c>
      <c r="T143" s="31">
        <f>VLOOKUP(C143,[1]Sheet1!$B$5:$E$152,4,0)</f>
        <v>124403</v>
      </c>
      <c r="U143" s="33">
        <f t="shared" si="4"/>
        <v>27</v>
      </c>
      <c r="V143" s="33">
        <f t="shared" si="5"/>
        <v>5</v>
      </c>
      <c r="W143" s="33" t="s">
        <v>1590</v>
      </c>
    </row>
    <row r="144" spans="1:23" ht="15" x14ac:dyDescent="0.35">
      <c r="A144" s="31" t="s">
        <v>403</v>
      </c>
      <c r="B144" s="31" t="s">
        <v>395</v>
      </c>
      <c r="C144" s="31" t="s">
        <v>394</v>
      </c>
      <c r="D144" s="31" t="s">
        <v>20</v>
      </c>
      <c r="E144" s="31" t="s">
        <v>193</v>
      </c>
      <c r="F144" s="31" t="s">
        <v>169</v>
      </c>
      <c r="G144" s="31" t="s">
        <v>120</v>
      </c>
      <c r="H144" s="31" t="s">
        <v>119</v>
      </c>
      <c r="I144" s="32"/>
      <c r="J144" s="31" t="s">
        <v>393</v>
      </c>
      <c r="K144" s="31" t="s">
        <v>375</v>
      </c>
      <c r="L144" s="31" t="s">
        <v>392</v>
      </c>
      <c r="M144" s="31">
        <v>10</v>
      </c>
      <c r="N144" s="31" t="s">
        <v>397</v>
      </c>
      <c r="O144" s="31" t="s">
        <v>112</v>
      </c>
      <c r="P144" s="31" t="s">
        <v>390</v>
      </c>
      <c r="Q144" s="31" t="s">
        <v>112</v>
      </c>
      <c r="R144" s="31" t="s">
        <v>1596</v>
      </c>
      <c r="S144" s="31" t="s">
        <v>1603</v>
      </c>
      <c r="T144" s="31">
        <f>VLOOKUP(C144,[1]Sheet1!$B$5:$E$152,4,0)</f>
        <v>124404</v>
      </c>
      <c r="U144" s="33">
        <f t="shared" si="4"/>
        <v>27</v>
      </c>
      <c r="V144" s="33">
        <f t="shared" si="5"/>
        <v>5</v>
      </c>
      <c r="W144" s="33" t="s">
        <v>1590</v>
      </c>
    </row>
    <row r="145" spans="1:23" ht="15" x14ac:dyDescent="0.35">
      <c r="A145" s="31" t="s">
        <v>398</v>
      </c>
      <c r="B145" s="31" t="s">
        <v>395</v>
      </c>
      <c r="C145" s="31" t="s">
        <v>394</v>
      </c>
      <c r="D145" s="31" t="s">
        <v>22</v>
      </c>
      <c r="E145" s="31" t="s">
        <v>193</v>
      </c>
      <c r="F145" s="31" t="s">
        <v>169</v>
      </c>
      <c r="G145" s="31" t="s">
        <v>120</v>
      </c>
      <c r="H145" s="31" t="s">
        <v>119</v>
      </c>
      <c r="I145" s="32"/>
      <c r="J145" s="31" t="s">
        <v>393</v>
      </c>
      <c r="K145" s="31" t="s">
        <v>375</v>
      </c>
      <c r="L145" s="31" t="s">
        <v>392</v>
      </c>
      <c r="M145" s="31">
        <v>10</v>
      </c>
      <c r="N145" s="31" t="s">
        <v>391</v>
      </c>
      <c r="O145" s="31" t="s">
        <v>112</v>
      </c>
      <c r="P145" s="31" t="s">
        <v>390</v>
      </c>
      <c r="Q145" s="31" t="s">
        <v>112</v>
      </c>
      <c r="R145" s="31" t="s">
        <v>1596</v>
      </c>
      <c r="S145" s="31" t="s">
        <v>1603</v>
      </c>
      <c r="T145" s="31">
        <f>VLOOKUP(C145,[1]Sheet1!$B$5:$E$152,4,0)</f>
        <v>124404</v>
      </c>
      <c r="U145" s="33">
        <f t="shared" si="4"/>
        <v>27</v>
      </c>
      <c r="V145" s="33">
        <f t="shared" si="5"/>
        <v>5</v>
      </c>
      <c r="W145" s="33" t="s">
        <v>1590</v>
      </c>
    </row>
    <row r="146" spans="1:23" ht="15" x14ac:dyDescent="0.35">
      <c r="A146" s="31" t="s">
        <v>396</v>
      </c>
      <c r="B146" s="31" t="s">
        <v>414</v>
      </c>
      <c r="C146" s="31" t="s">
        <v>135</v>
      </c>
      <c r="D146" s="31" t="s">
        <v>68</v>
      </c>
      <c r="E146" s="31" t="s">
        <v>131</v>
      </c>
      <c r="F146" s="31" t="s">
        <v>134</v>
      </c>
      <c r="G146" s="31" t="s">
        <v>120</v>
      </c>
      <c r="H146" s="31" t="s">
        <v>119</v>
      </c>
      <c r="I146" s="32"/>
      <c r="J146" s="31" t="s">
        <v>393</v>
      </c>
      <c r="K146" s="31" t="s">
        <v>375</v>
      </c>
      <c r="L146" s="31" t="s">
        <v>413</v>
      </c>
      <c r="M146" s="31">
        <v>40</v>
      </c>
      <c r="N146" s="31" t="s">
        <v>412</v>
      </c>
      <c r="O146" s="31" t="s">
        <v>112</v>
      </c>
      <c r="P146" s="31" t="s">
        <v>411</v>
      </c>
      <c r="Q146" s="31" t="s">
        <v>112</v>
      </c>
      <c r="R146" s="31" t="s">
        <v>1596</v>
      </c>
      <c r="S146" s="31" t="s">
        <v>1602</v>
      </c>
      <c r="T146" s="31">
        <f>VLOOKUP(C146,[1]Sheet1!$B$5:$E$152,4,0)</f>
        <v>124401</v>
      </c>
      <c r="U146" s="33">
        <f t="shared" si="4"/>
        <v>27</v>
      </c>
      <c r="V146" s="33">
        <f t="shared" si="5"/>
        <v>5</v>
      </c>
      <c r="W146" s="33" t="s">
        <v>1590</v>
      </c>
    </row>
    <row r="147" spans="1:23" ht="15" x14ac:dyDescent="0.35">
      <c r="A147" s="31" t="s">
        <v>389</v>
      </c>
      <c r="B147" s="31" t="s">
        <v>388</v>
      </c>
      <c r="C147" s="31" t="s">
        <v>127</v>
      </c>
      <c r="D147" s="31" t="s">
        <v>48</v>
      </c>
      <c r="E147" s="31" t="s">
        <v>128</v>
      </c>
      <c r="F147" s="31" t="s">
        <v>125</v>
      </c>
      <c r="G147" s="31" t="s">
        <v>120</v>
      </c>
      <c r="H147" s="31" t="s">
        <v>119</v>
      </c>
      <c r="I147" s="32"/>
      <c r="J147" s="31" t="s">
        <v>375</v>
      </c>
      <c r="K147" s="31" t="s">
        <v>375</v>
      </c>
      <c r="L147" s="31" t="s">
        <v>374</v>
      </c>
      <c r="M147" s="31">
        <v>200</v>
      </c>
      <c r="N147" s="31" t="s">
        <v>387</v>
      </c>
      <c r="O147" s="31" t="s">
        <v>112</v>
      </c>
      <c r="P147" s="31" t="s">
        <v>372</v>
      </c>
      <c r="Q147" s="31" t="s">
        <v>112</v>
      </c>
      <c r="R147" s="31" t="s">
        <v>1597</v>
      </c>
      <c r="S147" s="31" t="s">
        <v>1597</v>
      </c>
      <c r="T147" s="31">
        <f>VLOOKUP(C147,[1]Sheet1!$B$5:$E$152,4,0)</f>
        <v>125401</v>
      </c>
      <c r="U147" s="33">
        <f t="shared" si="4"/>
        <v>27</v>
      </c>
      <c r="V147" s="33">
        <f t="shared" si="5"/>
        <v>5</v>
      </c>
      <c r="W147" s="33" t="s">
        <v>1590</v>
      </c>
    </row>
    <row r="148" spans="1:23" ht="15" x14ac:dyDescent="0.35">
      <c r="A148" s="31" t="s">
        <v>386</v>
      </c>
      <c r="B148" s="31" t="s">
        <v>376</v>
      </c>
      <c r="C148" s="31" t="s">
        <v>127</v>
      </c>
      <c r="D148" s="31" t="s">
        <v>62</v>
      </c>
      <c r="E148" s="31" t="s">
        <v>149</v>
      </c>
      <c r="F148" s="31" t="s">
        <v>125</v>
      </c>
      <c r="G148" s="31" t="s">
        <v>120</v>
      </c>
      <c r="H148" s="31" t="s">
        <v>119</v>
      </c>
      <c r="I148" s="32"/>
      <c r="J148" s="31" t="s">
        <v>375</v>
      </c>
      <c r="K148" s="31" t="s">
        <v>375</v>
      </c>
      <c r="L148" s="31" t="s">
        <v>374</v>
      </c>
      <c r="M148" s="31">
        <v>50</v>
      </c>
      <c r="N148" s="31" t="s">
        <v>385</v>
      </c>
      <c r="O148" s="31" t="s">
        <v>112</v>
      </c>
      <c r="P148" s="31" t="s">
        <v>372</v>
      </c>
      <c r="Q148" s="31" t="s">
        <v>112</v>
      </c>
      <c r="R148" s="31" t="s">
        <v>1597</v>
      </c>
      <c r="S148" s="31" t="s">
        <v>1597</v>
      </c>
      <c r="T148" s="31">
        <f>VLOOKUP(C148,[1]Sheet1!$B$5:$E$152,4,0)</f>
        <v>125401</v>
      </c>
      <c r="U148" s="33">
        <f t="shared" si="4"/>
        <v>27</v>
      </c>
      <c r="V148" s="33">
        <f t="shared" si="5"/>
        <v>5</v>
      </c>
      <c r="W148" s="33" t="s">
        <v>1590</v>
      </c>
    </row>
    <row r="149" spans="1:23" ht="15" x14ac:dyDescent="0.35">
      <c r="A149" s="31" t="s">
        <v>163</v>
      </c>
      <c r="B149" s="31" t="s">
        <v>376</v>
      </c>
      <c r="C149" s="31" t="s">
        <v>127</v>
      </c>
      <c r="D149" s="31" t="s">
        <v>106</v>
      </c>
      <c r="E149" s="31" t="s">
        <v>163</v>
      </c>
      <c r="F149" s="31" t="s">
        <v>125</v>
      </c>
      <c r="G149" s="31" t="s">
        <v>120</v>
      </c>
      <c r="H149" s="31" t="s">
        <v>119</v>
      </c>
      <c r="I149" s="32"/>
      <c r="J149" s="31" t="s">
        <v>375</v>
      </c>
      <c r="K149" s="31" t="s">
        <v>375</v>
      </c>
      <c r="L149" s="31" t="s">
        <v>374</v>
      </c>
      <c r="M149" s="31">
        <v>150</v>
      </c>
      <c r="N149" s="31" t="s">
        <v>384</v>
      </c>
      <c r="O149" s="31" t="s">
        <v>112</v>
      </c>
      <c r="P149" s="31" t="s">
        <v>372</v>
      </c>
      <c r="Q149" s="31" t="s">
        <v>112</v>
      </c>
      <c r="R149" s="31" t="s">
        <v>1597</v>
      </c>
      <c r="S149" s="31" t="s">
        <v>1597</v>
      </c>
      <c r="T149" s="31">
        <f>VLOOKUP(C149,[1]Sheet1!$B$5:$E$152,4,0)</f>
        <v>125401</v>
      </c>
      <c r="U149" s="33">
        <f t="shared" si="4"/>
        <v>27</v>
      </c>
      <c r="V149" s="33">
        <f t="shared" si="5"/>
        <v>5</v>
      </c>
      <c r="W149" s="33" t="s">
        <v>1590</v>
      </c>
    </row>
    <row r="150" spans="1:23" ht="15" x14ac:dyDescent="0.35">
      <c r="A150" s="31" t="s">
        <v>383</v>
      </c>
      <c r="B150" s="31" t="s">
        <v>376</v>
      </c>
      <c r="C150" s="31" t="s">
        <v>127</v>
      </c>
      <c r="D150" s="31" t="s">
        <v>92</v>
      </c>
      <c r="E150" s="31" t="s">
        <v>128</v>
      </c>
      <c r="F150" s="31" t="s">
        <v>125</v>
      </c>
      <c r="G150" s="31" t="s">
        <v>120</v>
      </c>
      <c r="H150" s="31" t="s">
        <v>119</v>
      </c>
      <c r="I150" s="32"/>
      <c r="J150" s="31" t="s">
        <v>375</v>
      </c>
      <c r="K150" s="31" t="s">
        <v>375</v>
      </c>
      <c r="L150" s="31" t="s">
        <v>374</v>
      </c>
      <c r="M150" s="31">
        <v>200</v>
      </c>
      <c r="N150" s="31" t="s">
        <v>382</v>
      </c>
      <c r="O150" s="31" t="s">
        <v>112</v>
      </c>
      <c r="P150" s="31" t="s">
        <v>372</v>
      </c>
      <c r="Q150" s="31" t="s">
        <v>112</v>
      </c>
      <c r="R150" s="31" t="s">
        <v>1597</v>
      </c>
      <c r="S150" s="31" t="s">
        <v>1597</v>
      </c>
      <c r="T150" s="31">
        <f>VLOOKUP(C150,[1]Sheet1!$B$5:$E$152,4,0)</f>
        <v>125401</v>
      </c>
      <c r="U150" s="33">
        <f t="shared" si="4"/>
        <v>27</v>
      </c>
      <c r="V150" s="33">
        <f t="shared" si="5"/>
        <v>5</v>
      </c>
      <c r="W150" s="33" t="s">
        <v>1590</v>
      </c>
    </row>
    <row r="151" spans="1:23" ht="15" x14ac:dyDescent="0.35">
      <c r="A151" s="31" t="s">
        <v>381</v>
      </c>
      <c r="B151" s="31" t="s">
        <v>376</v>
      </c>
      <c r="C151" s="31" t="s">
        <v>127</v>
      </c>
      <c r="D151" s="31" t="s">
        <v>102</v>
      </c>
      <c r="E151" s="31" t="s">
        <v>149</v>
      </c>
      <c r="F151" s="31" t="s">
        <v>125</v>
      </c>
      <c r="G151" s="31" t="s">
        <v>120</v>
      </c>
      <c r="H151" s="31" t="s">
        <v>119</v>
      </c>
      <c r="I151" s="32"/>
      <c r="J151" s="31" t="s">
        <v>375</v>
      </c>
      <c r="K151" s="31" t="s">
        <v>375</v>
      </c>
      <c r="L151" s="31" t="s">
        <v>374</v>
      </c>
      <c r="M151" s="31">
        <v>50</v>
      </c>
      <c r="N151" s="31" t="s">
        <v>380</v>
      </c>
      <c r="O151" s="31" t="s">
        <v>112</v>
      </c>
      <c r="P151" s="31" t="s">
        <v>372</v>
      </c>
      <c r="Q151" s="31" t="s">
        <v>112</v>
      </c>
      <c r="R151" s="31" t="s">
        <v>1597</v>
      </c>
      <c r="S151" s="31" t="s">
        <v>1597</v>
      </c>
      <c r="T151" s="31">
        <f>VLOOKUP(C151,[1]Sheet1!$B$5:$E$152,4,0)</f>
        <v>125401</v>
      </c>
      <c r="U151" s="33">
        <f t="shared" si="4"/>
        <v>27</v>
      </c>
      <c r="V151" s="33">
        <f t="shared" si="5"/>
        <v>5</v>
      </c>
      <c r="W151" s="33" t="s">
        <v>1590</v>
      </c>
    </row>
    <row r="152" spans="1:23" ht="15" x14ac:dyDescent="0.35">
      <c r="A152" s="31" t="s">
        <v>379</v>
      </c>
      <c r="B152" s="31" t="s">
        <v>376</v>
      </c>
      <c r="C152" s="31" t="s">
        <v>127</v>
      </c>
      <c r="D152" s="31" t="s">
        <v>38</v>
      </c>
      <c r="E152" s="31" t="s">
        <v>126</v>
      </c>
      <c r="F152" s="31" t="s">
        <v>125</v>
      </c>
      <c r="G152" s="31" t="s">
        <v>120</v>
      </c>
      <c r="H152" s="31" t="s">
        <v>119</v>
      </c>
      <c r="I152" s="32"/>
      <c r="J152" s="31" t="s">
        <v>375</v>
      </c>
      <c r="K152" s="31" t="s">
        <v>375</v>
      </c>
      <c r="L152" s="31" t="s">
        <v>374</v>
      </c>
      <c r="M152" s="31">
        <v>20</v>
      </c>
      <c r="N152" s="31" t="s">
        <v>378</v>
      </c>
      <c r="O152" s="31" t="s">
        <v>112</v>
      </c>
      <c r="P152" s="31" t="s">
        <v>372</v>
      </c>
      <c r="Q152" s="31" t="s">
        <v>112</v>
      </c>
      <c r="R152" s="31" t="s">
        <v>1597</v>
      </c>
      <c r="S152" s="31" t="s">
        <v>1597</v>
      </c>
      <c r="T152" s="31">
        <f>VLOOKUP(C152,[1]Sheet1!$B$5:$E$152,4,0)</f>
        <v>125401</v>
      </c>
      <c r="U152" s="33">
        <f t="shared" si="4"/>
        <v>27</v>
      </c>
      <c r="V152" s="33">
        <f t="shared" si="5"/>
        <v>5</v>
      </c>
      <c r="W152" s="33" t="s">
        <v>1590</v>
      </c>
    </row>
    <row r="153" spans="1:23" ht="15" x14ac:dyDescent="0.35">
      <c r="A153" s="31" t="s">
        <v>377</v>
      </c>
      <c r="B153" s="31" t="s">
        <v>376</v>
      </c>
      <c r="C153" s="31" t="s">
        <v>127</v>
      </c>
      <c r="D153" s="31" t="s">
        <v>44</v>
      </c>
      <c r="E153" s="31" t="s">
        <v>193</v>
      </c>
      <c r="F153" s="31" t="s">
        <v>125</v>
      </c>
      <c r="G153" s="31" t="s">
        <v>120</v>
      </c>
      <c r="H153" s="31" t="s">
        <v>119</v>
      </c>
      <c r="I153" s="32"/>
      <c r="J153" s="31" t="s">
        <v>375</v>
      </c>
      <c r="K153" s="31" t="s">
        <v>375</v>
      </c>
      <c r="L153" s="31" t="s">
        <v>374</v>
      </c>
      <c r="M153" s="31">
        <v>10</v>
      </c>
      <c r="N153" s="31" t="s">
        <v>373</v>
      </c>
      <c r="O153" s="31" t="s">
        <v>112</v>
      </c>
      <c r="P153" s="31" t="s">
        <v>372</v>
      </c>
      <c r="Q153" s="31" t="s">
        <v>112</v>
      </c>
      <c r="R153" s="31" t="s">
        <v>1597</v>
      </c>
      <c r="S153" s="31" t="s">
        <v>1597</v>
      </c>
      <c r="T153" s="31">
        <f>VLOOKUP(C153,[1]Sheet1!$B$5:$E$152,4,0)</f>
        <v>125401</v>
      </c>
      <c r="U153" s="33">
        <f t="shared" si="4"/>
        <v>27</v>
      </c>
      <c r="V153" s="33">
        <f t="shared" si="5"/>
        <v>5</v>
      </c>
      <c r="W153" s="33" t="s">
        <v>1590</v>
      </c>
    </row>
    <row r="154" spans="1:23" ht="15" x14ac:dyDescent="0.35">
      <c r="A154" s="31" t="s">
        <v>371</v>
      </c>
      <c r="B154" s="31" t="s">
        <v>368</v>
      </c>
      <c r="C154" s="31" t="s">
        <v>216</v>
      </c>
      <c r="D154" s="31" t="s">
        <v>8</v>
      </c>
      <c r="E154" s="31" t="s">
        <v>212</v>
      </c>
      <c r="F154" s="31" t="s">
        <v>215</v>
      </c>
      <c r="G154" s="31" t="s">
        <v>120</v>
      </c>
      <c r="H154" s="31" t="s">
        <v>119</v>
      </c>
      <c r="I154" s="32"/>
      <c r="J154" s="31" t="s">
        <v>361</v>
      </c>
      <c r="K154" s="31" t="s">
        <v>331</v>
      </c>
      <c r="L154" s="31" t="s">
        <v>367</v>
      </c>
      <c r="M154" s="31">
        <v>16</v>
      </c>
      <c r="N154" s="31" t="s">
        <v>370</v>
      </c>
      <c r="O154" s="31" t="s">
        <v>112</v>
      </c>
      <c r="P154" s="31" t="s">
        <v>365</v>
      </c>
      <c r="Q154" s="31" t="s">
        <v>112</v>
      </c>
      <c r="R154" s="31" t="s">
        <v>1596</v>
      </c>
      <c r="S154" s="31" t="s">
        <v>1598</v>
      </c>
      <c r="T154" s="31">
        <f>VLOOKUP(C154,[1]Sheet1!$B$5:$E$152,4,0)</f>
        <v>124601</v>
      </c>
      <c r="U154" s="33">
        <f t="shared" si="4"/>
        <v>28</v>
      </c>
      <c r="V154" s="33">
        <f t="shared" si="5"/>
        <v>5</v>
      </c>
      <c r="W154" s="33" t="s">
        <v>1590</v>
      </c>
    </row>
    <row r="155" spans="1:23" ht="15" x14ac:dyDescent="0.35">
      <c r="A155" s="31" t="s">
        <v>369</v>
      </c>
      <c r="B155" s="31" t="s">
        <v>368</v>
      </c>
      <c r="C155" s="31" t="s">
        <v>216</v>
      </c>
      <c r="D155" s="31" t="s">
        <v>10</v>
      </c>
      <c r="E155" s="31" t="s">
        <v>212</v>
      </c>
      <c r="F155" s="31" t="s">
        <v>215</v>
      </c>
      <c r="G155" s="31" t="s">
        <v>120</v>
      </c>
      <c r="H155" s="31" t="s">
        <v>119</v>
      </c>
      <c r="I155" s="32"/>
      <c r="J155" s="31" t="s">
        <v>361</v>
      </c>
      <c r="K155" s="31" t="s">
        <v>331</v>
      </c>
      <c r="L155" s="31" t="s">
        <v>367</v>
      </c>
      <c r="M155" s="31">
        <v>16</v>
      </c>
      <c r="N155" s="31" t="s">
        <v>366</v>
      </c>
      <c r="O155" s="31" t="s">
        <v>112</v>
      </c>
      <c r="P155" s="31" t="s">
        <v>365</v>
      </c>
      <c r="Q155" s="31" t="s">
        <v>112</v>
      </c>
      <c r="R155" s="31" t="s">
        <v>1596</v>
      </c>
      <c r="S155" s="31" t="s">
        <v>1598</v>
      </c>
      <c r="T155" s="31">
        <f>VLOOKUP(C155,[1]Sheet1!$B$5:$E$152,4,0)</f>
        <v>124601</v>
      </c>
      <c r="U155" s="33">
        <f t="shared" si="4"/>
        <v>28</v>
      </c>
      <c r="V155" s="33">
        <f t="shared" si="5"/>
        <v>5</v>
      </c>
      <c r="W155" s="33" t="s">
        <v>1590</v>
      </c>
    </row>
    <row r="156" spans="1:23" ht="15" x14ac:dyDescent="0.35">
      <c r="A156" s="31" t="s">
        <v>364</v>
      </c>
      <c r="B156" s="31" t="s">
        <v>363</v>
      </c>
      <c r="C156" s="31" t="s">
        <v>362</v>
      </c>
      <c r="D156" s="31" t="s">
        <v>68</v>
      </c>
      <c r="E156" s="31" t="s">
        <v>163</v>
      </c>
      <c r="F156" s="31" t="s">
        <v>169</v>
      </c>
      <c r="G156" s="31" t="s">
        <v>120</v>
      </c>
      <c r="H156" s="31" t="s">
        <v>119</v>
      </c>
      <c r="I156" s="32"/>
      <c r="J156" s="31" t="s">
        <v>361</v>
      </c>
      <c r="K156" s="31" t="s">
        <v>350</v>
      </c>
      <c r="L156" s="31" t="s">
        <v>360</v>
      </c>
      <c r="M156" s="31">
        <v>150</v>
      </c>
      <c r="N156" s="31" t="s">
        <v>359</v>
      </c>
      <c r="O156" s="31" t="s">
        <v>112</v>
      </c>
      <c r="P156" s="31" t="s">
        <v>358</v>
      </c>
      <c r="Q156" s="31" t="s">
        <v>112</v>
      </c>
      <c r="R156" s="31" t="s">
        <v>1596</v>
      </c>
      <c r="S156" s="31" t="s">
        <v>1603</v>
      </c>
      <c r="T156" s="31">
        <f>VLOOKUP(C156,[1]Sheet1!$B$5:$E$152,4,0)</f>
        <v>124404</v>
      </c>
      <c r="U156" s="33">
        <f t="shared" si="4"/>
        <v>28</v>
      </c>
      <c r="V156" s="33">
        <f t="shared" si="5"/>
        <v>5</v>
      </c>
      <c r="W156" s="33" t="s">
        <v>1590</v>
      </c>
    </row>
    <row r="157" spans="1:23" ht="15" x14ac:dyDescent="0.35">
      <c r="A157" s="31" t="s">
        <v>357</v>
      </c>
      <c r="B157" s="31" t="s">
        <v>356</v>
      </c>
      <c r="C157" s="31" t="s">
        <v>170</v>
      </c>
      <c r="D157" s="31" t="s">
        <v>52</v>
      </c>
      <c r="E157" s="31" t="s">
        <v>115</v>
      </c>
      <c r="F157" s="31" t="s">
        <v>169</v>
      </c>
      <c r="G157" s="31" t="s">
        <v>120</v>
      </c>
      <c r="H157" s="31" t="s">
        <v>119</v>
      </c>
      <c r="I157" s="32"/>
      <c r="J157" s="31" t="s">
        <v>350</v>
      </c>
      <c r="K157" s="31" t="s">
        <v>350</v>
      </c>
      <c r="L157" s="31" t="s">
        <v>355</v>
      </c>
      <c r="M157" s="31">
        <v>100</v>
      </c>
      <c r="N157" s="31" t="s">
        <v>354</v>
      </c>
      <c r="O157" s="31" t="s">
        <v>112</v>
      </c>
      <c r="P157" s="31" t="s">
        <v>353</v>
      </c>
      <c r="Q157" s="31" t="s">
        <v>112</v>
      </c>
      <c r="R157" s="31" t="s">
        <v>1596</v>
      </c>
      <c r="S157" s="31" t="s">
        <v>1603</v>
      </c>
      <c r="T157" s="31">
        <f>VLOOKUP(C157,[1]Sheet1!$B$5:$E$152,4,0)</f>
        <v>124404</v>
      </c>
      <c r="U157" s="33">
        <f t="shared" si="4"/>
        <v>28</v>
      </c>
      <c r="V157" s="33">
        <f t="shared" si="5"/>
        <v>5</v>
      </c>
      <c r="W157" s="33" t="s">
        <v>1590</v>
      </c>
    </row>
    <row r="158" spans="1:23" ht="15" x14ac:dyDescent="0.35">
      <c r="A158" s="31" t="s">
        <v>352</v>
      </c>
      <c r="B158" s="31" t="s">
        <v>351</v>
      </c>
      <c r="C158" s="31" t="s">
        <v>196</v>
      </c>
      <c r="D158" s="31" t="s">
        <v>84</v>
      </c>
      <c r="E158" s="31" t="s">
        <v>193</v>
      </c>
      <c r="F158" s="31" t="s">
        <v>195</v>
      </c>
      <c r="G158" s="31" t="s">
        <v>120</v>
      </c>
      <c r="H158" s="31" t="s">
        <v>119</v>
      </c>
      <c r="I158" s="32"/>
      <c r="J158" s="31" t="s">
        <v>350</v>
      </c>
      <c r="K158" s="31" t="s">
        <v>331</v>
      </c>
      <c r="L158" s="31" t="s">
        <v>349</v>
      </c>
      <c r="M158" s="31">
        <v>10</v>
      </c>
      <c r="N158" s="31" t="s">
        <v>348</v>
      </c>
      <c r="O158" s="31" t="s">
        <v>201</v>
      </c>
      <c r="P158" s="31" t="s">
        <v>347</v>
      </c>
      <c r="Q158" s="31" t="s">
        <v>112</v>
      </c>
      <c r="R158" s="31" t="s">
        <v>1596</v>
      </c>
      <c r="S158" s="31" t="s">
        <v>1599</v>
      </c>
      <c r="T158" s="31">
        <f>VLOOKUP(C158,[1]Sheet1!$B$5:$E$152,4,0)</f>
        <v>124407</v>
      </c>
      <c r="U158" s="33">
        <f t="shared" si="4"/>
        <v>28</v>
      </c>
      <c r="V158" s="33">
        <f t="shared" si="5"/>
        <v>5</v>
      </c>
      <c r="W158" s="33" t="s">
        <v>1590</v>
      </c>
    </row>
    <row r="159" spans="1:23" ht="15" x14ac:dyDescent="0.35">
      <c r="A159" s="31" t="s">
        <v>346</v>
      </c>
      <c r="B159" s="31" t="s">
        <v>343</v>
      </c>
      <c r="C159" s="31" t="s">
        <v>342</v>
      </c>
      <c r="D159" s="31" t="s">
        <v>26</v>
      </c>
      <c r="E159" s="31" t="s">
        <v>212</v>
      </c>
      <c r="F159" s="31" t="s">
        <v>215</v>
      </c>
      <c r="G159" s="31" t="s">
        <v>120</v>
      </c>
      <c r="H159" s="31" t="s">
        <v>119</v>
      </c>
      <c r="I159" s="32"/>
      <c r="J159" s="31" t="s">
        <v>341</v>
      </c>
      <c r="K159" s="31" t="s">
        <v>331</v>
      </c>
      <c r="L159" s="31" t="s">
        <v>340</v>
      </c>
      <c r="M159" s="31">
        <v>16</v>
      </c>
      <c r="N159" s="31" t="s">
        <v>345</v>
      </c>
      <c r="O159" s="31" t="s">
        <v>112</v>
      </c>
      <c r="P159" s="31" t="s">
        <v>337</v>
      </c>
      <c r="Q159" s="31" t="s">
        <v>112</v>
      </c>
      <c r="R159" s="31" t="s">
        <v>1596</v>
      </c>
      <c r="S159" s="31" t="s">
        <v>1598</v>
      </c>
      <c r="T159" s="31">
        <f>VLOOKUP(C159,[1]Sheet1!$B$5:$E$152,4,0)</f>
        <v>124601</v>
      </c>
      <c r="U159" s="33">
        <f t="shared" si="4"/>
        <v>28</v>
      </c>
      <c r="V159" s="33">
        <f t="shared" si="5"/>
        <v>5</v>
      </c>
      <c r="W159" s="33" t="s">
        <v>1590</v>
      </c>
    </row>
    <row r="160" spans="1:23" ht="15" x14ac:dyDescent="0.35">
      <c r="A160" s="31" t="s">
        <v>344</v>
      </c>
      <c r="B160" s="31" t="s">
        <v>343</v>
      </c>
      <c r="C160" s="31" t="s">
        <v>342</v>
      </c>
      <c r="D160" s="31" t="s">
        <v>34</v>
      </c>
      <c r="E160" s="31" t="s">
        <v>339</v>
      </c>
      <c r="F160" s="31" t="s">
        <v>215</v>
      </c>
      <c r="G160" s="31" t="s">
        <v>120</v>
      </c>
      <c r="H160" s="31" t="s">
        <v>119</v>
      </c>
      <c r="I160" s="32"/>
      <c r="J160" s="31" t="s">
        <v>341</v>
      </c>
      <c r="K160" s="31" t="s">
        <v>331</v>
      </c>
      <c r="L160" s="31" t="s">
        <v>340</v>
      </c>
      <c r="M160" s="31">
        <v>2</v>
      </c>
      <c r="N160" s="31" t="s">
        <v>338</v>
      </c>
      <c r="O160" s="31" t="s">
        <v>112</v>
      </c>
      <c r="P160" s="31" t="s">
        <v>337</v>
      </c>
      <c r="Q160" s="31" t="s">
        <v>112</v>
      </c>
      <c r="R160" s="31" t="s">
        <v>1596</v>
      </c>
      <c r="S160" s="31" t="s">
        <v>1598</v>
      </c>
      <c r="T160" s="31">
        <f>VLOOKUP(C160,[1]Sheet1!$B$5:$E$152,4,0)</f>
        <v>124601</v>
      </c>
      <c r="U160" s="33">
        <f t="shared" si="4"/>
        <v>28</v>
      </c>
      <c r="V160" s="33">
        <f t="shared" si="5"/>
        <v>5</v>
      </c>
      <c r="W160" s="33" t="s">
        <v>1590</v>
      </c>
    </row>
    <row r="161" spans="1:23" ht="15" x14ac:dyDescent="0.35">
      <c r="A161" s="31" t="s">
        <v>336</v>
      </c>
      <c r="B161" s="31" t="s">
        <v>335</v>
      </c>
      <c r="C161" s="31" t="s">
        <v>290</v>
      </c>
      <c r="D161" s="31" t="s">
        <v>16</v>
      </c>
      <c r="E161" s="31" t="s">
        <v>126</v>
      </c>
      <c r="F161" s="31" t="s">
        <v>143</v>
      </c>
      <c r="G161" s="31" t="s">
        <v>120</v>
      </c>
      <c r="H161" s="31" t="s">
        <v>119</v>
      </c>
      <c r="I161" s="32"/>
      <c r="J161" s="31" t="s">
        <v>331</v>
      </c>
      <c r="K161" s="31" t="s">
        <v>331</v>
      </c>
      <c r="L161" s="31" t="s">
        <v>330</v>
      </c>
      <c r="M161" s="31">
        <v>20</v>
      </c>
      <c r="N161" s="31" t="s">
        <v>334</v>
      </c>
      <c r="O161" s="31" t="s">
        <v>112</v>
      </c>
      <c r="P161" s="31" t="s">
        <v>328</v>
      </c>
      <c r="Q161" s="31" t="s">
        <v>112</v>
      </c>
      <c r="R161" s="31" t="s">
        <v>1596</v>
      </c>
      <c r="S161" s="31" t="s">
        <v>1600</v>
      </c>
      <c r="T161" s="31">
        <f>VLOOKUP(C161,[1]Sheet1!$B$5:$E$152,4,0)</f>
        <v>124403</v>
      </c>
      <c r="U161" s="33">
        <f t="shared" si="4"/>
        <v>28</v>
      </c>
      <c r="V161" s="33">
        <f t="shared" si="5"/>
        <v>5</v>
      </c>
      <c r="W161" s="33" t="s">
        <v>1590</v>
      </c>
    </row>
    <row r="162" spans="1:23" ht="15" x14ac:dyDescent="0.35">
      <c r="A162" s="31" t="s">
        <v>333</v>
      </c>
      <c r="B162" s="31" t="s">
        <v>332</v>
      </c>
      <c r="C162" s="31" t="s">
        <v>290</v>
      </c>
      <c r="D162" s="31" t="s">
        <v>16</v>
      </c>
      <c r="E162" s="31" t="s">
        <v>126</v>
      </c>
      <c r="F162" s="31" t="s">
        <v>143</v>
      </c>
      <c r="G162" s="31" t="s">
        <v>120</v>
      </c>
      <c r="H162" s="31" t="s">
        <v>119</v>
      </c>
      <c r="I162" s="32"/>
      <c r="J162" s="31" t="s">
        <v>331</v>
      </c>
      <c r="K162" s="31" t="s">
        <v>331</v>
      </c>
      <c r="L162" s="31" t="s">
        <v>330</v>
      </c>
      <c r="M162" s="31">
        <v>20</v>
      </c>
      <c r="N162" s="31" t="s">
        <v>329</v>
      </c>
      <c r="O162" s="31" t="s">
        <v>112</v>
      </c>
      <c r="P162" s="31" t="s">
        <v>328</v>
      </c>
      <c r="Q162" s="31" t="s">
        <v>112</v>
      </c>
      <c r="R162" s="31" t="s">
        <v>1596</v>
      </c>
      <c r="S162" s="31" t="s">
        <v>1600</v>
      </c>
      <c r="T162" s="31">
        <f>VLOOKUP(C162,[1]Sheet1!$B$5:$E$152,4,0)</f>
        <v>124403</v>
      </c>
      <c r="U162" s="33">
        <f t="shared" si="4"/>
        <v>28</v>
      </c>
      <c r="V162" s="33">
        <f t="shared" si="5"/>
        <v>5</v>
      </c>
      <c r="W162" s="33" t="s">
        <v>1590</v>
      </c>
    </row>
    <row r="163" spans="1:23" ht="15" x14ac:dyDescent="0.35">
      <c r="A163" s="31" t="s">
        <v>327</v>
      </c>
      <c r="B163" s="31" t="s">
        <v>324</v>
      </c>
      <c r="C163" s="31" t="s">
        <v>153</v>
      </c>
      <c r="D163" s="31" t="s">
        <v>84</v>
      </c>
      <c r="E163" s="31" t="s">
        <v>149</v>
      </c>
      <c r="F163" s="31" t="s">
        <v>152</v>
      </c>
      <c r="G163" s="31" t="s">
        <v>120</v>
      </c>
      <c r="H163" s="31" t="s">
        <v>119</v>
      </c>
      <c r="I163" s="32"/>
      <c r="J163" s="31" t="s">
        <v>323</v>
      </c>
      <c r="K163" s="31" t="s">
        <v>315</v>
      </c>
      <c r="L163" s="31" t="s">
        <v>322</v>
      </c>
      <c r="M163" s="31">
        <v>50</v>
      </c>
      <c r="N163" s="31" t="s">
        <v>326</v>
      </c>
      <c r="O163" s="31" t="s">
        <v>112</v>
      </c>
      <c r="P163" s="31" t="s">
        <v>320</v>
      </c>
      <c r="Q163" s="31" t="s">
        <v>112</v>
      </c>
      <c r="R163" s="31" t="s">
        <v>1596</v>
      </c>
      <c r="S163" s="31" t="s">
        <v>1605</v>
      </c>
      <c r="T163" s="31">
        <f>VLOOKUP(C163,[1]Sheet1!$B$5:$E$152,4,0)</f>
        <v>124405</v>
      </c>
      <c r="U163" s="33">
        <f t="shared" si="4"/>
        <v>29</v>
      </c>
      <c r="V163" s="33">
        <f t="shared" si="5"/>
        <v>5</v>
      </c>
      <c r="W163" s="33" t="s">
        <v>1590</v>
      </c>
    </row>
    <row r="164" spans="1:23" ht="15" x14ac:dyDescent="0.35">
      <c r="A164" s="31" t="s">
        <v>325</v>
      </c>
      <c r="B164" s="31" t="s">
        <v>324</v>
      </c>
      <c r="C164" s="31" t="s">
        <v>153</v>
      </c>
      <c r="D164" s="31" t="s">
        <v>34</v>
      </c>
      <c r="E164" s="31" t="s">
        <v>159</v>
      </c>
      <c r="F164" s="31" t="s">
        <v>152</v>
      </c>
      <c r="G164" s="31" t="s">
        <v>120</v>
      </c>
      <c r="H164" s="31" t="s">
        <v>119</v>
      </c>
      <c r="I164" s="32"/>
      <c r="J164" s="31" t="s">
        <v>323</v>
      </c>
      <c r="K164" s="31" t="s">
        <v>315</v>
      </c>
      <c r="L164" s="31" t="s">
        <v>322</v>
      </c>
      <c r="M164" s="31">
        <v>60</v>
      </c>
      <c r="N164" s="31" t="s">
        <v>321</v>
      </c>
      <c r="O164" s="31" t="s">
        <v>112</v>
      </c>
      <c r="P164" s="31" t="s">
        <v>320</v>
      </c>
      <c r="Q164" s="31" t="s">
        <v>112</v>
      </c>
      <c r="R164" s="31" t="s">
        <v>1596</v>
      </c>
      <c r="S164" s="31" t="s">
        <v>1605</v>
      </c>
      <c r="T164" s="31">
        <f>VLOOKUP(C164,[1]Sheet1!$B$5:$E$152,4,0)</f>
        <v>124405</v>
      </c>
      <c r="U164" s="33">
        <f t="shared" si="4"/>
        <v>29</v>
      </c>
      <c r="V164" s="33">
        <f t="shared" si="5"/>
        <v>5</v>
      </c>
      <c r="W164" s="33" t="s">
        <v>1590</v>
      </c>
    </row>
    <row r="165" spans="1:23" ht="15" x14ac:dyDescent="0.35">
      <c r="A165" s="31" t="s">
        <v>319</v>
      </c>
      <c r="B165" s="31" t="s">
        <v>318</v>
      </c>
      <c r="C165" s="31" t="s">
        <v>317</v>
      </c>
      <c r="D165" s="31" t="s">
        <v>66</v>
      </c>
      <c r="E165" s="31" t="s">
        <v>193</v>
      </c>
      <c r="F165" s="31" t="s">
        <v>316</v>
      </c>
      <c r="G165" s="31" t="s">
        <v>120</v>
      </c>
      <c r="H165" s="31" t="s">
        <v>119</v>
      </c>
      <c r="I165" s="32"/>
      <c r="J165" s="31" t="s">
        <v>315</v>
      </c>
      <c r="K165" s="31" t="s">
        <v>314</v>
      </c>
      <c r="L165" s="31" t="s">
        <v>313</v>
      </c>
      <c r="M165" s="31">
        <v>10</v>
      </c>
      <c r="N165" s="31" t="s">
        <v>312</v>
      </c>
      <c r="O165" s="31" t="s">
        <v>112</v>
      </c>
      <c r="P165" s="31" t="s">
        <v>311</v>
      </c>
      <c r="Q165" s="31" t="s">
        <v>112</v>
      </c>
      <c r="R165" s="31" t="s">
        <v>317</v>
      </c>
      <c r="S165" s="31" t="s">
        <v>317</v>
      </c>
      <c r="T165" s="31">
        <f>VLOOKUP(C165,[1]Sheet1!$B$5:$E$152,4,0)</f>
        <v>111401</v>
      </c>
      <c r="U165" s="33">
        <f t="shared" si="4"/>
        <v>29</v>
      </c>
      <c r="V165" s="33">
        <f t="shared" si="5"/>
        <v>5</v>
      </c>
      <c r="W165" s="33" t="s">
        <v>1590</v>
      </c>
    </row>
    <row r="166" spans="1:23" ht="15" x14ac:dyDescent="0.35">
      <c r="A166" s="31" t="s">
        <v>310</v>
      </c>
      <c r="B166" s="31" t="s">
        <v>309</v>
      </c>
      <c r="C166" s="31" t="s">
        <v>216</v>
      </c>
      <c r="D166" s="31" t="s">
        <v>4</v>
      </c>
      <c r="E166" s="31" t="s">
        <v>307</v>
      </c>
      <c r="F166" s="31" t="s">
        <v>215</v>
      </c>
      <c r="G166" s="31" t="s">
        <v>120</v>
      </c>
      <c r="H166" s="31" t="s">
        <v>119</v>
      </c>
      <c r="I166" s="32"/>
      <c r="J166" s="31" t="s">
        <v>302</v>
      </c>
      <c r="K166" s="31" t="s">
        <v>302</v>
      </c>
      <c r="L166" s="31" t="s">
        <v>308</v>
      </c>
      <c r="M166" s="31">
        <v>4</v>
      </c>
      <c r="N166" s="31" t="s">
        <v>306</v>
      </c>
      <c r="O166" s="31" t="s">
        <v>112</v>
      </c>
      <c r="P166" s="31" t="s">
        <v>305</v>
      </c>
      <c r="Q166" s="31" t="s">
        <v>112</v>
      </c>
      <c r="R166" s="31" t="s">
        <v>1596</v>
      </c>
      <c r="S166" s="31" t="s">
        <v>1598</v>
      </c>
      <c r="T166" s="31">
        <f>VLOOKUP(C166,[1]Sheet1!$B$5:$E$152,4,0)</f>
        <v>124601</v>
      </c>
      <c r="U166" s="33">
        <f t="shared" si="4"/>
        <v>30</v>
      </c>
      <c r="V166" s="33">
        <f t="shared" si="5"/>
        <v>5</v>
      </c>
      <c r="W166" s="33" t="s">
        <v>1590</v>
      </c>
    </row>
    <row r="167" spans="1:23" ht="15" x14ac:dyDescent="0.35">
      <c r="A167" s="31" t="s">
        <v>304</v>
      </c>
      <c r="B167" s="31" t="s">
        <v>303</v>
      </c>
      <c r="C167" s="31" t="s">
        <v>170</v>
      </c>
      <c r="D167" s="31" t="s">
        <v>52</v>
      </c>
      <c r="E167" s="31" t="s">
        <v>115</v>
      </c>
      <c r="F167" s="31" t="s">
        <v>169</v>
      </c>
      <c r="G167" s="31" t="s">
        <v>120</v>
      </c>
      <c r="H167" s="31" t="s">
        <v>119</v>
      </c>
      <c r="I167" s="32"/>
      <c r="J167" s="31" t="s">
        <v>302</v>
      </c>
      <c r="K167" s="31" t="s">
        <v>296</v>
      </c>
      <c r="L167" s="31" t="s">
        <v>301</v>
      </c>
      <c r="M167" s="31">
        <v>100</v>
      </c>
      <c r="N167" s="31" t="s">
        <v>300</v>
      </c>
      <c r="O167" s="31" t="s">
        <v>112</v>
      </c>
      <c r="P167" s="31" t="s">
        <v>299</v>
      </c>
      <c r="Q167" s="31" t="s">
        <v>112</v>
      </c>
      <c r="R167" s="31" t="s">
        <v>1596</v>
      </c>
      <c r="S167" s="31" t="s">
        <v>1603</v>
      </c>
      <c r="T167" s="31">
        <f>VLOOKUP(C167,[1]Sheet1!$B$5:$E$152,4,0)</f>
        <v>124404</v>
      </c>
      <c r="U167" s="33">
        <f t="shared" si="4"/>
        <v>30</v>
      </c>
      <c r="V167" s="33">
        <f t="shared" si="5"/>
        <v>5</v>
      </c>
      <c r="W167" s="33" t="s">
        <v>1590</v>
      </c>
    </row>
    <row r="168" spans="1:23" ht="15" x14ac:dyDescent="0.35">
      <c r="A168" s="31" t="s">
        <v>298</v>
      </c>
      <c r="B168" s="31" t="s">
        <v>297</v>
      </c>
      <c r="C168" s="31" t="s">
        <v>290</v>
      </c>
      <c r="D168" s="31" t="s">
        <v>16</v>
      </c>
      <c r="E168" s="31" t="s">
        <v>126</v>
      </c>
      <c r="F168" s="31" t="s">
        <v>143</v>
      </c>
      <c r="G168" s="31" t="s">
        <v>120</v>
      </c>
      <c r="H168" s="31" t="s">
        <v>119</v>
      </c>
      <c r="I168" s="32"/>
      <c r="J168" s="31" t="s">
        <v>296</v>
      </c>
      <c r="K168" s="31" t="s">
        <v>296</v>
      </c>
      <c r="L168" s="31" t="s">
        <v>295</v>
      </c>
      <c r="M168" s="31">
        <v>20</v>
      </c>
      <c r="N168" s="31" t="s">
        <v>294</v>
      </c>
      <c r="O168" s="31" t="s">
        <v>112</v>
      </c>
      <c r="P168" s="31" t="s">
        <v>293</v>
      </c>
      <c r="Q168" s="31" t="s">
        <v>112</v>
      </c>
      <c r="R168" s="31" t="s">
        <v>1596</v>
      </c>
      <c r="S168" s="31" t="s">
        <v>1600</v>
      </c>
      <c r="T168" s="31">
        <f>VLOOKUP(C168,[1]Sheet1!$B$5:$E$152,4,0)</f>
        <v>124403</v>
      </c>
      <c r="U168" s="33">
        <f t="shared" si="4"/>
        <v>30</v>
      </c>
      <c r="V168" s="33">
        <f t="shared" si="5"/>
        <v>5</v>
      </c>
      <c r="W168" s="33" t="s">
        <v>1590</v>
      </c>
    </row>
    <row r="169" spans="1:23" ht="15" x14ac:dyDescent="0.35">
      <c r="A169" s="31" t="s">
        <v>292</v>
      </c>
      <c r="B169" s="31" t="s">
        <v>291</v>
      </c>
      <c r="C169" s="31" t="s">
        <v>290</v>
      </c>
      <c r="D169" s="31" t="s">
        <v>108</v>
      </c>
      <c r="E169" s="31" t="s">
        <v>131</v>
      </c>
      <c r="F169" s="31" t="s">
        <v>143</v>
      </c>
      <c r="G169" s="31" t="s">
        <v>120</v>
      </c>
      <c r="H169" s="31" t="s">
        <v>119</v>
      </c>
      <c r="I169" s="32"/>
      <c r="J169" s="31" t="s">
        <v>235</v>
      </c>
      <c r="K169" s="31" t="s">
        <v>235</v>
      </c>
      <c r="L169" s="31" t="s">
        <v>289</v>
      </c>
      <c r="M169" s="31">
        <v>40</v>
      </c>
      <c r="N169" s="31" t="s">
        <v>288</v>
      </c>
      <c r="O169" s="31" t="s">
        <v>112</v>
      </c>
      <c r="P169" s="31" t="s">
        <v>287</v>
      </c>
      <c r="Q169" s="31" t="s">
        <v>112</v>
      </c>
      <c r="R169" s="31" t="s">
        <v>1596</v>
      </c>
      <c r="S169" s="31" t="s">
        <v>1600</v>
      </c>
      <c r="T169" s="31">
        <f>VLOOKUP(C169,[1]Sheet1!$B$5:$E$152,4,0)</f>
        <v>124403</v>
      </c>
      <c r="U169" s="33">
        <f t="shared" si="4"/>
        <v>30</v>
      </c>
      <c r="V169" s="33">
        <f t="shared" si="5"/>
        <v>5</v>
      </c>
      <c r="W169" s="33" t="s">
        <v>1590</v>
      </c>
    </row>
    <row r="170" spans="1:23" ht="15" x14ac:dyDescent="0.35">
      <c r="A170" s="31" t="s">
        <v>286</v>
      </c>
      <c r="B170" s="31" t="s">
        <v>283</v>
      </c>
      <c r="C170" s="31" t="s">
        <v>282</v>
      </c>
      <c r="D170" s="31" t="s">
        <v>18</v>
      </c>
      <c r="E170" s="31" t="s">
        <v>193</v>
      </c>
      <c r="F170" s="31" t="s">
        <v>281</v>
      </c>
      <c r="G170" s="31" t="s">
        <v>120</v>
      </c>
      <c r="H170" s="31" t="s">
        <v>119</v>
      </c>
      <c r="I170" s="32"/>
      <c r="J170" s="31" t="s">
        <v>280</v>
      </c>
      <c r="K170" s="31" t="s">
        <v>259</v>
      </c>
      <c r="L170" s="31" t="s">
        <v>279</v>
      </c>
      <c r="M170" s="31">
        <v>10</v>
      </c>
      <c r="N170" s="31" t="s">
        <v>285</v>
      </c>
      <c r="O170" s="31" t="s">
        <v>112</v>
      </c>
      <c r="P170" s="31" t="s">
        <v>277</v>
      </c>
      <c r="Q170" s="31" t="s">
        <v>112</v>
      </c>
      <c r="R170" s="31" t="s">
        <v>1596</v>
      </c>
      <c r="S170" s="31" t="s">
        <v>1604</v>
      </c>
      <c r="T170" s="31">
        <f>VLOOKUP(C170,[1]Sheet1!$B$5:$E$152,4,0)</f>
        <v>124402</v>
      </c>
      <c r="U170" s="33">
        <f t="shared" si="4"/>
        <v>31</v>
      </c>
      <c r="V170" s="33">
        <f t="shared" si="5"/>
        <v>5</v>
      </c>
      <c r="W170" s="33" t="s">
        <v>1590</v>
      </c>
    </row>
    <row r="171" spans="1:23" ht="15" x14ac:dyDescent="0.35">
      <c r="A171" s="31" t="s">
        <v>284</v>
      </c>
      <c r="B171" s="31" t="s">
        <v>283</v>
      </c>
      <c r="C171" s="31" t="s">
        <v>282</v>
      </c>
      <c r="D171" s="31" t="s">
        <v>24</v>
      </c>
      <c r="E171" s="31" t="s">
        <v>193</v>
      </c>
      <c r="F171" s="31" t="s">
        <v>281</v>
      </c>
      <c r="G171" s="31" t="s">
        <v>120</v>
      </c>
      <c r="H171" s="31" t="s">
        <v>119</v>
      </c>
      <c r="I171" s="32"/>
      <c r="J171" s="31" t="s">
        <v>280</v>
      </c>
      <c r="K171" s="31" t="s">
        <v>259</v>
      </c>
      <c r="L171" s="31" t="s">
        <v>279</v>
      </c>
      <c r="M171" s="31">
        <v>10</v>
      </c>
      <c r="N171" s="31" t="s">
        <v>278</v>
      </c>
      <c r="O171" s="31" t="s">
        <v>112</v>
      </c>
      <c r="P171" s="31" t="s">
        <v>277</v>
      </c>
      <c r="Q171" s="31" t="s">
        <v>112</v>
      </c>
      <c r="R171" s="31" t="s">
        <v>1596</v>
      </c>
      <c r="S171" s="31" t="s">
        <v>1604</v>
      </c>
      <c r="T171" s="31">
        <f>VLOOKUP(C171,[1]Sheet1!$B$5:$E$152,4,0)</f>
        <v>124402</v>
      </c>
      <c r="U171" s="33">
        <f t="shared" si="4"/>
        <v>31</v>
      </c>
      <c r="V171" s="33">
        <f t="shared" si="5"/>
        <v>5</v>
      </c>
      <c r="W171" s="33" t="s">
        <v>1590</v>
      </c>
    </row>
    <row r="172" spans="1:23" ht="15" x14ac:dyDescent="0.35">
      <c r="A172" s="31" t="s">
        <v>276</v>
      </c>
      <c r="B172" s="31" t="s">
        <v>275</v>
      </c>
      <c r="C172" s="31" t="s">
        <v>216</v>
      </c>
      <c r="D172" s="31" t="s">
        <v>8</v>
      </c>
      <c r="E172" s="31" t="s">
        <v>212</v>
      </c>
      <c r="F172" s="31" t="s">
        <v>215</v>
      </c>
      <c r="G172" s="31" t="s">
        <v>120</v>
      </c>
      <c r="H172" s="31" t="s">
        <v>119</v>
      </c>
      <c r="I172" s="32"/>
      <c r="J172" s="31" t="s">
        <v>259</v>
      </c>
      <c r="K172" s="31" t="s">
        <v>249</v>
      </c>
      <c r="L172" s="31" t="s">
        <v>266</v>
      </c>
      <c r="M172" s="31">
        <v>16</v>
      </c>
      <c r="N172" s="31" t="s">
        <v>274</v>
      </c>
      <c r="O172" s="31" t="s">
        <v>112</v>
      </c>
      <c r="P172" s="31" t="s">
        <v>264</v>
      </c>
      <c r="Q172" s="31" t="s">
        <v>112</v>
      </c>
      <c r="R172" s="31" t="s">
        <v>1596</v>
      </c>
      <c r="S172" s="31" t="s">
        <v>1598</v>
      </c>
      <c r="T172" s="31">
        <f>VLOOKUP(C172,[1]Sheet1!$B$5:$E$152,4,0)</f>
        <v>124601</v>
      </c>
      <c r="U172" s="33">
        <f t="shared" si="4"/>
        <v>3</v>
      </c>
      <c r="V172" s="33">
        <f t="shared" si="5"/>
        <v>6</v>
      </c>
      <c r="W172" s="33" t="s">
        <v>1590</v>
      </c>
    </row>
    <row r="173" spans="1:23" ht="15" x14ac:dyDescent="0.35">
      <c r="A173" s="31" t="s">
        <v>273</v>
      </c>
      <c r="B173" s="31" t="s">
        <v>272</v>
      </c>
      <c r="C173" s="31" t="s">
        <v>135</v>
      </c>
      <c r="D173" s="31" t="s">
        <v>68</v>
      </c>
      <c r="E173" s="31" t="s">
        <v>131</v>
      </c>
      <c r="F173" s="31" t="s">
        <v>134</v>
      </c>
      <c r="G173" s="31" t="s">
        <v>120</v>
      </c>
      <c r="H173" s="31" t="s">
        <v>119</v>
      </c>
      <c r="I173" s="32"/>
      <c r="J173" s="31" t="s">
        <v>259</v>
      </c>
      <c r="K173" s="31" t="s">
        <v>259</v>
      </c>
      <c r="L173" s="31" t="s">
        <v>271</v>
      </c>
      <c r="M173" s="31">
        <v>40</v>
      </c>
      <c r="N173" s="31" t="s">
        <v>270</v>
      </c>
      <c r="O173" s="31" t="s">
        <v>112</v>
      </c>
      <c r="P173" s="31" t="s">
        <v>269</v>
      </c>
      <c r="Q173" s="31" t="s">
        <v>112</v>
      </c>
      <c r="R173" s="31" t="s">
        <v>1596</v>
      </c>
      <c r="S173" s="31" t="s">
        <v>1602</v>
      </c>
      <c r="T173" s="31">
        <f>VLOOKUP(C173,[1]Sheet1!$B$5:$E$152,4,0)</f>
        <v>124401</v>
      </c>
      <c r="U173" s="33">
        <f t="shared" si="4"/>
        <v>31</v>
      </c>
      <c r="V173" s="33">
        <f t="shared" si="5"/>
        <v>5</v>
      </c>
      <c r="W173" s="33" t="s">
        <v>1590</v>
      </c>
    </row>
    <row r="174" spans="1:23" ht="15" x14ac:dyDescent="0.35">
      <c r="A174" s="31" t="s">
        <v>268</v>
      </c>
      <c r="B174" s="31" t="s">
        <v>267</v>
      </c>
      <c r="C174" s="31" t="s">
        <v>216</v>
      </c>
      <c r="D174" s="31" t="s">
        <v>10</v>
      </c>
      <c r="E174" s="31" t="s">
        <v>212</v>
      </c>
      <c r="F174" s="31" t="s">
        <v>215</v>
      </c>
      <c r="G174" s="31" t="s">
        <v>120</v>
      </c>
      <c r="H174" s="31" t="s">
        <v>119</v>
      </c>
      <c r="I174" s="32"/>
      <c r="J174" s="31" t="s">
        <v>259</v>
      </c>
      <c r="K174" s="31" t="s">
        <v>249</v>
      </c>
      <c r="L174" s="31" t="s">
        <v>266</v>
      </c>
      <c r="M174" s="31">
        <v>16</v>
      </c>
      <c r="N174" s="31" t="s">
        <v>265</v>
      </c>
      <c r="O174" s="31" t="s">
        <v>201</v>
      </c>
      <c r="P174" s="31" t="s">
        <v>264</v>
      </c>
      <c r="Q174" s="31" t="s">
        <v>112</v>
      </c>
      <c r="R174" s="31" t="s">
        <v>1596</v>
      </c>
      <c r="S174" s="31" t="s">
        <v>1598</v>
      </c>
      <c r="T174" s="31">
        <f>VLOOKUP(C174,[1]Sheet1!$B$5:$E$152,4,0)</f>
        <v>124601</v>
      </c>
      <c r="U174" s="33">
        <f t="shared" si="4"/>
        <v>3</v>
      </c>
      <c r="V174" s="33">
        <f t="shared" si="5"/>
        <v>6</v>
      </c>
      <c r="W174" s="33" t="s">
        <v>1590</v>
      </c>
    </row>
    <row r="175" spans="1:23" ht="15" x14ac:dyDescent="0.35">
      <c r="A175" s="31" t="s">
        <v>263</v>
      </c>
      <c r="B175" s="31" t="s">
        <v>260</v>
      </c>
      <c r="C175" s="31" t="s">
        <v>216</v>
      </c>
      <c r="D175" s="31" t="s">
        <v>8</v>
      </c>
      <c r="E175" s="31" t="s">
        <v>212</v>
      </c>
      <c r="F175" s="31" t="s">
        <v>215</v>
      </c>
      <c r="G175" s="31" t="s">
        <v>120</v>
      </c>
      <c r="H175" s="31" t="s">
        <v>119</v>
      </c>
      <c r="I175" s="32"/>
      <c r="J175" s="31" t="s">
        <v>259</v>
      </c>
      <c r="K175" s="31" t="s">
        <v>249</v>
      </c>
      <c r="L175" s="31" t="s">
        <v>258</v>
      </c>
      <c r="M175" s="31">
        <v>16</v>
      </c>
      <c r="N175" s="31" t="s">
        <v>262</v>
      </c>
      <c r="O175" s="31" t="s">
        <v>112</v>
      </c>
      <c r="P175" s="31" t="s">
        <v>256</v>
      </c>
      <c r="Q175" s="31" t="s">
        <v>112</v>
      </c>
      <c r="R175" s="31" t="s">
        <v>1596</v>
      </c>
      <c r="S175" s="31" t="s">
        <v>1598</v>
      </c>
      <c r="T175" s="31">
        <f>VLOOKUP(C175,[1]Sheet1!$B$5:$E$152,4,0)</f>
        <v>124601</v>
      </c>
      <c r="U175" s="33">
        <f t="shared" si="4"/>
        <v>3</v>
      </c>
      <c r="V175" s="33">
        <f t="shared" si="5"/>
        <v>6</v>
      </c>
      <c r="W175" s="33" t="s">
        <v>1590</v>
      </c>
    </row>
    <row r="176" spans="1:23" ht="15" x14ac:dyDescent="0.35">
      <c r="A176" s="31" t="s">
        <v>261</v>
      </c>
      <c r="B176" s="31" t="s">
        <v>260</v>
      </c>
      <c r="C176" s="31" t="s">
        <v>216</v>
      </c>
      <c r="D176" s="31" t="s">
        <v>10</v>
      </c>
      <c r="E176" s="31" t="s">
        <v>212</v>
      </c>
      <c r="F176" s="31" t="s">
        <v>215</v>
      </c>
      <c r="G176" s="31" t="s">
        <v>120</v>
      </c>
      <c r="H176" s="31" t="s">
        <v>119</v>
      </c>
      <c r="I176" s="32"/>
      <c r="J176" s="31" t="s">
        <v>259</v>
      </c>
      <c r="K176" s="31" t="s">
        <v>249</v>
      </c>
      <c r="L176" s="31" t="s">
        <v>258</v>
      </c>
      <c r="M176" s="31">
        <v>16</v>
      </c>
      <c r="N176" s="31" t="s">
        <v>257</v>
      </c>
      <c r="O176" s="31" t="s">
        <v>112</v>
      </c>
      <c r="P176" s="31" t="s">
        <v>256</v>
      </c>
      <c r="Q176" s="31" t="s">
        <v>112</v>
      </c>
      <c r="R176" s="31" t="s">
        <v>1596</v>
      </c>
      <c r="S176" s="31" t="s">
        <v>1598</v>
      </c>
      <c r="T176" s="31">
        <f>VLOOKUP(C176,[1]Sheet1!$B$5:$E$152,4,0)</f>
        <v>124601</v>
      </c>
      <c r="U176" s="33">
        <f t="shared" si="4"/>
        <v>3</v>
      </c>
      <c r="V176" s="33">
        <f t="shared" si="5"/>
        <v>6</v>
      </c>
      <c r="W176" s="33" t="s">
        <v>1590</v>
      </c>
    </row>
    <row r="177" spans="1:23" ht="15" x14ac:dyDescent="0.35">
      <c r="A177" s="31" t="s">
        <v>255</v>
      </c>
      <c r="B177" s="31" t="s">
        <v>254</v>
      </c>
      <c r="C177" s="31" t="s">
        <v>216</v>
      </c>
      <c r="D177" s="31" t="s">
        <v>108</v>
      </c>
      <c r="E177" s="31" t="s">
        <v>193</v>
      </c>
      <c r="F177" s="31" t="s">
        <v>215</v>
      </c>
      <c r="G177" s="31" t="s">
        <v>120</v>
      </c>
      <c r="H177" s="31" t="s">
        <v>119</v>
      </c>
      <c r="I177" s="32"/>
      <c r="J177" s="31" t="s">
        <v>250</v>
      </c>
      <c r="K177" s="31" t="s">
        <v>249</v>
      </c>
      <c r="L177" s="31" t="s">
        <v>248</v>
      </c>
      <c r="M177" s="31">
        <v>10</v>
      </c>
      <c r="N177" s="31" t="s">
        <v>253</v>
      </c>
      <c r="O177" s="31" t="s">
        <v>112</v>
      </c>
      <c r="P177" s="31" t="s">
        <v>245</v>
      </c>
      <c r="Q177" s="31" t="s">
        <v>112</v>
      </c>
      <c r="R177" s="31" t="s">
        <v>1596</v>
      </c>
      <c r="S177" s="31" t="s">
        <v>1598</v>
      </c>
      <c r="T177" s="31">
        <f>VLOOKUP(C177,[1]Sheet1!$B$5:$E$152,4,0)</f>
        <v>124601</v>
      </c>
      <c r="U177" s="33">
        <f t="shared" si="4"/>
        <v>3</v>
      </c>
      <c r="V177" s="33">
        <f t="shared" si="5"/>
        <v>6</v>
      </c>
      <c r="W177" s="33" t="s">
        <v>1590</v>
      </c>
    </row>
    <row r="178" spans="1:23" ht="15" x14ac:dyDescent="0.35">
      <c r="A178" s="31" t="s">
        <v>252</v>
      </c>
      <c r="B178" s="31" t="s">
        <v>251</v>
      </c>
      <c r="C178" s="31" t="s">
        <v>216</v>
      </c>
      <c r="D178" s="31" t="s">
        <v>108</v>
      </c>
      <c r="E178" s="31" t="s">
        <v>247</v>
      </c>
      <c r="F178" s="31" t="s">
        <v>215</v>
      </c>
      <c r="G178" s="31" t="s">
        <v>120</v>
      </c>
      <c r="H178" s="31" t="s">
        <v>119</v>
      </c>
      <c r="I178" s="32"/>
      <c r="J178" s="31" t="s">
        <v>250</v>
      </c>
      <c r="K178" s="31" t="s">
        <v>249</v>
      </c>
      <c r="L178" s="31" t="s">
        <v>248</v>
      </c>
      <c r="M178" s="31">
        <v>6</v>
      </c>
      <c r="N178" s="31" t="s">
        <v>246</v>
      </c>
      <c r="O178" s="31" t="s">
        <v>112</v>
      </c>
      <c r="P178" s="31" t="s">
        <v>245</v>
      </c>
      <c r="Q178" s="31" t="s">
        <v>112</v>
      </c>
      <c r="R178" s="31" t="s">
        <v>1596</v>
      </c>
      <c r="S178" s="31" t="s">
        <v>1598</v>
      </c>
      <c r="T178" s="31">
        <f>VLOOKUP(C178,[1]Sheet1!$B$5:$E$152,4,0)</f>
        <v>124601</v>
      </c>
      <c r="U178" s="33">
        <f t="shared" si="4"/>
        <v>3</v>
      </c>
      <c r="V178" s="33">
        <f t="shared" si="5"/>
        <v>6</v>
      </c>
      <c r="W178" s="33" t="s">
        <v>1590</v>
      </c>
    </row>
    <row r="179" spans="1:23" ht="15" x14ac:dyDescent="0.35">
      <c r="A179" s="31" t="s">
        <v>244</v>
      </c>
      <c r="B179" s="31" t="s">
        <v>243</v>
      </c>
      <c r="C179" s="31" t="s">
        <v>237</v>
      </c>
      <c r="D179" s="31" t="s">
        <v>68</v>
      </c>
      <c r="E179" s="31" t="s">
        <v>131</v>
      </c>
      <c r="F179" s="31" t="s">
        <v>195</v>
      </c>
      <c r="G179" s="31" t="s">
        <v>120</v>
      </c>
      <c r="H179" s="31" t="s">
        <v>119</v>
      </c>
      <c r="I179" s="32"/>
      <c r="J179" s="31" t="s">
        <v>236</v>
      </c>
      <c r="K179" s="31" t="s">
        <v>235</v>
      </c>
      <c r="L179" s="31" t="s">
        <v>242</v>
      </c>
      <c r="M179" s="31">
        <v>40</v>
      </c>
      <c r="N179" s="31" t="s">
        <v>241</v>
      </c>
      <c r="O179" s="31" t="s">
        <v>112</v>
      </c>
      <c r="P179" s="31" t="s">
        <v>240</v>
      </c>
      <c r="Q179" s="31" t="s">
        <v>112</v>
      </c>
      <c r="R179" s="31" t="s">
        <v>1596</v>
      </c>
      <c r="S179" s="31" t="s">
        <v>1599</v>
      </c>
      <c r="T179" s="31">
        <f>VLOOKUP(C179,[1]Sheet1!$B$5:$E$152,4,0)</f>
        <v>124407</v>
      </c>
      <c r="U179" s="33">
        <f t="shared" si="4"/>
        <v>30</v>
      </c>
      <c r="V179" s="33">
        <f t="shared" si="5"/>
        <v>5</v>
      </c>
      <c r="W179" s="33" t="s">
        <v>1590</v>
      </c>
    </row>
    <row r="180" spans="1:23" ht="15" x14ac:dyDescent="0.35">
      <c r="A180" s="31" t="s">
        <v>239</v>
      </c>
      <c r="B180" s="31" t="s">
        <v>238</v>
      </c>
      <c r="C180" s="31" t="s">
        <v>237</v>
      </c>
      <c r="D180" s="31" t="s">
        <v>52</v>
      </c>
      <c r="E180" s="31" t="s">
        <v>115</v>
      </c>
      <c r="F180" s="31" t="s">
        <v>195</v>
      </c>
      <c r="G180" s="31" t="s">
        <v>120</v>
      </c>
      <c r="H180" s="31" t="s">
        <v>119</v>
      </c>
      <c r="I180" s="32"/>
      <c r="J180" s="31" t="s">
        <v>236</v>
      </c>
      <c r="K180" s="31" t="s">
        <v>235</v>
      </c>
      <c r="L180" s="31" t="s">
        <v>234</v>
      </c>
      <c r="M180" s="31">
        <v>100</v>
      </c>
      <c r="N180" s="31" t="s">
        <v>233</v>
      </c>
      <c r="O180" s="31" t="s">
        <v>112</v>
      </c>
      <c r="P180" s="31" t="s">
        <v>232</v>
      </c>
      <c r="Q180" s="31" t="s">
        <v>112</v>
      </c>
      <c r="R180" s="31" t="s">
        <v>1596</v>
      </c>
      <c r="S180" s="31" t="s">
        <v>1599</v>
      </c>
      <c r="T180" s="31">
        <f>VLOOKUP(C180,[1]Sheet1!$B$5:$E$152,4,0)</f>
        <v>124407</v>
      </c>
      <c r="U180" s="33">
        <f t="shared" si="4"/>
        <v>30</v>
      </c>
      <c r="V180" s="33">
        <f t="shared" si="5"/>
        <v>5</v>
      </c>
      <c r="W180" s="33" t="s">
        <v>1590</v>
      </c>
    </row>
    <row r="181" spans="1:23" ht="15" x14ac:dyDescent="0.35">
      <c r="A181" s="31" t="s">
        <v>231</v>
      </c>
      <c r="B181" s="31" t="s">
        <v>230</v>
      </c>
      <c r="C181" s="31" t="s">
        <v>127</v>
      </c>
      <c r="D181" s="31" t="s">
        <v>48</v>
      </c>
      <c r="E181" s="31" t="s">
        <v>128</v>
      </c>
      <c r="F181" s="31" t="s">
        <v>125</v>
      </c>
      <c r="G181" s="31" t="s">
        <v>120</v>
      </c>
      <c r="H181" s="31" t="s">
        <v>119</v>
      </c>
      <c r="I181" s="32"/>
      <c r="J181" s="31" t="s">
        <v>214</v>
      </c>
      <c r="K181" s="31" t="s">
        <v>205</v>
      </c>
      <c r="L181" s="31" t="s">
        <v>229</v>
      </c>
      <c r="M181" s="31">
        <v>200</v>
      </c>
      <c r="N181" s="31" t="s">
        <v>228</v>
      </c>
      <c r="O181" s="31" t="s">
        <v>112</v>
      </c>
      <c r="P181" s="31" t="s">
        <v>227</v>
      </c>
      <c r="Q181" s="31" t="s">
        <v>112</v>
      </c>
      <c r="R181" s="31" t="s">
        <v>1597</v>
      </c>
      <c r="S181" s="31" t="s">
        <v>1597</v>
      </c>
      <c r="T181" s="31">
        <f>VLOOKUP(C181,[1]Sheet1!$B$5:$E$152,4,0)</f>
        <v>125401</v>
      </c>
      <c r="U181" s="33">
        <f t="shared" si="4"/>
        <v>3</v>
      </c>
      <c r="V181" s="33">
        <f t="shared" si="5"/>
        <v>6</v>
      </c>
      <c r="W181" s="33" t="s">
        <v>1590</v>
      </c>
    </row>
    <row r="182" spans="1:23" ht="15" x14ac:dyDescent="0.35">
      <c r="A182" s="31" t="s">
        <v>226</v>
      </c>
      <c r="B182" s="31" t="s">
        <v>217</v>
      </c>
      <c r="C182" s="31" t="s">
        <v>216</v>
      </c>
      <c r="D182" s="31" t="s">
        <v>8</v>
      </c>
      <c r="E182" s="31" t="s">
        <v>212</v>
      </c>
      <c r="F182" s="31" t="s">
        <v>215</v>
      </c>
      <c r="G182" s="31" t="s">
        <v>120</v>
      </c>
      <c r="H182" s="31" t="s">
        <v>119</v>
      </c>
      <c r="I182" s="32"/>
      <c r="J182" s="31" t="s">
        <v>214</v>
      </c>
      <c r="K182" s="31" t="s">
        <v>214</v>
      </c>
      <c r="L182" s="31" t="s">
        <v>213</v>
      </c>
      <c r="M182" s="31">
        <v>16</v>
      </c>
      <c r="N182" s="31" t="s">
        <v>225</v>
      </c>
      <c r="O182" s="31" t="s">
        <v>112</v>
      </c>
      <c r="P182" s="31" t="s">
        <v>210</v>
      </c>
      <c r="Q182" s="31" t="s">
        <v>112</v>
      </c>
      <c r="R182" s="31" t="s">
        <v>1596</v>
      </c>
      <c r="S182" s="31" t="s">
        <v>1598</v>
      </c>
      <c r="T182" s="31">
        <f>VLOOKUP(C182,[1]Sheet1!$B$5:$E$152,4,0)</f>
        <v>124601</v>
      </c>
      <c r="U182" s="33">
        <f t="shared" si="4"/>
        <v>3</v>
      </c>
      <c r="V182" s="33">
        <f t="shared" si="5"/>
        <v>6</v>
      </c>
      <c r="W182" s="33" t="s">
        <v>1590</v>
      </c>
    </row>
    <row r="183" spans="1:23" ht="15" x14ac:dyDescent="0.35">
      <c r="A183" s="31" t="s">
        <v>224</v>
      </c>
      <c r="B183" s="31" t="s">
        <v>223</v>
      </c>
      <c r="C183" s="31" t="s">
        <v>222</v>
      </c>
      <c r="D183" s="31" t="s">
        <v>28</v>
      </c>
      <c r="E183" s="31" t="s">
        <v>149</v>
      </c>
      <c r="F183" s="31" t="s">
        <v>121</v>
      </c>
      <c r="G183" s="31" t="s">
        <v>120</v>
      </c>
      <c r="H183" s="31" t="s">
        <v>119</v>
      </c>
      <c r="I183" s="32"/>
      <c r="J183" s="31" t="s">
        <v>214</v>
      </c>
      <c r="K183" s="31" t="s">
        <v>214</v>
      </c>
      <c r="L183" s="31" t="s">
        <v>221</v>
      </c>
      <c r="M183" s="31">
        <v>50</v>
      </c>
      <c r="N183" s="31" t="s">
        <v>220</v>
      </c>
      <c r="O183" s="31" t="s">
        <v>112</v>
      </c>
      <c r="P183" s="31" t="s">
        <v>219</v>
      </c>
      <c r="Q183" s="31" t="s">
        <v>112</v>
      </c>
      <c r="R183" s="31" t="s">
        <v>1596</v>
      </c>
      <c r="S183" s="31" t="s">
        <v>1607</v>
      </c>
      <c r="T183" s="31">
        <f>VLOOKUP(C183,[1]Sheet1!$B$5:$E$152,4,0)</f>
        <v>124411</v>
      </c>
      <c r="U183" s="33">
        <f t="shared" si="4"/>
        <v>3</v>
      </c>
      <c r="V183" s="33">
        <f t="shared" si="5"/>
        <v>6</v>
      </c>
      <c r="W183" s="33" t="s">
        <v>1590</v>
      </c>
    </row>
    <row r="184" spans="1:23" ht="15" x14ac:dyDescent="0.35">
      <c r="A184" s="31" t="s">
        <v>218</v>
      </c>
      <c r="B184" s="31" t="s">
        <v>217</v>
      </c>
      <c r="C184" s="31" t="s">
        <v>216</v>
      </c>
      <c r="D184" s="31" t="s">
        <v>10</v>
      </c>
      <c r="E184" s="31" t="s">
        <v>212</v>
      </c>
      <c r="F184" s="31" t="s">
        <v>215</v>
      </c>
      <c r="G184" s="31" t="s">
        <v>120</v>
      </c>
      <c r="H184" s="31" t="s">
        <v>119</v>
      </c>
      <c r="I184" s="32"/>
      <c r="J184" s="31" t="s">
        <v>214</v>
      </c>
      <c r="K184" s="31" t="s">
        <v>214</v>
      </c>
      <c r="L184" s="31" t="s">
        <v>213</v>
      </c>
      <c r="M184" s="31">
        <v>16</v>
      </c>
      <c r="N184" s="31" t="s">
        <v>211</v>
      </c>
      <c r="O184" s="31" t="s">
        <v>112</v>
      </c>
      <c r="P184" s="31" t="s">
        <v>210</v>
      </c>
      <c r="Q184" s="31" t="s">
        <v>112</v>
      </c>
      <c r="R184" s="31" t="s">
        <v>1596</v>
      </c>
      <c r="S184" s="31" t="s">
        <v>1598</v>
      </c>
      <c r="T184" s="31">
        <f>VLOOKUP(C184,[1]Sheet1!$B$5:$E$152,4,0)</f>
        <v>124601</v>
      </c>
      <c r="U184" s="33">
        <f t="shared" si="4"/>
        <v>3</v>
      </c>
      <c r="V184" s="33">
        <f t="shared" si="5"/>
        <v>6</v>
      </c>
      <c r="W184" s="33" t="s">
        <v>1590</v>
      </c>
    </row>
    <row r="185" spans="1:23" ht="15" x14ac:dyDescent="0.35">
      <c r="A185" s="31" t="s">
        <v>209</v>
      </c>
      <c r="B185" s="31" t="s">
        <v>208</v>
      </c>
      <c r="C185" s="31" t="s">
        <v>207</v>
      </c>
      <c r="D185" s="31" t="s">
        <v>52</v>
      </c>
      <c r="E185" s="31" t="s">
        <v>131</v>
      </c>
      <c r="F185" s="31" t="s">
        <v>206</v>
      </c>
      <c r="G185" s="31" t="s">
        <v>120</v>
      </c>
      <c r="H185" s="31" t="s">
        <v>119</v>
      </c>
      <c r="I185" s="32"/>
      <c r="J185" s="31" t="s">
        <v>205</v>
      </c>
      <c r="K185" s="31" t="s">
        <v>205</v>
      </c>
      <c r="L185" s="31" t="s">
        <v>204</v>
      </c>
      <c r="M185" s="31">
        <v>40</v>
      </c>
      <c r="N185" s="31" t="s">
        <v>203</v>
      </c>
      <c r="O185" s="31" t="s">
        <v>112</v>
      </c>
      <c r="P185" s="31" t="s">
        <v>202</v>
      </c>
      <c r="Q185" s="31" t="s">
        <v>201</v>
      </c>
      <c r="R185" s="31" t="s">
        <v>1596</v>
      </c>
      <c r="S185" s="31" t="s">
        <v>1608</v>
      </c>
      <c r="T185" s="31">
        <f>VLOOKUP(C185,[1]Sheet1!$B$5:$E$152,4,0)</f>
        <v>124502</v>
      </c>
      <c r="U185" s="33">
        <f t="shared" si="4"/>
        <v>3</v>
      </c>
      <c r="V185" s="33">
        <f t="shared" si="5"/>
        <v>6</v>
      </c>
      <c r="W185" s="33" t="s">
        <v>1590</v>
      </c>
    </row>
    <row r="186" spans="1:23" ht="15" x14ac:dyDescent="0.35">
      <c r="A186" s="31" t="s">
        <v>200</v>
      </c>
      <c r="B186" s="31" t="s">
        <v>197</v>
      </c>
      <c r="C186" s="31" t="s">
        <v>196</v>
      </c>
      <c r="D186" s="31" t="s">
        <v>82</v>
      </c>
      <c r="E186" s="31" t="s">
        <v>193</v>
      </c>
      <c r="F186" s="31" t="s">
        <v>195</v>
      </c>
      <c r="G186" s="31" t="s">
        <v>120</v>
      </c>
      <c r="H186" s="31" t="s">
        <v>119</v>
      </c>
      <c r="I186" s="32"/>
      <c r="J186" s="31" t="s">
        <v>176</v>
      </c>
      <c r="K186" s="31" t="s">
        <v>133</v>
      </c>
      <c r="L186" s="31" t="s">
        <v>194</v>
      </c>
      <c r="M186" s="31">
        <v>10</v>
      </c>
      <c r="N186" s="31" t="s">
        <v>199</v>
      </c>
      <c r="O186" s="31" t="s">
        <v>112</v>
      </c>
      <c r="P186" s="31" t="s">
        <v>191</v>
      </c>
      <c r="Q186" s="31" t="s">
        <v>112</v>
      </c>
      <c r="R186" s="31" t="s">
        <v>1596</v>
      </c>
      <c r="S186" s="31" t="s">
        <v>1599</v>
      </c>
      <c r="T186" s="31">
        <f>VLOOKUP(C186,[1]Sheet1!$B$5:$E$152,4,0)</f>
        <v>124407</v>
      </c>
      <c r="U186" s="33">
        <f t="shared" si="4"/>
        <v>4</v>
      </c>
      <c r="V186" s="33">
        <f t="shared" si="5"/>
        <v>6</v>
      </c>
      <c r="W186" s="33" t="s">
        <v>1590</v>
      </c>
    </row>
    <row r="187" spans="1:23" ht="15" x14ac:dyDescent="0.35">
      <c r="A187" s="31" t="s">
        <v>198</v>
      </c>
      <c r="B187" s="31" t="s">
        <v>197</v>
      </c>
      <c r="C187" s="31" t="s">
        <v>196</v>
      </c>
      <c r="D187" s="31" t="s">
        <v>84</v>
      </c>
      <c r="E187" s="31" t="s">
        <v>193</v>
      </c>
      <c r="F187" s="31" t="s">
        <v>195</v>
      </c>
      <c r="G187" s="31" t="s">
        <v>120</v>
      </c>
      <c r="H187" s="31" t="s">
        <v>119</v>
      </c>
      <c r="I187" s="32"/>
      <c r="J187" s="31" t="s">
        <v>176</v>
      </c>
      <c r="K187" s="31" t="s">
        <v>133</v>
      </c>
      <c r="L187" s="31" t="s">
        <v>194</v>
      </c>
      <c r="M187" s="31">
        <v>10</v>
      </c>
      <c r="N187" s="31" t="s">
        <v>192</v>
      </c>
      <c r="O187" s="31" t="s">
        <v>112</v>
      </c>
      <c r="P187" s="31" t="s">
        <v>191</v>
      </c>
      <c r="Q187" s="31" t="s">
        <v>112</v>
      </c>
      <c r="R187" s="31" t="s">
        <v>1596</v>
      </c>
      <c r="S187" s="31" t="s">
        <v>1599</v>
      </c>
      <c r="T187" s="31">
        <f>VLOOKUP(C187,[1]Sheet1!$B$5:$E$152,4,0)</f>
        <v>124407</v>
      </c>
      <c r="U187" s="33">
        <f t="shared" si="4"/>
        <v>4</v>
      </c>
      <c r="V187" s="33">
        <f t="shared" si="5"/>
        <v>6</v>
      </c>
      <c r="W187" s="33" t="s">
        <v>1590</v>
      </c>
    </row>
    <row r="188" spans="1:23" ht="15" x14ac:dyDescent="0.35">
      <c r="A188" s="31" t="s">
        <v>190</v>
      </c>
      <c r="B188" s="31" t="s">
        <v>177</v>
      </c>
      <c r="C188" s="31" t="s">
        <v>127</v>
      </c>
      <c r="D188" s="31" t="s">
        <v>102</v>
      </c>
      <c r="E188" s="31" t="s">
        <v>149</v>
      </c>
      <c r="F188" s="31" t="s">
        <v>125</v>
      </c>
      <c r="G188" s="31" t="s">
        <v>120</v>
      </c>
      <c r="H188" s="31" t="s">
        <v>119</v>
      </c>
      <c r="I188" s="32"/>
      <c r="J188" s="31" t="s">
        <v>176</v>
      </c>
      <c r="K188" s="31" t="s">
        <v>176</v>
      </c>
      <c r="L188" s="31" t="s">
        <v>175</v>
      </c>
      <c r="M188" s="31">
        <v>50</v>
      </c>
      <c r="N188" s="31" t="s">
        <v>189</v>
      </c>
      <c r="O188" s="31" t="s">
        <v>112</v>
      </c>
      <c r="P188" s="31" t="s">
        <v>173</v>
      </c>
      <c r="Q188" s="31" t="s">
        <v>112</v>
      </c>
      <c r="R188" s="31" t="s">
        <v>1597</v>
      </c>
      <c r="S188" s="31" t="s">
        <v>1597</v>
      </c>
      <c r="T188" s="31">
        <f>VLOOKUP(C188,[1]Sheet1!$B$5:$E$152,4,0)</f>
        <v>125401</v>
      </c>
      <c r="U188" s="33">
        <f t="shared" si="4"/>
        <v>4</v>
      </c>
      <c r="V188" s="33">
        <f t="shared" si="5"/>
        <v>6</v>
      </c>
      <c r="W188" s="33" t="s">
        <v>1590</v>
      </c>
    </row>
    <row r="189" spans="1:23" ht="15" x14ac:dyDescent="0.35">
      <c r="A189" s="31" t="s">
        <v>188</v>
      </c>
      <c r="B189" s="31" t="s">
        <v>187</v>
      </c>
      <c r="C189" s="31" t="s">
        <v>127</v>
      </c>
      <c r="D189" s="31" t="s">
        <v>102</v>
      </c>
      <c r="E189" s="31" t="s">
        <v>149</v>
      </c>
      <c r="F189" s="31" t="s">
        <v>125</v>
      </c>
      <c r="G189" s="31" t="s">
        <v>120</v>
      </c>
      <c r="H189" s="31" t="s">
        <v>119</v>
      </c>
      <c r="I189" s="32"/>
      <c r="J189" s="31" t="s">
        <v>176</v>
      </c>
      <c r="K189" s="31" t="s">
        <v>176</v>
      </c>
      <c r="L189" s="31" t="s">
        <v>186</v>
      </c>
      <c r="M189" s="31">
        <v>50</v>
      </c>
      <c r="N189" s="31" t="s">
        <v>185</v>
      </c>
      <c r="O189" s="31" t="s">
        <v>112</v>
      </c>
      <c r="P189" s="31" t="s">
        <v>184</v>
      </c>
      <c r="Q189" s="31" t="s">
        <v>112</v>
      </c>
      <c r="R189" s="31" t="s">
        <v>1597</v>
      </c>
      <c r="S189" s="31" t="s">
        <v>1597</v>
      </c>
      <c r="T189" s="31">
        <f>VLOOKUP(C189,[1]Sheet1!$B$5:$E$152,4,0)</f>
        <v>125401</v>
      </c>
      <c r="U189" s="33">
        <f t="shared" si="4"/>
        <v>4</v>
      </c>
      <c r="V189" s="33">
        <f t="shared" si="5"/>
        <v>6</v>
      </c>
      <c r="W189" s="33" t="s">
        <v>1590</v>
      </c>
    </row>
    <row r="190" spans="1:23" ht="15" x14ac:dyDescent="0.35">
      <c r="A190" s="31" t="s">
        <v>183</v>
      </c>
      <c r="B190" s="31" t="s">
        <v>182</v>
      </c>
      <c r="C190" s="31" t="s">
        <v>127</v>
      </c>
      <c r="D190" s="31" t="s">
        <v>46</v>
      </c>
      <c r="E190" s="31" t="s">
        <v>149</v>
      </c>
      <c r="F190" s="31" t="s">
        <v>125</v>
      </c>
      <c r="G190" s="31" t="s">
        <v>120</v>
      </c>
      <c r="H190" s="31" t="s">
        <v>119</v>
      </c>
      <c r="I190" s="32"/>
      <c r="J190" s="31" t="s">
        <v>176</v>
      </c>
      <c r="K190" s="31" t="s">
        <v>176</v>
      </c>
      <c r="L190" s="31" t="s">
        <v>181</v>
      </c>
      <c r="M190" s="31">
        <v>50</v>
      </c>
      <c r="N190" s="31" t="s">
        <v>180</v>
      </c>
      <c r="O190" s="31" t="s">
        <v>112</v>
      </c>
      <c r="P190" s="31" t="s">
        <v>179</v>
      </c>
      <c r="Q190" s="31" t="s">
        <v>112</v>
      </c>
      <c r="R190" s="31" t="s">
        <v>1597</v>
      </c>
      <c r="S190" s="31" t="s">
        <v>1597</v>
      </c>
      <c r="T190" s="31">
        <f>VLOOKUP(C190,[1]Sheet1!$B$5:$E$152,4,0)</f>
        <v>125401</v>
      </c>
      <c r="U190" s="33">
        <f t="shared" si="4"/>
        <v>4</v>
      </c>
      <c r="V190" s="33">
        <f t="shared" si="5"/>
        <v>6</v>
      </c>
      <c r="W190" s="33" t="s">
        <v>1590</v>
      </c>
    </row>
    <row r="191" spans="1:23" ht="15" x14ac:dyDescent="0.35">
      <c r="A191" s="31" t="s">
        <v>178</v>
      </c>
      <c r="B191" s="31" t="s">
        <v>177</v>
      </c>
      <c r="C191" s="31" t="s">
        <v>127</v>
      </c>
      <c r="D191" s="31" t="s">
        <v>94</v>
      </c>
      <c r="E191" s="31" t="s">
        <v>149</v>
      </c>
      <c r="F191" s="31" t="s">
        <v>125</v>
      </c>
      <c r="G191" s="31" t="s">
        <v>120</v>
      </c>
      <c r="H191" s="31" t="s">
        <v>119</v>
      </c>
      <c r="I191" s="32"/>
      <c r="J191" s="31" t="s">
        <v>176</v>
      </c>
      <c r="K191" s="31" t="s">
        <v>176</v>
      </c>
      <c r="L191" s="31" t="s">
        <v>175</v>
      </c>
      <c r="M191" s="31">
        <v>50</v>
      </c>
      <c r="N191" s="31" t="s">
        <v>174</v>
      </c>
      <c r="O191" s="31" t="s">
        <v>112</v>
      </c>
      <c r="P191" s="31" t="s">
        <v>173</v>
      </c>
      <c r="Q191" s="31" t="s">
        <v>112</v>
      </c>
      <c r="R191" s="31" t="s">
        <v>1597</v>
      </c>
      <c r="S191" s="31" t="s">
        <v>1597</v>
      </c>
      <c r="T191" s="31">
        <f>VLOOKUP(C191,[1]Sheet1!$B$5:$E$152,4,0)</f>
        <v>125401</v>
      </c>
      <c r="U191" s="33">
        <f t="shared" si="4"/>
        <v>4</v>
      </c>
      <c r="V191" s="33">
        <f t="shared" si="5"/>
        <v>6</v>
      </c>
      <c r="W191" s="33" t="s">
        <v>1590</v>
      </c>
    </row>
    <row r="192" spans="1:23" ht="15" x14ac:dyDescent="0.35">
      <c r="A192" s="31" t="s">
        <v>172</v>
      </c>
      <c r="B192" s="31" t="s">
        <v>171</v>
      </c>
      <c r="C192" s="31" t="s">
        <v>170</v>
      </c>
      <c r="D192" s="31" t="s">
        <v>52</v>
      </c>
      <c r="E192" s="31" t="s">
        <v>163</v>
      </c>
      <c r="F192" s="31" t="s">
        <v>169</v>
      </c>
      <c r="G192" s="31" t="s">
        <v>120</v>
      </c>
      <c r="H192" s="31" t="s">
        <v>168</v>
      </c>
      <c r="I192" s="31" t="s">
        <v>167</v>
      </c>
      <c r="J192" s="31" t="s">
        <v>166</v>
      </c>
      <c r="K192" s="31" t="s">
        <v>165</v>
      </c>
      <c r="L192" s="31" t="s">
        <v>164</v>
      </c>
      <c r="M192" s="31">
        <v>150</v>
      </c>
      <c r="N192" s="31" t="s">
        <v>162</v>
      </c>
      <c r="O192" s="31" t="s">
        <v>112</v>
      </c>
      <c r="P192" s="31" t="s">
        <v>161</v>
      </c>
      <c r="Q192" s="31" t="s">
        <v>112</v>
      </c>
      <c r="R192" s="31" t="s">
        <v>1596</v>
      </c>
      <c r="S192" s="31" t="s">
        <v>1603</v>
      </c>
      <c r="T192" s="31">
        <f>VLOOKUP(C192,[1]Sheet1!$B$5:$E$152,4,0)</f>
        <v>124404</v>
      </c>
      <c r="U192" s="33">
        <f t="shared" si="4"/>
        <v>4</v>
      </c>
      <c r="V192" s="33">
        <f t="shared" si="5"/>
        <v>6</v>
      </c>
      <c r="W192" s="33" t="s">
        <v>1590</v>
      </c>
    </row>
    <row r="193" spans="1:23" ht="15" x14ac:dyDescent="0.35">
      <c r="A193" s="31" t="s">
        <v>160</v>
      </c>
      <c r="B193" s="31" t="s">
        <v>154</v>
      </c>
      <c r="C193" s="31" t="s">
        <v>153</v>
      </c>
      <c r="D193" s="31" t="s">
        <v>34</v>
      </c>
      <c r="E193" s="31" t="s">
        <v>159</v>
      </c>
      <c r="F193" s="31" t="s">
        <v>152</v>
      </c>
      <c r="G193" s="31" t="s">
        <v>120</v>
      </c>
      <c r="H193" s="31" t="s">
        <v>119</v>
      </c>
      <c r="I193" s="32"/>
      <c r="J193" s="31" t="s">
        <v>151</v>
      </c>
      <c r="K193" s="31" t="s">
        <v>151</v>
      </c>
      <c r="L193" s="31" t="s">
        <v>150</v>
      </c>
      <c r="M193" s="31">
        <v>60</v>
      </c>
      <c r="N193" s="31" t="s">
        <v>158</v>
      </c>
      <c r="O193" s="31" t="s">
        <v>112</v>
      </c>
      <c r="P193" s="31" t="s">
        <v>147</v>
      </c>
      <c r="Q193" s="31" t="s">
        <v>112</v>
      </c>
      <c r="R193" s="31" t="s">
        <v>1596</v>
      </c>
      <c r="S193" s="31" t="s">
        <v>1605</v>
      </c>
      <c r="T193" s="31">
        <f>VLOOKUP(C193,[1]Sheet1!$B$5:$E$152,4,0)</f>
        <v>124405</v>
      </c>
      <c r="U193" s="33">
        <f t="shared" si="4"/>
        <v>4</v>
      </c>
      <c r="V193" s="33">
        <f t="shared" si="5"/>
        <v>6</v>
      </c>
      <c r="W193" s="33" t="s">
        <v>1590</v>
      </c>
    </row>
    <row r="194" spans="1:23" ht="15" x14ac:dyDescent="0.35">
      <c r="A194" s="31" t="s">
        <v>157</v>
      </c>
      <c r="B194" s="31" t="s">
        <v>154</v>
      </c>
      <c r="C194" s="31" t="s">
        <v>153</v>
      </c>
      <c r="D194" s="31" t="s">
        <v>82</v>
      </c>
      <c r="E194" s="31" t="s">
        <v>126</v>
      </c>
      <c r="F194" s="31" t="s">
        <v>152</v>
      </c>
      <c r="G194" s="31" t="s">
        <v>120</v>
      </c>
      <c r="H194" s="31" t="s">
        <v>119</v>
      </c>
      <c r="I194" s="32"/>
      <c r="J194" s="31" t="s">
        <v>151</v>
      </c>
      <c r="K194" s="31" t="s">
        <v>151</v>
      </c>
      <c r="L194" s="31" t="s">
        <v>150</v>
      </c>
      <c r="M194" s="31">
        <v>20</v>
      </c>
      <c r="N194" s="31" t="s">
        <v>156</v>
      </c>
      <c r="O194" s="31" t="s">
        <v>112</v>
      </c>
      <c r="P194" s="31" t="s">
        <v>147</v>
      </c>
      <c r="Q194" s="31" t="s">
        <v>112</v>
      </c>
      <c r="R194" s="31" t="s">
        <v>1596</v>
      </c>
      <c r="S194" s="31" t="s">
        <v>1605</v>
      </c>
      <c r="T194" s="31">
        <f>VLOOKUP(C194,[1]Sheet1!$B$5:$E$152,4,0)</f>
        <v>124405</v>
      </c>
      <c r="U194" s="33">
        <f t="shared" si="4"/>
        <v>4</v>
      </c>
      <c r="V194" s="33">
        <f t="shared" si="5"/>
        <v>6</v>
      </c>
      <c r="W194" s="33" t="s">
        <v>1590</v>
      </c>
    </row>
    <row r="195" spans="1:23" ht="15" x14ac:dyDescent="0.35">
      <c r="A195" s="31" t="s">
        <v>155</v>
      </c>
      <c r="B195" s="31" t="s">
        <v>154</v>
      </c>
      <c r="C195" s="31" t="s">
        <v>153</v>
      </c>
      <c r="D195" s="31" t="s">
        <v>84</v>
      </c>
      <c r="E195" s="31" t="s">
        <v>149</v>
      </c>
      <c r="F195" s="31" t="s">
        <v>152</v>
      </c>
      <c r="G195" s="31" t="s">
        <v>120</v>
      </c>
      <c r="H195" s="31" t="s">
        <v>119</v>
      </c>
      <c r="I195" s="32"/>
      <c r="J195" s="31" t="s">
        <v>151</v>
      </c>
      <c r="K195" s="31" t="s">
        <v>151</v>
      </c>
      <c r="L195" s="31" t="s">
        <v>150</v>
      </c>
      <c r="M195" s="31">
        <v>50</v>
      </c>
      <c r="N195" s="31" t="s">
        <v>148</v>
      </c>
      <c r="O195" s="31" t="s">
        <v>112</v>
      </c>
      <c r="P195" s="31" t="s">
        <v>147</v>
      </c>
      <c r="Q195" s="31" t="s">
        <v>112</v>
      </c>
      <c r="R195" s="31" t="s">
        <v>1596</v>
      </c>
      <c r="S195" s="31" t="s">
        <v>1605</v>
      </c>
      <c r="T195" s="31">
        <f>VLOOKUP(C195,[1]Sheet1!$B$5:$E$152,4,0)</f>
        <v>124405</v>
      </c>
      <c r="U195" s="33">
        <f t="shared" ref="U195:U258" si="6">DAY(P195)</f>
        <v>4</v>
      </c>
      <c r="V195" s="33">
        <f t="shared" ref="V195:V258" si="7">MONTH(P195)</f>
        <v>6</v>
      </c>
      <c r="W195" s="33" t="s">
        <v>1590</v>
      </c>
    </row>
    <row r="196" spans="1:23" ht="15" x14ac:dyDescent="0.35">
      <c r="A196" s="31" t="s">
        <v>146</v>
      </c>
      <c r="B196" s="31" t="s">
        <v>145</v>
      </c>
      <c r="C196" s="31" t="s">
        <v>144</v>
      </c>
      <c r="D196" s="31" t="s">
        <v>74</v>
      </c>
      <c r="E196" s="31" t="s">
        <v>140</v>
      </c>
      <c r="F196" s="31" t="s">
        <v>143</v>
      </c>
      <c r="G196" s="31" t="s">
        <v>120</v>
      </c>
      <c r="H196" s="31" t="s">
        <v>119</v>
      </c>
      <c r="I196" s="32"/>
      <c r="J196" s="31" t="s">
        <v>142</v>
      </c>
      <c r="K196" s="31" t="s">
        <v>142</v>
      </c>
      <c r="L196" s="31" t="s">
        <v>141</v>
      </c>
      <c r="M196" s="31">
        <v>30</v>
      </c>
      <c r="N196" s="31" t="s">
        <v>139</v>
      </c>
      <c r="O196" s="31" t="s">
        <v>112</v>
      </c>
      <c r="P196" s="31" t="s">
        <v>138</v>
      </c>
      <c r="Q196" s="31" t="s">
        <v>112</v>
      </c>
      <c r="R196" s="31" t="s">
        <v>1596</v>
      </c>
      <c r="S196" s="31" t="s">
        <v>1600</v>
      </c>
      <c r="T196" s="31">
        <f>VLOOKUP(C196,[1]Sheet1!$B$5:$E$152,4,0)</f>
        <v>124403</v>
      </c>
      <c r="U196" s="33">
        <f t="shared" si="6"/>
        <v>4</v>
      </c>
      <c r="V196" s="33">
        <f t="shared" si="7"/>
        <v>6</v>
      </c>
      <c r="W196" s="33" t="s">
        <v>1590</v>
      </c>
    </row>
    <row r="197" spans="1:23" ht="15" x14ac:dyDescent="0.35">
      <c r="A197" s="31" t="s">
        <v>137</v>
      </c>
      <c r="B197" s="31" t="s">
        <v>136</v>
      </c>
      <c r="C197" s="31" t="s">
        <v>135</v>
      </c>
      <c r="D197" s="31" t="s">
        <v>68</v>
      </c>
      <c r="E197" s="31" t="s">
        <v>131</v>
      </c>
      <c r="F197" s="31" t="s">
        <v>134</v>
      </c>
      <c r="G197" s="31" t="s">
        <v>120</v>
      </c>
      <c r="H197" s="31" t="s">
        <v>119</v>
      </c>
      <c r="I197" s="32"/>
      <c r="J197" s="31" t="s">
        <v>133</v>
      </c>
      <c r="K197" s="31" t="s">
        <v>133</v>
      </c>
      <c r="L197" s="31" t="s">
        <v>132</v>
      </c>
      <c r="M197" s="31">
        <v>40</v>
      </c>
      <c r="N197" s="31" t="s">
        <v>130</v>
      </c>
      <c r="O197" s="31" t="s">
        <v>112</v>
      </c>
      <c r="P197" s="31" t="s">
        <v>129</v>
      </c>
      <c r="Q197" s="31" t="s">
        <v>112</v>
      </c>
      <c r="R197" s="31" t="s">
        <v>1596</v>
      </c>
      <c r="S197" s="31" t="s">
        <v>1602</v>
      </c>
      <c r="T197" s="31">
        <f>VLOOKUP(C197,[1]Sheet1!$B$5:$E$152,4,0)</f>
        <v>124401</v>
      </c>
      <c r="U197" s="33">
        <f t="shared" si="6"/>
        <v>4</v>
      </c>
      <c r="V197" s="33">
        <f t="shared" si="7"/>
        <v>6</v>
      </c>
      <c r="W197" s="33" t="s">
        <v>1590</v>
      </c>
    </row>
    <row r="198" spans="1:23" ht="15" x14ac:dyDescent="0.35">
      <c r="A198" s="31" t="s">
        <v>124</v>
      </c>
      <c r="B198" s="31" t="s">
        <v>123</v>
      </c>
      <c r="C198" s="31" t="s">
        <v>122</v>
      </c>
      <c r="D198" s="31" t="s">
        <v>60</v>
      </c>
      <c r="E198" s="31" t="s">
        <v>115</v>
      </c>
      <c r="F198" s="31" t="s">
        <v>121</v>
      </c>
      <c r="G198" s="31" t="s">
        <v>120</v>
      </c>
      <c r="H198" s="31" t="s">
        <v>119</v>
      </c>
      <c r="I198" s="32"/>
      <c r="J198" s="31" t="s">
        <v>118</v>
      </c>
      <c r="K198" s="31" t="s">
        <v>117</v>
      </c>
      <c r="L198" s="31" t="s">
        <v>116</v>
      </c>
      <c r="M198" s="31">
        <v>100</v>
      </c>
      <c r="N198" s="31" t="s">
        <v>114</v>
      </c>
      <c r="O198" s="31" t="s">
        <v>112</v>
      </c>
      <c r="P198" s="31" t="s">
        <v>113</v>
      </c>
      <c r="Q198" s="31" t="s">
        <v>112</v>
      </c>
      <c r="R198" s="31" t="s">
        <v>1596</v>
      </c>
      <c r="S198" s="31" t="s">
        <v>1607</v>
      </c>
      <c r="T198" s="31">
        <f>VLOOKUP(C198,[1]Sheet1!$B$5:$E$152,4,0)</f>
        <v>124411</v>
      </c>
      <c r="U198" s="33">
        <f t="shared" si="6"/>
        <v>5</v>
      </c>
      <c r="V198" s="33">
        <f t="shared" si="7"/>
        <v>6</v>
      </c>
      <c r="W198" s="33" t="s">
        <v>1590</v>
      </c>
    </row>
    <row r="199" spans="1:23" ht="15" x14ac:dyDescent="0.35">
      <c r="A199" s="31" t="s">
        <v>1004</v>
      </c>
      <c r="B199" s="31" t="s">
        <v>1005</v>
      </c>
      <c r="C199" s="31" t="s">
        <v>237</v>
      </c>
      <c r="D199" s="31" t="s">
        <v>68</v>
      </c>
      <c r="E199" s="31" t="s">
        <v>846</v>
      </c>
      <c r="F199" s="31" t="s">
        <v>195</v>
      </c>
      <c r="G199" s="31" t="s">
        <v>120</v>
      </c>
      <c r="H199" s="31" t="s">
        <v>119</v>
      </c>
      <c r="I199" s="32"/>
      <c r="J199" s="31" t="s">
        <v>117</v>
      </c>
      <c r="K199" s="31" t="s">
        <v>1006</v>
      </c>
      <c r="L199" s="31" t="s">
        <v>1007</v>
      </c>
      <c r="M199" s="31">
        <v>45</v>
      </c>
      <c r="N199" s="31" t="s">
        <v>1008</v>
      </c>
      <c r="O199" s="31" t="s">
        <v>201</v>
      </c>
      <c r="P199" s="31" t="s">
        <v>1009</v>
      </c>
      <c r="Q199" s="31" t="s">
        <v>112</v>
      </c>
      <c r="R199" s="31" t="s">
        <v>1596</v>
      </c>
      <c r="S199" s="31" t="s">
        <v>1599</v>
      </c>
      <c r="T199" s="31">
        <f>VLOOKUP(C199,[1]Sheet1!$B$5:$E$152,4,0)</f>
        <v>124407</v>
      </c>
      <c r="U199" s="33">
        <f t="shared" si="6"/>
        <v>5</v>
      </c>
      <c r="V199" s="33">
        <f t="shared" si="7"/>
        <v>6</v>
      </c>
      <c r="W199" s="33" t="s">
        <v>1590</v>
      </c>
    </row>
    <row r="200" spans="1:23" ht="15" x14ac:dyDescent="0.35">
      <c r="A200" s="31" t="s">
        <v>1010</v>
      </c>
      <c r="B200" s="31" t="s">
        <v>1011</v>
      </c>
      <c r="C200" s="31" t="s">
        <v>362</v>
      </c>
      <c r="D200" s="31" t="s">
        <v>68</v>
      </c>
      <c r="E200" s="31" t="s">
        <v>163</v>
      </c>
      <c r="F200" s="31" t="s">
        <v>169</v>
      </c>
      <c r="G200" s="31" t="s">
        <v>120</v>
      </c>
      <c r="H200" s="31" t="s">
        <v>119</v>
      </c>
      <c r="I200" s="32"/>
      <c r="J200" s="31" t="s">
        <v>117</v>
      </c>
      <c r="K200" s="31" t="s">
        <v>117</v>
      </c>
      <c r="L200" s="31" t="s">
        <v>1012</v>
      </c>
      <c r="M200" s="31">
        <v>150</v>
      </c>
      <c r="N200" s="31" t="s">
        <v>1013</v>
      </c>
      <c r="O200" s="31" t="s">
        <v>112</v>
      </c>
      <c r="P200" s="31" t="s">
        <v>1014</v>
      </c>
      <c r="Q200" s="31" t="s">
        <v>112</v>
      </c>
      <c r="R200" s="31" t="s">
        <v>1596</v>
      </c>
      <c r="S200" s="31" t="s">
        <v>1603</v>
      </c>
      <c r="T200" s="31">
        <f>VLOOKUP(C200,[1]Sheet1!$B$5:$E$152,4,0)</f>
        <v>124404</v>
      </c>
      <c r="U200" s="33">
        <f t="shared" si="6"/>
        <v>5</v>
      </c>
      <c r="V200" s="33">
        <f t="shared" si="7"/>
        <v>6</v>
      </c>
      <c r="W200" s="33" t="s">
        <v>1590</v>
      </c>
    </row>
    <row r="201" spans="1:23" ht="15" x14ac:dyDescent="0.35">
      <c r="A201" s="31" t="s">
        <v>1015</v>
      </c>
      <c r="B201" s="31" t="s">
        <v>1016</v>
      </c>
      <c r="C201" s="31" t="s">
        <v>127</v>
      </c>
      <c r="D201" s="31" t="s">
        <v>98</v>
      </c>
      <c r="E201" s="31" t="s">
        <v>960</v>
      </c>
      <c r="F201" s="31" t="s">
        <v>125</v>
      </c>
      <c r="G201" s="31" t="s">
        <v>120</v>
      </c>
      <c r="H201" s="31" t="s">
        <v>119</v>
      </c>
      <c r="I201" s="32"/>
      <c r="J201" s="31" t="s">
        <v>1006</v>
      </c>
      <c r="K201" s="31" t="s">
        <v>1006</v>
      </c>
      <c r="L201" s="31" t="s">
        <v>1017</v>
      </c>
      <c r="M201" s="31">
        <v>7</v>
      </c>
      <c r="N201" s="31" t="s">
        <v>1018</v>
      </c>
      <c r="O201" s="31" t="s">
        <v>112</v>
      </c>
      <c r="P201" s="31" t="s">
        <v>1019</v>
      </c>
      <c r="Q201" s="31" t="s">
        <v>112</v>
      </c>
      <c r="R201" s="31" t="s">
        <v>1597</v>
      </c>
      <c r="S201" s="31" t="s">
        <v>1597</v>
      </c>
      <c r="T201" s="31">
        <f>VLOOKUP(C201,[1]Sheet1!$B$5:$E$152,4,0)</f>
        <v>125401</v>
      </c>
      <c r="U201" s="33">
        <f t="shared" si="6"/>
        <v>5</v>
      </c>
      <c r="V201" s="33">
        <f t="shared" si="7"/>
        <v>6</v>
      </c>
      <c r="W201" s="33" t="s">
        <v>1590</v>
      </c>
    </row>
    <row r="202" spans="1:23" ht="15" x14ac:dyDescent="0.35">
      <c r="A202" s="31" t="s">
        <v>1020</v>
      </c>
      <c r="B202" s="31" t="s">
        <v>1016</v>
      </c>
      <c r="C202" s="31" t="s">
        <v>127</v>
      </c>
      <c r="D202" s="31" t="s">
        <v>104</v>
      </c>
      <c r="E202" s="31" t="s">
        <v>193</v>
      </c>
      <c r="F202" s="31" t="s">
        <v>125</v>
      </c>
      <c r="G202" s="31" t="s">
        <v>120</v>
      </c>
      <c r="H202" s="31" t="s">
        <v>119</v>
      </c>
      <c r="I202" s="32"/>
      <c r="J202" s="31" t="s">
        <v>1006</v>
      </c>
      <c r="K202" s="31" t="s">
        <v>1006</v>
      </c>
      <c r="L202" s="31" t="s">
        <v>1017</v>
      </c>
      <c r="M202" s="31">
        <v>10</v>
      </c>
      <c r="N202" s="31" t="s">
        <v>1021</v>
      </c>
      <c r="O202" s="31" t="s">
        <v>112</v>
      </c>
      <c r="P202" s="31" t="s">
        <v>1019</v>
      </c>
      <c r="Q202" s="31" t="s">
        <v>112</v>
      </c>
      <c r="R202" s="31" t="s">
        <v>1597</v>
      </c>
      <c r="S202" s="31" t="s">
        <v>1597</v>
      </c>
      <c r="T202" s="31">
        <f>VLOOKUP(C202,[1]Sheet1!$B$5:$E$152,4,0)</f>
        <v>125401</v>
      </c>
      <c r="U202" s="33">
        <f t="shared" si="6"/>
        <v>5</v>
      </c>
      <c r="V202" s="33">
        <f t="shared" si="7"/>
        <v>6</v>
      </c>
      <c r="W202" s="33" t="s">
        <v>1590</v>
      </c>
    </row>
    <row r="203" spans="1:23" ht="15" x14ac:dyDescent="0.35">
      <c r="A203" s="31" t="s">
        <v>1022</v>
      </c>
      <c r="B203" s="31" t="s">
        <v>1016</v>
      </c>
      <c r="C203" s="31" t="s">
        <v>127</v>
      </c>
      <c r="D203" s="31" t="s">
        <v>94</v>
      </c>
      <c r="E203" s="31" t="s">
        <v>149</v>
      </c>
      <c r="F203" s="31" t="s">
        <v>125</v>
      </c>
      <c r="G203" s="31" t="s">
        <v>120</v>
      </c>
      <c r="H203" s="31" t="s">
        <v>119</v>
      </c>
      <c r="I203" s="32"/>
      <c r="J203" s="31" t="s">
        <v>1006</v>
      </c>
      <c r="K203" s="31" t="s">
        <v>1006</v>
      </c>
      <c r="L203" s="31" t="s">
        <v>1017</v>
      </c>
      <c r="M203" s="31">
        <v>50</v>
      </c>
      <c r="N203" s="31" t="s">
        <v>1023</v>
      </c>
      <c r="O203" s="31" t="s">
        <v>112</v>
      </c>
      <c r="P203" s="31" t="s">
        <v>1019</v>
      </c>
      <c r="Q203" s="31" t="s">
        <v>112</v>
      </c>
      <c r="R203" s="31" t="s">
        <v>1597</v>
      </c>
      <c r="S203" s="31" t="s">
        <v>1597</v>
      </c>
      <c r="T203" s="31">
        <f>VLOOKUP(C203,[1]Sheet1!$B$5:$E$152,4,0)</f>
        <v>125401</v>
      </c>
      <c r="U203" s="33">
        <f t="shared" si="6"/>
        <v>5</v>
      </c>
      <c r="V203" s="33">
        <f t="shared" si="7"/>
        <v>6</v>
      </c>
      <c r="W203" s="33" t="s">
        <v>1590</v>
      </c>
    </row>
    <row r="204" spans="1:23" ht="15" x14ac:dyDescent="0.35">
      <c r="A204" s="31" t="s">
        <v>1024</v>
      </c>
      <c r="B204" s="31" t="s">
        <v>1016</v>
      </c>
      <c r="C204" s="31" t="s">
        <v>127</v>
      </c>
      <c r="D204" s="31" t="s">
        <v>92</v>
      </c>
      <c r="E204" s="31" t="s">
        <v>128</v>
      </c>
      <c r="F204" s="31" t="s">
        <v>125</v>
      </c>
      <c r="G204" s="31" t="s">
        <v>120</v>
      </c>
      <c r="H204" s="31" t="s">
        <v>119</v>
      </c>
      <c r="I204" s="32"/>
      <c r="J204" s="31" t="s">
        <v>1006</v>
      </c>
      <c r="K204" s="31" t="s">
        <v>1006</v>
      </c>
      <c r="L204" s="31" t="s">
        <v>1017</v>
      </c>
      <c r="M204" s="31">
        <v>200</v>
      </c>
      <c r="N204" s="31" t="s">
        <v>1025</v>
      </c>
      <c r="O204" s="31" t="s">
        <v>112</v>
      </c>
      <c r="P204" s="31" t="s">
        <v>1019</v>
      </c>
      <c r="Q204" s="31" t="s">
        <v>112</v>
      </c>
      <c r="R204" s="31" t="s">
        <v>1597</v>
      </c>
      <c r="S204" s="31" t="s">
        <v>1597</v>
      </c>
      <c r="T204" s="31">
        <f>VLOOKUP(C204,[1]Sheet1!$B$5:$E$152,4,0)</f>
        <v>125401</v>
      </c>
      <c r="U204" s="33">
        <f t="shared" si="6"/>
        <v>5</v>
      </c>
      <c r="V204" s="33">
        <f t="shared" si="7"/>
        <v>6</v>
      </c>
      <c r="W204" s="33" t="s">
        <v>1590</v>
      </c>
    </row>
    <row r="205" spans="1:23" ht="15" x14ac:dyDescent="0.35">
      <c r="A205" s="31" t="s">
        <v>1026</v>
      </c>
      <c r="B205" s="31" t="s">
        <v>1016</v>
      </c>
      <c r="C205" s="31" t="s">
        <v>127</v>
      </c>
      <c r="D205" s="31" t="s">
        <v>106</v>
      </c>
      <c r="E205" s="31" t="s">
        <v>163</v>
      </c>
      <c r="F205" s="31" t="s">
        <v>125</v>
      </c>
      <c r="G205" s="31" t="s">
        <v>120</v>
      </c>
      <c r="H205" s="31" t="s">
        <v>119</v>
      </c>
      <c r="I205" s="32"/>
      <c r="J205" s="31" t="s">
        <v>1006</v>
      </c>
      <c r="K205" s="31" t="s">
        <v>1006</v>
      </c>
      <c r="L205" s="31" t="s">
        <v>1017</v>
      </c>
      <c r="M205" s="31">
        <v>150</v>
      </c>
      <c r="N205" s="31" t="s">
        <v>1027</v>
      </c>
      <c r="O205" s="31" t="s">
        <v>112</v>
      </c>
      <c r="P205" s="31" t="s">
        <v>1019</v>
      </c>
      <c r="Q205" s="31" t="s">
        <v>112</v>
      </c>
      <c r="R205" s="31" t="s">
        <v>1597</v>
      </c>
      <c r="S205" s="31" t="s">
        <v>1597</v>
      </c>
      <c r="T205" s="31">
        <f>VLOOKUP(C205,[1]Sheet1!$B$5:$E$152,4,0)</f>
        <v>125401</v>
      </c>
      <c r="U205" s="33">
        <f t="shared" si="6"/>
        <v>5</v>
      </c>
      <c r="V205" s="33">
        <f t="shared" si="7"/>
        <v>6</v>
      </c>
      <c r="W205" s="33" t="s">
        <v>1590</v>
      </c>
    </row>
    <row r="206" spans="1:23" ht="15" x14ac:dyDescent="0.35">
      <c r="A206" s="31" t="s">
        <v>1028</v>
      </c>
      <c r="B206" s="31" t="s">
        <v>1016</v>
      </c>
      <c r="C206" s="31" t="s">
        <v>127</v>
      </c>
      <c r="D206" s="31" t="s">
        <v>42</v>
      </c>
      <c r="E206" s="31" t="s">
        <v>193</v>
      </c>
      <c r="F206" s="31" t="s">
        <v>125</v>
      </c>
      <c r="G206" s="31" t="s">
        <v>120</v>
      </c>
      <c r="H206" s="31" t="s">
        <v>119</v>
      </c>
      <c r="I206" s="32"/>
      <c r="J206" s="31" t="s">
        <v>1006</v>
      </c>
      <c r="K206" s="31" t="s">
        <v>1006</v>
      </c>
      <c r="L206" s="31" t="s">
        <v>1017</v>
      </c>
      <c r="M206" s="31">
        <v>10</v>
      </c>
      <c r="N206" s="31" t="s">
        <v>1029</v>
      </c>
      <c r="O206" s="31" t="s">
        <v>112</v>
      </c>
      <c r="P206" s="31" t="s">
        <v>1019</v>
      </c>
      <c r="Q206" s="31" t="s">
        <v>112</v>
      </c>
      <c r="R206" s="31" t="s">
        <v>1597</v>
      </c>
      <c r="S206" s="31" t="s">
        <v>1597</v>
      </c>
      <c r="T206" s="31">
        <f>VLOOKUP(C206,[1]Sheet1!$B$5:$E$152,4,0)</f>
        <v>125401</v>
      </c>
      <c r="U206" s="33">
        <f t="shared" si="6"/>
        <v>5</v>
      </c>
      <c r="V206" s="33">
        <f t="shared" si="7"/>
        <v>6</v>
      </c>
      <c r="W206" s="33" t="s">
        <v>1590</v>
      </c>
    </row>
    <row r="207" spans="1:23" ht="15" x14ac:dyDescent="0.35">
      <c r="A207" s="31" t="s">
        <v>1030</v>
      </c>
      <c r="B207" s="31" t="s">
        <v>1016</v>
      </c>
      <c r="C207" s="31" t="s">
        <v>127</v>
      </c>
      <c r="D207" s="31" t="s">
        <v>44</v>
      </c>
      <c r="E207" s="31" t="s">
        <v>193</v>
      </c>
      <c r="F207" s="31" t="s">
        <v>125</v>
      </c>
      <c r="G207" s="31" t="s">
        <v>120</v>
      </c>
      <c r="H207" s="31" t="s">
        <v>119</v>
      </c>
      <c r="I207" s="32"/>
      <c r="J207" s="31" t="s">
        <v>1006</v>
      </c>
      <c r="K207" s="31" t="s">
        <v>1006</v>
      </c>
      <c r="L207" s="31" t="s">
        <v>1017</v>
      </c>
      <c r="M207" s="31">
        <v>10</v>
      </c>
      <c r="N207" s="31" t="s">
        <v>1031</v>
      </c>
      <c r="O207" s="31" t="s">
        <v>112</v>
      </c>
      <c r="P207" s="31" t="s">
        <v>1019</v>
      </c>
      <c r="Q207" s="31" t="s">
        <v>112</v>
      </c>
      <c r="R207" s="31" t="s">
        <v>1597</v>
      </c>
      <c r="S207" s="31" t="s">
        <v>1597</v>
      </c>
      <c r="T207" s="31">
        <f>VLOOKUP(C207,[1]Sheet1!$B$5:$E$152,4,0)</f>
        <v>125401</v>
      </c>
      <c r="U207" s="33">
        <f t="shared" si="6"/>
        <v>5</v>
      </c>
      <c r="V207" s="33">
        <f t="shared" si="7"/>
        <v>6</v>
      </c>
      <c r="W207" s="33" t="s">
        <v>1590</v>
      </c>
    </row>
    <row r="208" spans="1:23" ht="15" x14ac:dyDescent="0.35">
      <c r="A208" s="31" t="s">
        <v>1032</v>
      </c>
      <c r="B208" s="31" t="s">
        <v>1033</v>
      </c>
      <c r="C208" s="31" t="s">
        <v>127</v>
      </c>
      <c r="D208" s="31" t="s">
        <v>62</v>
      </c>
      <c r="E208" s="31" t="s">
        <v>149</v>
      </c>
      <c r="F208" s="31" t="s">
        <v>125</v>
      </c>
      <c r="G208" s="31" t="s">
        <v>120</v>
      </c>
      <c r="H208" s="31" t="s">
        <v>119</v>
      </c>
      <c r="I208" s="32"/>
      <c r="J208" s="31" t="s">
        <v>1006</v>
      </c>
      <c r="K208" s="31" t="s">
        <v>1006</v>
      </c>
      <c r="L208" s="31" t="s">
        <v>1034</v>
      </c>
      <c r="M208" s="31">
        <v>50</v>
      </c>
      <c r="N208" s="31" t="s">
        <v>1035</v>
      </c>
      <c r="O208" s="31" t="s">
        <v>112</v>
      </c>
      <c r="P208" s="31" t="s">
        <v>1036</v>
      </c>
      <c r="Q208" s="31" t="s">
        <v>112</v>
      </c>
      <c r="R208" s="31" t="s">
        <v>1597</v>
      </c>
      <c r="S208" s="31" t="s">
        <v>1597</v>
      </c>
      <c r="T208" s="31">
        <f>VLOOKUP(C208,[1]Sheet1!$B$5:$E$152,4,0)</f>
        <v>125401</v>
      </c>
      <c r="U208" s="33">
        <f t="shared" si="6"/>
        <v>5</v>
      </c>
      <c r="V208" s="33">
        <f t="shared" si="7"/>
        <v>6</v>
      </c>
      <c r="W208" s="33" t="s">
        <v>1590</v>
      </c>
    </row>
    <row r="209" spans="1:23" ht="15" x14ac:dyDescent="0.35">
      <c r="A209" s="31" t="s">
        <v>1037</v>
      </c>
      <c r="B209" s="31" t="s">
        <v>1033</v>
      </c>
      <c r="C209" s="31" t="s">
        <v>127</v>
      </c>
      <c r="D209" s="31" t="s">
        <v>88</v>
      </c>
      <c r="E209" s="31" t="s">
        <v>193</v>
      </c>
      <c r="F209" s="31" t="s">
        <v>125</v>
      </c>
      <c r="G209" s="31" t="s">
        <v>120</v>
      </c>
      <c r="H209" s="31" t="s">
        <v>119</v>
      </c>
      <c r="I209" s="32"/>
      <c r="J209" s="31" t="s">
        <v>1006</v>
      </c>
      <c r="K209" s="31" t="s">
        <v>1006</v>
      </c>
      <c r="L209" s="31" t="s">
        <v>1034</v>
      </c>
      <c r="M209" s="31">
        <v>10</v>
      </c>
      <c r="N209" s="31" t="s">
        <v>1038</v>
      </c>
      <c r="O209" s="31" t="s">
        <v>112</v>
      </c>
      <c r="P209" s="31" t="s">
        <v>1036</v>
      </c>
      <c r="Q209" s="31" t="s">
        <v>112</v>
      </c>
      <c r="R209" s="31" t="s">
        <v>1597</v>
      </c>
      <c r="S209" s="31" t="s">
        <v>1597</v>
      </c>
      <c r="T209" s="31">
        <f>VLOOKUP(C209,[1]Sheet1!$B$5:$E$152,4,0)</f>
        <v>125401</v>
      </c>
      <c r="U209" s="33">
        <f t="shared" si="6"/>
        <v>5</v>
      </c>
      <c r="V209" s="33">
        <f t="shared" si="7"/>
        <v>6</v>
      </c>
      <c r="W209" s="33" t="s">
        <v>1590</v>
      </c>
    </row>
    <row r="210" spans="1:23" ht="15" x14ac:dyDescent="0.35">
      <c r="A210" s="31" t="s">
        <v>1039</v>
      </c>
      <c r="B210" s="31" t="s">
        <v>1033</v>
      </c>
      <c r="C210" s="31" t="s">
        <v>127</v>
      </c>
      <c r="D210" s="31" t="s">
        <v>80</v>
      </c>
      <c r="E210" s="31" t="s">
        <v>149</v>
      </c>
      <c r="F210" s="31" t="s">
        <v>125</v>
      </c>
      <c r="G210" s="31" t="s">
        <v>120</v>
      </c>
      <c r="H210" s="31" t="s">
        <v>119</v>
      </c>
      <c r="I210" s="32"/>
      <c r="J210" s="31" t="s">
        <v>1006</v>
      </c>
      <c r="K210" s="31" t="s">
        <v>1006</v>
      </c>
      <c r="L210" s="31" t="s">
        <v>1034</v>
      </c>
      <c r="M210" s="31">
        <v>50</v>
      </c>
      <c r="N210" s="31" t="s">
        <v>1040</v>
      </c>
      <c r="O210" s="31" t="s">
        <v>112</v>
      </c>
      <c r="P210" s="31" t="s">
        <v>1036</v>
      </c>
      <c r="Q210" s="31" t="s">
        <v>112</v>
      </c>
      <c r="R210" s="31" t="s">
        <v>1597</v>
      </c>
      <c r="S210" s="31" t="s">
        <v>1597</v>
      </c>
      <c r="T210" s="31">
        <f>VLOOKUP(C210,[1]Sheet1!$B$5:$E$152,4,0)</f>
        <v>125401</v>
      </c>
      <c r="U210" s="33">
        <f t="shared" si="6"/>
        <v>5</v>
      </c>
      <c r="V210" s="33">
        <f t="shared" si="7"/>
        <v>6</v>
      </c>
      <c r="W210" s="33" t="s">
        <v>1590</v>
      </c>
    </row>
    <row r="211" spans="1:23" ht="15" x14ac:dyDescent="0.35">
      <c r="A211" s="31" t="s">
        <v>1041</v>
      </c>
      <c r="B211" s="31" t="s">
        <v>1042</v>
      </c>
      <c r="C211" s="31" t="s">
        <v>135</v>
      </c>
      <c r="D211" s="31" t="s">
        <v>68</v>
      </c>
      <c r="E211" s="31" t="s">
        <v>131</v>
      </c>
      <c r="F211" s="31" t="s">
        <v>134</v>
      </c>
      <c r="G211" s="31" t="s">
        <v>120</v>
      </c>
      <c r="H211" s="31" t="s">
        <v>119</v>
      </c>
      <c r="I211" s="32"/>
      <c r="J211" s="31" t="s">
        <v>1006</v>
      </c>
      <c r="K211" s="31" t="s">
        <v>1006</v>
      </c>
      <c r="L211" s="31" t="s">
        <v>1043</v>
      </c>
      <c r="M211" s="31">
        <v>40</v>
      </c>
      <c r="N211" s="31" t="s">
        <v>1044</v>
      </c>
      <c r="O211" s="31" t="s">
        <v>112</v>
      </c>
      <c r="P211" s="31" t="s">
        <v>1045</v>
      </c>
      <c r="Q211" s="31" t="s">
        <v>112</v>
      </c>
      <c r="R211" s="31" t="s">
        <v>1596</v>
      </c>
      <c r="S211" s="31" t="s">
        <v>1602</v>
      </c>
      <c r="T211" s="31">
        <f>VLOOKUP(C211,[1]Sheet1!$B$5:$E$152,4,0)</f>
        <v>124401</v>
      </c>
      <c r="U211" s="33">
        <f t="shared" si="6"/>
        <v>5</v>
      </c>
      <c r="V211" s="33">
        <f t="shared" si="7"/>
        <v>6</v>
      </c>
      <c r="W211" s="33" t="s">
        <v>1590</v>
      </c>
    </row>
    <row r="212" spans="1:23" ht="15" x14ac:dyDescent="0.35">
      <c r="A212" s="31" t="s">
        <v>1046</v>
      </c>
      <c r="B212" s="31" t="s">
        <v>1047</v>
      </c>
      <c r="C212" s="31" t="s">
        <v>127</v>
      </c>
      <c r="D212" s="31" t="s">
        <v>70</v>
      </c>
      <c r="E212" s="31" t="s">
        <v>159</v>
      </c>
      <c r="F212" s="31" t="s">
        <v>125</v>
      </c>
      <c r="G212" s="31" t="s">
        <v>120</v>
      </c>
      <c r="H212" s="31" t="s">
        <v>119</v>
      </c>
      <c r="I212" s="32"/>
      <c r="J212" s="31" t="s">
        <v>1048</v>
      </c>
      <c r="K212" s="31" t="s">
        <v>1048</v>
      </c>
      <c r="L212" s="31" t="s">
        <v>1049</v>
      </c>
      <c r="M212" s="31">
        <v>60</v>
      </c>
      <c r="N212" s="31" t="s">
        <v>1050</v>
      </c>
      <c r="O212" s="31" t="s">
        <v>201</v>
      </c>
      <c r="P212" s="31" t="s">
        <v>1051</v>
      </c>
      <c r="Q212" s="31" t="s">
        <v>201</v>
      </c>
      <c r="R212" s="31" t="s">
        <v>1597</v>
      </c>
      <c r="S212" s="31" t="s">
        <v>1597</v>
      </c>
      <c r="T212" s="31">
        <f>VLOOKUP(C212,[1]Sheet1!$B$5:$E$152,4,0)</f>
        <v>125401</v>
      </c>
      <c r="U212" s="33">
        <f t="shared" si="6"/>
        <v>5</v>
      </c>
      <c r="V212" s="33">
        <f t="shared" si="7"/>
        <v>6</v>
      </c>
      <c r="W212" s="33" t="s">
        <v>1590</v>
      </c>
    </row>
    <row r="213" spans="1:23" ht="15" x14ac:dyDescent="0.35">
      <c r="A213" s="31" t="s">
        <v>1052</v>
      </c>
      <c r="B213" s="31" t="s">
        <v>1047</v>
      </c>
      <c r="C213" s="31" t="s">
        <v>127</v>
      </c>
      <c r="D213" s="31" t="s">
        <v>72</v>
      </c>
      <c r="E213" s="31" t="s">
        <v>126</v>
      </c>
      <c r="F213" s="31" t="s">
        <v>125</v>
      </c>
      <c r="G213" s="31" t="s">
        <v>120</v>
      </c>
      <c r="H213" s="31" t="s">
        <v>119</v>
      </c>
      <c r="I213" s="32"/>
      <c r="J213" s="31" t="s">
        <v>1048</v>
      </c>
      <c r="K213" s="31" t="s">
        <v>1048</v>
      </c>
      <c r="L213" s="31" t="s">
        <v>1049</v>
      </c>
      <c r="M213" s="31">
        <v>20</v>
      </c>
      <c r="N213" s="31" t="s">
        <v>1053</v>
      </c>
      <c r="O213" s="31" t="s">
        <v>201</v>
      </c>
      <c r="P213" s="31" t="s">
        <v>1051</v>
      </c>
      <c r="Q213" s="31" t="s">
        <v>201</v>
      </c>
      <c r="R213" s="31" t="s">
        <v>1597</v>
      </c>
      <c r="S213" s="31" t="s">
        <v>1597</v>
      </c>
      <c r="T213" s="31">
        <f>VLOOKUP(C213,[1]Sheet1!$B$5:$E$152,4,0)</f>
        <v>125401</v>
      </c>
      <c r="U213" s="33">
        <f t="shared" si="6"/>
        <v>5</v>
      </c>
      <c r="V213" s="33">
        <f t="shared" si="7"/>
        <v>6</v>
      </c>
      <c r="W213" s="33" t="s">
        <v>1590</v>
      </c>
    </row>
    <row r="214" spans="1:23" ht="15" x14ac:dyDescent="0.35">
      <c r="A214" s="31" t="s">
        <v>1054</v>
      </c>
      <c r="B214" s="31" t="s">
        <v>1055</v>
      </c>
      <c r="C214" s="31" t="s">
        <v>170</v>
      </c>
      <c r="D214" s="31" t="s">
        <v>52</v>
      </c>
      <c r="E214" s="31" t="s">
        <v>163</v>
      </c>
      <c r="F214" s="31" t="s">
        <v>169</v>
      </c>
      <c r="G214" s="31" t="s">
        <v>120</v>
      </c>
      <c r="H214" s="31" t="s">
        <v>119</v>
      </c>
      <c r="I214" s="32"/>
      <c r="J214" s="31" t="s">
        <v>1056</v>
      </c>
      <c r="K214" s="31" t="s">
        <v>1057</v>
      </c>
      <c r="L214" s="31" t="s">
        <v>1058</v>
      </c>
      <c r="M214" s="31">
        <v>150</v>
      </c>
      <c r="N214" s="31" t="s">
        <v>1059</v>
      </c>
      <c r="O214" s="31" t="s">
        <v>112</v>
      </c>
      <c r="P214" s="31" t="s">
        <v>1060</v>
      </c>
      <c r="Q214" s="31" t="s">
        <v>112</v>
      </c>
      <c r="R214" s="31" t="s">
        <v>1596</v>
      </c>
      <c r="S214" s="31" t="s">
        <v>1603</v>
      </c>
      <c r="T214" s="31">
        <f>VLOOKUP(C214,[1]Sheet1!$B$5:$E$152,4,0)</f>
        <v>124404</v>
      </c>
      <c r="U214" s="33">
        <f t="shared" si="6"/>
        <v>6</v>
      </c>
      <c r="V214" s="33">
        <f t="shared" si="7"/>
        <v>6</v>
      </c>
      <c r="W214" s="33" t="s">
        <v>1590</v>
      </c>
    </row>
    <row r="215" spans="1:23" ht="15" x14ac:dyDescent="0.35">
      <c r="A215" s="31" t="s">
        <v>1061</v>
      </c>
      <c r="B215" s="31" t="s">
        <v>1062</v>
      </c>
      <c r="C215" s="31" t="s">
        <v>144</v>
      </c>
      <c r="D215" s="31" t="s">
        <v>74</v>
      </c>
      <c r="E215" s="31" t="s">
        <v>140</v>
      </c>
      <c r="F215" s="31" t="s">
        <v>143</v>
      </c>
      <c r="G215" s="31" t="s">
        <v>120</v>
      </c>
      <c r="H215" s="31" t="s">
        <v>119</v>
      </c>
      <c r="I215" s="32"/>
      <c r="J215" s="31" t="s">
        <v>1057</v>
      </c>
      <c r="K215" s="31" t="s">
        <v>1057</v>
      </c>
      <c r="L215" s="31" t="s">
        <v>1063</v>
      </c>
      <c r="M215" s="31">
        <v>30</v>
      </c>
      <c r="N215" s="31" t="s">
        <v>1064</v>
      </c>
      <c r="O215" s="31" t="s">
        <v>112</v>
      </c>
      <c r="P215" s="31" t="s">
        <v>1065</v>
      </c>
      <c r="Q215" s="31" t="s">
        <v>112</v>
      </c>
      <c r="R215" s="31" t="s">
        <v>1596</v>
      </c>
      <c r="S215" s="31" t="s">
        <v>1600</v>
      </c>
      <c r="T215" s="31">
        <f>VLOOKUP(C215,[1]Sheet1!$B$5:$E$152,4,0)</f>
        <v>124403</v>
      </c>
      <c r="U215" s="33">
        <f t="shared" si="6"/>
        <v>6</v>
      </c>
      <c r="V215" s="33">
        <f t="shared" si="7"/>
        <v>6</v>
      </c>
      <c r="W215" s="33" t="s">
        <v>1590</v>
      </c>
    </row>
    <row r="216" spans="1:23" ht="15" x14ac:dyDescent="0.35">
      <c r="A216" s="31" t="s">
        <v>1066</v>
      </c>
      <c r="B216" s="31" t="s">
        <v>1067</v>
      </c>
      <c r="C216" s="31" t="s">
        <v>362</v>
      </c>
      <c r="D216" s="31" t="s">
        <v>68</v>
      </c>
      <c r="E216" s="31" t="s">
        <v>163</v>
      </c>
      <c r="F216" s="31" t="s">
        <v>169</v>
      </c>
      <c r="G216" s="31" t="s">
        <v>120</v>
      </c>
      <c r="H216" s="31" t="s">
        <v>119</v>
      </c>
      <c r="I216" s="32"/>
      <c r="J216" s="31" t="s">
        <v>1057</v>
      </c>
      <c r="K216" s="31" t="s">
        <v>1057</v>
      </c>
      <c r="L216" s="31" t="s">
        <v>1068</v>
      </c>
      <c r="M216" s="31">
        <v>150</v>
      </c>
      <c r="N216" s="31" t="s">
        <v>1069</v>
      </c>
      <c r="O216" s="31" t="s">
        <v>112</v>
      </c>
      <c r="P216" s="31" t="s">
        <v>1070</v>
      </c>
      <c r="Q216" s="31" t="s">
        <v>112</v>
      </c>
      <c r="R216" s="31" t="s">
        <v>1596</v>
      </c>
      <c r="S216" s="31" t="s">
        <v>1603</v>
      </c>
      <c r="T216" s="31">
        <f>VLOOKUP(C216,[1]Sheet1!$B$5:$E$152,4,0)</f>
        <v>124404</v>
      </c>
      <c r="U216" s="33">
        <f t="shared" si="6"/>
        <v>6</v>
      </c>
      <c r="V216" s="33">
        <f t="shared" si="7"/>
        <v>6</v>
      </c>
      <c r="W216" s="33" t="s">
        <v>1590</v>
      </c>
    </row>
    <row r="217" spans="1:23" ht="15" x14ac:dyDescent="0.35">
      <c r="A217" s="31" t="s">
        <v>1071</v>
      </c>
      <c r="B217" s="31" t="s">
        <v>1072</v>
      </c>
      <c r="C217" s="31" t="s">
        <v>127</v>
      </c>
      <c r="D217" s="31" t="s">
        <v>30</v>
      </c>
      <c r="E217" s="31" t="s">
        <v>131</v>
      </c>
      <c r="F217" s="31" t="s">
        <v>1073</v>
      </c>
      <c r="G217" s="31" t="s">
        <v>120</v>
      </c>
      <c r="H217" s="31" t="s">
        <v>168</v>
      </c>
      <c r="I217" s="31" t="s">
        <v>1074</v>
      </c>
      <c r="J217" s="31" t="s">
        <v>1075</v>
      </c>
      <c r="K217" s="31" t="s">
        <v>1076</v>
      </c>
      <c r="L217" s="31" t="s">
        <v>1077</v>
      </c>
      <c r="M217" s="31">
        <v>40</v>
      </c>
      <c r="N217" s="31" t="s">
        <v>1078</v>
      </c>
      <c r="O217" s="31" t="s">
        <v>201</v>
      </c>
      <c r="P217" s="31" t="s">
        <v>1079</v>
      </c>
      <c r="Q217" s="31" t="s">
        <v>201</v>
      </c>
      <c r="R217" s="31" t="s">
        <v>1597</v>
      </c>
      <c r="S217" s="31" t="s">
        <v>1597</v>
      </c>
      <c r="T217" s="31">
        <f>VLOOKUP(C217,[1]Sheet1!$B$5:$E$152,4,0)</f>
        <v>125401</v>
      </c>
      <c r="U217" s="33">
        <f t="shared" si="6"/>
        <v>7</v>
      </c>
      <c r="V217" s="33">
        <f t="shared" si="7"/>
        <v>6</v>
      </c>
      <c r="W217" s="33" t="s">
        <v>1590</v>
      </c>
    </row>
    <row r="218" spans="1:23" ht="15" x14ac:dyDescent="0.35">
      <c r="A218" s="31" t="s">
        <v>1080</v>
      </c>
      <c r="B218" s="31" t="s">
        <v>1081</v>
      </c>
      <c r="C218" s="31" t="s">
        <v>1082</v>
      </c>
      <c r="D218" s="31" t="s">
        <v>78</v>
      </c>
      <c r="E218" s="31" t="s">
        <v>795</v>
      </c>
      <c r="F218" s="31" t="s">
        <v>1083</v>
      </c>
      <c r="G218" s="31" t="s">
        <v>120</v>
      </c>
      <c r="H218" s="31" t="s">
        <v>119</v>
      </c>
      <c r="I218" s="32"/>
      <c r="J218" s="31" t="s">
        <v>1084</v>
      </c>
      <c r="K218" s="31" t="s">
        <v>1085</v>
      </c>
      <c r="L218" s="31" t="s">
        <v>1086</v>
      </c>
      <c r="M218" s="31">
        <v>5</v>
      </c>
      <c r="N218" s="31" t="s">
        <v>1087</v>
      </c>
      <c r="O218" s="31" t="s">
        <v>201</v>
      </c>
      <c r="P218" s="31" t="s">
        <v>1088</v>
      </c>
      <c r="Q218" s="31" t="s">
        <v>201</v>
      </c>
      <c r="R218" s="31" t="s">
        <v>1596</v>
      </c>
      <c r="S218" s="31" t="s">
        <v>1609</v>
      </c>
      <c r="T218" s="31">
        <f>VLOOKUP(C218,[1]Sheet1!$B$5:$E$152,4,0)</f>
        <v>124702</v>
      </c>
      <c r="U218" s="33">
        <f t="shared" si="6"/>
        <v>7</v>
      </c>
      <c r="V218" s="33">
        <f t="shared" si="7"/>
        <v>6</v>
      </c>
      <c r="W218" s="33" t="s">
        <v>1590</v>
      </c>
    </row>
    <row r="219" spans="1:23" ht="15" x14ac:dyDescent="0.35">
      <c r="A219" s="31" t="s">
        <v>1089</v>
      </c>
      <c r="B219" s="31" t="s">
        <v>1081</v>
      </c>
      <c r="C219" s="31" t="s">
        <v>1082</v>
      </c>
      <c r="D219" s="31" t="s">
        <v>76</v>
      </c>
      <c r="E219" s="31" t="s">
        <v>795</v>
      </c>
      <c r="F219" s="31" t="s">
        <v>1083</v>
      </c>
      <c r="G219" s="31" t="s">
        <v>120</v>
      </c>
      <c r="H219" s="31" t="s">
        <v>119</v>
      </c>
      <c r="I219" s="32"/>
      <c r="J219" s="31" t="s">
        <v>1084</v>
      </c>
      <c r="K219" s="31" t="s">
        <v>1085</v>
      </c>
      <c r="L219" s="31" t="s">
        <v>1086</v>
      </c>
      <c r="M219" s="31">
        <v>5</v>
      </c>
      <c r="N219" s="31" t="s">
        <v>1090</v>
      </c>
      <c r="O219" s="31" t="s">
        <v>201</v>
      </c>
      <c r="P219" s="31" t="s">
        <v>1088</v>
      </c>
      <c r="Q219" s="31" t="s">
        <v>201</v>
      </c>
      <c r="R219" s="31" t="s">
        <v>1596</v>
      </c>
      <c r="S219" s="31" t="s">
        <v>1609</v>
      </c>
      <c r="T219" s="31">
        <f>VLOOKUP(C219,[1]Sheet1!$B$5:$E$152,4,0)</f>
        <v>124702</v>
      </c>
      <c r="U219" s="33">
        <f t="shared" si="6"/>
        <v>7</v>
      </c>
      <c r="V219" s="33">
        <f t="shared" si="7"/>
        <v>6</v>
      </c>
      <c r="W219" s="33" t="s">
        <v>1590</v>
      </c>
    </row>
    <row r="220" spans="1:23" ht="15" x14ac:dyDescent="0.35">
      <c r="A220" s="31" t="s">
        <v>1091</v>
      </c>
      <c r="B220" s="31" t="s">
        <v>1081</v>
      </c>
      <c r="C220" s="31" t="s">
        <v>1082</v>
      </c>
      <c r="D220" s="31" t="s">
        <v>54</v>
      </c>
      <c r="E220" s="31" t="s">
        <v>795</v>
      </c>
      <c r="F220" s="31" t="s">
        <v>1083</v>
      </c>
      <c r="G220" s="31" t="s">
        <v>120</v>
      </c>
      <c r="H220" s="31" t="s">
        <v>119</v>
      </c>
      <c r="I220" s="32"/>
      <c r="J220" s="31" t="s">
        <v>1084</v>
      </c>
      <c r="K220" s="31" t="s">
        <v>1085</v>
      </c>
      <c r="L220" s="31" t="s">
        <v>1086</v>
      </c>
      <c r="M220" s="31">
        <v>5</v>
      </c>
      <c r="N220" s="31" t="s">
        <v>1092</v>
      </c>
      <c r="O220" s="31" t="s">
        <v>201</v>
      </c>
      <c r="P220" s="31" t="s">
        <v>1088</v>
      </c>
      <c r="Q220" s="31" t="s">
        <v>201</v>
      </c>
      <c r="R220" s="31" t="s">
        <v>1596</v>
      </c>
      <c r="S220" s="31" t="s">
        <v>1609</v>
      </c>
      <c r="T220" s="31">
        <f>VLOOKUP(C220,[1]Sheet1!$B$5:$E$152,4,0)</f>
        <v>124702</v>
      </c>
      <c r="U220" s="33">
        <f t="shared" si="6"/>
        <v>7</v>
      </c>
      <c r="V220" s="33">
        <f t="shared" si="7"/>
        <v>6</v>
      </c>
      <c r="W220" s="33" t="s">
        <v>1590</v>
      </c>
    </row>
    <row r="221" spans="1:23" ht="15" x14ac:dyDescent="0.35">
      <c r="A221" s="31" t="s">
        <v>1093</v>
      </c>
      <c r="B221" s="31" t="s">
        <v>1081</v>
      </c>
      <c r="C221" s="31" t="s">
        <v>1082</v>
      </c>
      <c r="D221" s="31" t="s">
        <v>80</v>
      </c>
      <c r="E221" s="31" t="s">
        <v>795</v>
      </c>
      <c r="F221" s="31" t="s">
        <v>1083</v>
      </c>
      <c r="G221" s="31" t="s">
        <v>120</v>
      </c>
      <c r="H221" s="31" t="s">
        <v>119</v>
      </c>
      <c r="I221" s="32"/>
      <c r="J221" s="31" t="s">
        <v>1084</v>
      </c>
      <c r="K221" s="31" t="s">
        <v>1085</v>
      </c>
      <c r="L221" s="31" t="s">
        <v>1086</v>
      </c>
      <c r="M221" s="31">
        <v>5</v>
      </c>
      <c r="N221" s="31" t="s">
        <v>1092</v>
      </c>
      <c r="O221" s="31" t="s">
        <v>201</v>
      </c>
      <c r="P221" s="31" t="s">
        <v>1088</v>
      </c>
      <c r="Q221" s="31" t="s">
        <v>201</v>
      </c>
      <c r="R221" s="31" t="s">
        <v>1596</v>
      </c>
      <c r="S221" s="31" t="s">
        <v>1609</v>
      </c>
      <c r="T221" s="31">
        <f>VLOOKUP(C221,[1]Sheet1!$B$5:$E$152,4,0)</f>
        <v>124702</v>
      </c>
      <c r="U221" s="33">
        <f t="shared" si="6"/>
        <v>7</v>
      </c>
      <c r="V221" s="33">
        <f t="shared" si="7"/>
        <v>6</v>
      </c>
      <c r="W221" s="33" t="s">
        <v>1590</v>
      </c>
    </row>
    <row r="222" spans="1:23" ht="15" x14ac:dyDescent="0.35">
      <c r="A222" s="31" t="s">
        <v>1094</v>
      </c>
      <c r="B222" s="31" t="s">
        <v>1081</v>
      </c>
      <c r="C222" s="31" t="s">
        <v>1082</v>
      </c>
      <c r="D222" s="31" t="s">
        <v>86</v>
      </c>
      <c r="E222" s="31" t="s">
        <v>795</v>
      </c>
      <c r="F222" s="31" t="s">
        <v>1083</v>
      </c>
      <c r="G222" s="31" t="s">
        <v>120</v>
      </c>
      <c r="H222" s="31" t="s">
        <v>119</v>
      </c>
      <c r="I222" s="32"/>
      <c r="J222" s="31" t="s">
        <v>1084</v>
      </c>
      <c r="K222" s="31" t="s">
        <v>1085</v>
      </c>
      <c r="L222" s="31" t="s">
        <v>1086</v>
      </c>
      <c r="M222" s="31">
        <v>5</v>
      </c>
      <c r="N222" s="31" t="s">
        <v>1095</v>
      </c>
      <c r="O222" s="31" t="s">
        <v>201</v>
      </c>
      <c r="P222" s="31" t="s">
        <v>1088</v>
      </c>
      <c r="Q222" s="31" t="s">
        <v>201</v>
      </c>
      <c r="R222" s="31" t="s">
        <v>1596</v>
      </c>
      <c r="S222" s="31" t="s">
        <v>1609</v>
      </c>
      <c r="T222" s="31">
        <f>VLOOKUP(C222,[1]Sheet1!$B$5:$E$152,4,0)</f>
        <v>124702</v>
      </c>
      <c r="U222" s="33">
        <f t="shared" si="6"/>
        <v>7</v>
      </c>
      <c r="V222" s="33">
        <f t="shared" si="7"/>
        <v>6</v>
      </c>
      <c r="W222" s="33" t="s">
        <v>1590</v>
      </c>
    </row>
    <row r="223" spans="1:23" ht="15" x14ac:dyDescent="0.35">
      <c r="A223" s="31" t="s">
        <v>1096</v>
      </c>
      <c r="B223" s="31" t="s">
        <v>1097</v>
      </c>
      <c r="C223" s="31" t="s">
        <v>1082</v>
      </c>
      <c r="D223" s="31" t="s">
        <v>76</v>
      </c>
      <c r="E223" s="31" t="s">
        <v>443</v>
      </c>
      <c r="F223" s="31" t="s">
        <v>1083</v>
      </c>
      <c r="G223" s="31" t="s">
        <v>120</v>
      </c>
      <c r="H223" s="31" t="s">
        <v>119</v>
      </c>
      <c r="I223" s="32"/>
      <c r="J223" s="31" t="s">
        <v>1084</v>
      </c>
      <c r="K223" s="31" t="s">
        <v>1085</v>
      </c>
      <c r="L223" s="31" t="s">
        <v>1086</v>
      </c>
      <c r="M223" s="31">
        <v>1</v>
      </c>
      <c r="N223" s="31" t="s">
        <v>1098</v>
      </c>
      <c r="O223" s="31" t="s">
        <v>201</v>
      </c>
      <c r="P223" s="31" t="s">
        <v>1088</v>
      </c>
      <c r="Q223" s="31" t="s">
        <v>201</v>
      </c>
      <c r="R223" s="31" t="s">
        <v>1596</v>
      </c>
      <c r="S223" s="31" t="s">
        <v>1609</v>
      </c>
      <c r="T223" s="31">
        <f>VLOOKUP(C223,[1]Sheet1!$B$5:$E$152,4,0)</f>
        <v>124702</v>
      </c>
      <c r="U223" s="33">
        <f t="shared" si="6"/>
        <v>7</v>
      </c>
      <c r="V223" s="33">
        <f t="shared" si="7"/>
        <v>6</v>
      </c>
      <c r="W223" s="33" t="s">
        <v>1590</v>
      </c>
    </row>
    <row r="224" spans="1:23" ht="15" x14ac:dyDescent="0.35">
      <c r="A224" s="31" t="s">
        <v>1099</v>
      </c>
      <c r="B224" s="31" t="s">
        <v>1097</v>
      </c>
      <c r="C224" s="31" t="s">
        <v>1082</v>
      </c>
      <c r="D224" s="31" t="s">
        <v>54</v>
      </c>
      <c r="E224" s="31" t="s">
        <v>443</v>
      </c>
      <c r="F224" s="31" t="s">
        <v>1083</v>
      </c>
      <c r="G224" s="31" t="s">
        <v>120</v>
      </c>
      <c r="H224" s="31" t="s">
        <v>119</v>
      </c>
      <c r="I224" s="32"/>
      <c r="J224" s="31" t="s">
        <v>1084</v>
      </c>
      <c r="K224" s="31" t="s">
        <v>1085</v>
      </c>
      <c r="L224" s="31" t="s">
        <v>1086</v>
      </c>
      <c r="M224" s="31">
        <v>1</v>
      </c>
      <c r="N224" s="31" t="s">
        <v>1100</v>
      </c>
      <c r="O224" s="31" t="s">
        <v>201</v>
      </c>
      <c r="P224" s="31" t="s">
        <v>1088</v>
      </c>
      <c r="Q224" s="31" t="s">
        <v>201</v>
      </c>
      <c r="R224" s="31" t="s">
        <v>1596</v>
      </c>
      <c r="S224" s="31" t="s">
        <v>1609</v>
      </c>
      <c r="T224" s="31">
        <f>VLOOKUP(C224,[1]Sheet1!$B$5:$E$152,4,0)</f>
        <v>124702</v>
      </c>
      <c r="U224" s="33">
        <f t="shared" si="6"/>
        <v>7</v>
      </c>
      <c r="V224" s="33">
        <f t="shared" si="7"/>
        <v>6</v>
      </c>
      <c r="W224" s="33" t="s">
        <v>1590</v>
      </c>
    </row>
    <row r="225" spans="1:23" ht="15" x14ac:dyDescent="0.35">
      <c r="A225" s="31" t="s">
        <v>1101</v>
      </c>
      <c r="B225" s="31" t="s">
        <v>1097</v>
      </c>
      <c r="C225" s="31" t="s">
        <v>1082</v>
      </c>
      <c r="D225" s="31" t="s">
        <v>78</v>
      </c>
      <c r="E225" s="31" t="s">
        <v>443</v>
      </c>
      <c r="F225" s="31" t="s">
        <v>1083</v>
      </c>
      <c r="G225" s="31" t="s">
        <v>120</v>
      </c>
      <c r="H225" s="31" t="s">
        <v>119</v>
      </c>
      <c r="I225" s="32"/>
      <c r="J225" s="31" t="s">
        <v>1084</v>
      </c>
      <c r="K225" s="31" t="s">
        <v>1085</v>
      </c>
      <c r="L225" s="31" t="s">
        <v>1086</v>
      </c>
      <c r="M225" s="31">
        <v>1</v>
      </c>
      <c r="N225" s="31" t="s">
        <v>1102</v>
      </c>
      <c r="O225" s="31" t="s">
        <v>201</v>
      </c>
      <c r="P225" s="31" t="s">
        <v>1088</v>
      </c>
      <c r="Q225" s="31" t="s">
        <v>201</v>
      </c>
      <c r="R225" s="31" t="s">
        <v>1596</v>
      </c>
      <c r="S225" s="31" t="s">
        <v>1609</v>
      </c>
      <c r="T225" s="31">
        <f>VLOOKUP(C225,[1]Sheet1!$B$5:$E$152,4,0)</f>
        <v>124702</v>
      </c>
      <c r="U225" s="33">
        <f t="shared" si="6"/>
        <v>7</v>
      </c>
      <c r="V225" s="33">
        <f t="shared" si="7"/>
        <v>6</v>
      </c>
      <c r="W225" s="33" t="s">
        <v>1590</v>
      </c>
    </row>
    <row r="226" spans="1:23" ht="15" x14ac:dyDescent="0.35">
      <c r="A226" s="31" t="s">
        <v>1103</v>
      </c>
      <c r="B226" s="31" t="s">
        <v>1097</v>
      </c>
      <c r="C226" s="31" t="s">
        <v>1082</v>
      </c>
      <c r="D226" s="31" t="s">
        <v>80</v>
      </c>
      <c r="E226" s="31" t="s">
        <v>443</v>
      </c>
      <c r="F226" s="31" t="s">
        <v>1083</v>
      </c>
      <c r="G226" s="31" t="s">
        <v>120</v>
      </c>
      <c r="H226" s="31" t="s">
        <v>119</v>
      </c>
      <c r="I226" s="32"/>
      <c r="J226" s="31" t="s">
        <v>1084</v>
      </c>
      <c r="K226" s="31" t="s">
        <v>1085</v>
      </c>
      <c r="L226" s="31" t="s">
        <v>1086</v>
      </c>
      <c r="M226" s="31">
        <v>1</v>
      </c>
      <c r="N226" s="31" t="s">
        <v>1104</v>
      </c>
      <c r="O226" s="31" t="s">
        <v>201</v>
      </c>
      <c r="P226" s="31" t="s">
        <v>1088</v>
      </c>
      <c r="Q226" s="31" t="s">
        <v>201</v>
      </c>
      <c r="R226" s="31" t="s">
        <v>1596</v>
      </c>
      <c r="S226" s="31" t="s">
        <v>1609</v>
      </c>
      <c r="T226" s="31">
        <f>VLOOKUP(C226,[1]Sheet1!$B$5:$E$152,4,0)</f>
        <v>124702</v>
      </c>
      <c r="U226" s="33">
        <f t="shared" si="6"/>
        <v>7</v>
      </c>
      <c r="V226" s="33">
        <f t="shared" si="7"/>
        <v>6</v>
      </c>
      <c r="W226" s="33" t="s">
        <v>1590</v>
      </c>
    </row>
    <row r="227" spans="1:23" ht="15" x14ac:dyDescent="0.35">
      <c r="A227" s="31" t="s">
        <v>1105</v>
      </c>
      <c r="B227" s="31" t="s">
        <v>1097</v>
      </c>
      <c r="C227" s="31" t="s">
        <v>1082</v>
      </c>
      <c r="D227" s="31" t="s">
        <v>86</v>
      </c>
      <c r="E227" s="31" t="s">
        <v>443</v>
      </c>
      <c r="F227" s="31" t="s">
        <v>1083</v>
      </c>
      <c r="G227" s="31" t="s">
        <v>120</v>
      </c>
      <c r="H227" s="31" t="s">
        <v>119</v>
      </c>
      <c r="I227" s="32"/>
      <c r="J227" s="31" t="s">
        <v>1084</v>
      </c>
      <c r="K227" s="31" t="s">
        <v>1085</v>
      </c>
      <c r="L227" s="31" t="s">
        <v>1086</v>
      </c>
      <c r="M227" s="31">
        <v>1</v>
      </c>
      <c r="N227" s="31" t="s">
        <v>1106</v>
      </c>
      <c r="O227" s="31" t="s">
        <v>201</v>
      </c>
      <c r="P227" s="31" t="s">
        <v>1088</v>
      </c>
      <c r="Q227" s="31" t="s">
        <v>201</v>
      </c>
      <c r="R227" s="31" t="s">
        <v>1596</v>
      </c>
      <c r="S227" s="31" t="s">
        <v>1609</v>
      </c>
      <c r="T227" s="31">
        <f>VLOOKUP(C227,[1]Sheet1!$B$5:$E$152,4,0)</f>
        <v>124702</v>
      </c>
      <c r="U227" s="33">
        <f t="shared" si="6"/>
        <v>7</v>
      </c>
      <c r="V227" s="33">
        <f t="shared" si="7"/>
        <v>6</v>
      </c>
      <c r="W227" s="33" t="s">
        <v>1590</v>
      </c>
    </row>
    <row r="228" spans="1:23" ht="15" x14ac:dyDescent="0.35">
      <c r="A228" s="31" t="s">
        <v>1107</v>
      </c>
      <c r="B228" s="31" t="s">
        <v>1108</v>
      </c>
      <c r="C228" s="31" t="s">
        <v>317</v>
      </c>
      <c r="D228" s="31" t="s">
        <v>60</v>
      </c>
      <c r="E228" s="31" t="s">
        <v>149</v>
      </c>
      <c r="F228" s="31" t="s">
        <v>316</v>
      </c>
      <c r="G228" s="31" t="s">
        <v>120</v>
      </c>
      <c r="H228" s="31" t="s">
        <v>119</v>
      </c>
      <c r="I228" s="32"/>
      <c r="J228" s="31" t="s">
        <v>1000</v>
      </c>
      <c r="K228" s="31" t="s">
        <v>1109</v>
      </c>
      <c r="L228" s="31" t="s">
        <v>1110</v>
      </c>
      <c r="M228" s="31">
        <v>50</v>
      </c>
      <c r="N228" s="31" t="s">
        <v>1111</v>
      </c>
      <c r="O228" s="31" t="s">
        <v>201</v>
      </c>
      <c r="P228" s="31" t="s">
        <v>1112</v>
      </c>
      <c r="Q228" s="31" t="s">
        <v>201</v>
      </c>
      <c r="R228" s="31" t="s">
        <v>317</v>
      </c>
      <c r="S228" s="31" t="s">
        <v>317</v>
      </c>
      <c r="T228" s="31">
        <f>VLOOKUP(C228,[1]Sheet1!$B$5:$E$152,4,0)</f>
        <v>111401</v>
      </c>
      <c r="U228" s="33">
        <f t="shared" si="6"/>
        <v>7</v>
      </c>
      <c r="V228" s="33">
        <f t="shared" si="7"/>
        <v>6</v>
      </c>
      <c r="W228" s="33" t="s">
        <v>1590</v>
      </c>
    </row>
    <row r="229" spans="1:23" ht="15" x14ac:dyDescent="0.35">
      <c r="A229" s="31" t="s">
        <v>1113</v>
      </c>
      <c r="B229" s="31" t="s">
        <v>1114</v>
      </c>
      <c r="C229" s="31" t="s">
        <v>144</v>
      </c>
      <c r="D229" s="31" t="s">
        <v>74</v>
      </c>
      <c r="E229" s="31" t="s">
        <v>140</v>
      </c>
      <c r="F229" s="31" t="s">
        <v>143</v>
      </c>
      <c r="G229" s="31" t="s">
        <v>120</v>
      </c>
      <c r="H229" s="31" t="s">
        <v>119</v>
      </c>
      <c r="I229" s="32"/>
      <c r="J229" s="31" t="s">
        <v>1000</v>
      </c>
      <c r="K229" s="31" t="s">
        <v>1000</v>
      </c>
      <c r="L229" s="31" t="s">
        <v>1115</v>
      </c>
      <c r="M229" s="31">
        <v>30</v>
      </c>
      <c r="N229" s="31" t="s">
        <v>1116</v>
      </c>
      <c r="O229" s="31" t="s">
        <v>201</v>
      </c>
      <c r="P229" s="31" t="s">
        <v>1117</v>
      </c>
      <c r="Q229" s="31" t="s">
        <v>201</v>
      </c>
      <c r="R229" s="31" t="s">
        <v>1596</v>
      </c>
      <c r="S229" s="31" t="s">
        <v>1600</v>
      </c>
      <c r="T229" s="31">
        <f>VLOOKUP(C229,[1]Sheet1!$B$5:$E$152,4,0)</f>
        <v>124403</v>
      </c>
      <c r="U229" s="33">
        <f t="shared" si="6"/>
        <v>7</v>
      </c>
      <c r="V229" s="33">
        <f t="shared" si="7"/>
        <v>6</v>
      </c>
      <c r="W229" s="33" t="s">
        <v>1590</v>
      </c>
    </row>
    <row r="230" spans="1:23" ht="15" x14ac:dyDescent="0.35">
      <c r="A230" s="31" t="s">
        <v>1118</v>
      </c>
      <c r="B230" s="31" t="s">
        <v>1119</v>
      </c>
      <c r="C230" s="31" t="s">
        <v>701</v>
      </c>
      <c r="D230" s="31" t="s">
        <v>110</v>
      </c>
      <c r="E230" s="31" t="s">
        <v>193</v>
      </c>
      <c r="F230" s="31" t="s">
        <v>121</v>
      </c>
      <c r="G230" s="31" t="s">
        <v>120</v>
      </c>
      <c r="H230" s="31" t="s">
        <v>168</v>
      </c>
      <c r="I230" s="31" t="s">
        <v>1120</v>
      </c>
      <c r="J230" s="31" t="s">
        <v>1121</v>
      </c>
      <c r="K230" s="31" t="s">
        <v>1122</v>
      </c>
      <c r="L230" s="31" t="s">
        <v>1123</v>
      </c>
      <c r="M230" s="31">
        <v>10</v>
      </c>
      <c r="N230" s="31" t="s">
        <v>1124</v>
      </c>
      <c r="O230" s="31" t="s">
        <v>201</v>
      </c>
      <c r="P230" s="31" t="s">
        <v>1125</v>
      </c>
      <c r="Q230" s="31" t="s">
        <v>201</v>
      </c>
      <c r="R230" s="31" t="s">
        <v>1596</v>
      </c>
      <c r="S230" s="31" t="s">
        <v>1607</v>
      </c>
      <c r="T230" s="31">
        <f>VLOOKUP(C230,[1]Sheet1!$B$5:$E$152,4,0)</f>
        <v>124411</v>
      </c>
      <c r="U230" s="33">
        <f t="shared" si="6"/>
        <v>7</v>
      </c>
      <c r="V230" s="33">
        <f t="shared" si="7"/>
        <v>6</v>
      </c>
      <c r="W230" s="33" t="s">
        <v>1590</v>
      </c>
    </row>
    <row r="231" spans="1:23" ht="15" x14ac:dyDescent="0.35">
      <c r="A231" s="31" t="s">
        <v>1126</v>
      </c>
      <c r="B231" s="31" t="s">
        <v>1127</v>
      </c>
      <c r="C231" s="31" t="s">
        <v>216</v>
      </c>
      <c r="D231" s="31" t="s">
        <v>8</v>
      </c>
      <c r="E231" s="31" t="s">
        <v>212</v>
      </c>
      <c r="F231" s="31" t="s">
        <v>215</v>
      </c>
      <c r="G231" s="31" t="s">
        <v>120</v>
      </c>
      <c r="H231" s="31" t="s">
        <v>119</v>
      </c>
      <c r="I231" s="32"/>
      <c r="J231" s="31" t="s">
        <v>1109</v>
      </c>
      <c r="K231" s="31" t="s">
        <v>1109</v>
      </c>
      <c r="L231" s="31" t="s">
        <v>1128</v>
      </c>
      <c r="M231" s="31">
        <v>16</v>
      </c>
      <c r="N231" s="31" t="s">
        <v>1129</v>
      </c>
      <c r="O231" s="31" t="s">
        <v>201</v>
      </c>
      <c r="P231" s="31" t="s">
        <v>1130</v>
      </c>
      <c r="Q231" s="31" t="s">
        <v>201</v>
      </c>
      <c r="R231" s="31" t="s">
        <v>1596</v>
      </c>
      <c r="S231" s="31" t="s">
        <v>1598</v>
      </c>
      <c r="T231" s="31">
        <f>VLOOKUP(C231,[1]Sheet1!$B$5:$E$152,4,0)</f>
        <v>124601</v>
      </c>
      <c r="U231" s="33">
        <f t="shared" si="6"/>
        <v>7</v>
      </c>
      <c r="V231" s="33">
        <f t="shared" si="7"/>
        <v>6</v>
      </c>
      <c r="W231" s="33" t="s">
        <v>1590</v>
      </c>
    </row>
    <row r="232" spans="1:23" ht="15" x14ac:dyDescent="0.35">
      <c r="A232" s="31" t="s">
        <v>1131</v>
      </c>
      <c r="B232" s="31" t="s">
        <v>1127</v>
      </c>
      <c r="C232" s="31" t="s">
        <v>216</v>
      </c>
      <c r="D232" s="31" t="s">
        <v>10</v>
      </c>
      <c r="E232" s="31" t="s">
        <v>212</v>
      </c>
      <c r="F232" s="31" t="s">
        <v>215</v>
      </c>
      <c r="G232" s="31" t="s">
        <v>120</v>
      </c>
      <c r="H232" s="31" t="s">
        <v>119</v>
      </c>
      <c r="I232" s="32"/>
      <c r="J232" s="31" t="s">
        <v>1109</v>
      </c>
      <c r="K232" s="31" t="s">
        <v>1109</v>
      </c>
      <c r="L232" s="31" t="s">
        <v>1128</v>
      </c>
      <c r="M232" s="31">
        <v>16</v>
      </c>
      <c r="N232" s="31" t="s">
        <v>1132</v>
      </c>
      <c r="O232" s="31" t="s">
        <v>201</v>
      </c>
      <c r="P232" s="31" t="s">
        <v>1130</v>
      </c>
      <c r="Q232" s="31" t="s">
        <v>201</v>
      </c>
      <c r="R232" s="31" t="s">
        <v>1596</v>
      </c>
      <c r="S232" s="31" t="s">
        <v>1598</v>
      </c>
      <c r="T232" s="31">
        <f>VLOOKUP(C232,[1]Sheet1!$B$5:$E$152,4,0)</f>
        <v>124601</v>
      </c>
      <c r="U232" s="33">
        <f t="shared" si="6"/>
        <v>7</v>
      </c>
      <c r="V232" s="33">
        <f t="shared" si="7"/>
        <v>6</v>
      </c>
      <c r="W232" s="33" t="s">
        <v>1590</v>
      </c>
    </row>
    <row r="233" spans="1:23" ht="15" x14ac:dyDescent="0.35">
      <c r="A233" s="31" t="s">
        <v>1133</v>
      </c>
      <c r="B233" s="31" t="s">
        <v>1134</v>
      </c>
      <c r="C233" s="31" t="s">
        <v>135</v>
      </c>
      <c r="D233" s="31" t="s">
        <v>68</v>
      </c>
      <c r="E233" s="31" t="s">
        <v>131</v>
      </c>
      <c r="F233" s="31" t="s">
        <v>134</v>
      </c>
      <c r="G233" s="31" t="s">
        <v>120</v>
      </c>
      <c r="H233" s="31" t="s">
        <v>119</v>
      </c>
      <c r="I233" s="32"/>
      <c r="J233" s="31" t="s">
        <v>1135</v>
      </c>
      <c r="K233" s="31" t="s">
        <v>1136</v>
      </c>
      <c r="L233" s="31" t="s">
        <v>1137</v>
      </c>
      <c r="M233" s="31">
        <v>40</v>
      </c>
      <c r="N233" s="31" t="s">
        <v>1138</v>
      </c>
      <c r="O233" s="31" t="s">
        <v>112</v>
      </c>
      <c r="P233" s="31" t="s">
        <v>1139</v>
      </c>
      <c r="Q233" s="31" t="s">
        <v>112</v>
      </c>
      <c r="R233" s="31" t="s">
        <v>1596</v>
      </c>
      <c r="S233" s="31" t="s">
        <v>1602</v>
      </c>
      <c r="T233" s="31">
        <f>VLOOKUP(C233,[1]Sheet1!$B$5:$E$152,4,0)</f>
        <v>124401</v>
      </c>
      <c r="U233" s="33">
        <f t="shared" si="6"/>
        <v>10</v>
      </c>
      <c r="V233" s="33">
        <f t="shared" si="7"/>
        <v>6</v>
      </c>
      <c r="W233" s="33" t="s">
        <v>1590</v>
      </c>
    </row>
    <row r="234" spans="1:23" ht="15" x14ac:dyDescent="0.35">
      <c r="A234" s="31" t="s">
        <v>1140</v>
      </c>
      <c r="B234" s="31" t="s">
        <v>1141</v>
      </c>
      <c r="C234" s="31" t="s">
        <v>127</v>
      </c>
      <c r="D234" s="31" t="s">
        <v>88</v>
      </c>
      <c r="E234" s="31" t="s">
        <v>193</v>
      </c>
      <c r="F234" s="31" t="s">
        <v>125</v>
      </c>
      <c r="G234" s="31" t="s">
        <v>120</v>
      </c>
      <c r="H234" s="31" t="s">
        <v>119</v>
      </c>
      <c r="I234" s="32"/>
      <c r="J234" s="31" t="s">
        <v>1135</v>
      </c>
      <c r="K234" s="31" t="s">
        <v>1135</v>
      </c>
      <c r="L234" s="31" t="s">
        <v>1142</v>
      </c>
      <c r="M234" s="31">
        <v>10</v>
      </c>
      <c r="N234" s="31" t="s">
        <v>1143</v>
      </c>
      <c r="O234" s="31" t="s">
        <v>112</v>
      </c>
      <c r="P234" s="31" t="s">
        <v>1144</v>
      </c>
      <c r="Q234" s="31" t="s">
        <v>112</v>
      </c>
      <c r="R234" s="31" t="s">
        <v>1597</v>
      </c>
      <c r="S234" s="31" t="s">
        <v>1597</v>
      </c>
      <c r="T234" s="31">
        <f>VLOOKUP(C234,[1]Sheet1!$B$5:$E$152,4,0)</f>
        <v>125401</v>
      </c>
      <c r="U234" s="33">
        <f t="shared" si="6"/>
        <v>10</v>
      </c>
      <c r="V234" s="33">
        <f t="shared" si="7"/>
        <v>6</v>
      </c>
      <c r="W234" s="33" t="s">
        <v>1590</v>
      </c>
    </row>
    <row r="235" spans="1:23" ht="15" x14ac:dyDescent="0.35">
      <c r="A235" s="31" t="s">
        <v>1145</v>
      </c>
      <c r="B235" s="31" t="s">
        <v>1146</v>
      </c>
      <c r="C235" s="31" t="s">
        <v>216</v>
      </c>
      <c r="D235" s="31" t="s">
        <v>8</v>
      </c>
      <c r="E235" s="31" t="s">
        <v>212</v>
      </c>
      <c r="F235" s="31" t="s">
        <v>215</v>
      </c>
      <c r="G235" s="31" t="s">
        <v>120</v>
      </c>
      <c r="H235" s="31" t="s">
        <v>119</v>
      </c>
      <c r="I235" s="32"/>
      <c r="J235" s="31" t="s">
        <v>1135</v>
      </c>
      <c r="K235" s="31" t="s">
        <v>1147</v>
      </c>
      <c r="L235" s="31" t="s">
        <v>1148</v>
      </c>
      <c r="M235" s="31">
        <v>16</v>
      </c>
      <c r="N235" s="31" t="s">
        <v>1149</v>
      </c>
      <c r="O235" s="31" t="s">
        <v>201</v>
      </c>
      <c r="P235" s="31" t="s">
        <v>1150</v>
      </c>
      <c r="Q235" s="31" t="s">
        <v>201</v>
      </c>
      <c r="R235" s="31" t="s">
        <v>1596</v>
      </c>
      <c r="S235" s="31" t="s">
        <v>1598</v>
      </c>
      <c r="T235" s="31">
        <f>VLOOKUP(C235,[1]Sheet1!$B$5:$E$152,4,0)</f>
        <v>124601</v>
      </c>
      <c r="U235" s="33">
        <f t="shared" si="6"/>
        <v>11</v>
      </c>
      <c r="V235" s="33">
        <f t="shared" si="7"/>
        <v>6</v>
      </c>
      <c r="W235" s="33" t="s">
        <v>1590</v>
      </c>
    </row>
    <row r="236" spans="1:23" ht="15" x14ac:dyDescent="0.35">
      <c r="A236" s="31" t="s">
        <v>1151</v>
      </c>
      <c r="B236" s="31" t="s">
        <v>1146</v>
      </c>
      <c r="C236" s="31" t="s">
        <v>216</v>
      </c>
      <c r="D236" s="31" t="s">
        <v>10</v>
      </c>
      <c r="E236" s="31" t="s">
        <v>212</v>
      </c>
      <c r="F236" s="31" t="s">
        <v>215</v>
      </c>
      <c r="G236" s="31" t="s">
        <v>120</v>
      </c>
      <c r="H236" s="31" t="s">
        <v>119</v>
      </c>
      <c r="I236" s="32"/>
      <c r="J236" s="31" t="s">
        <v>1135</v>
      </c>
      <c r="K236" s="31" t="s">
        <v>1147</v>
      </c>
      <c r="L236" s="31" t="s">
        <v>1148</v>
      </c>
      <c r="M236" s="31">
        <v>16</v>
      </c>
      <c r="N236" s="31" t="s">
        <v>1152</v>
      </c>
      <c r="O236" s="31" t="s">
        <v>201</v>
      </c>
      <c r="P236" s="31" t="s">
        <v>1150</v>
      </c>
      <c r="Q236" s="31" t="s">
        <v>201</v>
      </c>
      <c r="R236" s="31" t="s">
        <v>1596</v>
      </c>
      <c r="S236" s="31" t="s">
        <v>1598</v>
      </c>
      <c r="T236" s="31">
        <f>VLOOKUP(C236,[1]Sheet1!$B$5:$E$152,4,0)</f>
        <v>124601</v>
      </c>
      <c r="U236" s="33">
        <f t="shared" si="6"/>
        <v>11</v>
      </c>
      <c r="V236" s="33">
        <f t="shared" si="7"/>
        <v>6</v>
      </c>
      <c r="W236" s="33" t="s">
        <v>1590</v>
      </c>
    </row>
    <row r="237" spans="1:23" ht="15" x14ac:dyDescent="0.35">
      <c r="A237" s="31" t="s">
        <v>1153</v>
      </c>
      <c r="B237" s="31" t="s">
        <v>1154</v>
      </c>
      <c r="C237" s="31" t="s">
        <v>216</v>
      </c>
      <c r="D237" s="31" t="s">
        <v>10</v>
      </c>
      <c r="E237" s="31" t="s">
        <v>212</v>
      </c>
      <c r="F237" s="31" t="s">
        <v>215</v>
      </c>
      <c r="G237" s="31" t="s">
        <v>120</v>
      </c>
      <c r="H237" s="31" t="s">
        <v>119</v>
      </c>
      <c r="I237" s="32"/>
      <c r="J237" s="31" t="s">
        <v>1135</v>
      </c>
      <c r="K237" s="31" t="s">
        <v>1147</v>
      </c>
      <c r="L237" s="31" t="s">
        <v>1148</v>
      </c>
      <c r="M237" s="31">
        <v>16</v>
      </c>
      <c r="N237" s="31" t="s">
        <v>1155</v>
      </c>
      <c r="O237" s="31" t="s">
        <v>201</v>
      </c>
      <c r="P237" s="31" t="s">
        <v>1150</v>
      </c>
      <c r="Q237" s="31" t="s">
        <v>201</v>
      </c>
      <c r="R237" s="31" t="s">
        <v>1596</v>
      </c>
      <c r="S237" s="31" t="s">
        <v>1598</v>
      </c>
      <c r="T237" s="31">
        <f>VLOOKUP(C237,[1]Sheet1!$B$5:$E$152,4,0)</f>
        <v>124601</v>
      </c>
      <c r="U237" s="33">
        <f t="shared" si="6"/>
        <v>11</v>
      </c>
      <c r="V237" s="33">
        <f t="shared" si="7"/>
        <v>6</v>
      </c>
      <c r="W237" s="33" t="s">
        <v>1590</v>
      </c>
    </row>
    <row r="238" spans="1:23" ht="15" x14ac:dyDescent="0.35">
      <c r="A238" s="31" t="s">
        <v>1156</v>
      </c>
      <c r="B238" s="31" t="s">
        <v>1154</v>
      </c>
      <c r="C238" s="31" t="s">
        <v>216</v>
      </c>
      <c r="D238" s="31" t="s">
        <v>8</v>
      </c>
      <c r="E238" s="31" t="s">
        <v>212</v>
      </c>
      <c r="F238" s="31" t="s">
        <v>215</v>
      </c>
      <c r="G238" s="31" t="s">
        <v>120</v>
      </c>
      <c r="H238" s="31" t="s">
        <v>119</v>
      </c>
      <c r="I238" s="32"/>
      <c r="J238" s="31" t="s">
        <v>1135</v>
      </c>
      <c r="K238" s="31" t="s">
        <v>1147</v>
      </c>
      <c r="L238" s="31" t="s">
        <v>1148</v>
      </c>
      <c r="M238" s="31">
        <v>16</v>
      </c>
      <c r="N238" s="31" t="s">
        <v>1157</v>
      </c>
      <c r="O238" s="31" t="s">
        <v>201</v>
      </c>
      <c r="P238" s="31" t="s">
        <v>1150</v>
      </c>
      <c r="Q238" s="31" t="s">
        <v>201</v>
      </c>
      <c r="R238" s="31" t="s">
        <v>1596</v>
      </c>
      <c r="S238" s="31" t="s">
        <v>1598</v>
      </c>
      <c r="T238" s="31">
        <f>VLOOKUP(C238,[1]Sheet1!$B$5:$E$152,4,0)</f>
        <v>124601</v>
      </c>
      <c r="U238" s="33">
        <f t="shared" si="6"/>
        <v>11</v>
      </c>
      <c r="V238" s="33">
        <f t="shared" si="7"/>
        <v>6</v>
      </c>
      <c r="W238" s="33" t="s">
        <v>1590</v>
      </c>
    </row>
    <row r="239" spans="1:23" ht="15" x14ac:dyDescent="0.35">
      <c r="A239" s="31" t="s">
        <v>1158</v>
      </c>
      <c r="B239" s="31" t="s">
        <v>1159</v>
      </c>
      <c r="C239" s="31" t="s">
        <v>135</v>
      </c>
      <c r="D239" s="31" t="s">
        <v>68</v>
      </c>
      <c r="E239" s="31" t="s">
        <v>131</v>
      </c>
      <c r="F239" s="31" t="s">
        <v>134</v>
      </c>
      <c r="G239" s="31" t="s">
        <v>120</v>
      </c>
      <c r="H239" s="31" t="s">
        <v>119</v>
      </c>
      <c r="I239" s="32"/>
      <c r="J239" s="31" t="s">
        <v>1135</v>
      </c>
      <c r="K239" s="31" t="s">
        <v>1136</v>
      </c>
      <c r="L239" s="31" t="s">
        <v>1160</v>
      </c>
      <c r="M239" s="31">
        <v>40</v>
      </c>
      <c r="N239" s="31" t="s">
        <v>1161</v>
      </c>
      <c r="O239" s="31" t="s">
        <v>112</v>
      </c>
      <c r="P239" s="31" t="s">
        <v>1162</v>
      </c>
      <c r="Q239" s="31" t="s">
        <v>112</v>
      </c>
      <c r="R239" s="31" t="s">
        <v>1596</v>
      </c>
      <c r="S239" s="31" t="s">
        <v>1602</v>
      </c>
      <c r="T239" s="31">
        <f>VLOOKUP(C239,[1]Sheet1!$B$5:$E$152,4,0)</f>
        <v>124401</v>
      </c>
      <c r="U239" s="33">
        <f t="shared" si="6"/>
        <v>10</v>
      </c>
      <c r="V239" s="33">
        <f t="shared" si="7"/>
        <v>6</v>
      </c>
      <c r="W239" s="33" t="s">
        <v>1590</v>
      </c>
    </row>
    <row r="240" spans="1:23" ht="15" x14ac:dyDescent="0.35">
      <c r="A240" s="31" t="s">
        <v>1163</v>
      </c>
      <c r="B240" s="31" t="s">
        <v>1164</v>
      </c>
      <c r="C240" s="31" t="s">
        <v>394</v>
      </c>
      <c r="D240" s="31" t="s">
        <v>20</v>
      </c>
      <c r="E240" s="31" t="s">
        <v>193</v>
      </c>
      <c r="F240" s="31" t="s">
        <v>169</v>
      </c>
      <c r="G240" s="31" t="s">
        <v>120</v>
      </c>
      <c r="H240" s="31" t="s">
        <v>119</v>
      </c>
      <c r="I240" s="32"/>
      <c r="J240" s="31" t="s">
        <v>1165</v>
      </c>
      <c r="K240" s="31" t="s">
        <v>1165</v>
      </c>
      <c r="L240" s="31" t="s">
        <v>1166</v>
      </c>
      <c r="M240" s="31">
        <v>10</v>
      </c>
      <c r="N240" s="31" t="s">
        <v>1167</v>
      </c>
      <c r="O240" s="31" t="s">
        <v>201</v>
      </c>
      <c r="P240" s="31" t="s">
        <v>1168</v>
      </c>
      <c r="Q240" s="31" t="s">
        <v>201</v>
      </c>
      <c r="R240" s="31" t="s">
        <v>1596</v>
      </c>
      <c r="S240" s="31" t="s">
        <v>1603</v>
      </c>
      <c r="T240" s="31">
        <f>VLOOKUP(C240,[1]Sheet1!$B$5:$E$152,4,0)</f>
        <v>124404</v>
      </c>
      <c r="U240" s="33">
        <f t="shared" si="6"/>
        <v>11</v>
      </c>
      <c r="V240" s="33">
        <f t="shared" si="7"/>
        <v>6</v>
      </c>
      <c r="W240" s="33" t="s">
        <v>1590</v>
      </c>
    </row>
    <row r="241" spans="1:23" ht="15" x14ac:dyDescent="0.35">
      <c r="A241" s="31" t="s">
        <v>1169</v>
      </c>
      <c r="B241" s="31" t="s">
        <v>1164</v>
      </c>
      <c r="C241" s="31" t="s">
        <v>394</v>
      </c>
      <c r="D241" s="31" t="s">
        <v>22</v>
      </c>
      <c r="E241" s="31" t="s">
        <v>193</v>
      </c>
      <c r="F241" s="31" t="s">
        <v>169</v>
      </c>
      <c r="G241" s="31" t="s">
        <v>120</v>
      </c>
      <c r="H241" s="31" t="s">
        <v>119</v>
      </c>
      <c r="I241" s="32"/>
      <c r="J241" s="31" t="s">
        <v>1165</v>
      </c>
      <c r="K241" s="31" t="s">
        <v>1165</v>
      </c>
      <c r="L241" s="31" t="s">
        <v>1166</v>
      </c>
      <c r="M241" s="31">
        <v>10</v>
      </c>
      <c r="N241" s="31" t="s">
        <v>1170</v>
      </c>
      <c r="O241" s="31" t="s">
        <v>201</v>
      </c>
      <c r="P241" s="31" t="s">
        <v>1168</v>
      </c>
      <c r="Q241" s="31" t="s">
        <v>201</v>
      </c>
      <c r="R241" s="31" t="s">
        <v>1596</v>
      </c>
      <c r="S241" s="31" t="s">
        <v>1603</v>
      </c>
      <c r="T241" s="31">
        <f>VLOOKUP(C241,[1]Sheet1!$B$5:$E$152,4,0)</f>
        <v>124404</v>
      </c>
      <c r="U241" s="33">
        <f t="shared" si="6"/>
        <v>11</v>
      </c>
      <c r="V241" s="33">
        <f t="shared" si="7"/>
        <v>6</v>
      </c>
      <c r="W241" s="33" t="s">
        <v>1590</v>
      </c>
    </row>
    <row r="242" spans="1:23" ht="15" x14ac:dyDescent="0.35">
      <c r="A242" s="31" t="s">
        <v>1171</v>
      </c>
      <c r="B242" s="31" t="s">
        <v>1172</v>
      </c>
      <c r="C242" s="31" t="s">
        <v>153</v>
      </c>
      <c r="D242" s="31" t="s">
        <v>82</v>
      </c>
      <c r="E242" s="31" t="s">
        <v>126</v>
      </c>
      <c r="F242" s="31" t="s">
        <v>152</v>
      </c>
      <c r="G242" s="31" t="s">
        <v>120</v>
      </c>
      <c r="H242" s="31" t="s">
        <v>119</v>
      </c>
      <c r="I242" s="32"/>
      <c r="J242" s="31" t="s">
        <v>1165</v>
      </c>
      <c r="K242" s="31" t="s">
        <v>1173</v>
      </c>
      <c r="L242" s="31" t="s">
        <v>1174</v>
      </c>
      <c r="M242" s="31">
        <v>20</v>
      </c>
      <c r="N242" s="31" t="s">
        <v>1175</v>
      </c>
      <c r="O242" s="31" t="s">
        <v>201</v>
      </c>
      <c r="P242" s="31" t="s">
        <v>1176</v>
      </c>
      <c r="Q242" s="31" t="s">
        <v>201</v>
      </c>
      <c r="R242" s="31" t="s">
        <v>1596</v>
      </c>
      <c r="S242" s="31" t="s">
        <v>1605</v>
      </c>
      <c r="T242" s="31">
        <f>VLOOKUP(C242,[1]Sheet1!$B$5:$E$152,4,0)</f>
        <v>124405</v>
      </c>
      <c r="U242" s="33">
        <f t="shared" si="6"/>
        <v>11</v>
      </c>
      <c r="V242" s="33">
        <f t="shared" si="7"/>
        <v>6</v>
      </c>
      <c r="W242" s="33" t="s">
        <v>1590</v>
      </c>
    </row>
    <row r="243" spans="1:23" ht="15" x14ac:dyDescent="0.35">
      <c r="A243" s="31" t="s">
        <v>1177</v>
      </c>
      <c r="B243" s="31" t="s">
        <v>1172</v>
      </c>
      <c r="C243" s="31" t="s">
        <v>153</v>
      </c>
      <c r="D243" s="31" t="s">
        <v>84</v>
      </c>
      <c r="E243" s="31" t="s">
        <v>149</v>
      </c>
      <c r="F243" s="31" t="s">
        <v>152</v>
      </c>
      <c r="G243" s="31" t="s">
        <v>120</v>
      </c>
      <c r="H243" s="31" t="s">
        <v>119</v>
      </c>
      <c r="I243" s="32"/>
      <c r="J243" s="31" t="s">
        <v>1165</v>
      </c>
      <c r="K243" s="31" t="s">
        <v>1173</v>
      </c>
      <c r="L243" s="31" t="s">
        <v>1174</v>
      </c>
      <c r="M243" s="31">
        <v>50</v>
      </c>
      <c r="N243" s="31" t="s">
        <v>1178</v>
      </c>
      <c r="O243" s="31" t="s">
        <v>201</v>
      </c>
      <c r="P243" s="31" t="s">
        <v>1176</v>
      </c>
      <c r="Q243" s="31" t="s">
        <v>201</v>
      </c>
      <c r="R243" s="31" t="s">
        <v>1596</v>
      </c>
      <c r="S243" s="31" t="s">
        <v>1605</v>
      </c>
      <c r="T243" s="31">
        <f>VLOOKUP(C243,[1]Sheet1!$B$5:$E$152,4,0)</f>
        <v>124405</v>
      </c>
      <c r="U243" s="33">
        <f t="shared" si="6"/>
        <v>11</v>
      </c>
      <c r="V243" s="33">
        <f t="shared" si="7"/>
        <v>6</v>
      </c>
      <c r="W243" s="33" t="s">
        <v>1590</v>
      </c>
    </row>
    <row r="244" spans="1:23" ht="15" x14ac:dyDescent="0.35">
      <c r="A244" s="31" t="s">
        <v>1179</v>
      </c>
      <c r="B244" s="31" t="s">
        <v>1172</v>
      </c>
      <c r="C244" s="31" t="s">
        <v>153</v>
      </c>
      <c r="D244" s="31" t="s">
        <v>34</v>
      </c>
      <c r="E244" s="31" t="s">
        <v>159</v>
      </c>
      <c r="F244" s="31" t="s">
        <v>152</v>
      </c>
      <c r="G244" s="31" t="s">
        <v>120</v>
      </c>
      <c r="H244" s="31" t="s">
        <v>119</v>
      </c>
      <c r="I244" s="32"/>
      <c r="J244" s="31" t="s">
        <v>1165</v>
      </c>
      <c r="K244" s="31" t="s">
        <v>1173</v>
      </c>
      <c r="L244" s="31" t="s">
        <v>1174</v>
      </c>
      <c r="M244" s="31">
        <v>60</v>
      </c>
      <c r="N244" s="31" t="s">
        <v>1180</v>
      </c>
      <c r="O244" s="31" t="s">
        <v>201</v>
      </c>
      <c r="P244" s="31" t="s">
        <v>1176</v>
      </c>
      <c r="Q244" s="31" t="s">
        <v>201</v>
      </c>
      <c r="R244" s="31" t="s">
        <v>1596</v>
      </c>
      <c r="S244" s="31" t="s">
        <v>1605</v>
      </c>
      <c r="T244" s="31">
        <f>VLOOKUP(C244,[1]Sheet1!$B$5:$E$152,4,0)</f>
        <v>124405</v>
      </c>
      <c r="U244" s="33">
        <f t="shared" si="6"/>
        <v>11</v>
      </c>
      <c r="V244" s="33">
        <f t="shared" si="7"/>
        <v>6</v>
      </c>
      <c r="W244" s="33" t="s">
        <v>1590</v>
      </c>
    </row>
    <row r="245" spans="1:23" ht="15" x14ac:dyDescent="0.35">
      <c r="A245" s="31" t="s">
        <v>1181</v>
      </c>
      <c r="B245" s="31" t="s">
        <v>1182</v>
      </c>
      <c r="C245" s="31" t="s">
        <v>282</v>
      </c>
      <c r="D245" s="31" t="s">
        <v>18</v>
      </c>
      <c r="E245" s="31" t="s">
        <v>193</v>
      </c>
      <c r="F245" s="31" t="s">
        <v>281</v>
      </c>
      <c r="G245" s="31" t="s">
        <v>120</v>
      </c>
      <c r="H245" s="31" t="s">
        <v>168</v>
      </c>
      <c r="I245" s="31" t="s">
        <v>1183</v>
      </c>
      <c r="J245" s="31" t="s">
        <v>1184</v>
      </c>
      <c r="K245" s="31" t="s">
        <v>1185</v>
      </c>
      <c r="L245" s="31" t="s">
        <v>1186</v>
      </c>
      <c r="M245" s="31">
        <v>10</v>
      </c>
      <c r="N245" s="31" t="s">
        <v>1187</v>
      </c>
      <c r="O245" s="31" t="s">
        <v>201</v>
      </c>
      <c r="P245" s="31" t="s">
        <v>1188</v>
      </c>
      <c r="Q245" s="31" t="s">
        <v>201</v>
      </c>
      <c r="R245" s="31" t="s">
        <v>1596</v>
      </c>
      <c r="S245" s="31" t="s">
        <v>1604</v>
      </c>
      <c r="T245" s="31">
        <f>VLOOKUP(C245,[1]Sheet1!$B$5:$E$152,4,0)</f>
        <v>124402</v>
      </c>
      <c r="U245" s="33">
        <f t="shared" si="6"/>
        <v>11</v>
      </c>
      <c r="V245" s="33">
        <f t="shared" si="7"/>
        <v>6</v>
      </c>
      <c r="W245" s="33" t="s">
        <v>1590</v>
      </c>
    </row>
    <row r="246" spans="1:23" ht="15" x14ac:dyDescent="0.35">
      <c r="A246" s="31" t="s">
        <v>1189</v>
      </c>
      <c r="B246" s="31" t="s">
        <v>1182</v>
      </c>
      <c r="C246" s="31" t="s">
        <v>282</v>
      </c>
      <c r="D246" s="31" t="s">
        <v>24</v>
      </c>
      <c r="E246" s="31" t="s">
        <v>193</v>
      </c>
      <c r="F246" s="31" t="s">
        <v>281</v>
      </c>
      <c r="G246" s="31" t="s">
        <v>120</v>
      </c>
      <c r="H246" s="31" t="s">
        <v>168</v>
      </c>
      <c r="I246" s="31" t="s">
        <v>1183</v>
      </c>
      <c r="J246" s="31" t="s">
        <v>1184</v>
      </c>
      <c r="K246" s="31" t="s">
        <v>1185</v>
      </c>
      <c r="L246" s="31" t="s">
        <v>1186</v>
      </c>
      <c r="M246" s="31">
        <v>10</v>
      </c>
      <c r="N246" s="31" t="s">
        <v>1190</v>
      </c>
      <c r="O246" s="31" t="s">
        <v>201</v>
      </c>
      <c r="P246" s="31" t="s">
        <v>1188</v>
      </c>
      <c r="Q246" s="31" t="s">
        <v>201</v>
      </c>
      <c r="R246" s="31" t="s">
        <v>1596</v>
      </c>
      <c r="S246" s="31" t="s">
        <v>1604</v>
      </c>
      <c r="T246" s="31">
        <f>VLOOKUP(C246,[1]Sheet1!$B$5:$E$152,4,0)</f>
        <v>124402</v>
      </c>
      <c r="U246" s="33">
        <f t="shared" si="6"/>
        <v>11</v>
      </c>
      <c r="V246" s="33">
        <f t="shared" si="7"/>
        <v>6</v>
      </c>
      <c r="W246" s="33" t="s">
        <v>1590</v>
      </c>
    </row>
    <row r="247" spans="1:23" ht="15" x14ac:dyDescent="0.35">
      <c r="A247" s="31" t="s">
        <v>1191</v>
      </c>
      <c r="B247" s="31" t="s">
        <v>1192</v>
      </c>
      <c r="C247" s="31" t="s">
        <v>237</v>
      </c>
      <c r="D247" s="31" t="s">
        <v>52</v>
      </c>
      <c r="E247" s="31" t="s">
        <v>667</v>
      </c>
      <c r="F247" s="31" t="s">
        <v>195</v>
      </c>
      <c r="G247" s="31" t="s">
        <v>120</v>
      </c>
      <c r="H247" s="31" t="s">
        <v>119</v>
      </c>
      <c r="I247" s="32"/>
      <c r="J247" s="31" t="s">
        <v>1193</v>
      </c>
      <c r="K247" s="31" t="s">
        <v>1147</v>
      </c>
      <c r="L247" s="31" t="s">
        <v>1194</v>
      </c>
      <c r="M247" s="31">
        <v>85</v>
      </c>
      <c r="N247" s="31" t="s">
        <v>1195</v>
      </c>
      <c r="O247" s="31" t="s">
        <v>201</v>
      </c>
      <c r="P247" s="31" t="s">
        <v>1196</v>
      </c>
      <c r="Q247" s="31" t="s">
        <v>201</v>
      </c>
      <c r="R247" s="31" t="s">
        <v>1596</v>
      </c>
      <c r="S247" s="31" t="s">
        <v>1599</v>
      </c>
      <c r="T247" s="31">
        <f>VLOOKUP(C247,[1]Sheet1!$B$5:$E$152,4,0)</f>
        <v>124407</v>
      </c>
      <c r="U247" s="33">
        <f t="shared" si="6"/>
        <v>11</v>
      </c>
      <c r="V247" s="33">
        <f t="shared" si="7"/>
        <v>6</v>
      </c>
      <c r="W247" s="33" t="s">
        <v>1590</v>
      </c>
    </row>
    <row r="248" spans="1:23" ht="15" x14ac:dyDescent="0.35">
      <c r="A248" s="31" t="s">
        <v>1197</v>
      </c>
      <c r="B248" s="31" t="s">
        <v>1198</v>
      </c>
      <c r="C248" s="31" t="s">
        <v>701</v>
      </c>
      <c r="D248" s="31" t="s">
        <v>68</v>
      </c>
      <c r="E248" s="31" t="s">
        <v>126</v>
      </c>
      <c r="F248" s="31" t="s">
        <v>121</v>
      </c>
      <c r="G248" s="31" t="s">
        <v>120</v>
      </c>
      <c r="H248" s="31" t="s">
        <v>119</v>
      </c>
      <c r="I248" s="32"/>
      <c r="J248" s="31" t="s">
        <v>1193</v>
      </c>
      <c r="K248" s="31" t="s">
        <v>1193</v>
      </c>
      <c r="L248" s="31" t="s">
        <v>1199</v>
      </c>
      <c r="M248" s="31">
        <v>20</v>
      </c>
      <c r="N248" s="31" t="s">
        <v>1200</v>
      </c>
      <c r="O248" s="31" t="s">
        <v>201</v>
      </c>
      <c r="P248" s="31" t="s">
        <v>1201</v>
      </c>
      <c r="Q248" s="31" t="s">
        <v>201</v>
      </c>
      <c r="R248" s="31" t="s">
        <v>1596</v>
      </c>
      <c r="S248" s="31" t="s">
        <v>1607</v>
      </c>
      <c r="T248" s="31">
        <f>VLOOKUP(C248,[1]Sheet1!$B$5:$E$152,4,0)</f>
        <v>124411</v>
      </c>
      <c r="U248" s="33">
        <f t="shared" si="6"/>
        <v>11</v>
      </c>
      <c r="V248" s="33">
        <f t="shared" si="7"/>
        <v>6</v>
      </c>
      <c r="W248" s="33" t="s">
        <v>1590</v>
      </c>
    </row>
    <row r="249" spans="1:23" ht="15" x14ac:dyDescent="0.35">
      <c r="A249" s="31" t="s">
        <v>1202</v>
      </c>
      <c r="B249" s="31" t="s">
        <v>1203</v>
      </c>
      <c r="C249" s="31" t="s">
        <v>222</v>
      </c>
      <c r="D249" s="31" t="s">
        <v>28</v>
      </c>
      <c r="E249" s="31" t="s">
        <v>193</v>
      </c>
      <c r="F249" s="31" t="s">
        <v>121</v>
      </c>
      <c r="G249" s="31" t="s">
        <v>120</v>
      </c>
      <c r="H249" s="31" t="s">
        <v>119</v>
      </c>
      <c r="I249" s="32"/>
      <c r="J249" s="31" t="s">
        <v>1193</v>
      </c>
      <c r="K249" s="31" t="s">
        <v>1193</v>
      </c>
      <c r="L249" s="31" t="s">
        <v>1204</v>
      </c>
      <c r="M249" s="31">
        <v>10</v>
      </c>
      <c r="N249" s="31" t="s">
        <v>1205</v>
      </c>
      <c r="O249" s="31" t="s">
        <v>201</v>
      </c>
      <c r="P249" s="31" t="s">
        <v>1206</v>
      </c>
      <c r="Q249" s="31" t="s">
        <v>201</v>
      </c>
      <c r="R249" s="31" t="s">
        <v>1596</v>
      </c>
      <c r="S249" s="31" t="s">
        <v>1607</v>
      </c>
      <c r="T249" s="31">
        <f>VLOOKUP(C249,[1]Sheet1!$B$5:$E$152,4,0)</f>
        <v>124411</v>
      </c>
      <c r="U249" s="33">
        <f t="shared" si="6"/>
        <v>11</v>
      </c>
      <c r="V249" s="33">
        <f t="shared" si="7"/>
        <v>6</v>
      </c>
      <c r="W249" s="33" t="s">
        <v>1590</v>
      </c>
    </row>
    <row r="250" spans="1:23" ht="15" x14ac:dyDescent="0.35">
      <c r="A250" s="31" t="s">
        <v>1207</v>
      </c>
      <c r="B250" s="31" t="s">
        <v>1208</v>
      </c>
      <c r="C250" s="31" t="s">
        <v>127</v>
      </c>
      <c r="D250" s="31" t="s">
        <v>70</v>
      </c>
      <c r="E250" s="31" t="s">
        <v>128</v>
      </c>
      <c r="F250" s="31" t="s">
        <v>125</v>
      </c>
      <c r="G250" s="31" t="s">
        <v>120</v>
      </c>
      <c r="H250" s="31" t="s">
        <v>119</v>
      </c>
      <c r="I250" s="32"/>
      <c r="J250" s="31" t="s">
        <v>1209</v>
      </c>
      <c r="K250" s="31" t="s">
        <v>1209</v>
      </c>
      <c r="L250" s="31" t="s">
        <v>1210</v>
      </c>
      <c r="M250" s="31">
        <v>200</v>
      </c>
      <c r="N250" s="31" t="s">
        <v>1211</v>
      </c>
      <c r="O250" s="31" t="s">
        <v>112</v>
      </c>
      <c r="P250" s="31" t="s">
        <v>1212</v>
      </c>
      <c r="Q250" s="31" t="s">
        <v>112</v>
      </c>
      <c r="R250" s="31" t="s">
        <v>1597</v>
      </c>
      <c r="S250" s="31" t="s">
        <v>1597</v>
      </c>
      <c r="T250" s="31">
        <f>VLOOKUP(C250,[1]Sheet1!$B$5:$E$152,4,0)</f>
        <v>125401</v>
      </c>
      <c r="U250" s="33">
        <f t="shared" si="6"/>
        <v>12</v>
      </c>
      <c r="V250" s="33">
        <f t="shared" si="7"/>
        <v>6</v>
      </c>
      <c r="W250" s="33" t="s">
        <v>1590</v>
      </c>
    </row>
    <row r="251" spans="1:23" ht="15" x14ac:dyDescent="0.35">
      <c r="A251" s="31" t="s">
        <v>1213</v>
      </c>
      <c r="B251" s="31" t="s">
        <v>1214</v>
      </c>
      <c r="C251" s="31" t="s">
        <v>127</v>
      </c>
      <c r="D251" s="31" t="s">
        <v>40</v>
      </c>
      <c r="E251" s="31" t="s">
        <v>193</v>
      </c>
      <c r="F251" s="31" t="s">
        <v>125</v>
      </c>
      <c r="G251" s="31" t="s">
        <v>120</v>
      </c>
      <c r="H251" s="31" t="s">
        <v>119</v>
      </c>
      <c r="I251" s="32"/>
      <c r="J251" s="31" t="s">
        <v>1215</v>
      </c>
      <c r="K251" s="31" t="s">
        <v>1216</v>
      </c>
      <c r="L251" s="31" t="s">
        <v>1217</v>
      </c>
      <c r="M251" s="31">
        <v>10</v>
      </c>
      <c r="N251" s="31" t="s">
        <v>1218</v>
      </c>
      <c r="O251" s="31" t="s">
        <v>112</v>
      </c>
      <c r="P251" s="31" t="s">
        <v>1219</v>
      </c>
      <c r="Q251" s="31" t="s">
        <v>112</v>
      </c>
      <c r="R251" s="31" t="s">
        <v>1597</v>
      </c>
      <c r="S251" s="31" t="s">
        <v>1597</v>
      </c>
      <c r="T251" s="31">
        <f>VLOOKUP(C251,[1]Sheet1!$B$5:$E$152,4,0)</f>
        <v>125401</v>
      </c>
      <c r="U251" s="33">
        <f t="shared" si="6"/>
        <v>12</v>
      </c>
      <c r="V251" s="33">
        <f t="shared" si="7"/>
        <v>6</v>
      </c>
      <c r="W251" s="33" t="s">
        <v>1590</v>
      </c>
    </row>
    <row r="252" spans="1:23" ht="15" x14ac:dyDescent="0.35">
      <c r="A252" s="31" t="s">
        <v>1220</v>
      </c>
      <c r="B252" s="31" t="s">
        <v>1221</v>
      </c>
      <c r="C252" s="31" t="s">
        <v>127</v>
      </c>
      <c r="D252" s="31" t="s">
        <v>40</v>
      </c>
      <c r="E252" s="31" t="s">
        <v>193</v>
      </c>
      <c r="F252" s="31" t="s">
        <v>125</v>
      </c>
      <c r="G252" s="31" t="s">
        <v>120</v>
      </c>
      <c r="H252" s="31" t="s">
        <v>119</v>
      </c>
      <c r="I252" s="32"/>
      <c r="J252" s="31" t="s">
        <v>1215</v>
      </c>
      <c r="K252" s="31" t="s">
        <v>1216</v>
      </c>
      <c r="L252" s="31" t="s">
        <v>1217</v>
      </c>
      <c r="M252" s="31">
        <v>10</v>
      </c>
      <c r="N252" s="31" t="s">
        <v>1222</v>
      </c>
      <c r="O252" s="31" t="s">
        <v>112</v>
      </c>
      <c r="P252" s="31" t="s">
        <v>1219</v>
      </c>
      <c r="Q252" s="31" t="s">
        <v>112</v>
      </c>
      <c r="R252" s="31" t="s">
        <v>1597</v>
      </c>
      <c r="S252" s="31" t="s">
        <v>1597</v>
      </c>
      <c r="T252" s="31">
        <f>VLOOKUP(C252,[1]Sheet1!$B$5:$E$152,4,0)</f>
        <v>125401</v>
      </c>
      <c r="U252" s="33">
        <f t="shared" si="6"/>
        <v>12</v>
      </c>
      <c r="V252" s="33">
        <f t="shared" si="7"/>
        <v>6</v>
      </c>
      <c r="W252" s="33" t="s">
        <v>1590</v>
      </c>
    </row>
    <row r="253" spans="1:23" ht="15" x14ac:dyDescent="0.35">
      <c r="A253" s="31" t="s">
        <v>1223</v>
      </c>
      <c r="B253" s="31" t="s">
        <v>1224</v>
      </c>
      <c r="C253" s="31" t="s">
        <v>237</v>
      </c>
      <c r="D253" s="31" t="s">
        <v>68</v>
      </c>
      <c r="E253" s="31" t="s">
        <v>149</v>
      </c>
      <c r="F253" s="31" t="s">
        <v>195</v>
      </c>
      <c r="G253" s="31" t="s">
        <v>120</v>
      </c>
      <c r="H253" s="31" t="s">
        <v>119</v>
      </c>
      <c r="I253" s="32"/>
      <c r="J253" s="31" t="s">
        <v>1215</v>
      </c>
      <c r="K253" s="31" t="s">
        <v>1215</v>
      </c>
      <c r="L253" s="31" t="s">
        <v>1225</v>
      </c>
      <c r="M253" s="31">
        <v>50</v>
      </c>
      <c r="N253" s="31" t="s">
        <v>1226</v>
      </c>
      <c r="O253" s="31" t="s">
        <v>112</v>
      </c>
      <c r="P253" s="31" t="s">
        <v>1227</v>
      </c>
      <c r="Q253" s="31" t="s">
        <v>112</v>
      </c>
      <c r="R253" s="31" t="s">
        <v>1596</v>
      </c>
      <c r="S253" s="31" t="s">
        <v>1599</v>
      </c>
      <c r="T253" s="31">
        <f>VLOOKUP(C253,[1]Sheet1!$B$5:$E$152,4,0)</f>
        <v>124407</v>
      </c>
      <c r="U253" s="33">
        <f t="shared" si="6"/>
        <v>12</v>
      </c>
      <c r="V253" s="33">
        <f t="shared" si="7"/>
        <v>6</v>
      </c>
      <c r="W253" s="33" t="s">
        <v>1590</v>
      </c>
    </row>
    <row r="254" spans="1:23" ht="15" x14ac:dyDescent="0.35">
      <c r="A254" s="31" t="s">
        <v>1228</v>
      </c>
      <c r="B254" s="31" t="s">
        <v>1229</v>
      </c>
      <c r="C254" s="31" t="s">
        <v>127</v>
      </c>
      <c r="D254" s="31" t="s">
        <v>92</v>
      </c>
      <c r="E254" s="31" t="s">
        <v>115</v>
      </c>
      <c r="F254" s="31" t="s">
        <v>125</v>
      </c>
      <c r="G254" s="31" t="s">
        <v>120</v>
      </c>
      <c r="H254" s="31" t="s">
        <v>119</v>
      </c>
      <c r="I254" s="32"/>
      <c r="J254" s="31" t="s">
        <v>1215</v>
      </c>
      <c r="K254" s="31" t="s">
        <v>1216</v>
      </c>
      <c r="L254" s="31" t="s">
        <v>1217</v>
      </c>
      <c r="M254" s="31">
        <v>100</v>
      </c>
      <c r="N254" s="31" t="s">
        <v>1230</v>
      </c>
      <c r="O254" s="31" t="s">
        <v>112</v>
      </c>
      <c r="P254" s="31" t="s">
        <v>1219</v>
      </c>
      <c r="Q254" s="31" t="s">
        <v>112</v>
      </c>
      <c r="R254" s="31" t="s">
        <v>1597</v>
      </c>
      <c r="S254" s="31" t="s">
        <v>1597</v>
      </c>
      <c r="T254" s="31">
        <f>VLOOKUP(C254,[1]Sheet1!$B$5:$E$152,4,0)</f>
        <v>125401</v>
      </c>
      <c r="U254" s="33">
        <f t="shared" si="6"/>
        <v>12</v>
      </c>
      <c r="V254" s="33">
        <f t="shared" si="7"/>
        <v>6</v>
      </c>
      <c r="W254" s="33" t="s">
        <v>1590</v>
      </c>
    </row>
    <row r="255" spans="1:23" ht="15" x14ac:dyDescent="0.35">
      <c r="A255" s="31" t="s">
        <v>1231</v>
      </c>
      <c r="B255" s="31" t="s">
        <v>1229</v>
      </c>
      <c r="C255" s="31" t="s">
        <v>127</v>
      </c>
      <c r="D255" s="31" t="s">
        <v>44</v>
      </c>
      <c r="E255" s="31" t="s">
        <v>149</v>
      </c>
      <c r="F255" s="31" t="s">
        <v>125</v>
      </c>
      <c r="G255" s="31" t="s">
        <v>120</v>
      </c>
      <c r="H255" s="31" t="s">
        <v>119</v>
      </c>
      <c r="I255" s="32"/>
      <c r="J255" s="31" t="s">
        <v>1215</v>
      </c>
      <c r="K255" s="31" t="s">
        <v>1216</v>
      </c>
      <c r="L255" s="31" t="s">
        <v>1217</v>
      </c>
      <c r="M255" s="31">
        <v>50</v>
      </c>
      <c r="N255" s="31" t="s">
        <v>1232</v>
      </c>
      <c r="O255" s="31" t="s">
        <v>112</v>
      </c>
      <c r="P255" s="31" t="s">
        <v>1219</v>
      </c>
      <c r="Q255" s="31" t="s">
        <v>112</v>
      </c>
      <c r="R255" s="31" t="s">
        <v>1597</v>
      </c>
      <c r="S255" s="31" t="s">
        <v>1597</v>
      </c>
      <c r="T255" s="31">
        <f>VLOOKUP(C255,[1]Sheet1!$B$5:$E$152,4,0)</f>
        <v>125401</v>
      </c>
      <c r="U255" s="33">
        <f t="shared" si="6"/>
        <v>12</v>
      </c>
      <c r="V255" s="33">
        <f t="shared" si="7"/>
        <v>6</v>
      </c>
      <c r="W255" s="33" t="s">
        <v>1590</v>
      </c>
    </row>
    <row r="256" spans="1:23" ht="15" x14ac:dyDescent="0.35">
      <c r="A256" s="31" t="s">
        <v>1233</v>
      </c>
      <c r="B256" s="31" t="s">
        <v>1229</v>
      </c>
      <c r="C256" s="31" t="s">
        <v>127</v>
      </c>
      <c r="D256" s="31" t="s">
        <v>40</v>
      </c>
      <c r="E256" s="31" t="s">
        <v>193</v>
      </c>
      <c r="F256" s="31" t="s">
        <v>125</v>
      </c>
      <c r="G256" s="31" t="s">
        <v>120</v>
      </c>
      <c r="H256" s="31" t="s">
        <v>119</v>
      </c>
      <c r="I256" s="32"/>
      <c r="J256" s="31" t="s">
        <v>1215</v>
      </c>
      <c r="K256" s="31" t="s">
        <v>1216</v>
      </c>
      <c r="L256" s="31" t="s">
        <v>1217</v>
      </c>
      <c r="M256" s="31">
        <v>10</v>
      </c>
      <c r="N256" s="31" t="s">
        <v>1234</v>
      </c>
      <c r="O256" s="31" t="s">
        <v>112</v>
      </c>
      <c r="P256" s="31" t="s">
        <v>1219</v>
      </c>
      <c r="Q256" s="31" t="s">
        <v>112</v>
      </c>
      <c r="R256" s="31" t="s">
        <v>1597</v>
      </c>
      <c r="S256" s="31" t="s">
        <v>1597</v>
      </c>
      <c r="T256" s="31">
        <f>VLOOKUP(C256,[1]Sheet1!$B$5:$E$152,4,0)</f>
        <v>125401</v>
      </c>
      <c r="U256" s="33">
        <f t="shared" si="6"/>
        <v>12</v>
      </c>
      <c r="V256" s="33">
        <f t="shared" si="7"/>
        <v>6</v>
      </c>
      <c r="W256" s="33" t="s">
        <v>1590</v>
      </c>
    </row>
    <row r="257" spans="1:23" ht="15" x14ac:dyDescent="0.35">
      <c r="A257" s="31" t="s">
        <v>1235</v>
      </c>
      <c r="B257" s="31" t="s">
        <v>1229</v>
      </c>
      <c r="C257" s="31" t="s">
        <v>127</v>
      </c>
      <c r="D257" s="31" t="s">
        <v>102</v>
      </c>
      <c r="E257" s="31" t="s">
        <v>149</v>
      </c>
      <c r="F257" s="31" t="s">
        <v>125</v>
      </c>
      <c r="G257" s="31" t="s">
        <v>120</v>
      </c>
      <c r="H257" s="31" t="s">
        <v>119</v>
      </c>
      <c r="I257" s="32"/>
      <c r="J257" s="31" t="s">
        <v>1215</v>
      </c>
      <c r="K257" s="31" t="s">
        <v>1216</v>
      </c>
      <c r="L257" s="31" t="s">
        <v>1217</v>
      </c>
      <c r="M257" s="31">
        <v>50</v>
      </c>
      <c r="N257" s="31" t="s">
        <v>1236</v>
      </c>
      <c r="O257" s="31" t="s">
        <v>112</v>
      </c>
      <c r="P257" s="31" t="s">
        <v>1219</v>
      </c>
      <c r="Q257" s="31" t="s">
        <v>112</v>
      </c>
      <c r="R257" s="31" t="s">
        <v>1597</v>
      </c>
      <c r="S257" s="31" t="s">
        <v>1597</v>
      </c>
      <c r="T257" s="31">
        <f>VLOOKUP(C257,[1]Sheet1!$B$5:$E$152,4,0)</f>
        <v>125401</v>
      </c>
      <c r="U257" s="33">
        <f t="shared" si="6"/>
        <v>12</v>
      </c>
      <c r="V257" s="33">
        <f t="shared" si="7"/>
        <v>6</v>
      </c>
      <c r="W257" s="33" t="s">
        <v>1590</v>
      </c>
    </row>
    <row r="258" spans="1:23" ht="15" x14ac:dyDescent="0.35">
      <c r="A258" s="31" t="s">
        <v>1237</v>
      </c>
      <c r="B258" s="31" t="s">
        <v>1229</v>
      </c>
      <c r="C258" s="31" t="s">
        <v>127</v>
      </c>
      <c r="D258" s="31" t="s">
        <v>94</v>
      </c>
      <c r="E258" s="31" t="s">
        <v>149</v>
      </c>
      <c r="F258" s="31" t="s">
        <v>125</v>
      </c>
      <c r="G258" s="31" t="s">
        <v>120</v>
      </c>
      <c r="H258" s="31" t="s">
        <v>119</v>
      </c>
      <c r="I258" s="32"/>
      <c r="J258" s="31" t="s">
        <v>1215</v>
      </c>
      <c r="K258" s="31" t="s">
        <v>1216</v>
      </c>
      <c r="L258" s="31" t="s">
        <v>1217</v>
      </c>
      <c r="M258" s="31">
        <v>50</v>
      </c>
      <c r="N258" s="31" t="s">
        <v>1238</v>
      </c>
      <c r="O258" s="31" t="s">
        <v>112</v>
      </c>
      <c r="P258" s="31" t="s">
        <v>1219</v>
      </c>
      <c r="Q258" s="31" t="s">
        <v>112</v>
      </c>
      <c r="R258" s="31" t="s">
        <v>1597</v>
      </c>
      <c r="S258" s="31" t="s">
        <v>1597</v>
      </c>
      <c r="T258" s="31">
        <f>VLOOKUP(C258,[1]Sheet1!$B$5:$E$152,4,0)</f>
        <v>125401</v>
      </c>
      <c r="U258" s="33">
        <f t="shared" si="6"/>
        <v>12</v>
      </c>
      <c r="V258" s="33">
        <f t="shared" si="7"/>
        <v>6</v>
      </c>
      <c r="W258" s="33" t="s">
        <v>1590</v>
      </c>
    </row>
    <row r="259" spans="1:23" ht="15" x14ac:dyDescent="0.35">
      <c r="A259" s="31" t="s">
        <v>1239</v>
      </c>
      <c r="B259" s="31" t="s">
        <v>1229</v>
      </c>
      <c r="C259" s="31" t="s">
        <v>127</v>
      </c>
      <c r="D259" s="31" t="s">
        <v>38</v>
      </c>
      <c r="E259" s="31" t="s">
        <v>126</v>
      </c>
      <c r="F259" s="31" t="s">
        <v>125</v>
      </c>
      <c r="G259" s="31" t="s">
        <v>120</v>
      </c>
      <c r="H259" s="31" t="s">
        <v>119</v>
      </c>
      <c r="I259" s="32"/>
      <c r="J259" s="31" t="s">
        <v>1215</v>
      </c>
      <c r="K259" s="31" t="s">
        <v>1216</v>
      </c>
      <c r="L259" s="31" t="s">
        <v>1217</v>
      </c>
      <c r="M259" s="31">
        <v>20</v>
      </c>
      <c r="N259" s="31" t="s">
        <v>1240</v>
      </c>
      <c r="O259" s="31" t="s">
        <v>112</v>
      </c>
      <c r="P259" s="31" t="s">
        <v>1219</v>
      </c>
      <c r="Q259" s="31" t="s">
        <v>112</v>
      </c>
      <c r="R259" s="31" t="s">
        <v>1597</v>
      </c>
      <c r="S259" s="31" t="s">
        <v>1597</v>
      </c>
      <c r="T259" s="31">
        <f>VLOOKUP(C259,[1]Sheet1!$B$5:$E$152,4,0)</f>
        <v>125401</v>
      </c>
      <c r="U259" s="33">
        <f t="shared" ref="U259:U322" si="8">DAY(P259)</f>
        <v>12</v>
      </c>
      <c r="V259" s="33">
        <f t="shared" ref="V259:V322" si="9">MONTH(P259)</f>
        <v>6</v>
      </c>
      <c r="W259" s="33" t="s">
        <v>1590</v>
      </c>
    </row>
    <row r="260" spans="1:23" ht="15" x14ac:dyDescent="0.35">
      <c r="A260" s="31" t="s">
        <v>1241</v>
      </c>
      <c r="B260" s="31" t="s">
        <v>1229</v>
      </c>
      <c r="C260" s="31" t="s">
        <v>127</v>
      </c>
      <c r="D260" s="31" t="s">
        <v>106</v>
      </c>
      <c r="E260" s="31" t="s">
        <v>159</v>
      </c>
      <c r="F260" s="31" t="s">
        <v>125</v>
      </c>
      <c r="G260" s="31" t="s">
        <v>120</v>
      </c>
      <c r="H260" s="31" t="s">
        <v>119</v>
      </c>
      <c r="I260" s="32"/>
      <c r="J260" s="31" t="s">
        <v>1215</v>
      </c>
      <c r="K260" s="31" t="s">
        <v>1216</v>
      </c>
      <c r="L260" s="31" t="s">
        <v>1217</v>
      </c>
      <c r="M260" s="31">
        <v>60</v>
      </c>
      <c r="N260" s="31" t="s">
        <v>1242</v>
      </c>
      <c r="O260" s="31" t="s">
        <v>112</v>
      </c>
      <c r="P260" s="31" t="s">
        <v>1219</v>
      </c>
      <c r="Q260" s="31" t="s">
        <v>112</v>
      </c>
      <c r="R260" s="31" t="s">
        <v>1597</v>
      </c>
      <c r="S260" s="31" t="s">
        <v>1597</v>
      </c>
      <c r="T260" s="31">
        <f>VLOOKUP(C260,[1]Sheet1!$B$5:$E$152,4,0)</f>
        <v>125401</v>
      </c>
      <c r="U260" s="33">
        <f t="shared" si="8"/>
        <v>12</v>
      </c>
      <c r="V260" s="33">
        <f t="shared" si="9"/>
        <v>6</v>
      </c>
      <c r="W260" s="33" t="s">
        <v>1590</v>
      </c>
    </row>
    <row r="261" spans="1:23" ht="15" x14ac:dyDescent="0.35">
      <c r="A261" s="31" t="s">
        <v>1243</v>
      </c>
      <c r="B261" s="31" t="s">
        <v>1244</v>
      </c>
      <c r="C261" s="31" t="s">
        <v>394</v>
      </c>
      <c r="D261" s="31" t="s">
        <v>22</v>
      </c>
      <c r="E261" s="31" t="s">
        <v>193</v>
      </c>
      <c r="F261" s="31" t="s">
        <v>169</v>
      </c>
      <c r="G261" s="31" t="s">
        <v>120</v>
      </c>
      <c r="H261" s="31" t="s">
        <v>119</v>
      </c>
      <c r="I261" s="32"/>
      <c r="J261" s="31" t="s">
        <v>1216</v>
      </c>
      <c r="K261" s="31" t="s">
        <v>1245</v>
      </c>
      <c r="L261" s="31" t="s">
        <v>1246</v>
      </c>
      <c r="M261" s="31">
        <v>10</v>
      </c>
      <c r="N261" s="31" t="s">
        <v>1247</v>
      </c>
      <c r="O261" s="31" t="s">
        <v>112</v>
      </c>
      <c r="P261" s="31" t="s">
        <v>1248</v>
      </c>
      <c r="Q261" s="31" t="s">
        <v>112</v>
      </c>
      <c r="R261" s="31" t="s">
        <v>1596</v>
      </c>
      <c r="S261" s="31" t="s">
        <v>1603</v>
      </c>
      <c r="T261" s="31">
        <f>VLOOKUP(C261,[1]Sheet1!$B$5:$E$152,4,0)</f>
        <v>124404</v>
      </c>
      <c r="U261" s="33">
        <f t="shared" si="8"/>
        <v>13</v>
      </c>
      <c r="V261" s="33">
        <f t="shared" si="9"/>
        <v>6</v>
      </c>
      <c r="W261" s="33" t="s">
        <v>1590</v>
      </c>
    </row>
    <row r="262" spans="1:23" ht="15" x14ac:dyDescent="0.35">
      <c r="A262" s="31" t="s">
        <v>1249</v>
      </c>
      <c r="B262" s="31" t="s">
        <v>1244</v>
      </c>
      <c r="C262" s="31" t="s">
        <v>394</v>
      </c>
      <c r="D262" s="31" t="s">
        <v>20</v>
      </c>
      <c r="E262" s="31" t="s">
        <v>193</v>
      </c>
      <c r="F262" s="31" t="s">
        <v>169</v>
      </c>
      <c r="G262" s="31" t="s">
        <v>120</v>
      </c>
      <c r="H262" s="31" t="s">
        <v>119</v>
      </c>
      <c r="I262" s="32"/>
      <c r="J262" s="31" t="s">
        <v>1216</v>
      </c>
      <c r="K262" s="31" t="s">
        <v>1245</v>
      </c>
      <c r="L262" s="31" t="s">
        <v>1246</v>
      </c>
      <c r="M262" s="31">
        <v>10</v>
      </c>
      <c r="N262" s="31" t="s">
        <v>1250</v>
      </c>
      <c r="O262" s="31" t="s">
        <v>112</v>
      </c>
      <c r="P262" s="31" t="s">
        <v>1248</v>
      </c>
      <c r="Q262" s="31" t="s">
        <v>112</v>
      </c>
      <c r="R262" s="31" t="s">
        <v>1596</v>
      </c>
      <c r="S262" s="31" t="s">
        <v>1603</v>
      </c>
      <c r="T262" s="31">
        <f>VLOOKUP(C262,[1]Sheet1!$B$5:$E$152,4,0)</f>
        <v>124404</v>
      </c>
      <c r="U262" s="33">
        <f t="shared" si="8"/>
        <v>13</v>
      </c>
      <c r="V262" s="33">
        <f t="shared" si="9"/>
        <v>6</v>
      </c>
      <c r="W262" s="33" t="s">
        <v>1590</v>
      </c>
    </row>
    <row r="263" spans="1:23" ht="15" x14ac:dyDescent="0.35">
      <c r="A263" s="31" t="s">
        <v>1251</v>
      </c>
      <c r="B263" s="31" t="s">
        <v>1252</v>
      </c>
      <c r="C263" s="31" t="s">
        <v>216</v>
      </c>
      <c r="D263" s="31" t="s">
        <v>8</v>
      </c>
      <c r="E263" s="31" t="s">
        <v>212</v>
      </c>
      <c r="F263" s="31" t="s">
        <v>215</v>
      </c>
      <c r="G263" s="31" t="s">
        <v>120</v>
      </c>
      <c r="H263" s="31" t="s">
        <v>119</v>
      </c>
      <c r="I263" s="32"/>
      <c r="J263" s="31" t="s">
        <v>1253</v>
      </c>
      <c r="K263" s="31" t="s">
        <v>1254</v>
      </c>
      <c r="L263" s="31" t="s">
        <v>1255</v>
      </c>
      <c r="M263" s="31">
        <v>16</v>
      </c>
      <c r="N263" s="31" t="s">
        <v>1256</v>
      </c>
      <c r="O263" s="31" t="s">
        <v>201</v>
      </c>
      <c r="P263" s="31" t="s">
        <v>1257</v>
      </c>
      <c r="Q263" s="31" t="s">
        <v>201</v>
      </c>
      <c r="R263" s="31" t="s">
        <v>1596</v>
      </c>
      <c r="S263" s="31" t="s">
        <v>1598</v>
      </c>
      <c r="T263" s="31">
        <f>VLOOKUP(C263,[1]Sheet1!$B$5:$E$152,4,0)</f>
        <v>124601</v>
      </c>
      <c r="U263" s="33">
        <f t="shared" si="8"/>
        <v>13</v>
      </c>
      <c r="V263" s="33">
        <f t="shared" si="9"/>
        <v>6</v>
      </c>
      <c r="W263" s="33" t="s">
        <v>1590</v>
      </c>
    </row>
    <row r="264" spans="1:23" ht="15" x14ac:dyDescent="0.35">
      <c r="A264" s="31" t="s">
        <v>1258</v>
      </c>
      <c r="B264" s="31" t="s">
        <v>1252</v>
      </c>
      <c r="C264" s="31" t="s">
        <v>216</v>
      </c>
      <c r="D264" s="31" t="s">
        <v>10</v>
      </c>
      <c r="E264" s="31" t="s">
        <v>212</v>
      </c>
      <c r="F264" s="31" t="s">
        <v>215</v>
      </c>
      <c r="G264" s="31" t="s">
        <v>120</v>
      </c>
      <c r="H264" s="31" t="s">
        <v>119</v>
      </c>
      <c r="I264" s="32"/>
      <c r="J264" s="31" t="s">
        <v>1253</v>
      </c>
      <c r="K264" s="31" t="s">
        <v>1254</v>
      </c>
      <c r="L264" s="31" t="s">
        <v>1255</v>
      </c>
      <c r="M264" s="31">
        <v>16</v>
      </c>
      <c r="N264" s="31" t="s">
        <v>1259</v>
      </c>
      <c r="O264" s="31" t="s">
        <v>201</v>
      </c>
      <c r="P264" s="31" t="s">
        <v>1257</v>
      </c>
      <c r="Q264" s="31" t="s">
        <v>201</v>
      </c>
      <c r="R264" s="31" t="s">
        <v>1596</v>
      </c>
      <c r="S264" s="31" t="s">
        <v>1598</v>
      </c>
      <c r="T264" s="31">
        <f>VLOOKUP(C264,[1]Sheet1!$B$5:$E$152,4,0)</f>
        <v>124601</v>
      </c>
      <c r="U264" s="33">
        <f t="shared" si="8"/>
        <v>13</v>
      </c>
      <c r="V264" s="33">
        <f t="shared" si="9"/>
        <v>6</v>
      </c>
      <c r="W264" s="33" t="s">
        <v>1590</v>
      </c>
    </row>
    <row r="265" spans="1:23" ht="15" x14ac:dyDescent="0.35">
      <c r="A265" s="31" t="s">
        <v>1260</v>
      </c>
      <c r="B265" s="31" t="s">
        <v>1261</v>
      </c>
      <c r="C265" s="31" t="s">
        <v>216</v>
      </c>
      <c r="D265" s="31" t="s">
        <v>8</v>
      </c>
      <c r="E265" s="31" t="s">
        <v>212</v>
      </c>
      <c r="F265" s="31" t="s">
        <v>215</v>
      </c>
      <c r="G265" s="31" t="s">
        <v>120</v>
      </c>
      <c r="H265" s="31" t="s">
        <v>119</v>
      </c>
      <c r="I265" s="32"/>
      <c r="J265" s="31" t="s">
        <v>1253</v>
      </c>
      <c r="K265" s="31" t="s">
        <v>1254</v>
      </c>
      <c r="L265" s="31" t="s">
        <v>1255</v>
      </c>
      <c r="M265" s="31">
        <v>16</v>
      </c>
      <c r="N265" s="31" t="s">
        <v>1262</v>
      </c>
      <c r="O265" s="31" t="s">
        <v>201</v>
      </c>
      <c r="P265" s="31" t="s">
        <v>1257</v>
      </c>
      <c r="Q265" s="31" t="s">
        <v>201</v>
      </c>
      <c r="R265" s="31" t="s">
        <v>1596</v>
      </c>
      <c r="S265" s="31" t="s">
        <v>1598</v>
      </c>
      <c r="T265" s="31">
        <f>VLOOKUP(C265,[1]Sheet1!$B$5:$E$152,4,0)</f>
        <v>124601</v>
      </c>
      <c r="U265" s="33">
        <f t="shared" si="8"/>
        <v>13</v>
      </c>
      <c r="V265" s="33">
        <f t="shared" si="9"/>
        <v>6</v>
      </c>
      <c r="W265" s="33" t="s">
        <v>1590</v>
      </c>
    </row>
    <row r="266" spans="1:23" ht="15" x14ac:dyDescent="0.35">
      <c r="A266" s="31" t="s">
        <v>1263</v>
      </c>
      <c r="B266" s="31" t="s">
        <v>1261</v>
      </c>
      <c r="C266" s="31" t="s">
        <v>216</v>
      </c>
      <c r="D266" s="31" t="s">
        <v>10</v>
      </c>
      <c r="E266" s="31" t="s">
        <v>212</v>
      </c>
      <c r="F266" s="31" t="s">
        <v>215</v>
      </c>
      <c r="G266" s="31" t="s">
        <v>120</v>
      </c>
      <c r="H266" s="31" t="s">
        <v>119</v>
      </c>
      <c r="I266" s="32"/>
      <c r="J266" s="31" t="s">
        <v>1253</v>
      </c>
      <c r="K266" s="31" t="s">
        <v>1254</v>
      </c>
      <c r="L266" s="31" t="s">
        <v>1255</v>
      </c>
      <c r="M266" s="31">
        <v>16</v>
      </c>
      <c r="N266" s="31" t="s">
        <v>1264</v>
      </c>
      <c r="O266" s="31" t="s">
        <v>201</v>
      </c>
      <c r="P266" s="31" t="s">
        <v>1257</v>
      </c>
      <c r="Q266" s="31" t="s">
        <v>201</v>
      </c>
      <c r="R266" s="31" t="s">
        <v>1596</v>
      </c>
      <c r="S266" s="31" t="s">
        <v>1598</v>
      </c>
      <c r="T266" s="31">
        <f>VLOOKUP(C266,[1]Sheet1!$B$5:$E$152,4,0)</f>
        <v>124601</v>
      </c>
      <c r="U266" s="33">
        <f t="shared" si="8"/>
        <v>13</v>
      </c>
      <c r="V266" s="33">
        <f t="shared" si="9"/>
        <v>6</v>
      </c>
      <c r="W266" s="33" t="s">
        <v>1590</v>
      </c>
    </row>
    <row r="267" spans="1:23" ht="15" x14ac:dyDescent="0.35">
      <c r="A267" s="31" t="s">
        <v>1265</v>
      </c>
      <c r="B267" s="31" t="s">
        <v>1266</v>
      </c>
      <c r="C267" s="31" t="s">
        <v>362</v>
      </c>
      <c r="D267" s="31" t="s">
        <v>68</v>
      </c>
      <c r="E267" s="31" t="s">
        <v>163</v>
      </c>
      <c r="F267" s="31" t="s">
        <v>169</v>
      </c>
      <c r="G267" s="31" t="s">
        <v>120</v>
      </c>
      <c r="H267" s="31" t="s">
        <v>119</v>
      </c>
      <c r="I267" s="32"/>
      <c r="J267" s="31" t="s">
        <v>1254</v>
      </c>
      <c r="K267" s="31" t="s">
        <v>1254</v>
      </c>
      <c r="L267" s="31" t="s">
        <v>1267</v>
      </c>
      <c r="M267" s="31">
        <v>150</v>
      </c>
      <c r="N267" s="31" t="s">
        <v>1268</v>
      </c>
      <c r="O267" s="31" t="s">
        <v>112</v>
      </c>
      <c r="P267" s="31" t="s">
        <v>1269</v>
      </c>
      <c r="Q267" s="31" t="s">
        <v>112</v>
      </c>
      <c r="R267" s="31" t="s">
        <v>1596</v>
      </c>
      <c r="S267" s="31" t="s">
        <v>1603</v>
      </c>
      <c r="T267" s="31">
        <f>VLOOKUP(C267,[1]Sheet1!$B$5:$E$152,4,0)</f>
        <v>124404</v>
      </c>
      <c r="U267" s="33">
        <f t="shared" si="8"/>
        <v>13</v>
      </c>
      <c r="V267" s="33">
        <f t="shared" si="9"/>
        <v>6</v>
      </c>
      <c r="W267" s="33" t="s">
        <v>1590</v>
      </c>
    </row>
    <row r="268" spans="1:23" ht="15" x14ac:dyDescent="0.35">
      <c r="A268" s="31" t="s">
        <v>1270</v>
      </c>
      <c r="B268" s="31" t="s">
        <v>1271</v>
      </c>
      <c r="C268" s="31" t="s">
        <v>170</v>
      </c>
      <c r="D268" s="31" t="s">
        <v>52</v>
      </c>
      <c r="E268" s="31" t="s">
        <v>163</v>
      </c>
      <c r="F268" s="31" t="s">
        <v>169</v>
      </c>
      <c r="G268" s="31" t="s">
        <v>120</v>
      </c>
      <c r="H268" s="31" t="s">
        <v>119</v>
      </c>
      <c r="I268" s="32"/>
      <c r="J268" s="31" t="s">
        <v>1254</v>
      </c>
      <c r="K268" s="31" t="s">
        <v>1254</v>
      </c>
      <c r="L268" s="31" t="s">
        <v>1272</v>
      </c>
      <c r="M268" s="31">
        <v>150</v>
      </c>
      <c r="N268" s="31" t="s">
        <v>1273</v>
      </c>
      <c r="O268" s="31" t="s">
        <v>112</v>
      </c>
      <c r="P268" s="31" t="s">
        <v>1274</v>
      </c>
      <c r="Q268" s="31" t="s">
        <v>112</v>
      </c>
      <c r="R268" s="31" t="s">
        <v>1596</v>
      </c>
      <c r="S268" s="31" t="s">
        <v>1603</v>
      </c>
      <c r="T268" s="31">
        <f>VLOOKUP(C268,[1]Sheet1!$B$5:$E$152,4,0)</f>
        <v>124404</v>
      </c>
      <c r="U268" s="33">
        <f t="shared" si="8"/>
        <v>13</v>
      </c>
      <c r="V268" s="33">
        <f t="shared" si="9"/>
        <v>6</v>
      </c>
      <c r="W268" s="33" t="s">
        <v>1590</v>
      </c>
    </row>
    <row r="269" spans="1:23" ht="15" x14ac:dyDescent="0.35">
      <c r="A269" s="31" t="s">
        <v>1275</v>
      </c>
      <c r="B269" s="31" t="s">
        <v>1276</v>
      </c>
      <c r="C269" s="31" t="s">
        <v>317</v>
      </c>
      <c r="D269" s="31" t="s">
        <v>68</v>
      </c>
      <c r="E269" s="31" t="s">
        <v>126</v>
      </c>
      <c r="F269" s="31" t="s">
        <v>316</v>
      </c>
      <c r="G269" s="31" t="s">
        <v>120</v>
      </c>
      <c r="H269" s="31" t="s">
        <v>119</v>
      </c>
      <c r="I269" s="32"/>
      <c r="J269" s="31" t="s">
        <v>1277</v>
      </c>
      <c r="K269" s="31" t="s">
        <v>1277</v>
      </c>
      <c r="L269" s="31" t="s">
        <v>1278</v>
      </c>
      <c r="M269" s="31">
        <v>20</v>
      </c>
      <c r="N269" s="31" t="s">
        <v>1279</v>
      </c>
      <c r="O269" s="31" t="s">
        <v>112</v>
      </c>
      <c r="P269" s="31" t="s">
        <v>1280</v>
      </c>
      <c r="Q269" s="31" t="s">
        <v>112</v>
      </c>
      <c r="R269" s="31" t="s">
        <v>317</v>
      </c>
      <c r="S269" s="31" t="s">
        <v>317</v>
      </c>
      <c r="T269" s="31">
        <f>VLOOKUP(C269,[1]Sheet1!$B$5:$E$152,4,0)</f>
        <v>111401</v>
      </c>
      <c r="U269" s="33">
        <f t="shared" si="8"/>
        <v>13</v>
      </c>
      <c r="V269" s="33">
        <f t="shared" si="9"/>
        <v>6</v>
      </c>
      <c r="W269" s="33" t="s">
        <v>1590</v>
      </c>
    </row>
    <row r="270" spans="1:23" ht="15" x14ac:dyDescent="0.35">
      <c r="A270" s="31" t="s">
        <v>1281</v>
      </c>
      <c r="B270" s="31" t="s">
        <v>1282</v>
      </c>
      <c r="C270" s="31" t="s">
        <v>127</v>
      </c>
      <c r="D270" s="31" t="s">
        <v>46</v>
      </c>
      <c r="E270" s="31" t="s">
        <v>149</v>
      </c>
      <c r="F270" s="31" t="s">
        <v>125</v>
      </c>
      <c r="G270" s="31" t="s">
        <v>120</v>
      </c>
      <c r="H270" s="31" t="s">
        <v>119</v>
      </c>
      <c r="I270" s="32"/>
      <c r="J270" s="31" t="s">
        <v>1245</v>
      </c>
      <c r="K270" s="31" t="s">
        <v>1245</v>
      </c>
      <c r="L270" s="31" t="s">
        <v>1283</v>
      </c>
      <c r="M270" s="31">
        <v>50</v>
      </c>
      <c r="N270" s="31" t="s">
        <v>1284</v>
      </c>
      <c r="O270" s="31" t="s">
        <v>112</v>
      </c>
      <c r="P270" s="31" t="s">
        <v>1285</v>
      </c>
      <c r="Q270" s="31" t="s">
        <v>112</v>
      </c>
      <c r="R270" s="31" t="s">
        <v>1597</v>
      </c>
      <c r="S270" s="31" t="s">
        <v>1597</v>
      </c>
      <c r="T270" s="31">
        <f>VLOOKUP(C270,[1]Sheet1!$B$5:$E$152,4,0)</f>
        <v>125401</v>
      </c>
      <c r="U270" s="33">
        <f t="shared" si="8"/>
        <v>13</v>
      </c>
      <c r="V270" s="33">
        <f t="shared" si="9"/>
        <v>6</v>
      </c>
      <c r="W270" s="33" t="s">
        <v>1590</v>
      </c>
    </row>
    <row r="271" spans="1:23" ht="15" x14ac:dyDescent="0.35">
      <c r="A271" s="31" t="s">
        <v>1291</v>
      </c>
      <c r="B271" s="31" t="s">
        <v>1292</v>
      </c>
      <c r="C271" s="31" t="s">
        <v>216</v>
      </c>
      <c r="D271" s="31" t="s">
        <v>8</v>
      </c>
      <c r="E271" s="31" t="s">
        <v>212</v>
      </c>
      <c r="F271" s="31" t="s">
        <v>215</v>
      </c>
      <c r="G271" s="31" t="s">
        <v>120</v>
      </c>
      <c r="H271" s="31" t="s">
        <v>119</v>
      </c>
      <c r="I271" s="32"/>
      <c r="J271" s="31" t="s">
        <v>1293</v>
      </c>
      <c r="K271" s="31" t="s">
        <v>1293</v>
      </c>
      <c r="L271" s="31" t="s">
        <v>1294</v>
      </c>
      <c r="M271" s="31">
        <v>16</v>
      </c>
      <c r="N271" s="31" t="s">
        <v>1295</v>
      </c>
      <c r="O271" s="31" t="s">
        <v>112</v>
      </c>
      <c r="P271" s="31" t="s">
        <v>1296</v>
      </c>
      <c r="Q271" s="31" t="s">
        <v>112</v>
      </c>
      <c r="R271" s="31" t="s">
        <v>1596</v>
      </c>
      <c r="S271" s="31" t="s">
        <v>1598</v>
      </c>
      <c r="T271" s="31">
        <f>VLOOKUP(C271,[1]Sheet1!$B$5:$E$152,4,0)</f>
        <v>124601</v>
      </c>
      <c r="U271" s="33">
        <f t="shared" si="8"/>
        <v>17</v>
      </c>
      <c r="V271" s="33">
        <f t="shared" si="9"/>
        <v>6</v>
      </c>
      <c r="W271" s="33" t="s">
        <v>1590</v>
      </c>
    </row>
    <row r="272" spans="1:23" ht="15" x14ac:dyDescent="0.35">
      <c r="A272" s="31" t="s">
        <v>1297</v>
      </c>
      <c r="B272" s="31" t="s">
        <v>1292</v>
      </c>
      <c r="C272" s="31" t="s">
        <v>216</v>
      </c>
      <c r="D272" s="31" t="s">
        <v>10</v>
      </c>
      <c r="E272" s="31" t="s">
        <v>212</v>
      </c>
      <c r="F272" s="31" t="s">
        <v>215</v>
      </c>
      <c r="G272" s="31" t="s">
        <v>120</v>
      </c>
      <c r="H272" s="31" t="s">
        <v>119</v>
      </c>
      <c r="I272" s="32"/>
      <c r="J272" s="31" t="s">
        <v>1293</v>
      </c>
      <c r="K272" s="31" t="s">
        <v>1293</v>
      </c>
      <c r="L272" s="31" t="s">
        <v>1294</v>
      </c>
      <c r="M272" s="31">
        <v>16</v>
      </c>
      <c r="N272" s="31" t="s">
        <v>1298</v>
      </c>
      <c r="O272" s="31" t="s">
        <v>112</v>
      </c>
      <c r="P272" s="31" t="s">
        <v>1296</v>
      </c>
      <c r="Q272" s="31" t="s">
        <v>112</v>
      </c>
      <c r="R272" s="31" t="s">
        <v>1596</v>
      </c>
      <c r="S272" s="31" t="s">
        <v>1598</v>
      </c>
      <c r="T272" s="31">
        <f>VLOOKUP(C272,[1]Sheet1!$B$5:$E$152,4,0)</f>
        <v>124601</v>
      </c>
      <c r="U272" s="33">
        <f t="shared" si="8"/>
        <v>17</v>
      </c>
      <c r="V272" s="33">
        <f t="shared" si="9"/>
        <v>6</v>
      </c>
      <c r="W272" s="33" t="s">
        <v>1590</v>
      </c>
    </row>
    <row r="273" spans="1:23" ht="15" x14ac:dyDescent="0.35">
      <c r="A273" s="31" t="s">
        <v>1299</v>
      </c>
      <c r="B273" s="31" t="s">
        <v>1300</v>
      </c>
      <c r="C273" s="31" t="s">
        <v>144</v>
      </c>
      <c r="D273" s="31" t="s">
        <v>74</v>
      </c>
      <c r="E273" s="31" t="s">
        <v>140</v>
      </c>
      <c r="F273" s="31" t="s">
        <v>143</v>
      </c>
      <c r="G273" s="31" t="s">
        <v>120</v>
      </c>
      <c r="H273" s="31" t="s">
        <v>119</v>
      </c>
      <c r="I273" s="32"/>
      <c r="J273" s="31" t="s">
        <v>1301</v>
      </c>
      <c r="K273" s="31" t="s">
        <v>1302</v>
      </c>
      <c r="L273" s="31" t="s">
        <v>1303</v>
      </c>
      <c r="M273" s="31">
        <v>30</v>
      </c>
      <c r="N273" s="31" t="s">
        <v>1304</v>
      </c>
      <c r="O273" s="31" t="s">
        <v>112</v>
      </c>
      <c r="P273" s="31" t="s">
        <v>1305</v>
      </c>
      <c r="Q273" s="31" t="s">
        <v>112</v>
      </c>
      <c r="R273" s="31" t="s">
        <v>1596</v>
      </c>
      <c r="S273" s="31" t="s">
        <v>1600</v>
      </c>
      <c r="T273" s="31">
        <f>VLOOKUP(C273,[1]Sheet1!$B$5:$E$152,4,0)</f>
        <v>124403</v>
      </c>
      <c r="U273" s="33">
        <f t="shared" si="8"/>
        <v>18</v>
      </c>
      <c r="V273" s="33">
        <f t="shared" si="9"/>
        <v>6</v>
      </c>
      <c r="W273" s="33" t="s">
        <v>1590</v>
      </c>
    </row>
    <row r="274" spans="1:23" ht="15" x14ac:dyDescent="0.35">
      <c r="A274" s="31" t="s">
        <v>1306</v>
      </c>
      <c r="B274" s="31" t="s">
        <v>1307</v>
      </c>
      <c r="C274" s="31" t="s">
        <v>127</v>
      </c>
      <c r="D274" s="31" t="s">
        <v>72</v>
      </c>
      <c r="E274" s="31" t="s">
        <v>149</v>
      </c>
      <c r="F274" s="31" t="s">
        <v>125</v>
      </c>
      <c r="G274" s="31" t="s">
        <v>120</v>
      </c>
      <c r="H274" s="31" t="s">
        <v>119</v>
      </c>
      <c r="I274" s="32"/>
      <c r="J274" s="31" t="s">
        <v>1308</v>
      </c>
      <c r="K274" s="31" t="s">
        <v>1309</v>
      </c>
      <c r="L274" s="31" t="s">
        <v>1310</v>
      </c>
      <c r="M274" s="31">
        <v>50</v>
      </c>
      <c r="N274" s="31" t="s">
        <v>1311</v>
      </c>
      <c r="O274" s="31" t="s">
        <v>112</v>
      </c>
      <c r="P274" s="31" t="s">
        <v>1312</v>
      </c>
      <c r="Q274" s="31" t="s">
        <v>112</v>
      </c>
      <c r="R274" s="31" t="s">
        <v>1597</v>
      </c>
      <c r="S274" s="31" t="s">
        <v>1597</v>
      </c>
      <c r="T274" s="31">
        <f>VLOOKUP(C274,[1]Sheet1!$B$5:$E$152,4,0)</f>
        <v>125401</v>
      </c>
      <c r="U274" s="33">
        <f t="shared" si="8"/>
        <v>20</v>
      </c>
      <c r="V274" s="33">
        <f t="shared" si="9"/>
        <v>6</v>
      </c>
      <c r="W274" s="33" t="s">
        <v>1590</v>
      </c>
    </row>
    <row r="275" spans="1:23" ht="15" x14ac:dyDescent="0.35">
      <c r="A275" s="31" t="s">
        <v>1313</v>
      </c>
      <c r="B275" s="31" t="s">
        <v>1307</v>
      </c>
      <c r="C275" s="31" t="s">
        <v>127</v>
      </c>
      <c r="D275" s="31" t="s">
        <v>88</v>
      </c>
      <c r="E275" s="31" t="s">
        <v>193</v>
      </c>
      <c r="F275" s="31" t="s">
        <v>125</v>
      </c>
      <c r="G275" s="31" t="s">
        <v>120</v>
      </c>
      <c r="H275" s="31" t="s">
        <v>119</v>
      </c>
      <c r="I275" s="32"/>
      <c r="J275" s="31" t="s">
        <v>1308</v>
      </c>
      <c r="K275" s="31" t="s">
        <v>1309</v>
      </c>
      <c r="L275" s="31" t="s">
        <v>1310</v>
      </c>
      <c r="M275" s="31">
        <v>10</v>
      </c>
      <c r="N275" s="31" t="s">
        <v>1314</v>
      </c>
      <c r="O275" s="31" t="s">
        <v>112</v>
      </c>
      <c r="P275" s="31" t="s">
        <v>1312</v>
      </c>
      <c r="Q275" s="31" t="s">
        <v>112</v>
      </c>
      <c r="R275" s="31" t="s">
        <v>1597</v>
      </c>
      <c r="S275" s="31" t="s">
        <v>1597</v>
      </c>
      <c r="T275" s="31">
        <f>VLOOKUP(C275,[1]Sheet1!$B$5:$E$152,4,0)</f>
        <v>125401</v>
      </c>
      <c r="U275" s="33">
        <f t="shared" si="8"/>
        <v>20</v>
      </c>
      <c r="V275" s="33">
        <f t="shared" si="9"/>
        <v>6</v>
      </c>
      <c r="W275" s="33" t="s">
        <v>1590</v>
      </c>
    </row>
    <row r="276" spans="1:23" ht="15" x14ac:dyDescent="0.35">
      <c r="A276" s="31" t="s">
        <v>1315</v>
      </c>
      <c r="B276" s="31" t="s">
        <v>1316</v>
      </c>
      <c r="C276" s="31" t="s">
        <v>153</v>
      </c>
      <c r="D276" s="31" t="s">
        <v>82</v>
      </c>
      <c r="E276" s="31" t="s">
        <v>126</v>
      </c>
      <c r="F276" s="31" t="s">
        <v>152</v>
      </c>
      <c r="G276" s="31" t="s">
        <v>120</v>
      </c>
      <c r="H276" s="31" t="s">
        <v>119</v>
      </c>
      <c r="I276" s="32"/>
      <c r="J276" s="31" t="s">
        <v>1308</v>
      </c>
      <c r="K276" s="31" t="s">
        <v>1317</v>
      </c>
      <c r="L276" s="31" t="s">
        <v>1318</v>
      </c>
      <c r="M276" s="31">
        <v>20</v>
      </c>
      <c r="N276" s="31" t="s">
        <v>1319</v>
      </c>
      <c r="O276" s="31" t="s">
        <v>112</v>
      </c>
      <c r="P276" s="31" t="s">
        <v>1320</v>
      </c>
      <c r="Q276" s="31" t="s">
        <v>112</v>
      </c>
      <c r="R276" s="31" t="s">
        <v>1596</v>
      </c>
      <c r="S276" s="31" t="s">
        <v>1605</v>
      </c>
      <c r="T276" s="31">
        <f>VLOOKUP(C276,[1]Sheet1!$B$5:$E$152,4,0)</f>
        <v>124405</v>
      </c>
      <c r="U276" s="33">
        <f t="shared" si="8"/>
        <v>19</v>
      </c>
      <c r="V276" s="33">
        <f t="shared" si="9"/>
        <v>6</v>
      </c>
      <c r="W276" s="33" t="s">
        <v>1590</v>
      </c>
    </row>
    <row r="277" spans="1:23" ht="15" x14ac:dyDescent="0.35">
      <c r="A277" s="31" t="s">
        <v>1321</v>
      </c>
      <c r="B277" s="31" t="s">
        <v>1322</v>
      </c>
      <c r="C277" s="31" t="s">
        <v>135</v>
      </c>
      <c r="D277" s="31" t="s">
        <v>68</v>
      </c>
      <c r="E277" s="31" t="s">
        <v>131</v>
      </c>
      <c r="F277" s="31" t="s">
        <v>134</v>
      </c>
      <c r="G277" s="31" t="s">
        <v>120</v>
      </c>
      <c r="H277" s="31" t="s">
        <v>119</v>
      </c>
      <c r="I277" s="32"/>
      <c r="J277" s="31" t="s">
        <v>1323</v>
      </c>
      <c r="K277" s="31" t="s">
        <v>1323</v>
      </c>
      <c r="L277" s="31" t="s">
        <v>1324</v>
      </c>
      <c r="M277" s="31">
        <v>40</v>
      </c>
      <c r="N277" s="31" t="s">
        <v>1325</v>
      </c>
      <c r="O277" s="31" t="s">
        <v>112</v>
      </c>
      <c r="P277" s="31" t="s">
        <v>1326</v>
      </c>
      <c r="Q277" s="31" t="s">
        <v>112</v>
      </c>
      <c r="R277" s="31" t="s">
        <v>1596</v>
      </c>
      <c r="S277" s="31" t="s">
        <v>1602</v>
      </c>
      <c r="T277" s="31">
        <f>VLOOKUP(C277,[1]Sheet1!$B$5:$E$152,4,0)</f>
        <v>124401</v>
      </c>
      <c r="U277" s="33">
        <f t="shared" si="8"/>
        <v>18</v>
      </c>
      <c r="V277" s="33">
        <f t="shared" si="9"/>
        <v>6</v>
      </c>
      <c r="W277" s="33" t="s">
        <v>1590</v>
      </c>
    </row>
    <row r="278" spans="1:23" ht="15" x14ac:dyDescent="0.35">
      <c r="A278" s="31" t="s">
        <v>1327</v>
      </c>
      <c r="B278" s="31" t="s">
        <v>1328</v>
      </c>
      <c r="C278" s="31" t="s">
        <v>237</v>
      </c>
      <c r="D278" s="31" t="s">
        <v>52</v>
      </c>
      <c r="E278" s="31" t="s">
        <v>159</v>
      </c>
      <c r="F278" s="31" t="s">
        <v>195</v>
      </c>
      <c r="G278" s="31" t="s">
        <v>120</v>
      </c>
      <c r="H278" s="31" t="s">
        <v>119</v>
      </c>
      <c r="I278" s="32"/>
      <c r="J278" s="31" t="s">
        <v>1323</v>
      </c>
      <c r="K278" s="31" t="s">
        <v>1329</v>
      </c>
      <c r="L278" s="31" t="s">
        <v>1330</v>
      </c>
      <c r="M278" s="31">
        <v>60</v>
      </c>
      <c r="N278" s="31" t="s">
        <v>1331</v>
      </c>
      <c r="O278" s="31" t="s">
        <v>112</v>
      </c>
      <c r="P278" s="31" t="s">
        <v>1332</v>
      </c>
      <c r="Q278" s="31" t="s">
        <v>112</v>
      </c>
      <c r="R278" s="31" t="s">
        <v>1596</v>
      </c>
      <c r="S278" s="31" t="s">
        <v>1599</v>
      </c>
      <c r="T278" s="31">
        <f>VLOOKUP(C278,[1]Sheet1!$B$5:$E$152,4,0)</f>
        <v>124407</v>
      </c>
      <c r="U278" s="33">
        <f t="shared" si="8"/>
        <v>19</v>
      </c>
      <c r="V278" s="33">
        <f t="shared" si="9"/>
        <v>6</v>
      </c>
      <c r="W278" s="33" t="s">
        <v>1590</v>
      </c>
    </row>
    <row r="279" spans="1:23" ht="15" x14ac:dyDescent="0.35">
      <c r="A279" s="31" t="s">
        <v>1333</v>
      </c>
      <c r="B279" s="31" t="s">
        <v>1334</v>
      </c>
      <c r="C279" s="31" t="s">
        <v>196</v>
      </c>
      <c r="D279" s="31" t="s">
        <v>84</v>
      </c>
      <c r="E279" s="31" t="s">
        <v>193</v>
      </c>
      <c r="F279" s="31" t="s">
        <v>195</v>
      </c>
      <c r="G279" s="31" t="s">
        <v>120</v>
      </c>
      <c r="H279" s="31" t="s">
        <v>119</v>
      </c>
      <c r="I279" s="32"/>
      <c r="J279" s="31" t="s">
        <v>1335</v>
      </c>
      <c r="K279" s="31" t="s">
        <v>1329</v>
      </c>
      <c r="L279" s="31" t="s">
        <v>1336</v>
      </c>
      <c r="M279" s="31">
        <v>10</v>
      </c>
      <c r="N279" s="31" t="s">
        <v>1337</v>
      </c>
      <c r="O279" s="31" t="s">
        <v>112</v>
      </c>
      <c r="P279" s="31" t="s">
        <v>1338</v>
      </c>
      <c r="Q279" s="31" t="s">
        <v>112</v>
      </c>
      <c r="R279" s="31" t="s">
        <v>1596</v>
      </c>
      <c r="S279" s="31" t="s">
        <v>1599</v>
      </c>
      <c r="T279" s="31">
        <f>VLOOKUP(C279,[1]Sheet1!$B$5:$E$152,4,0)</f>
        <v>124407</v>
      </c>
      <c r="U279" s="33">
        <f t="shared" si="8"/>
        <v>19</v>
      </c>
      <c r="V279" s="33">
        <f t="shared" si="9"/>
        <v>6</v>
      </c>
      <c r="W279" s="33" t="s">
        <v>1590</v>
      </c>
    </row>
    <row r="280" spans="1:23" ht="15" x14ac:dyDescent="0.35">
      <c r="A280" s="31" t="s">
        <v>1339</v>
      </c>
      <c r="B280" s="31" t="s">
        <v>1334</v>
      </c>
      <c r="C280" s="31" t="s">
        <v>196</v>
      </c>
      <c r="D280" s="31" t="s">
        <v>82</v>
      </c>
      <c r="E280" s="31" t="s">
        <v>193</v>
      </c>
      <c r="F280" s="31" t="s">
        <v>195</v>
      </c>
      <c r="G280" s="31" t="s">
        <v>120</v>
      </c>
      <c r="H280" s="31" t="s">
        <v>119</v>
      </c>
      <c r="I280" s="32"/>
      <c r="J280" s="31" t="s">
        <v>1335</v>
      </c>
      <c r="K280" s="31" t="s">
        <v>1329</v>
      </c>
      <c r="L280" s="31" t="s">
        <v>1336</v>
      </c>
      <c r="M280" s="31">
        <v>10</v>
      </c>
      <c r="N280" s="31" t="s">
        <v>1340</v>
      </c>
      <c r="O280" s="31" t="s">
        <v>112</v>
      </c>
      <c r="P280" s="31" t="s">
        <v>1338</v>
      </c>
      <c r="Q280" s="31" t="s">
        <v>112</v>
      </c>
      <c r="R280" s="31" t="s">
        <v>1596</v>
      </c>
      <c r="S280" s="31" t="s">
        <v>1599</v>
      </c>
      <c r="T280" s="31">
        <f>VLOOKUP(C280,[1]Sheet1!$B$5:$E$152,4,0)</f>
        <v>124407</v>
      </c>
      <c r="U280" s="33">
        <f t="shared" si="8"/>
        <v>19</v>
      </c>
      <c r="V280" s="33">
        <f t="shared" si="9"/>
        <v>6</v>
      </c>
      <c r="W280" s="33" t="s">
        <v>1590</v>
      </c>
    </row>
    <row r="281" spans="1:23" ht="15" x14ac:dyDescent="0.35">
      <c r="A281" s="31" t="s">
        <v>1341</v>
      </c>
      <c r="B281" s="31" t="s">
        <v>1342</v>
      </c>
      <c r="C281" s="31" t="s">
        <v>216</v>
      </c>
      <c r="D281" s="31" t="s">
        <v>8</v>
      </c>
      <c r="E281" s="31" t="s">
        <v>212</v>
      </c>
      <c r="F281" s="31" t="s">
        <v>215</v>
      </c>
      <c r="G281" s="31" t="s">
        <v>120</v>
      </c>
      <c r="H281" s="31" t="s">
        <v>119</v>
      </c>
      <c r="I281" s="32"/>
      <c r="J281" s="31" t="s">
        <v>1335</v>
      </c>
      <c r="K281" s="31" t="s">
        <v>1335</v>
      </c>
      <c r="L281" s="31" t="s">
        <v>1343</v>
      </c>
      <c r="M281" s="31">
        <v>16</v>
      </c>
      <c r="N281" s="31" t="s">
        <v>1344</v>
      </c>
      <c r="O281" s="31" t="s">
        <v>201</v>
      </c>
      <c r="P281" s="31" t="s">
        <v>1345</v>
      </c>
      <c r="Q281" s="31" t="s">
        <v>201</v>
      </c>
      <c r="R281" s="31" t="s">
        <v>1596</v>
      </c>
      <c r="S281" s="31" t="s">
        <v>1598</v>
      </c>
      <c r="T281" s="31">
        <f>VLOOKUP(C281,[1]Sheet1!$B$5:$E$152,4,0)</f>
        <v>124601</v>
      </c>
      <c r="U281" s="33">
        <f t="shared" si="8"/>
        <v>18</v>
      </c>
      <c r="V281" s="33">
        <f t="shared" si="9"/>
        <v>6</v>
      </c>
      <c r="W281" s="33" t="s">
        <v>1590</v>
      </c>
    </row>
    <row r="282" spans="1:23" ht="15" x14ac:dyDescent="0.35">
      <c r="A282" s="31" t="s">
        <v>1346</v>
      </c>
      <c r="B282" s="31" t="s">
        <v>1342</v>
      </c>
      <c r="C282" s="31" t="s">
        <v>216</v>
      </c>
      <c r="D282" s="31" t="s">
        <v>10</v>
      </c>
      <c r="E282" s="31" t="s">
        <v>212</v>
      </c>
      <c r="F282" s="31" t="s">
        <v>215</v>
      </c>
      <c r="G282" s="31" t="s">
        <v>120</v>
      </c>
      <c r="H282" s="31" t="s">
        <v>119</v>
      </c>
      <c r="I282" s="32"/>
      <c r="J282" s="31" t="s">
        <v>1335</v>
      </c>
      <c r="K282" s="31" t="s">
        <v>1335</v>
      </c>
      <c r="L282" s="31" t="s">
        <v>1343</v>
      </c>
      <c r="M282" s="31">
        <v>16</v>
      </c>
      <c r="N282" s="31" t="s">
        <v>1347</v>
      </c>
      <c r="O282" s="31" t="s">
        <v>201</v>
      </c>
      <c r="P282" s="31" t="s">
        <v>1345</v>
      </c>
      <c r="Q282" s="31" t="s">
        <v>201</v>
      </c>
      <c r="R282" s="31" t="s">
        <v>1596</v>
      </c>
      <c r="S282" s="31" t="s">
        <v>1598</v>
      </c>
      <c r="T282" s="31">
        <f>VLOOKUP(C282,[1]Sheet1!$B$5:$E$152,4,0)</f>
        <v>124601</v>
      </c>
      <c r="U282" s="33">
        <f t="shared" si="8"/>
        <v>18</v>
      </c>
      <c r="V282" s="33">
        <f t="shared" si="9"/>
        <v>6</v>
      </c>
      <c r="W282" s="33" t="s">
        <v>1590</v>
      </c>
    </row>
    <row r="283" spans="1:23" ht="15" x14ac:dyDescent="0.35">
      <c r="A283" s="31" t="s">
        <v>1348</v>
      </c>
      <c r="B283" s="31" t="s">
        <v>1349</v>
      </c>
      <c r="C283" s="31" t="s">
        <v>216</v>
      </c>
      <c r="D283" s="31" t="s">
        <v>8</v>
      </c>
      <c r="E283" s="31" t="s">
        <v>212</v>
      </c>
      <c r="F283" s="31" t="s">
        <v>215</v>
      </c>
      <c r="G283" s="31" t="s">
        <v>120</v>
      </c>
      <c r="H283" s="31" t="s">
        <v>119</v>
      </c>
      <c r="I283" s="32"/>
      <c r="J283" s="31" t="s">
        <v>1335</v>
      </c>
      <c r="K283" s="31" t="s">
        <v>1335</v>
      </c>
      <c r="L283" s="31" t="s">
        <v>1343</v>
      </c>
      <c r="M283" s="31">
        <v>16</v>
      </c>
      <c r="N283" s="31" t="s">
        <v>1350</v>
      </c>
      <c r="O283" s="31" t="s">
        <v>201</v>
      </c>
      <c r="P283" s="31" t="s">
        <v>1345</v>
      </c>
      <c r="Q283" s="31" t="s">
        <v>201</v>
      </c>
      <c r="R283" s="31" t="s">
        <v>1596</v>
      </c>
      <c r="S283" s="31" t="s">
        <v>1598</v>
      </c>
      <c r="T283" s="31">
        <f>VLOOKUP(C283,[1]Sheet1!$B$5:$E$152,4,0)</f>
        <v>124601</v>
      </c>
      <c r="U283" s="33">
        <f t="shared" si="8"/>
        <v>18</v>
      </c>
      <c r="V283" s="33">
        <f t="shared" si="9"/>
        <v>6</v>
      </c>
      <c r="W283" s="33" t="s">
        <v>1590</v>
      </c>
    </row>
    <row r="284" spans="1:23" ht="15" x14ac:dyDescent="0.35">
      <c r="A284" s="31" t="s">
        <v>1351</v>
      </c>
      <c r="B284" s="31" t="s">
        <v>1349</v>
      </c>
      <c r="C284" s="31" t="s">
        <v>216</v>
      </c>
      <c r="D284" s="31" t="s">
        <v>10</v>
      </c>
      <c r="E284" s="31" t="s">
        <v>212</v>
      </c>
      <c r="F284" s="31" t="s">
        <v>215</v>
      </c>
      <c r="G284" s="31" t="s">
        <v>120</v>
      </c>
      <c r="H284" s="31" t="s">
        <v>119</v>
      </c>
      <c r="I284" s="32"/>
      <c r="J284" s="31" t="s">
        <v>1335</v>
      </c>
      <c r="K284" s="31" t="s">
        <v>1335</v>
      </c>
      <c r="L284" s="31" t="s">
        <v>1343</v>
      </c>
      <c r="M284" s="31">
        <v>16</v>
      </c>
      <c r="N284" s="31" t="s">
        <v>1352</v>
      </c>
      <c r="O284" s="31" t="s">
        <v>201</v>
      </c>
      <c r="P284" s="31" t="s">
        <v>1345</v>
      </c>
      <c r="Q284" s="31" t="s">
        <v>201</v>
      </c>
      <c r="R284" s="31" t="s">
        <v>1596</v>
      </c>
      <c r="S284" s="31" t="s">
        <v>1598</v>
      </c>
      <c r="T284" s="31">
        <f>VLOOKUP(C284,[1]Sheet1!$B$5:$E$152,4,0)</f>
        <v>124601</v>
      </c>
      <c r="U284" s="33">
        <f t="shared" si="8"/>
        <v>18</v>
      </c>
      <c r="V284" s="33">
        <f t="shared" si="9"/>
        <v>6</v>
      </c>
      <c r="W284" s="33" t="s">
        <v>1590</v>
      </c>
    </row>
    <row r="285" spans="1:23" ht="15" x14ac:dyDescent="0.35">
      <c r="A285" s="31" t="s">
        <v>1353</v>
      </c>
      <c r="B285" s="31" t="s">
        <v>1354</v>
      </c>
      <c r="C285" s="31" t="s">
        <v>127</v>
      </c>
      <c r="D285" s="31" t="s">
        <v>88</v>
      </c>
      <c r="E285" s="31" t="s">
        <v>193</v>
      </c>
      <c r="F285" s="31" t="s">
        <v>125</v>
      </c>
      <c r="G285" s="31" t="s">
        <v>120</v>
      </c>
      <c r="H285" s="31" t="s">
        <v>119</v>
      </c>
      <c r="I285" s="32"/>
      <c r="J285" s="31" t="s">
        <v>1335</v>
      </c>
      <c r="K285" s="31" t="s">
        <v>1335</v>
      </c>
      <c r="L285" s="31" t="s">
        <v>1355</v>
      </c>
      <c r="M285" s="31">
        <v>10</v>
      </c>
      <c r="N285" s="31" t="s">
        <v>1356</v>
      </c>
      <c r="O285" s="31" t="s">
        <v>112</v>
      </c>
      <c r="P285" s="31" t="s">
        <v>1357</v>
      </c>
      <c r="Q285" s="31" t="s">
        <v>112</v>
      </c>
      <c r="R285" s="31" t="s">
        <v>1597</v>
      </c>
      <c r="S285" s="31" t="s">
        <v>1597</v>
      </c>
      <c r="T285" s="31">
        <f>VLOOKUP(C285,[1]Sheet1!$B$5:$E$152,4,0)</f>
        <v>125401</v>
      </c>
      <c r="U285" s="33">
        <f t="shared" si="8"/>
        <v>18</v>
      </c>
      <c r="V285" s="33">
        <f t="shared" si="9"/>
        <v>6</v>
      </c>
      <c r="W285" s="33" t="s">
        <v>1590</v>
      </c>
    </row>
    <row r="286" spans="1:23" ht="15" x14ac:dyDescent="0.35">
      <c r="A286" s="31" t="s">
        <v>1358</v>
      </c>
      <c r="B286" s="31" t="s">
        <v>1359</v>
      </c>
      <c r="C286" s="31" t="s">
        <v>1360</v>
      </c>
      <c r="D286" s="31" t="s">
        <v>66</v>
      </c>
      <c r="E286" s="31" t="s">
        <v>307</v>
      </c>
      <c r="F286" s="31" t="s">
        <v>1361</v>
      </c>
      <c r="G286" s="31" t="s">
        <v>120</v>
      </c>
      <c r="H286" s="31" t="s">
        <v>119</v>
      </c>
      <c r="I286" s="32"/>
      <c r="J286" s="31" t="s">
        <v>1317</v>
      </c>
      <c r="K286" s="31" t="s">
        <v>1317</v>
      </c>
      <c r="L286" s="31" t="s">
        <v>1362</v>
      </c>
      <c r="M286" s="31">
        <v>4</v>
      </c>
      <c r="N286" s="31" t="s">
        <v>1363</v>
      </c>
      <c r="O286" s="31" t="s">
        <v>201</v>
      </c>
      <c r="P286" s="31" t="s">
        <v>1364</v>
      </c>
      <c r="Q286" s="31" t="s">
        <v>201</v>
      </c>
      <c r="R286" s="31" t="s">
        <v>1596</v>
      </c>
      <c r="S286" s="31" t="s">
        <v>1610</v>
      </c>
      <c r="T286" s="31">
        <f>VLOOKUP(C286,[1]Sheet1!$B$5:$E$152,4,0)</f>
        <v>124701</v>
      </c>
      <c r="U286" s="33">
        <f t="shared" si="8"/>
        <v>19</v>
      </c>
      <c r="V286" s="33">
        <f t="shared" si="9"/>
        <v>6</v>
      </c>
      <c r="W286" s="33" t="s">
        <v>1590</v>
      </c>
    </row>
    <row r="287" spans="1:23" ht="15" x14ac:dyDescent="0.35">
      <c r="A287" s="31" t="s">
        <v>1365</v>
      </c>
      <c r="B287" s="31" t="s">
        <v>1366</v>
      </c>
      <c r="C287" s="31" t="s">
        <v>237</v>
      </c>
      <c r="D287" s="31" t="s">
        <v>68</v>
      </c>
      <c r="E287" s="31" t="s">
        <v>846</v>
      </c>
      <c r="F287" s="31" t="s">
        <v>195</v>
      </c>
      <c r="G287" s="31" t="s">
        <v>120</v>
      </c>
      <c r="H287" s="31" t="s">
        <v>119</v>
      </c>
      <c r="I287" s="32"/>
      <c r="J287" s="31" t="s">
        <v>1329</v>
      </c>
      <c r="K287" s="31" t="s">
        <v>1367</v>
      </c>
      <c r="L287" s="31" t="s">
        <v>1368</v>
      </c>
      <c r="M287" s="31">
        <v>45</v>
      </c>
      <c r="N287" s="31" t="s">
        <v>1369</v>
      </c>
      <c r="O287" s="31" t="s">
        <v>201</v>
      </c>
      <c r="P287" s="31" t="s">
        <v>1370</v>
      </c>
      <c r="Q287" s="31" t="s">
        <v>201</v>
      </c>
      <c r="R287" s="31" t="s">
        <v>1596</v>
      </c>
      <c r="S287" s="31" t="s">
        <v>1599</v>
      </c>
      <c r="T287" s="31">
        <f>VLOOKUP(C287,[1]Sheet1!$B$5:$E$152,4,0)</f>
        <v>124407</v>
      </c>
      <c r="U287" s="33">
        <f t="shared" si="8"/>
        <v>19</v>
      </c>
      <c r="V287" s="33">
        <f t="shared" si="9"/>
        <v>6</v>
      </c>
      <c r="W287" s="33" t="s">
        <v>1590</v>
      </c>
    </row>
    <row r="288" spans="1:23" ht="15" x14ac:dyDescent="0.35">
      <c r="A288" s="31" t="s">
        <v>1371</v>
      </c>
      <c r="B288" s="31" t="s">
        <v>1372</v>
      </c>
      <c r="C288" s="31" t="s">
        <v>342</v>
      </c>
      <c r="D288" s="31" t="s">
        <v>72</v>
      </c>
      <c r="E288" s="31" t="s">
        <v>594</v>
      </c>
      <c r="F288" s="31" t="s">
        <v>215</v>
      </c>
      <c r="G288" s="31" t="s">
        <v>120</v>
      </c>
      <c r="H288" s="31" t="s">
        <v>119</v>
      </c>
      <c r="I288" s="32"/>
      <c r="J288" s="31" t="s">
        <v>1373</v>
      </c>
      <c r="K288" s="31" t="s">
        <v>1367</v>
      </c>
      <c r="L288" s="31" t="s">
        <v>1374</v>
      </c>
      <c r="M288" s="31">
        <v>8</v>
      </c>
      <c r="N288" s="31" t="s">
        <v>1375</v>
      </c>
      <c r="O288" s="31" t="s">
        <v>112</v>
      </c>
      <c r="P288" s="31" t="s">
        <v>1376</v>
      </c>
      <c r="Q288" s="31" t="s">
        <v>112</v>
      </c>
      <c r="R288" s="31" t="s">
        <v>1596</v>
      </c>
      <c r="S288" s="31" t="s">
        <v>1598</v>
      </c>
      <c r="T288" s="31">
        <f>VLOOKUP(C288,[1]Sheet1!$B$5:$E$152,4,0)</f>
        <v>124601</v>
      </c>
      <c r="U288" s="33">
        <f t="shared" si="8"/>
        <v>19</v>
      </c>
      <c r="V288" s="33">
        <f t="shared" si="9"/>
        <v>6</v>
      </c>
      <c r="W288" s="33" t="s">
        <v>1590</v>
      </c>
    </row>
    <row r="289" spans="1:23" ht="15" x14ac:dyDescent="0.35">
      <c r="A289" s="31" t="s">
        <v>1377</v>
      </c>
      <c r="B289" s="31" t="s">
        <v>1378</v>
      </c>
      <c r="C289" s="31" t="s">
        <v>629</v>
      </c>
      <c r="D289" s="31" t="s">
        <v>50</v>
      </c>
      <c r="E289" s="31" t="s">
        <v>1379</v>
      </c>
      <c r="F289" s="31" t="s">
        <v>215</v>
      </c>
      <c r="G289" s="31" t="s">
        <v>120</v>
      </c>
      <c r="H289" s="31" t="s">
        <v>119</v>
      </c>
      <c r="I289" s="32"/>
      <c r="J289" s="31" t="s">
        <v>1373</v>
      </c>
      <c r="K289" s="31" t="s">
        <v>1380</v>
      </c>
      <c r="L289" s="31" t="s">
        <v>1381</v>
      </c>
      <c r="M289" s="31">
        <v>800</v>
      </c>
      <c r="N289" s="31" t="s">
        <v>1382</v>
      </c>
      <c r="O289" s="31" t="s">
        <v>112</v>
      </c>
      <c r="P289" s="31" t="s">
        <v>1383</v>
      </c>
      <c r="Q289" s="31" t="s">
        <v>112</v>
      </c>
      <c r="R289" s="31" t="s">
        <v>1596</v>
      </c>
      <c r="S289" s="31" t="s">
        <v>1598</v>
      </c>
      <c r="T289" s="31">
        <f>VLOOKUP(C289,[1]Sheet1!$B$5:$E$152,4,0)</f>
        <v>124601</v>
      </c>
      <c r="U289" s="33">
        <f t="shared" si="8"/>
        <v>19</v>
      </c>
      <c r="V289" s="33">
        <f t="shared" si="9"/>
        <v>6</v>
      </c>
      <c r="W289" s="33" t="s">
        <v>1590</v>
      </c>
    </row>
    <row r="290" spans="1:23" ht="15" x14ac:dyDescent="0.35">
      <c r="A290" s="31" t="s">
        <v>1384</v>
      </c>
      <c r="B290" s="31" t="s">
        <v>1378</v>
      </c>
      <c r="C290" s="31" t="s">
        <v>629</v>
      </c>
      <c r="D290" s="31" t="s">
        <v>58</v>
      </c>
      <c r="E290" s="31" t="s">
        <v>1189</v>
      </c>
      <c r="F290" s="31" t="s">
        <v>215</v>
      </c>
      <c r="G290" s="31" t="s">
        <v>120</v>
      </c>
      <c r="H290" s="31" t="s">
        <v>119</v>
      </c>
      <c r="I290" s="32"/>
      <c r="J290" s="31" t="s">
        <v>1373</v>
      </c>
      <c r="K290" s="31" t="s">
        <v>1380</v>
      </c>
      <c r="L290" s="31" t="s">
        <v>1381</v>
      </c>
      <c r="M290" s="31">
        <v>250</v>
      </c>
      <c r="N290" s="31" t="s">
        <v>1385</v>
      </c>
      <c r="O290" s="31" t="s">
        <v>112</v>
      </c>
      <c r="P290" s="31" t="s">
        <v>1383</v>
      </c>
      <c r="Q290" s="31" t="s">
        <v>112</v>
      </c>
      <c r="R290" s="31" t="s">
        <v>1596</v>
      </c>
      <c r="S290" s="31" t="s">
        <v>1598</v>
      </c>
      <c r="T290" s="31">
        <f>VLOOKUP(C290,[1]Sheet1!$B$5:$E$152,4,0)</f>
        <v>124601</v>
      </c>
      <c r="U290" s="33">
        <f t="shared" si="8"/>
        <v>19</v>
      </c>
      <c r="V290" s="33">
        <f t="shared" si="9"/>
        <v>6</v>
      </c>
      <c r="W290" s="33" t="s">
        <v>1590</v>
      </c>
    </row>
    <row r="291" spans="1:23" ht="15" x14ac:dyDescent="0.35">
      <c r="A291" s="31" t="s">
        <v>1386</v>
      </c>
      <c r="B291" s="31" t="s">
        <v>1387</v>
      </c>
      <c r="C291" s="31" t="s">
        <v>282</v>
      </c>
      <c r="D291" s="31" t="s">
        <v>18</v>
      </c>
      <c r="E291" s="31" t="s">
        <v>193</v>
      </c>
      <c r="F291" s="31" t="s">
        <v>281</v>
      </c>
      <c r="G291" s="31" t="s">
        <v>120</v>
      </c>
      <c r="H291" s="31" t="s">
        <v>119</v>
      </c>
      <c r="I291" s="32"/>
      <c r="J291" s="31" t="s">
        <v>1367</v>
      </c>
      <c r="K291" s="31" t="s">
        <v>1367</v>
      </c>
      <c r="L291" s="31" t="s">
        <v>1388</v>
      </c>
      <c r="M291" s="31">
        <v>10</v>
      </c>
      <c r="N291" s="31" t="s">
        <v>1389</v>
      </c>
      <c r="O291" s="31" t="s">
        <v>112</v>
      </c>
      <c r="P291" s="31" t="s">
        <v>1390</v>
      </c>
      <c r="Q291" s="31" t="s">
        <v>112</v>
      </c>
      <c r="R291" s="31" t="s">
        <v>1596</v>
      </c>
      <c r="S291" s="31" t="s">
        <v>1604</v>
      </c>
      <c r="T291" s="31">
        <f>VLOOKUP(C291,[1]Sheet1!$B$5:$E$152,4,0)</f>
        <v>124402</v>
      </c>
      <c r="U291" s="33">
        <f t="shared" si="8"/>
        <v>20</v>
      </c>
      <c r="V291" s="33">
        <f t="shared" si="9"/>
        <v>6</v>
      </c>
      <c r="W291" s="33" t="s">
        <v>1590</v>
      </c>
    </row>
    <row r="292" spans="1:23" ht="15" x14ac:dyDescent="0.35">
      <c r="A292" s="31" t="s">
        <v>1391</v>
      </c>
      <c r="B292" s="31" t="s">
        <v>1387</v>
      </c>
      <c r="C292" s="31" t="s">
        <v>282</v>
      </c>
      <c r="D292" s="31" t="s">
        <v>24</v>
      </c>
      <c r="E292" s="31" t="s">
        <v>193</v>
      </c>
      <c r="F292" s="31" t="s">
        <v>281</v>
      </c>
      <c r="G292" s="31" t="s">
        <v>120</v>
      </c>
      <c r="H292" s="31" t="s">
        <v>119</v>
      </c>
      <c r="I292" s="32"/>
      <c r="J292" s="31" t="s">
        <v>1367</v>
      </c>
      <c r="K292" s="31" t="s">
        <v>1367</v>
      </c>
      <c r="L292" s="31" t="s">
        <v>1388</v>
      </c>
      <c r="M292" s="31">
        <v>10</v>
      </c>
      <c r="N292" s="31" t="s">
        <v>1392</v>
      </c>
      <c r="O292" s="31" t="s">
        <v>112</v>
      </c>
      <c r="P292" s="31" t="s">
        <v>1390</v>
      </c>
      <c r="Q292" s="31" t="s">
        <v>112</v>
      </c>
      <c r="R292" s="31" t="s">
        <v>1596</v>
      </c>
      <c r="S292" s="31" t="s">
        <v>1604</v>
      </c>
      <c r="T292" s="31">
        <f>VLOOKUP(C292,[1]Sheet1!$B$5:$E$152,4,0)</f>
        <v>124402</v>
      </c>
      <c r="U292" s="33">
        <f t="shared" si="8"/>
        <v>20</v>
      </c>
      <c r="V292" s="33">
        <f t="shared" si="9"/>
        <v>6</v>
      </c>
      <c r="W292" s="33" t="s">
        <v>1590</v>
      </c>
    </row>
    <row r="293" spans="1:23" ht="15" x14ac:dyDescent="0.35">
      <c r="A293" s="31" t="s">
        <v>1393</v>
      </c>
      <c r="B293" s="31" t="s">
        <v>1394</v>
      </c>
      <c r="C293" s="31" t="s">
        <v>127</v>
      </c>
      <c r="D293" s="31" t="s">
        <v>38</v>
      </c>
      <c r="E293" s="31" t="s">
        <v>126</v>
      </c>
      <c r="F293" s="31" t="s">
        <v>125</v>
      </c>
      <c r="G293" s="31" t="s">
        <v>120</v>
      </c>
      <c r="H293" s="31" t="s">
        <v>119</v>
      </c>
      <c r="I293" s="32"/>
      <c r="J293" s="31" t="s">
        <v>1395</v>
      </c>
      <c r="K293" s="31" t="s">
        <v>1309</v>
      </c>
      <c r="L293" s="31" t="s">
        <v>1396</v>
      </c>
      <c r="M293" s="31">
        <v>20</v>
      </c>
      <c r="N293" s="31" t="s">
        <v>1397</v>
      </c>
      <c r="O293" s="31" t="s">
        <v>112</v>
      </c>
      <c r="P293" s="31" t="s">
        <v>1398</v>
      </c>
      <c r="Q293" s="31" t="s">
        <v>112</v>
      </c>
      <c r="R293" s="31" t="s">
        <v>1597</v>
      </c>
      <c r="S293" s="31" t="s">
        <v>1597</v>
      </c>
      <c r="T293" s="31">
        <f>VLOOKUP(C293,[1]Sheet1!$B$5:$E$152,4,0)</f>
        <v>125401</v>
      </c>
      <c r="U293" s="33">
        <f t="shared" si="8"/>
        <v>20</v>
      </c>
      <c r="V293" s="33">
        <f t="shared" si="9"/>
        <v>6</v>
      </c>
      <c r="W293" s="33" t="s">
        <v>1590</v>
      </c>
    </row>
    <row r="294" spans="1:23" ht="15" x14ac:dyDescent="0.35">
      <c r="A294" s="31" t="s">
        <v>1399</v>
      </c>
      <c r="B294" s="31" t="s">
        <v>1394</v>
      </c>
      <c r="C294" s="31" t="s">
        <v>127</v>
      </c>
      <c r="D294" s="31" t="s">
        <v>42</v>
      </c>
      <c r="E294" s="31" t="s">
        <v>140</v>
      </c>
      <c r="F294" s="31" t="s">
        <v>125</v>
      </c>
      <c r="G294" s="31" t="s">
        <v>120</v>
      </c>
      <c r="H294" s="31" t="s">
        <v>119</v>
      </c>
      <c r="I294" s="32"/>
      <c r="J294" s="31" t="s">
        <v>1395</v>
      </c>
      <c r="K294" s="31" t="s">
        <v>1309</v>
      </c>
      <c r="L294" s="31" t="s">
        <v>1396</v>
      </c>
      <c r="M294" s="31">
        <v>30</v>
      </c>
      <c r="N294" s="31" t="s">
        <v>1400</v>
      </c>
      <c r="O294" s="31" t="s">
        <v>112</v>
      </c>
      <c r="P294" s="31" t="s">
        <v>1398</v>
      </c>
      <c r="Q294" s="31" t="s">
        <v>112</v>
      </c>
      <c r="R294" s="31" t="s">
        <v>1597</v>
      </c>
      <c r="S294" s="31" t="s">
        <v>1597</v>
      </c>
      <c r="T294" s="31">
        <f>VLOOKUP(C294,[1]Sheet1!$B$5:$E$152,4,0)</f>
        <v>125401</v>
      </c>
      <c r="U294" s="33">
        <f t="shared" si="8"/>
        <v>20</v>
      </c>
      <c r="V294" s="33">
        <f t="shared" si="9"/>
        <v>6</v>
      </c>
      <c r="W294" s="33" t="s">
        <v>1590</v>
      </c>
    </row>
    <row r="295" spans="1:23" ht="15" x14ac:dyDescent="0.35">
      <c r="A295" s="31" t="s">
        <v>1401</v>
      </c>
      <c r="B295" s="31" t="s">
        <v>1394</v>
      </c>
      <c r="C295" s="31" t="s">
        <v>127</v>
      </c>
      <c r="D295" s="31" t="s">
        <v>62</v>
      </c>
      <c r="E295" s="31" t="s">
        <v>149</v>
      </c>
      <c r="F295" s="31" t="s">
        <v>125</v>
      </c>
      <c r="G295" s="31" t="s">
        <v>120</v>
      </c>
      <c r="H295" s="31" t="s">
        <v>119</v>
      </c>
      <c r="I295" s="32"/>
      <c r="J295" s="31" t="s">
        <v>1395</v>
      </c>
      <c r="K295" s="31" t="s">
        <v>1309</v>
      </c>
      <c r="L295" s="31" t="s">
        <v>1396</v>
      </c>
      <c r="M295" s="31">
        <v>50</v>
      </c>
      <c r="N295" s="31" t="s">
        <v>1402</v>
      </c>
      <c r="O295" s="31" t="s">
        <v>112</v>
      </c>
      <c r="P295" s="31" t="s">
        <v>1398</v>
      </c>
      <c r="Q295" s="31" t="s">
        <v>112</v>
      </c>
      <c r="R295" s="31" t="s">
        <v>1597</v>
      </c>
      <c r="S295" s="31" t="s">
        <v>1597</v>
      </c>
      <c r="T295" s="31">
        <f>VLOOKUP(C295,[1]Sheet1!$B$5:$E$152,4,0)</f>
        <v>125401</v>
      </c>
      <c r="U295" s="33">
        <f t="shared" si="8"/>
        <v>20</v>
      </c>
      <c r="V295" s="33">
        <f t="shared" si="9"/>
        <v>6</v>
      </c>
      <c r="W295" s="33" t="s">
        <v>1590</v>
      </c>
    </row>
    <row r="296" spans="1:23" ht="15" x14ac:dyDescent="0.35">
      <c r="A296" s="31" t="s">
        <v>1403</v>
      </c>
      <c r="B296" s="31" t="s">
        <v>1394</v>
      </c>
      <c r="C296" s="31" t="s">
        <v>127</v>
      </c>
      <c r="D296" s="31" t="s">
        <v>92</v>
      </c>
      <c r="E296" s="31" t="s">
        <v>128</v>
      </c>
      <c r="F296" s="31" t="s">
        <v>125</v>
      </c>
      <c r="G296" s="31" t="s">
        <v>120</v>
      </c>
      <c r="H296" s="31" t="s">
        <v>119</v>
      </c>
      <c r="I296" s="32"/>
      <c r="J296" s="31" t="s">
        <v>1395</v>
      </c>
      <c r="K296" s="31" t="s">
        <v>1309</v>
      </c>
      <c r="L296" s="31" t="s">
        <v>1396</v>
      </c>
      <c r="M296" s="31">
        <v>200</v>
      </c>
      <c r="N296" s="31" t="s">
        <v>1404</v>
      </c>
      <c r="O296" s="31" t="s">
        <v>112</v>
      </c>
      <c r="P296" s="31" t="s">
        <v>1398</v>
      </c>
      <c r="Q296" s="31" t="s">
        <v>112</v>
      </c>
      <c r="R296" s="31" t="s">
        <v>1597</v>
      </c>
      <c r="S296" s="31" t="s">
        <v>1597</v>
      </c>
      <c r="T296" s="31">
        <f>VLOOKUP(C296,[1]Sheet1!$B$5:$E$152,4,0)</f>
        <v>125401</v>
      </c>
      <c r="U296" s="33">
        <f t="shared" si="8"/>
        <v>20</v>
      </c>
      <c r="V296" s="33">
        <f t="shared" si="9"/>
        <v>6</v>
      </c>
      <c r="W296" s="33" t="s">
        <v>1590</v>
      </c>
    </row>
    <row r="297" spans="1:23" ht="15" x14ac:dyDescent="0.35">
      <c r="A297" s="31" t="s">
        <v>1405</v>
      </c>
      <c r="B297" s="31" t="s">
        <v>1394</v>
      </c>
      <c r="C297" s="31" t="s">
        <v>127</v>
      </c>
      <c r="D297" s="31" t="s">
        <v>106</v>
      </c>
      <c r="E297" s="31" t="s">
        <v>163</v>
      </c>
      <c r="F297" s="31" t="s">
        <v>125</v>
      </c>
      <c r="G297" s="31" t="s">
        <v>120</v>
      </c>
      <c r="H297" s="31" t="s">
        <v>119</v>
      </c>
      <c r="I297" s="32"/>
      <c r="J297" s="31" t="s">
        <v>1395</v>
      </c>
      <c r="K297" s="31" t="s">
        <v>1309</v>
      </c>
      <c r="L297" s="31" t="s">
        <v>1396</v>
      </c>
      <c r="M297" s="31">
        <v>150</v>
      </c>
      <c r="N297" s="31" t="s">
        <v>1406</v>
      </c>
      <c r="O297" s="31" t="s">
        <v>112</v>
      </c>
      <c r="P297" s="31" t="s">
        <v>1398</v>
      </c>
      <c r="Q297" s="31" t="s">
        <v>112</v>
      </c>
      <c r="R297" s="31" t="s">
        <v>1597</v>
      </c>
      <c r="S297" s="31" t="s">
        <v>1597</v>
      </c>
      <c r="T297" s="31">
        <f>VLOOKUP(C297,[1]Sheet1!$B$5:$E$152,4,0)</f>
        <v>125401</v>
      </c>
      <c r="U297" s="33">
        <f t="shared" si="8"/>
        <v>20</v>
      </c>
      <c r="V297" s="33">
        <f t="shared" si="9"/>
        <v>6</v>
      </c>
      <c r="W297" s="33" t="s">
        <v>1590</v>
      </c>
    </row>
    <row r="298" spans="1:23" ht="15" x14ac:dyDescent="0.35">
      <c r="A298" s="31" t="s">
        <v>1407</v>
      </c>
      <c r="B298" s="31" t="s">
        <v>1394</v>
      </c>
      <c r="C298" s="31" t="s">
        <v>127</v>
      </c>
      <c r="D298" s="31" t="s">
        <v>102</v>
      </c>
      <c r="E298" s="31" t="s">
        <v>140</v>
      </c>
      <c r="F298" s="31" t="s">
        <v>125</v>
      </c>
      <c r="G298" s="31" t="s">
        <v>120</v>
      </c>
      <c r="H298" s="31" t="s">
        <v>119</v>
      </c>
      <c r="I298" s="32"/>
      <c r="J298" s="31" t="s">
        <v>1395</v>
      </c>
      <c r="K298" s="31" t="s">
        <v>1309</v>
      </c>
      <c r="L298" s="31" t="s">
        <v>1396</v>
      </c>
      <c r="M298" s="31">
        <v>30</v>
      </c>
      <c r="N298" s="31" t="s">
        <v>1408</v>
      </c>
      <c r="O298" s="31" t="s">
        <v>112</v>
      </c>
      <c r="P298" s="31" t="s">
        <v>1398</v>
      </c>
      <c r="Q298" s="31" t="s">
        <v>112</v>
      </c>
      <c r="R298" s="31" t="s">
        <v>1597</v>
      </c>
      <c r="S298" s="31" t="s">
        <v>1597</v>
      </c>
      <c r="T298" s="31">
        <f>VLOOKUP(C298,[1]Sheet1!$B$5:$E$152,4,0)</f>
        <v>125401</v>
      </c>
      <c r="U298" s="33">
        <f t="shared" si="8"/>
        <v>20</v>
      </c>
      <c r="V298" s="33">
        <f t="shared" si="9"/>
        <v>6</v>
      </c>
      <c r="W298" s="33" t="s">
        <v>1590</v>
      </c>
    </row>
    <row r="299" spans="1:23" ht="15" x14ac:dyDescent="0.35">
      <c r="A299" s="31" t="s">
        <v>1409</v>
      </c>
      <c r="B299" s="31" t="s">
        <v>1394</v>
      </c>
      <c r="C299" s="31" t="s">
        <v>127</v>
      </c>
      <c r="D299" s="31" t="s">
        <v>94</v>
      </c>
      <c r="E299" s="31" t="s">
        <v>731</v>
      </c>
      <c r="F299" s="31" t="s">
        <v>125</v>
      </c>
      <c r="G299" s="31" t="s">
        <v>120</v>
      </c>
      <c r="H299" s="31" t="s">
        <v>119</v>
      </c>
      <c r="I299" s="32"/>
      <c r="J299" s="31" t="s">
        <v>1395</v>
      </c>
      <c r="K299" s="31" t="s">
        <v>1309</v>
      </c>
      <c r="L299" s="31" t="s">
        <v>1396</v>
      </c>
      <c r="M299" s="31">
        <v>70</v>
      </c>
      <c r="N299" s="31" t="s">
        <v>1410</v>
      </c>
      <c r="O299" s="31" t="s">
        <v>112</v>
      </c>
      <c r="P299" s="31" t="s">
        <v>1398</v>
      </c>
      <c r="Q299" s="31" t="s">
        <v>112</v>
      </c>
      <c r="R299" s="31" t="s">
        <v>1597</v>
      </c>
      <c r="S299" s="31" t="s">
        <v>1597</v>
      </c>
      <c r="T299" s="31">
        <f>VLOOKUP(C299,[1]Sheet1!$B$5:$E$152,4,0)</f>
        <v>125401</v>
      </c>
      <c r="U299" s="33">
        <f t="shared" si="8"/>
        <v>20</v>
      </c>
      <c r="V299" s="33">
        <f t="shared" si="9"/>
        <v>6</v>
      </c>
      <c r="W299" s="33" t="s">
        <v>1590</v>
      </c>
    </row>
    <row r="300" spans="1:23" ht="15" x14ac:dyDescent="0.35">
      <c r="A300" s="31" t="s">
        <v>1411</v>
      </c>
      <c r="B300" s="31" t="s">
        <v>1412</v>
      </c>
      <c r="C300" s="31" t="s">
        <v>394</v>
      </c>
      <c r="D300" s="31" t="s">
        <v>20</v>
      </c>
      <c r="E300" s="31" t="s">
        <v>193</v>
      </c>
      <c r="F300" s="31" t="s">
        <v>169</v>
      </c>
      <c r="G300" s="31" t="s">
        <v>120</v>
      </c>
      <c r="H300" s="31" t="s">
        <v>119</v>
      </c>
      <c r="I300" s="32"/>
      <c r="J300" s="31" t="s">
        <v>1413</v>
      </c>
      <c r="K300" s="31" t="s">
        <v>1414</v>
      </c>
      <c r="L300" s="31" t="s">
        <v>1415</v>
      </c>
      <c r="M300" s="31">
        <v>10</v>
      </c>
      <c r="N300" s="31" t="s">
        <v>1416</v>
      </c>
      <c r="O300" s="31" t="s">
        <v>112</v>
      </c>
      <c r="P300" s="31" t="s">
        <v>1417</v>
      </c>
      <c r="Q300" s="31" t="s">
        <v>112</v>
      </c>
      <c r="R300" s="31" t="s">
        <v>1596</v>
      </c>
      <c r="S300" s="31" t="s">
        <v>1603</v>
      </c>
      <c r="T300" s="31">
        <f>VLOOKUP(C300,[1]Sheet1!$B$5:$E$152,4,0)</f>
        <v>124404</v>
      </c>
      <c r="U300" s="33">
        <f t="shared" si="8"/>
        <v>20</v>
      </c>
      <c r="V300" s="33">
        <f t="shared" si="9"/>
        <v>6</v>
      </c>
      <c r="W300" s="33" t="s">
        <v>1590</v>
      </c>
    </row>
    <row r="301" spans="1:23" ht="15" x14ac:dyDescent="0.35">
      <c r="A301" s="31" t="s">
        <v>1418</v>
      </c>
      <c r="B301" s="31" t="s">
        <v>1412</v>
      </c>
      <c r="C301" s="31" t="s">
        <v>394</v>
      </c>
      <c r="D301" s="31" t="s">
        <v>22</v>
      </c>
      <c r="E301" s="31" t="s">
        <v>193</v>
      </c>
      <c r="F301" s="31" t="s">
        <v>169</v>
      </c>
      <c r="G301" s="31" t="s">
        <v>120</v>
      </c>
      <c r="H301" s="31" t="s">
        <v>119</v>
      </c>
      <c r="I301" s="32"/>
      <c r="J301" s="31" t="s">
        <v>1413</v>
      </c>
      <c r="K301" s="31" t="s">
        <v>1414</v>
      </c>
      <c r="L301" s="31" t="s">
        <v>1415</v>
      </c>
      <c r="M301" s="31">
        <v>10</v>
      </c>
      <c r="N301" s="31" t="s">
        <v>1419</v>
      </c>
      <c r="O301" s="31" t="s">
        <v>112</v>
      </c>
      <c r="P301" s="31" t="s">
        <v>1417</v>
      </c>
      <c r="Q301" s="31" t="s">
        <v>112</v>
      </c>
      <c r="R301" s="31" t="s">
        <v>1596</v>
      </c>
      <c r="S301" s="31" t="s">
        <v>1603</v>
      </c>
      <c r="T301" s="31">
        <f>VLOOKUP(C301,[1]Sheet1!$B$5:$E$152,4,0)</f>
        <v>124404</v>
      </c>
      <c r="U301" s="33">
        <f t="shared" si="8"/>
        <v>20</v>
      </c>
      <c r="V301" s="33">
        <f t="shared" si="9"/>
        <v>6</v>
      </c>
      <c r="W301" s="33" t="s">
        <v>1590</v>
      </c>
    </row>
    <row r="302" spans="1:23" ht="15" x14ac:dyDescent="0.35">
      <c r="A302" s="31" t="s">
        <v>1420</v>
      </c>
      <c r="B302" s="31" t="s">
        <v>1421</v>
      </c>
      <c r="C302" s="31" t="s">
        <v>317</v>
      </c>
      <c r="D302" s="31" t="s">
        <v>56</v>
      </c>
      <c r="E302" s="31" t="s">
        <v>731</v>
      </c>
      <c r="F302" s="31" t="s">
        <v>316</v>
      </c>
      <c r="G302" s="31" t="s">
        <v>120</v>
      </c>
      <c r="H302" s="31" t="s">
        <v>119</v>
      </c>
      <c r="I302" s="32"/>
      <c r="J302" s="31" t="s">
        <v>1414</v>
      </c>
      <c r="K302" s="31" t="s">
        <v>1309</v>
      </c>
      <c r="L302" s="31" t="s">
        <v>1422</v>
      </c>
      <c r="M302" s="31">
        <v>70</v>
      </c>
      <c r="N302" s="31" t="s">
        <v>1423</v>
      </c>
      <c r="O302" s="31" t="s">
        <v>112</v>
      </c>
      <c r="P302" s="31" t="s">
        <v>1424</v>
      </c>
      <c r="Q302" s="31" t="s">
        <v>112</v>
      </c>
      <c r="R302" s="31" t="s">
        <v>317</v>
      </c>
      <c r="S302" s="31" t="s">
        <v>317</v>
      </c>
      <c r="T302" s="31">
        <f>VLOOKUP(C302,[1]Sheet1!$B$5:$E$152,4,0)</f>
        <v>111401</v>
      </c>
      <c r="U302" s="33">
        <f t="shared" si="8"/>
        <v>21</v>
      </c>
      <c r="V302" s="33">
        <f t="shared" si="9"/>
        <v>6</v>
      </c>
      <c r="W302" s="33" t="s">
        <v>1591</v>
      </c>
    </row>
    <row r="303" spans="1:23" ht="15" x14ac:dyDescent="0.35">
      <c r="A303" s="31" t="s">
        <v>1425</v>
      </c>
      <c r="B303" s="31" t="s">
        <v>1426</v>
      </c>
      <c r="C303" s="31" t="s">
        <v>144</v>
      </c>
      <c r="D303" s="31" t="s">
        <v>74</v>
      </c>
      <c r="E303" s="31" t="s">
        <v>140</v>
      </c>
      <c r="F303" s="31" t="s">
        <v>143</v>
      </c>
      <c r="G303" s="31" t="s">
        <v>120</v>
      </c>
      <c r="H303" s="31" t="s">
        <v>119</v>
      </c>
      <c r="I303" s="32"/>
      <c r="J303" s="31" t="s">
        <v>1414</v>
      </c>
      <c r="K303" s="31" t="s">
        <v>1309</v>
      </c>
      <c r="L303" s="31" t="s">
        <v>1427</v>
      </c>
      <c r="M303" s="31">
        <v>30</v>
      </c>
      <c r="N303" s="31" t="s">
        <v>1428</v>
      </c>
      <c r="O303" s="31" t="s">
        <v>112</v>
      </c>
      <c r="P303" s="31" t="s">
        <v>1429</v>
      </c>
      <c r="Q303" s="31" t="s">
        <v>112</v>
      </c>
      <c r="R303" s="31" t="s">
        <v>1596</v>
      </c>
      <c r="S303" s="31" t="s">
        <v>1600</v>
      </c>
      <c r="T303" s="31">
        <f>VLOOKUP(C303,[1]Sheet1!$B$5:$E$152,4,0)</f>
        <v>124403</v>
      </c>
      <c r="U303" s="33">
        <f t="shared" si="8"/>
        <v>20</v>
      </c>
      <c r="V303" s="33">
        <f t="shared" si="9"/>
        <v>6</v>
      </c>
      <c r="W303" s="33" t="s">
        <v>1590</v>
      </c>
    </row>
    <row r="304" spans="1:23" ht="15" x14ac:dyDescent="0.35">
      <c r="A304" s="31" t="s">
        <v>1430</v>
      </c>
      <c r="B304" s="31" t="s">
        <v>1431</v>
      </c>
      <c r="C304" s="31" t="s">
        <v>144</v>
      </c>
      <c r="D304" s="31" t="s">
        <v>74</v>
      </c>
      <c r="E304" s="31" t="s">
        <v>140</v>
      </c>
      <c r="F304" s="31" t="s">
        <v>143</v>
      </c>
      <c r="G304" s="31" t="s">
        <v>120</v>
      </c>
      <c r="H304" s="31" t="s">
        <v>119</v>
      </c>
      <c r="I304" s="32"/>
      <c r="J304" s="31" t="s">
        <v>1414</v>
      </c>
      <c r="K304" s="31" t="s">
        <v>1309</v>
      </c>
      <c r="L304" s="31" t="s">
        <v>1427</v>
      </c>
      <c r="M304" s="31">
        <v>30</v>
      </c>
      <c r="N304" s="31" t="s">
        <v>1432</v>
      </c>
      <c r="O304" s="31" t="s">
        <v>112</v>
      </c>
      <c r="P304" s="31" t="s">
        <v>1429</v>
      </c>
      <c r="Q304" s="31" t="s">
        <v>112</v>
      </c>
      <c r="R304" s="31" t="s">
        <v>1596</v>
      </c>
      <c r="S304" s="31" t="s">
        <v>1600</v>
      </c>
      <c r="T304" s="31">
        <f>VLOOKUP(C304,[1]Sheet1!$B$5:$E$152,4,0)</f>
        <v>124403</v>
      </c>
      <c r="U304" s="33">
        <f t="shared" si="8"/>
        <v>20</v>
      </c>
      <c r="V304" s="33">
        <f t="shared" si="9"/>
        <v>6</v>
      </c>
      <c r="W304" s="33" t="s">
        <v>1590</v>
      </c>
    </row>
    <row r="305" spans="1:23" ht="15" x14ac:dyDescent="0.35">
      <c r="A305" s="31" t="s">
        <v>1433</v>
      </c>
      <c r="B305" s="31" t="s">
        <v>1434</v>
      </c>
      <c r="C305" s="31" t="s">
        <v>170</v>
      </c>
      <c r="D305" s="31" t="s">
        <v>52</v>
      </c>
      <c r="E305" s="31" t="s">
        <v>163</v>
      </c>
      <c r="F305" s="31" t="s">
        <v>169</v>
      </c>
      <c r="G305" s="31" t="s">
        <v>120</v>
      </c>
      <c r="H305" s="31" t="s">
        <v>119</v>
      </c>
      <c r="I305" s="32"/>
      <c r="J305" s="31" t="s">
        <v>1309</v>
      </c>
      <c r="K305" s="31" t="s">
        <v>1309</v>
      </c>
      <c r="L305" s="31" t="s">
        <v>1435</v>
      </c>
      <c r="M305" s="31">
        <v>150</v>
      </c>
      <c r="N305" s="31" t="s">
        <v>1436</v>
      </c>
      <c r="O305" s="31" t="s">
        <v>201</v>
      </c>
      <c r="P305" s="31" t="s">
        <v>1437</v>
      </c>
      <c r="Q305" s="31" t="s">
        <v>112</v>
      </c>
      <c r="R305" s="31" t="s">
        <v>1596</v>
      </c>
      <c r="S305" s="31" t="s">
        <v>1603</v>
      </c>
      <c r="T305" s="31">
        <f>VLOOKUP(C305,[1]Sheet1!$B$5:$E$152,4,0)</f>
        <v>124404</v>
      </c>
      <c r="U305" s="33">
        <f t="shared" si="8"/>
        <v>20</v>
      </c>
      <c r="V305" s="33">
        <f t="shared" si="9"/>
        <v>6</v>
      </c>
      <c r="W305" s="33" t="s">
        <v>1590</v>
      </c>
    </row>
    <row r="306" spans="1:23" ht="15" x14ac:dyDescent="0.35">
      <c r="A306" s="31" t="s">
        <v>1438</v>
      </c>
      <c r="B306" s="31" t="s">
        <v>1439</v>
      </c>
      <c r="C306" s="31" t="s">
        <v>362</v>
      </c>
      <c r="D306" s="31" t="s">
        <v>68</v>
      </c>
      <c r="E306" s="31" t="s">
        <v>163</v>
      </c>
      <c r="F306" s="31" t="s">
        <v>169</v>
      </c>
      <c r="G306" s="31" t="s">
        <v>120</v>
      </c>
      <c r="H306" s="31" t="s">
        <v>119</v>
      </c>
      <c r="I306" s="32"/>
      <c r="J306" s="31" t="s">
        <v>1309</v>
      </c>
      <c r="K306" s="31" t="s">
        <v>1309</v>
      </c>
      <c r="L306" s="31" t="s">
        <v>1440</v>
      </c>
      <c r="M306" s="31">
        <v>150</v>
      </c>
      <c r="N306" s="31" t="s">
        <v>1441</v>
      </c>
      <c r="O306" s="31" t="s">
        <v>112</v>
      </c>
      <c r="P306" s="31" t="s">
        <v>1442</v>
      </c>
      <c r="Q306" s="31" t="s">
        <v>112</v>
      </c>
      <c r="R306" s="31" t="s">
        <v>1596</v>
      </c>
      <c r="S306" s="31" t="s">
        <v>1603</v>
      </c>
      <c r="T306" s="31">
        <f>VLOOKUP(C306,[1]Sheet1!$B$5:$E$152,4,0)</f>
        <v>124404</v>
      </c>
      <c r="U306" s="33">
        <f t="shared" si="8"/>
        <v>21</v>
      </c>
      <c r="V306" s="33">
        <f t="shared" si="9"/>
        <v>6</v>
      </c>
      <c r="W306" s="33" t="s">
        <v>1591</v>
      </c>
    </row>
    <row r="307" spans="1:23" ht="15" x14ac:dyDescent="0.35">
      <c r="A307" s="31" t="s">
        <v>1443</v>
      </c>
      <c r="B307" s="31" t="s">
        <v>1444</v>
      </c>
      <c r="C307" s="31" t="s">
        <v>701</v>
      </c>
      <c r="D307" s="31" t="s">
        <v>110</v>
      </c>
      <c r="E307" s="31" t="s">
        <v>247</v>
      </c>
      <c r="F307" s="31" t="s">
        <v>121</v>
      </c>
      <c r="G307" s="31" t="s">
        <v>120</v>
      </c>
      <c r="H307" s="31" t="s">
        <v>119</v>
      </c>
      <c r="I307" s="32"/>
      <c r="J307" s="31" t="s">
        <v>1445</v>
      </c>
      <c r="K307" s="31" t="s">
        <v>1446</v>
      </c>
      <c r="L307" s="31" t="s">
        <v>1447</v>
      </c>
      <c r="M307" s="31">
        <v>6</v>
      </c>
      <c r="N307" s="31" t="s">
        <v>1448</v>
      </c>
      <c r="O307" s="31" t="s">
        <v>201</v>
      </c>
      <c r="P307" s="31" t="s">
        <v>1449</v>
      </c>
      <c r="Q307" s="31" t="s">
        <v>201</v>
      </c>
      <c r="R307" s="31" t="s">
        <v>1596</v>
      </c>
      <c r="S307" s="31" t="s">
        <v>1607</v>
      </c>
      <c r="T307" s="31">
        <f>VLOOKUP(C307,[1]Sheet1!$B$5:$E$152,4,0)</f>
        <v>124411</v>
      </c>
      <c r="U307" s="33">
        <f t="shared" si="8"/>
        <v>21</v>
      </c>
      <c r="V307" s="33">
        <f t="shared" si="9"/>
        <v>6</v>
      </c>
      <c r="W307" s="33" t="s">
        <v>1591</v>
      </c>
    </row>
    <row r="308" spans="1:23" ht="15" x14ac:dyDescent="0.35">
      <c r="A308" s="31" t="s">
        <v>1450</v>
      </c>
      <c r="B308" s="31" t="s">
        <v>1451</v>
      </c>
      <c r="C308" s="31" t="s">
        <v>222</v>
      </c>
      <c r="D308" s="31" t="s">
        <v>60</v>
      </c>
      <c r="E308" s="31" t="s">
        <v>126</v>
      </c>
      <c r="F308" s="31" t="s">
        <v>121</v>
      </c>
      <c r="G308" s="31" t="s">
        <v>120</v>
      </c>
      <c r="H308" s="31" t="s">
        <v>119</v>
      </c>
      <c r="I308" s="32"/>
      <c r="J308" s="31" t="s">
        <v>1445</v>
      </c>
      <c r="K308" s="31" t="s">
        <v>1446</v>
      </c>
      <c r="L308" s="31" t="s">
        <v>1452</v>
      </c>
      <c r="M308" s="31">
        <v>20</v>
      </c>
      <c r="N308" s="31" t="s">
        <v>1453</v>
      </c>
      <c r="O308" s="31" t="s">
        <v>201</v>
      </c>
      <c r="P308" s="31" t="s">
        <v>1454</v>
      </c>
      <c r="Q308" s="31" t="s">
        <v>201</v>
      </c>
      <c r="R308" s="31" t="s">
        <v>1596</v>
      </c>
      <c r="S308" s="31" t="s">
        <v>1607</v>
      </c>
      <c r="T308" s="31">
        <f>VLOOKUP(C308,[1]Sheet1!$B$5:$E$152,4,0)</f>
        <v>124411</v>
      </c>
      <c r="U308" s="33">
        <f t="shared" si="8"/>
        <v>21</v>
      </c>
      <c r="V308" s="33">
        <f t="shared" si="9"/>
        <v>6</v>
      </c>
      <c r="W308" s="33" t="s">
        <v>1591</v>
      </c>
    </row>
    <row r="309" spans="1:23" ht="15" x14ac:dyDescent="0.35">
      <c r="A309" s="31" t="s">
        <v>1455</v>
      </c>
      <c r="B309" s="31" t="s">
        <v>1456</v>
      </c>
      <c r="C309" s="31" t="s">
        <v>222</v>
      </c>
      <c r="D309" s="31" t="s">
        <v>28</v>
      </c>
      <c r="E309" s="31" t="s">
        <v>126</v>
      </c>
      <c r="F309" s="31" t="s">
        <v>121</v>
      </c>
      <c r="G309" s="31" t="s">
        <v>120</v>
      </c>
      <c r="H309" s="31" t="s">
        <v>119</v>
      </c>
      <c r="I309" s="32"/>
      <c r="J309" s="31" t="s">
        <v>1445</v>
      </c>
      <c r="K309" s="31" t="s">
        <v>1446</v>
      </c>
      <c r="L309" s="31" t="s">
        <v>1452</v>
      </c>
      <c r="M309" s="31">
        <v>20</v>
      </c>
      <c r="N309" s="31" t="s">
        <v>1457</v>
      </c>
      <c r="O309" s="31" t="s">
        <v>201</v>
      </c>
      <c r="P309" s="31" t="s">
        <v>1454</v>
      </c>
      <c r="Q309" s="31" t="s">
        <v>201</v>
      </c>
      <c r="R309" s="31" t="s">
        <v>1596</v>
      </c>
      <c r="S309" s="31" t="s">
        <v>1607</v>
      </c>
      <c r="T309" s="31">
        <f>VLOOKUP(C309,[1]Sheet1!$B$5:$E$152,4,0)</f>
        <v>124411</v>
      </c>
      <c r="U309" s="33">
        <f t="shared" si="8"/>
        <v>21</v>
      </c>
      <c r="V309" s="33">
        <f t="shared" si="9"/>
        <v>6</v>
      </c>
      <c r="W309" s="33" t="s">
        <v>1591</v>
      </c>
    </row>
    <row r="310" spans="1:23" ht="15" x14ac:dyDescent="0.35">
      <c r="A310" s="31" t="s">
        <v>1458</v>
      </c>
      <c r="B310" s="31" t="s">
        <v>1459</v>
      </c>
      <c r="C310" s="31" t="s">
        <v>1460</v>
      </c>
      <c r="D310" s="31" t="s">
        <v>16</v>
      </c>
      <c r="E310" s="31" t="s">
        <v>126</v>
      </c>
      <c r="F310" s="31" t="s">
        <v>143</v>
      </c>
      <c r="G310" s="31" t="s">
        <v>120</v>
      </c>
      <c r="H310" s="31" t="s">
        <v>119</v>
      </c>
      <c r="I310" s="32"/>
      <c r="J310" s="31" t="s">
        <v>1446</v>
      </c>
      <c r="K310" s="31" t="s">
        <v>1446</v>
      </c>
      <c r="L310" s="31" t="s">
        <v>1461</v>
      </c>
      <c r="M310" s="31">
        <v>20</v>
      </c>
      <c r="N310" s="31" t="s">
        <v>1462</v>
      </c>
      <c r="O310" s="31" t="s">
        <v>112</v>
      </c>
      <c r="P310" s="31" t="s">
        <v>1463</v>
      </c>
      <c r="Q310" s="31" t="s">
        <v>112</v>
      </c>
      <c r="R310" s="31" t="s">
        <v>1596</v>
      </c>
      <c r="S310" s="31" t="s">
        <v>1600</v>
      </c>
      <c r="T310" s="31">
        <f>VLOOKUP(C310,[1]Sheet1!$B$5:$E$152,4,0)</f>
        <v>124403</v>
      </c>
      <c r="U310" s="33">
        <f t="shared" si="8"/>
        <v>21</v>
      </c>
      <c r="V310" s="33">
        <f t="shared" si="9"/>
        <v>6</v>
      </c>
      <c r="W310" s="33" t="s">
        <v>1591</v>
      </c>
    </row>
    <row r="311" spans="1:23" ht="15" x14ac:dyDescent="0.35">
      <c r="A311" s="31" t="s">
        <v>1464</v>
      </c>
      <c r="B311" s="31" t="s">
        <v>1465</v>
      </c>
      <c r="C311" s="31" t="s">
        <v>1460</v>
      </c>
      <c r="D311" s="31" t="s">
        <v>16</v>
      </c>
      <c r="E311" s="31" t="s">
        <v>126</v>
      </c>
      <c r="F311" s="31" t="s">
        <v>143</v>
      </c>
      <c r="G311" s="31" t="s">
        <v>120</v>
      </c>
      <c r="H311" s="31" t="s">
        <v>119</v>
      </c>
      <c r="I311" s="32"/>
      <c r="J311" s="31" t="s">
        <v>1446</v>
      </c>
      <c r="K311" s="31" t="s">
        <v>1446</v>
      </c>
      <c r="L311" s="31" t="s">
        <v>1466</v>
      </c>
      <c r="M311" s="31">
        <v>20</v>
      </c>
      <c r="N311" s="31" t="s">
        <v>1467</v>
      </c>
      <c r="O311" s="31" t="s">
        <v>112</v>
      </c>
      <c r="P311" s="31" t="s">
        <v>1468</v>
      </c>
      <c r="Q311" s="31" t="s">
        <v>112</v>
      </c>
      <c r="R311" s="31" t="s">
        <v>1596</v>
      </c>
      <c r="S311" s="31" t="s">
        <v>1600</v>
      </c>
      <c r="T311" s="31">
        <f>VLOOKUP(C311,[1]Sheet1!$B$5:$E$152,4,0)</f>
        <v>124403</v>
      </c>
      <c r="U311" s="33">
        <f t="shared" si="8"/>
        <v>21</v>
      </c>
      <c r="V311" s="33">
        <f t="shared" si="9"/>
        <v>6</v>
      </c>
      <c r="W311" s="33" t="s">
        <v>1591</v>
      </c>
    </row>
    <row r="312" spans="1:23" ht="15" x14ac:dyDescent="0.35">
      <c r="A312" s="31" t="s">
        <v>1469</v>
      </c>
      <c r="B312" s="31" t="s">
        <v>1470</v>
      </c>
      <c r="C312" s="31" t="s">
        <v>1460</v>
      </c>
      <c r="D312" s="31" t="s">
        <v>16</v>
      </c>
      <c r="E312" s="31" t="s">
        <v>126</v>
      </c>
      <c r="F312" s="31" t="s">
        <v>143</v>
      </c>
      <c r="G312" s="31" t="s">
        <v>120</v>
      </c>
      <c r="H312" s="31" t="s">
        <v>119</v>
      </c>
      <c r="I312" s="32"/>
      <c r="J312" s="31" t="s">
        <v>1446</v>
      </c>
      <c r="K312" s="31" t="s">
        <v>1446</v>
      </c>
      <c r="L312" s="31" t="s">
        <v>1466</v>
      </c>
      <c r="M312" s="31">
        <v>20</v>
      </c>
      <c r="N312" s="31" t="s">
        <v>1471</v>
      </c>
      <c r="O312" s="31" t="s">
        <v>112</v>
      </c>
      <c r="P312" s="31" t="s">
        <v>1468</v>
      </c>
      <c r="Q312" s="31" t="s">
        <v>112</v>
      </c>
      <c r="R312" s="31" t="s">
        <v>1596</v>
      </c>
      <c r="S312" s="31" t="s">
        <v>1600</v>
      </c>
      <c r="T312" s="31">
        <f>VLOOKUP(C312,[1]Sheet1!$B$5:$E$152,4,0)</f>
        <v>124403</v>
      </c>
      <c r="U312" s="33">
        <f t="shared" si="8"/>
        <v>21</v>
      </c>
      <c r="V312" s="33">
        <f t="shared" si="9"/>
        <v>6</v>
      </c>
      <c r="W312" s="33" t="s">
        <v>1591</v>
      </c>
    </row>
    <row r="313" spans="1:23" ht="15" x14ac:dyDescent="0.35">
      <c r="A313" s="31" t="s">
        <v>1472</v>
      </c>
      <c r="B313" s="31" t="s">
        <v>1473</v>
      </c>
      <c r="C313" s="31" t="s">
        <v>127</v>
      </c>
      <c r="D313" s="31" t="s">
        <v>40</v>
      </c>
      <c r="E313" s="31" t="s">
        <v>115</v>
      </c>
      <c r="F313" s="31" t="s">
        <v>125</v>
      </c>
      <c r="G313" s="31" t="s">
        <v>120</v>
      </c>
      <c r="H313" s="31" t="s">
        <v>119</v>
      </c>
      <c r="I313" s="32"/>
      <c r="J313" s="31" t="s">
        <v>1446</v>
      </c>
      <c r="K313" s="31" t="s">
        <v>1446</v>
      </c>
      <c r="L313" s="31" t="s">
        <v>1474</v>
      </c>
      <c r="M313" s="31">
        <v>100</v>
      </c>
      <c r="N313" s="31" t="s">
        <v>1475</v>
      </c>
      <c r="O313" s="31" t="s">
        <v>201</v>
      </c>
      <c r="P313" s="31" t="s">
        <v>1476</v>
      </c>
      <c r="Q313" s="31" t="s">
        <v>201</v>
      </c>
      <c r="R313" s="31" t="s">
        <v>1597</v>
      </c>
      <c r="S313" s="31" t="s">
        <v>1597</v>
      </c>
      <c r="T313" s="31">
        <f>VLOOKUP(C313,[1]Sheet1!$B$5:$E$152,4,0)</f>
        <v>125401</v>
      </c>
      <c r="U313" s="33">
        <f t="shared" si="8"/>
        <v>21</v>
      </c>
      <c r="V313" s="33">
        <f t="shared" si="9"/>
        <v>6</v>
      </c>
      <c r="W313" s="33" t="s">
        <v>1591</v>
      </c>
    </row>
    <row r="314" spans="1:23" ht="15" x14ac:dyDescent="0.35">
      <c r="A314" s="31" t="s">
        <v>1477</v>
      </c>
      <c r="B314" s="31" t="s">
        <v>1473</v>
      </c>
      <c r="C314" s="31" t="s">
        <v>127</v>
      </c>
      <c r="D314" s="31" t="s">
        <v>42</v>
      </c>
      <c r="E314" s="31" t="s">
        <v>115</v>
      </c>
      <c r="F314" s="31" t="s">
        <v>125</v>
      </c>
      <c r="G314" s="31" t="s">
        <v>120</v>
      </c>
      <c r="H314" s="31" t="s">
        <v>119</v>
      </c>
      <c r="I314" s="32"/>
      <c r="J314" s="31" t="s">
        <v>1446</v>
      </c>
      <c r="K314" s="31" t="s">
        <v>1446</v>
      </c>
      <c r="L314" s="31" t="s">
        <v>1474</v>
      </c>
      <c r="M314" s="31">
        <v>100</v>
      </c>
      <c r="N314" s="31" t="s">
        <v>1478</v>
      </c>
      <c r="O314" s="31" t="s">
        <v>201</v>
      </c>
      <c r="P314" s="31" t="s">
        <v>1476</v>
      </c>
      <c r="Q314" s="31" t="s">
        <v>201</v>
      </c>
      <c r="R314" s="31" t="s">
        <v>1597</v>
      </c>
      <c r="S314" s="31" t="s">
        <v>1597</v>
      </c>
      <c r="T314" s="31">
        <f>VLOOKUP(C314,[1]Sheet1!$B$5:$E$152,4,0)</f>
        <v>125401</v>
      </c>
      <c r="U314" s="33">
        <f t="shared" si="8"/>
        <v>21</v>
      </c>
      <c r="V314" s="33">
        <f t="shared" si="9"/>
        <v>6</v>
      </c>
      <c r="W314" s="33" t="s">
        <v>1591</v>
      </c>
    </row>
    <row r="315" spans="1:23" ht="15" x14ac:dyDescent="0.35">
      <c r="A315" s="31" t="s">
        <v>1479</v>
      </c>
      <c r="B315" s="31" t="s">
        <v>1480</v>
      </c>
      <c r="C315" s="31" t="s">
        <v>127</v>
      </c>
      <c r="D315" s="31" t="s">
        <v>46</v>
      </c>
      <c r="E315" s="31" t="s">
        <v>149</v>
      </c>
      <c r="F315" s="31" t="s">
        <v>125</v>
      </c>
      <c r="G315" s="31" t="s">
        <v>120</v>
      </c>
      <c r="H315" s="31" t="s">
        <v>119</v>
      </c>
      <c r="I315" s="32"/>
      <c r="J315" s="31" t="s">
        <v>1481</v>
      </c>
      <c r="K315" s="31" t="s">
        <v>1481</v>
      </c>
      <c r="L315" s="31" t="s">
        <v>1482</v>
      </c>
      <c r="M315" s="31">
        <v>50</v>
      </c>
      <c r="N315" s="31" t="s">
        <v>1483</v>
      </c>
      <c r="O315" s="31" t="s">
        <v>112</v>
      </c>
      <c r="P315" s="31" t="s">
        <v>1484</v>
      </c>
      <c r="Q315" s="31" t="s">
        <v>112</v>
      </c>
      <c r="R315" s="31" t="s">
        <v>1597</v>
      </c>
      <c r="S315" s="31" t="s">
        <v>1597</v>
      </c>
      <c r="T315" s="31">
        <f>VLOOKUP(C315,[1]Sheet1!$B$5:$E$152,4,0)</f>
        <v>125401</v>
      </c>
      <c r="U315" s="33">
        <f t="shared" si="8"/>
        <v>24</v>
      </c>
      <c r="V315" s="33">
        <f t="shared" si="9"/>
        <v>6</v>
      </c>
      <c r="W315" s="33" t="s">
        <v>1591</v>
      </c>
    </row>
    <row r="316" spans="1:23" ht="15" x14ac:dyDescent="0.35">
      <c r="A316" s="31" t="s">
        <v>1485</v>
      </c>
      <c r="B316" s="31" t="s">
        <v>1486</v>
      </c>
      <c r="C316" s="31" t="s">
        <v>127</v>
      </c>
      <c r="D316" s="31" t="s">
        <v>36</v>
      </c>
      <c r="E316" s="31" t="s">
        <v>140</v>
      </c>
      <c r="F316" s="31" t="s">
        <v>125</v>
      </c>
      <c r="G316" s="31" t="s">
        <v>120</v>
      </c>
      <c r="H316" s="31" t="s">
        <v>119</v>
      </c>
      <c r="I316" s="32"/>
      <c r="J316" s="31" t="s">
        <v>1487</v>
      </c>
      <c r="K316" s="31" t="s">
        <v>1487</v>
      </c>
      <c r="L316" s="31" t="s">
        <v>1482</v>
      </c>
      <c r="M316" s="31">
        <v>30</v>
      </c>
      <c r="N316" s="31" t="s">
        <v>1488</v>
      </c>
      <c r="O316" s="31" t="s">
        <v>112</v>
      </c>
      <c r="P316" s="31" t="s">
        <v>1484</v>
      </c>
      <c r="Q316" s="31" t="s">
        <v>112</v>
      </c>
      <c r="R316" s="31" t="s">
        <v>1597</v>
      </c>
      <c r="S316" s="31" t="s">
        <v>1597</v>
      </c>
      <c r="T316" s="31">
        <f>VLOOKUP(C316,[1]Sheet1!$B$5:$E$152,4,0)</f>
        <v>125401</v>
      </c>
      <c r="U316" s="33">
        <f t="shared" si="8"/>
        <v>24</v>
      </c>
      <c r="V316" s="33">
        <f t="shared" si="9"/>
        <v>6</v>
      </c>
      <c r="W316" s="33" t="s">
        <v>1591</v>
      </c>
    </row>
    <row r="317" spans="1:23" ht="15" x14ac:dyDescent="0.35">
      <c r="A317" s="31" t="s">
        <v>1489</v>
      </c>
      <c r="B317" s="31" t="s">
        <v>1486</v>
      </c>
      <c r="C317" s="31" t="s">
        <v>127</v>
      </c>
      <c r="D317" s="31" t="s">
        <v>96</v>
      </c>
      <c r="E317" s="31" t="s">
        <v>193</v>
      </c>
      <c r="F317" s="31" t="s">
        <v>125</v>
      </c>
      <c r="G317" s="31" t="s">
        <v>120</v>
      </c>
      <c r="H317" s="31" t="s">
        <v>119</v>
      </c>
      <c r="I317" s="32"/>
      <c r="J317" s="31" t="s">
        <v>1487</v>
      </c>
      <c r="K317" s="31" t="s">
        <v>1487</v>
      </c>
      <c r="L317" s="31" t="s">
        <v>1482</v>
      </c>
      <c r="M317" s="31">
        <v>10</v>
      </c>
      <c r="N317" s="31" t="s">
        <v>1490</v>
      </c>
      <c r="O317" s="31" t="s">
        <v>112</v>
      </c>
      <c r="P317" s="31" t="s">
        <v>1484</v>
      </c>
      <c r="Q317" s="31" t="s">
        <v>112</v>
      </c>
      <c r="R317" s="31" t="s">
        <v>1597</v>
      </c>
      <c r="S317" s="31" t="s">
        <v>1597</v>
      </c>
      <c r="T317" s="31">
        <f>VLOOKUP(C317,[1]Sheet1!$B$5:$E$152,4,0)</f>
        <v>125401</v>
      </c>
      <c r="U317" s="33">
        <f t="shared" si="8"/>
        <v>24</v>
      </c>
      <c r="V317" s="33">
        <f t="shared" si="9"/>
        <v>6</v>
      </c>
      <c r="W317" s="33" t="s">
        <v>1591</v>
      </c>
    </row>
    <row r="318" spans="1:23" ht="15" x14ac:dyDescent="0.35">
      <c r="A318" s="31" t="s">
        <v>1491</v>
      </c>
      <c r="B318" s="31" t="s">
        <v>1492</v>
      </c>
      <c r="C318" s="31" t="s">
        <v>127</v>
      </c>
      <c r="D318" s="31" t="s">
        <v>36</v>
      </c>
      <c r="E318" s="31" t="s">
        <v>140</v>
      </c>
      <c r="F318" s="31" t="s">
        <v>125</v>
      </c>
      <c r="G318" s="31" t="s">
        <v>120</v>
      </c>
      <c r="H318" s="31" t="s">
        <v>119</v>
      </c>
      <c r="I318" s="32"/>
      <c r="J318" s="31" t="s">
        <v>1487</v>
      </c>
      <c r="K318" s="31" t="s">
        <v>1487</v>
      </c>
      <c r="L318" s="31" t="s">
        <v>1482</v>
      </c>
      <c r="M318" s="31">
        <v>30</v>
      </c>
      <c r="N318" s="31" t="s">
        <v>1493</v>
      </c>
      <c r="O318" s="31" t="s">
        <v>112</v>
      </c>
      <c r="P318" s="31" t="s">
        <v>1484</v>
      </c>
      <c r="Q318" s="31" t="s">
        <v>112</v>
      </c>
      <c r="R318" s="31" t="s">
        <v>1597</v>
      </c>
      <c r="S318" s="31" t="s">
        <v>1597</v>
      </c>
      <c r="T318" s="31">
        <f>VLOOKUP(C318,[1]Sheet1!$B$5:$E$152,4,0)</f>
        <v>125401</v>
      </c>
      <c r="U318" s="33">
        <f t="shared" si="8"/>
        <v>24</v>
      </c>
      <c r="V318" s="33">
        <f t="shared" si="9"/>
        <v>6</v>
      </c>
      <c r="W318" s="33" t="s">
        <v>1591</v>
      </c>
    </row>
    <row r="319" spans="1:23" ht="15" x14ac:dyDescent="0.35">
      <c r="A319" s="31" t="s">
        <v>1494</v>
      </c>
      <c r="B319" s="31" t="s">
        <v>1492</v>
      </c>
      <c r="C319" s="31" t="s">
        <v>127</v>
      </c>
      <c r="D319" s="31" t="s">
        <v>96</v>
      </c>
      <c r="E319" s="31" t="s">
        <v>193</v>
      </c>
      <c r="F319" s="31" t="s">
        <v>125</v>
      </c>
      <c r="G319" s="31" t="s">
        <v>120</v>
      </c>
      <c r="H319" s="31" t="s">
        <v>119</v>
      </c>
      <c r="I319" s="32"/>
      <c r="J319" s="31" t="s">
        <v>1487</v>
      </c>
      <c r="K319" s="31" t="s">
        <v>1487</v>
      </c>
      <c r="L319" s="31" t="s">
        <v>1482</v>
      </c>
      <c r="M319" s="31">
        <v>10</v>
      </c>
      <c r="N319" s="31" t="s">
        <v>1495</v>
      </c>
      <c r="O319" s="31" t="s">
        <v>112</v>
      </c>
      <c r="P319" s="31" t="s">
        <v>1484</v>
      </c>
      <c r="Q319" s="31" t="s">
        <v>112</v>
      </c>
      <c r="R319" s="31" t="s">
        <v>1597</v>
      </c>
      <c r="S319" s="31" t="s">
        <v>1597</v>
      </c>
      <c r="T319" s="31">
        <f>VLOOKUP(C319,[1]Sheet1!$B$5:$E$152,4,0)</f>
        <v>125401</v>
      </c>
      <c r="U319" s="33">
        <f t="shared" si="8"/>
        <v>24</v>
      </c>
      <c r="V319" s="33">
        <f t="shared" si="9"/>
        <v>6</v>
      </c>
      <c r="W319" s="33" t="s">
        <v>1591</v>
      </c>
    </row>
    <row r="320" spans="1:23" ht="15" x14ac:dyDescent="0.35">
      <c r="A320" s="31" t="s">
        <v>1496</v>
      </c>
      <c r="B320" s="31" t="s">
        <v>1497</v>
      </c>
      <c r="C320" s="31" t="s">
        <v>290</v>
      </c>
      <c r="D320" s="31" t="s">
        <v>16</v>
      </c>
      <c r="E320" s="31" t="s">
        <v>126</v>
      </c>
      <c r="F320" s="31" t="s">
        <v>143</v>
      </c>
      <c r="G320" s="31" t="s">
        <v>120</v>
      </c>
      <c r="H320" s="31" t="s">
        <v>119</v>
      </c>
      <c r="I320" s="32"/>
      <c r="J320" s="31" t="s">
        <v>1498</v>
      </c>
      <c r="K320" s="31" t="s">
        <v>1499</v>
      </c>
      <c r="L320" s="31" t="s">
        <v>1500</v>
      </c>
      <c r="M320" s="31">
        <v>20</v>
      </c>
      <c r="N320" s="31" t="s">
        <v>1501</v>
      </c>
      <c r="O320" s="31" t="s">
        <v>112</v>
      </c>
      <c r="P320" s="31" t="s">
        <v>1502</v>
      </c>
      <c r="Q320" s="31" t="s">
        <v>112</v>
      </c>
      <c r="R320" s="31" t="s">
        <v>1596</v>
      </c>
      <c r="S320" s="31" t="s">
        <v>1600</v>
      </c>
      <c r="T320" s="31">
        <f>VLOOKUP(C320,[1]Sheet1!$B$5:$E$152,4,0)</f>
        <v>124403</v>
      </c>
      <c r="U320" s="33">
        <f t="shared" si="8"/>
        <v>24</v>
      </c>
      <c r="V320" s="33">
        <f t="shared" si="9"/>
        <v>6</v>
      </c>
      <c r="W320" s="33" t="s">
        <v>1591</v>
      </c>
    </row>
    <row r="321" spans="1:23" ht="15" x14ac:dyDescent="0.35">
      <c r="A321" s="31" t="s">
        <v>1503</v>
      </c>
      <c r="B321" s="31" t="s">
        <v>1504</v>
      </c>
      <c r="C321" s="31" t="s">
        <v>290</v>
      </c>
      <c r="D321" s="31" t="s">
        <v>16</v>
      </c>
      <c r="E321" s="31" t="s">
        <v>126</v>
      </c>
      <c r="F321" s="31" t="s">
        <v>143</v>
      </c>
      <c r="G321" s="31" t="s">
        <v>120</v>
      </c>
      <c r="H321" s="31" t="s">
        <v>119</v>
      </c>
      <c r="I321" s="32"/>
      <c r="J321" s="31" t="s">
        <v>1498</v>
      </c>
      <c r="K321" s="31" t="s">
        <v>1499</v>
      </c>
      <c r="L321" s="31" t="s">
        <v>1500</v>
      </c>
      <c r="M321" s="31">
        <v>20</v>
      </c>
      <c r="N321" s="31" t="s">
        <v>1505</v>
      </c>
      <c r="O321" s="31" t="s">
        <v>112</v>
      </c>
      <c r="P321" s="31" t="s">
        <v>1502</v>
      </c>
      <c r="Q321" s="31" t="s">
        <v>112</v>
      </c>
      <c r="R321" s="31" t="s">
        <v>1596</v>
      </c>
      <c r="S321" s="31" t="s">
        <v>1600</v>
      </c>
      <c r="T321" s="31">
        <f>VLOOKUP(C321,[1]Sheet1!$B$5:$E$152,4,0)</f>
        <v>124403</v>
      </c>
      <c r="U321" s="33">
        <f t="shared" si="8"/>
        <v>24</v>
      </c>
      <c r="V321" s="33">
        <f t="shared" si="9"/>
        <v>6</v>
      </c>
      <c r="W321" s="33" t="s">
        <v>1591</v>
      </c>
    </row>
    <row r="322" spans="1:23" ht="15" x14ac:dyDescent="0.35">
      <c r="A322" s="31" t="s">
        <v>1506</v>
      </c>
      <c r="B322" s="31" t="s">
        <v>1507</v>
      </c>
      <c r="C322" s="31" t="s">
        <v>290</v>
      </c>
      <c r="D322" s="31" t="s">
        <v>16</v>
      </c>
      <c r="E322" s="31" t="s">
        <v>126</v>
      </c>
      <c r="F322" s="31" t="s">
        <v>143</v>
      </c>
      <c r="G322" s="31" t="s">
        <v>120</v>
      </c>
      <c r="H322" s="31" t="s">
        <v>119</v>
      </c>
      <c r="I322" s="32"/>
      <c r="J322" s="31" t="s">
        <v>1498</v>
      </c>
      <c r="K322" s="31" t="s">
        <v>1499</v>
      </c>
      <c r="L322" s="31" t="s">
        <v>1500</v>
      </c>
      <c r="M322" s="31">
        <v>20</v>
      </c>
      <c r="N322" s="31" t="s">
        <v>1508</v>
      </c>
      <c r="O322" s="31" t="s">
        <v>112</v>
      </c>
      <c r="P322" s="31" t="s">
        <v>1502</v>
      </c>
      <c r="Q322" s="31" t="s">
        <v>112</v>
      </c>
      <c r="R322" s="31" t="s">
        <v>1596</v>
      </c>
      <c r="S322" s="31" t="s">
        <v>1600</v>
      </c>
      <c r="T322" s="31">
        <f>VLOOKUP(C322,[1]Sheet1!$B$5:$E$152,4,0)</f>
        <v>124403</v>
      </c>
      <c r="U322" s="33">
        <f t="shared" si="8"/>
        <v>24</v>
      </c>
      <c r="V322" s="33">
        <f t="shared" si="9"/>
        <v>6</v>
      </c>
      <c r="W322" s="33" t="s">
        <v>1591</v>
      </c>
    </row>
    <row r="323" spans="1:23" ht="15" x14ac:dyDescent="0.35">
      <c r="A323" s="31" t="s">
        <v>1509</v>
      </c>
      <c r="B323" s="31" t="s">
        <v>1510</v>
      </c>
      <c r="C323" s="31" t="s">
        <v>127</v>
      </c>
      <c r="D323" s="31" t="s">
        <v>30</v>
      </c>
      <c r="E323" s="31" t="s">
        <v>131</v>
      </c>
      <c r="F323" s="31" t="s">
        <v>125</v>
      </c>
      <c r="G323" s="31" t="s">
        <v>120</v>
      </c>
      <c r="H323" s="31" t="s">
        <v>168</v>
      </c>
      <c r="I323" s="31" t="s">
        <v>1511</v>
      </c>
      <c r="J323" s="31" t="s">
        <v>1512</v>
      </c>
      <c r="K323" s="31" t="s">
        <v>1513</v>
      </c>
      <c r="L323" s="31" t="s">
        <v>1514</v>
      </c>
      <c r="M323" s="31">
        <v>40</v>
      </c>
      <c r="N323" s="31" t="s">
        <v>1515</v>
      </c>
      <c r="O323" s="31" t="s">
        <v>112</v>
      </c>
      <c r="P323" s="31" t="s">
        <v>1516</v>
      </c>
      <c r="Q323" s="31" t="s">
        <v>112</v>
      </c>
      <c r="R323" s="31" t="s">
        <v>1597</v>
      </c>
      <c r="S323" s="31" t="s">
        <v>1597</v>
      </c>
      <c r="T323" s="31">
        <f>VLOOKUP(C323,[1]Sheet1!$B$5:$E$152,4,0)</f>
        <v>125401</v>
      </c>
      <c r="U323" s="33">
        <f t="shared" ref="U323:U337" si="10">DAY(P323)</f>
        <v>24</v>
      </c>
      <c r="V323" s="33">
        <f t="shared" ref="V323:V337" si="11">MONTH(P323)</f>
        <v>6</v>
      </c>
      <c r="W323" s="33" t="s">
        <v>1591</v>
      </c>
    </row>
    <row r="324" spans="1:23" ht="15" x14ac:dyDescent="0.35">
      <c r="A324" s="31" t="s">
        <v>1517</v>
      </c>
      <c r="B324" s="31" t="s">
        <v>1518</v>
      </c>
      <c r="C324" s="31" t="s">
        <v>135</v>
      </c>
      <c r="D324" s="31" t="s">
        <v>68</v>
      </c>
      <c r="E324" s="31" t="s">
        <v>131</v>
      </c>
      <c r="F324" s="31" t="s">
        <v>134</v>
      </c>
      <c r="G324" s="31" t="s">
        <v>120</v>
      </c>
      <c r="H324" s="31" t="s">
        <v>119</v>
      </c>
      <c r="I324" s="32"/>
      <c r="J324" s="31" t="s">
        <v>1519</v>
      </c>
      <c r="K324" s="31" t="s">
        <v>1519</v>
      </c>
      <c r="L324" s="31" t="s">
        <v>1520</v>
      </c>
      <c r="M324" s="31">
        <v>40</v>
      </c>
      <c r="N324" s="31" t="s">
        <v>1521</v>
      </c>
      <c r="O324" s="31" t="s">
        <v>112</v>
      </c>
      <c r="P324" s="31" t="s">
        <v>1522</v>
      </c>
      <c r="Q324" s="31" t="s">
        <v>112</v>
      </c>
      <c r="R324" s="31" t="s">
        <v>1596</v>
      </c>
      <c r="S324" s="31" t="s">
        <v>1602</v>
      </c>
      <c r="T324" s="31">
        <f>VLOOKUP(C324,[1]Sheet1!$B$5:$E$152,4,0)</f>
        <v>124401</v>
      </c>
      <c r="U324" s="33">
        <f t="shared" si="10"/>
        <v>24</v>
      </c>
      <c r="V324" s="33">
        <f t="shared" si="11"/>
        <v>6</v>
      </c>
      <c r="W324" s="33" t="s">
        <v>1591</v>
      </c>
    </row>
    <row r="325" spans="1:23" ht="15" x14ac:dyDescent="0.35">
      <c r="A325" s="31" t="s">
        <v>1523</v>
      </c>
      <c r="B325" s="31" t="s">
        <v>1524</v>
      </c>
      <c r="C325" s="31" t="s">
        <v>216</v>
      </c>
      <c r="D325" s="31" t="s">
        <v>10</v>
      </c>
      <c r="E325" s="31" t="s">
        <v>212</v>
      </c>
      <c r="F325" s="31" t="s">
        <v>215</v>
      </c>
      <c r="G325" s="31" t="s">
        <v>120</v>
      </c>
      <c r="H325" s="31" t="s">
        <v>119</v>
      </c>
      <c r="I325" s="32"/>
      <c r="J325" s="31" t="s">
        <v>1519</v>
      </c>
      <c r="K325" s="31" t="s">
        <v>1519</v>
      </c>
      <c r="L325" s="31" t="s">
        <v>1525</v>
      </c>
      <c r="M325" s="31">
        <v>16</v>
      </c>
      <c r="N325" s="31" t="s">
        <v>1526</v>
      </c>
      <c r="O325" s="31" t="s">
        <v>112</v>
      </c>
      <c r="P325" s="31" t="s">
        <v>1527</v>
      </c>
      <c r="Q325" s="31" t="s">
        <v>112</v>
      </c>
      <c r="R325" s="31" t="s">
        <v>1596</v>
      </c>
      <c r="S325" s="31" t="s">
        <v>1598</v>
      </c>
      <c r="T325" s="31">
        <f>VLOOKUP(C325,[1]Sheet1!$B$5:$E$152,4,0)</f>
        <v>124601</v>
      </c>
      <c r="U325" s="33">
        <f t="shared" si="10"/>
        <v>24</v>
      </c>
      <c r="V325" s="33">
        <f t="shared" si="11"/>
        <v>6</v>
      </c>
      <c r="W325" s="33" t="s">
        <v>1591</v>
      </c>
    </row>
    <row r="326" spans="1:23" ht="15" x14ac:dyDescent="0.35">
      <c r="A326" s="31" t="s">
        <v>1528</v>
      </c>
      <c r="B326" s="31" t="s">
        <v>1524</v>
      </c>
      <c r="C326" s="31" t="s">
        <v>216</v>
      </c>
      <c r="D326" s="31" t="s">
        <v>8</v>
      </c>
      <c r="E326" s="31" t="s">
        <v>212</v>
      </c>
      <c r="F326" s="31" t="s">
        <v>215</v>
      </c>
      <c r="G326" s="31" t="s">
        <v>120</v>
      </c>
      <c r="H326" s="31" t="s">
        <v>119</v>
      </c>
      <c r="I326" s="32"/>
      <c r="J326" s="31" t="s">
        <v>1519</v>
      </c>
      <c r="K326" s="31" t="s">
        <v>1519</v>
      </c>
      <c r="L326" s="31" t="s">
        <v>1525</v>
      </c>
      <c r="M326" s="31">
        <v>16</v>
      </c>
      <c r="N326" s="31" t="s">
        <v>1529</v>
      </c>
      <c r="O326" s="31" t="s">
        <v>112</v>
      </c>
      <c r="P326" s="31" t="s">
        <v>1527</v>
      </c>
      <c r="Q326" s="31" t="s">
        <v>112</v>
      </c>
      <c r="R326" s="31" t="s">
        <v>1596</v>
      </c>
      <c r="S326" s="31" t="s">
        <v>1598</v>
      </c>
      <c r="T326" s="31">
        <f>VLOOKUP(C326,[1]Sheet1!$B$5:$E$152,4,0)</f>
        <v>124601</v>
      </c>
      <c r="U326" s="33">
        <f t="shared" si="10"/>
        <v>24</v>
      </c>
      <c r="V326" s="33">
        <f t="shared" si="11"/>
        <v>6</v>
      </c>
      <c r="W326" s="33" t="s">
        <v>1591</v>
      </c>
    </row>
    <row r="327" spans="1:23" ht="15" x14ac:dyDescent="0.35">
      <c r="A327" s="31" t="s">
        <v>1530</v>
      </c>
      <c r="B327" s="31" t="s">
        <v>1531</v>
      </c>
      <c r="C327" s="31" t="s">
        <v>222</v>
      </c>
      <c r="D327" s="31" t="s">
        <v>28</v>
      </c>
      <c r="E327" s="31" t="s">
        <v>126</v>
      </c>
      <c r="F327" s="31" t="s">
        <v>121</v>
      </c>
      <c r="G327" s="31" t="s">
        <v>120</v>
      </c>
      <c r="H327" s="31" t="s">
        <v>119</v>
      </c>
      <c r="I327" s="32"/>
      <c r="J327" s="31" t="s">
        <v>1519</v>
      </c>
      <c r="K327" s="31" t="s">
        <v>1499</v>
      </c>
      <c r="L327" s="31" t="s">
        <v>1532</v>
      </c>
      <c r="M327" s="31">
        <v>20</v>
      </c>
      <c r="N327" s="31" t="s">
        <v>1533</v>
      </c>
      <c r="O327" s="31" t="s">
        <v>112</v>
      </c>
      <c r="P327" s="31" t="s">
        <v>1534</v>
      </c>
      <c r="Q327" s="31" t="s">
        <v>112</v>
      </c>
      <c r="R327" s="31" t="s">
        <v>1596</v>
      </c>
      <c r="S327" s="31" t="s">
        <v>1607</v>
      </c>
      <c r="T327" s="31">
        <f>VLOOKUP(C327,[1]Sheet1!$B$5:$E$152,4,0)</f>
        <v>124411</v>
      </c>
      <c r="U327" s="33">
        <f t="shared" si="10"/>
        <v>24</v>
      </c>
      <c r="V327" s="33">
        <f t="shared" si="11"/>
        <v>6</v>
      </c>
      <c r="W327" s="33" t="s">
        <v>1591</v>
      </c>
    </row>
    <row r="328" spans="1:23" ht="15" x14ac:dyDescent="0.35">
      <c r="A328" s="31" t="s">
        <v>1535</v>
      </c>
      <c r="B328" s="31" t="s">
        <v>1536</v>
      </c>
      <c r="C328" s="31" t="s">
        <v>222</v>
      </c>
      <c r="D328" s="31" t="s">
        <v>68</v>
      </c>
      <c r="E328" s="31" t="s">
        <v>126</v>
      </c>
      <c r="F328" s="31" t="s">
        <v>121</v>
      </c>
      <c r="G328" s="31" t="s">
        <v>120</v>
      </c>
      <c r="H328" s="31" t="s">
        <v>119</v>
      </c>
      <c r="I328" s="32"/>
      <c r="J328" s="31" t="s">
        <v>1519</v>
      </c>
      <c r="K328" s="31" t="s">
        <v>1499</v>
      </c>
      <c r="L328" s="31" t="s">
        <v>1532</v>
      </c>
      <c r="M328" s="31">
        <v>20</v>
      </c>
      <c r="N328" s="31" t="s">
        <v>1537</v>
      </c>
      <c r="O328" s="31" t="s">
        <v>112</v>
      </c>
      <c r="P328" s="31" t="s">
        <v>1534</v>
      </c>
      <c r="Q328" s="31" t="s">
        <v>112</v>
      </c>
      <c r="R328" s="31" t="s">
        <v>1596</v>
      </c>
      <c r="S328" s="31" t="s">
        <v>1607</v>
      </c>
      <c r="T328" s="31">
        <f>VLOOKUP(C328,[1]Sheet1!$B$5:$E$152,4,0)</f>
        <v>124411</v>
      </c>
      <c r="U328" s="33">
        <f t="shared" si="10"/>
        <v>24</v>
      </c>
      <c r="V328" s="33">
        <f t="shared" si="11"/>
        <v>6</v>
      </c>
      <c r="W328" s="33" t="s">
        <v>1591</v>
      </c>
    </row>
    <row r="329" spans="1:23" ht="15" x14ac:dyDescent="0.35">
      <c r="A329" s="31" t="s">
        <v>1538</v>
      </c>
      <c r="B329" s="31" t="s">
        <v>1539</v>
      </c>
      <c r="C329" s="31" t="s">
        <v>127</v>
      </c>
      <c r="D329" s="31" t="s">
        <v>80</v>
      </c>
      <c r="E329" s="31" t="s">
        <v>159</v>
      </c>
      <c r="F329" s="31" t="s">
        <v>125</v>
      </c>
      <c r="G329" s="31" t="s">
        <v>120</v>
      </c>
      <c r="H329" s="31" t="s">
        <v>168</v>
      </c>
      <c r="I329" s="31" t="s">
        <v>1540</v>
      </c>
      <c r="J329" s="31" t="s">
        <v>1541</v>
      </c>
      <c r="K329" s="31" t="s">
        <v>1542</v>
      </c>
      <c r="L329" s="31" t="s">
        <v>1543</v>
      </c>
      <c r="M329" s="31">
        <v>60</v>
      </c>
      <c r="N329" s="31" t="s">
        <v>1544</v>
      </c>
      <c r="O329" s="31" t="s">
        <v>112</v>
      </c>
      <c r="P329" s="31" t="s">
        <v>1545</v>
      </c>
      <c r="Q329" s="31" t="s">
        <v>112</v>
      </c>
      <c r="R329" s="31" t="s">
        <v>1597</v>
      </c>
      <c r="S329" s="31" t="s">
        <v>1597</v>
      </c>
      <c r="T329" s="31">
        <f>VLOOKUP(C329,[1]Sheet1!$B$5:$E$152,4,0)</f>
        <v>125401</v>
      </c>
      <c r="U329" s="33">
        <f t="shared" si="10"/>
        <v>25</v>
      </c>
      <c r="V329" s="33">
        <f t="shared" si="11"/>
        <v>6</v>
      </c>
      <c r="W329" s="33" t="s">
        <v>1591</v>
      </c>
    </row>
    <row r="330" spans="1:23" ht="15" x14ac:dyDescent="0.35">
      <c r="A330" s="31" t="s">
        <v>1546</v>
      </c>
      <c r="B330" s="31" t="s">
        <v>1547</v>
      </c>
      <c r="C330" s="31" t="s">
        <v>153</v>
      </c>
      <c r="D330" s="31" t="s">
        <v>34</v>
      </c>
      <c r="E330" s="31" t="s">
        <v>159</v>
      </c>
      <c r="F330" s="31" t="s">
        <v>152</v>
      </c>
      <c r="G330" s="31" t="s">
        <v>120</v>
      </c>
      <c r="H330" s="31" t="s">
        <v>168</v>
      </c>
      <c r="I330" s="31" t="s">
        <v>1548</v>
      </c>
      <c r="J330" s="31" t="s">
        <v>1549</v>
      </c>
      <c r="K330" s="31" t="s">
        <v>1550</v>
      </c>
      <c r="L330" s="31" t="s">
        <v>1551</v>
      </c>
      <c r="M330" s="31">
        <v>60</v>
      </c>
      <c r="N330" s="31" t="s">
        <v>1552</v>
      </c>
      <c r="O330" s="31" t="s">
        <v>112</v>
      </c>
      <c r="P330" s="31" t="s">
        <v>1553</v>
      </c>
      <c r="Q330" s="31" t="s">
        <v>112</v>
      </c>
      <c r="R330" s="31" t="s">
        <v>1596</v>
      </c>
      <c r="S330" s="31" t="s">
        <v>1605</v>
      </c>
      <c r="T330" s="31">
        <f>VLOOKUP(C330,[1]Sheet1!$B$5:$E$152,4,0)</f>
        <v>124405</v>
      </c>
      <c r="U330" s="33">
        <f t="shared" si="10"/>
        <v>25</v>
      </c>
      <c r="V330" s="33">
        <f t="shared" si="11"/>
        <v>6</v>
      </c>
      <c r="W330" s="33" t="s">
        <v>1591</v>
      </c>
    </row>
    <row r="331" spans="1:23" ht="15" x14ac:dyDescent="0.35">
      <c r="A331" s="31" t="s">
        <v>1554</v>
      </c>
      <c r="B331" s="31" t="s">
        <v>1555</v>
      </c>
      <c r="C331" s="31" t="s">
        <v>216</v>
      </c>
      <c r="D331" s="31" t="s">
        <v>8</v>
      </c>
      <c r="E331" s="31" t="s">
        <v>212</v>
      </c>
      <c r="F331" s="31" t="s">
        <v>215</v>
      </c>
      <c r="G331" s="31" t="s">
        <v>120</v>
      </c>
      <c r="H331" s="31" t="s">
        <v>119</v>
      </c>
      <c r="I331" s="32"/>
      <c r="J331" s="31" t="s">
        <v>1556</v>
      </c>
      <c r="K331" s="31" t="s">
        <v>1557</v>
      </c>
      <c r="L331" s="31" t="s">
        <v>1558</v>
      </c>
      <c r="M331" s="31">
        <v>16</v>
      </c>
      <c r="N331" s="31" t="s">
        <v>1559</v>
      </c>
      <c r="O331" s="31" t="s">
        <v>112</v>
      </c>
      <c r="P331" s="31" t="s">
        <v>1560</v>
      </c>
      <c r="Q331" s="31" t="s">
        <v>112</v>
      </c>
      <c r="R331" s="31" t="s">
        <v>1596</v>
      </c>
      <c r="S331" s="31" t="s">
        <v>1598</v>
      </c>
      <c r="T331" s="31">
        <f>VLOOKUP(C331,[1]Sheet1!$B$5:$E$152,4,0)</f>
        <v>124601</v>
      </c>
      <c r="U331" s="33">
        <f t="shared" si="10"/>
        <v>25</v>
      </c>
      <c r="V331" s="33">
        <f t="shared" si="11"/>
        <v>6</v>
      </c>
      <c r="W331" s="33" t="s">
        <v>1591</v>
      </c>
    </row>
    <row r="332" spans="1:23" ht="15" x14ac:dyDescent="0.35">
      <c r="A332" s="31" t="s">
        <v>1561</v>
      </c>
      <c r="B332" s="31" t="s">
        <v>1555</v>
      </c>
      <c r="C332" s="31" t="s">
        <v>216</v>
      </c>
      <c r="D332" s="31" t="s">
        <v>10</v>
      </c>
      <c r="E332" s="31" t="s">
        <v>212</v>
      </c>
      <c r="F332" s="31" t="s">
        <v>215</v>
      </c>
      <c r="G332" s="31" t="s">
        <v>120</v>
      </c>
      <c r="H332" s="31" t="s">
        <v>119</v>
      </c>
      <c r="I332" s="32"/>
      <c r="J332" s="31" t="s">
        <v>1556</v>
      </c>
      <c r="K332" s="31" t="s">
        <v>1557</v>
      </c>
      <c r="L332" s="31" t="s">
        <v>1558</v>
      </c>
      <c r="M332" s="31">
        <v>16</v>
      </c>
      <c r="N332" s="31" t="s">
        <v>1562</v>
      </c>
      <c r="O332" s="31" t="s">
        <v>112</v>
      </c>
      <c r="P332" s="31" t="s">
        <v>1560</v>
      </c>
      <c r="Q332" s="31" t="s">
        <v>112</v>
      </c>
      <c r="R332" s="31" t="s">
        <v>1596</v>
      </c>
      <c r="S332" s="31" t="s">
        <v>1598</v>
      </c>
      <c r="T332" s="31">
        <f>VLOOKUP(C332,[1]Sheet1!$B$5:$E$152,4,0)</f>
        <v>124601</v>
      </c>
      <c r="U332" s="33">
        <f t="shared" si="10"/>
        <v>25</v>
      </c>
      <c r="V332" s="33">
        <f t="shared" si="11"/>
        <v>6</v>
      </c>
      <c r="W332" s="33" t="s">
        <v>1591</v>
      </c>
    </row>
    <row r="333" spans="1:23" ht="15" x14ac:dyDescent="0.35">
      <c r="A333" s="31" t="s">
        <v>1563</v>
      </c>
      <c r="B333" s="31" t="s">
        <v>1564</v>
      </c>
      <c r="C333" s="31" t="s">
        <v>170</v>
      </c>
      <c r="D333" s="31" t="s">
        <v>52</v>
      </c>
      <c r="E333" s="31" t="s">
        <v>115</v>
      </c>
      <c r="F333" s="31" t="s">
        <v>169</v>
      </c>
      <c r="G333" s="31" t="s">
        <v>120</v>
      </c>
      <c r="H333" s="31" t="s">
        <v>119</v>
      </c>
      <c r="I333" s="32"/>
      <c r="J333" s="31" t="s">
        <v>1557</v>
      </c>
      <c r="K333" s="31" t="s">
        <v>1565</v>
      </c>
      <c r="L333" s="31" t="s">
        <v>1566</v>
      </c>
      <c r="M333" s="31">
        <v>100</v>
      </c>
      <c r="N333" s="31" t="s">
        <v>1567</v>
      </c>
      <c r="O333" s="31" t="s">
        <v>112</v>
      </c>
      <c r="P333" s="31" t="s">
        <v>1568</v>
      </c>
      <c r="Q333" s="31" t="s">
        <v>112</v>
      </c>
      <c r="R333" s="31" t="s">
        <v>1596</v>
      </c>
      <c r="S333" s="31" t="s">
        <v>1603</v>
      </c>
      <c r="T333" s="31">
        <f>VLOOKUP(C333,[1]Sheet1!$B$5:$E$152,4,0)</f>
        <v>124404</v>
      </c>
      <c r="U333" s="33">
        <f t="shared" si="10"/>
        <v>25</v>
      </c>
      <c r="V333" s="33">
        <f t="shared" si="11"/>
        <v>6</v>
      </c>
      <c r="W333" s="33" t="s">
        <v>1591</v>
      </c>
    </row>
    <row r="334" spans="1:23" ht="15" x14ac:dyDescent="0.35">
      <c r="A334" s="31" t="s">
        <v>1569</v>
      </c>
      <c r="B334" s="31" t="s">
        <v>1570</v>
      </c>
      <c r="C334" s="31" t="s">
        <v>290</v>
      </c>
      <c r="D334" s="31" t="s">
        <v>16</v>
      </c>
      <c r="E334" s="31" t="s">
        <v>126</v>
      </c>
      <c r="F334" s="31" t="s">
        <v>143</v>
      </c>
      <c r="G334" s="31" t="s">
        <v>120</v>
      </c>
      <c r="H334" s="31" t="s">
        <v>119</v>
      </c>
      <c r="I334" s="32"/>
      <c r="J334" s="31" t="s">
        <v>1557</v>
      </c>
      <c r="K334" s="31" t="s">
        <v>1571</v>
      </c>
      <c r="L334" s="31" t="s">
        <v>1572</v>
      </c>
      <c r="M334" s="31">
        <v>20</v>
      </c>
      <c r="N334" s="31" t="s">
        <v>1573</v>
      </c>
      <c r="O334" s="31" t="s">
        <v>112</v>
      </c>
      <c r="P334" s="31" t="s">
        <v>1574</v>
      </c>
      <c r="Q334" s="31" t="s">
        <v>112</v>
      </c>
      <c r="R334" s="31" t="s">
        <v>1596</v>
      </c>
      <c r="S334" s="31" t="s">
        <v>1600</v>
      </c>
      <c r="T334" s="31">
        <f>VLOOKUP(C334,[1]Sheet1!$B$5:$E$152,4,0)</f>
        <v>124403</v>
      </c>
      <c r="U334" s="33">
        <f t="shared" si="10"/>
        <v>25</v>
      </c>
      <c r="V334" s="33">
        <f t="shared" si="11"/>
        <v>6</v>
      </c>
      <c r="W334" s="33" t="s">
        <v>1591</v>
      </c>
    </row>
    <row r="335" spans="1:23" ht="15" x14ac:dyDescent="0.35">
      <c r="A335" s="31" t="s">
        <v>1575</v>
      </c>
      <c r="B335" s="31" t="s">
        <v>1576</v>
      </c>
      <c r="C335" s="31" t="s">
        <v>216</v>
      </c>
      <c r="D335" s="31" t="s">
        <v>4</v>
      </c>
      <c r="E335" s="31" t="s">
        <v>307</v>
      </c>
      <c r="F335" s="31" t="s">
        <v>215</v>
      </c>
      <c r="G335" s="31" t="s">
        <v>120</v>
      </c>
      <c r="H335" s="31" t="s">
        <v>119</v>
      </c>
      <c r="I335" s="32"/>
      <c r="J335" s="31" t="s">
        <v>1571</v>
      </c>
      <c r="K335" s="31" t="s">
        <v>1571</v>
      </c>
      <c r="L335" s="31" t="s">
        <v>1577</v>
      </c>
      <c r="M335" s="31">
        <v>4</v>
      </c>
      <c r="N335" s="31" t="s">
        <v>1578</v>
      </c>
      <c r="O335" s="31" t="s">
        <v>112</v>
      </c>
      <c r="P335" s="31" t="s">
        <v>1579</v>
      </c>
      <c r="Q335" s="31" t="s">
        <v>112</v>
      </c>
      <c r="R335" s="31" t="s">
        <v>1596</v>
      </c>
      <c r="S335" s="31" t="s">
        <v>1598</v>
      </c>
      <c r="T335" s="31">
        <f>VLOOKUP(C335,[1]Sheet1!$B$5:$E$152,4,0)</f>
        <v>124601</v>
      </c>
      <c r="U335" s="33">
        <f t="shared" si="10"/>
        <v>25</v>
      </c>
      <c r="V335" s="33">
        <f t="shared" si="11"/>
        <v>6</v>
      </c>
      <c r="W335" s="33" t="s">
        <v>1591</v>
      </c>
    </row>
    <row r="336" spans="1:23" ht="15" x14ac:dyDescent="0.35">
      <c r="A336" s="31" t="s">
        <v>1580</v>
      </c>
      <c r="B336" s="31" t="s">
        <v>1576</v>
      </c>
      <c r="C336" s="31" t="s">
        <v>216</v>
      </c>
      <c r="D336" s="31" t="s">
        <v>108</v>
      </c>
      <c r="E336" s="31" t="s">
        <v>193</v>
      </c>
      <c r="F336" s="31" t="s">
        <v>215</v>
      </c>
      <c r="G336" s="31" t="s">
        <v>120</v>
      </c>
      <c r="H336" s="31" t="s">
        <v>119</v>
      </c>
      <c r="I336" s="32"/>
      <c r="J336" s="31" t="s">
        <v>1571</v>
      </c>
      <c r="K336" s="31" t="s">
        <v>1571</v>
      </c>
      <c r="L336" s="31" t="s">
        <v>1577</v>
      </c>
      <c r="M336" s="31">
        <v>10</v>
      </c>
      <c r="N336" s="31" t="s">
        <v>1581</v>
      </c>
      <c r="O336" s="31" t="s">
        <v>112</v>
      </c>
      <c r="P336" s="31" t="s">
        <v>1579</v>
      </c>
      <c r="Q336" s="31" t="s">
        <v>112</v>
      </c>
      <c r="R336" s="31" t="s">
        <v>1596</v>
      </c>
      <c r="S336" s="31" t="s">
        <v>1598</v>
      </c>
      <c r="T336" s="31">
        <f>VLOOKUP(C336,[1]Sheet1!$B$5:$E$152,4,0)</f>
        <v>124601</v>
      </c>
      <c r="U336" s="33">
        <f t="shared" si="10"/>
        <v>25</v>
      </c>
      <c r="V336" s="33">
        <f t="shared" si="11"/>
        <v>6</v>
      </c>
      <c r="W336" s="33" t="s">
        <v>1591</v>
      </c>
    </row>
    <row r="337" spans="1:23" ht="15" x14ac:dyDescent="0.35">
      <c r="A337" s="31" t="s">
        <v>1582</v>
      </c>
      <c r="B337" s="31" t="s">
        <v>1583</v>
      </c>
      <c r="C337" s="31" t="s">
        <v>1584</v>
      </c>
      <c r="D337" s="31" t="s">
        <v>28</v>
      </c>
      <c r="E337" s="31" t="s">
        <v>140</v>
      </c>
      <c r="F337" s="31" t="s">
        <v>1585</v>
      </c>
      <c r="G337" s="31" t="s">
        <v>120</v>
      </c>
      <c r="H337" s="31" t="s">
        <v>119</v>
      </c>
      <c r="I337" s="32"/>
      <c r="J337" s="31" t="s">
        <v>1571</v>
      </c>
      <c r="K337" s="31" t="s">
        <v>1571</v>
      </c>
      <c r="L337" s="31" t="s">
        <v>1586</v>
      </c>
      <c r="M337" s="31">
        <v>30</v>
      </c>
      <c r="N337" s="31" t="s">
        <v>1587</v>
      </c>
      <c r="O337" s="31" t="s">
        <v>112</v>
      </c>
      <c r="P337" s="31" t="s">
        <v>1588</v>
      </c>
      <c r="Q337" s="31" t="s">
        <v>112</v>
      </c>
      <c r="R337" s="31" t="s">
        <v>1596</v>
      </c>
      <c r="S337" s="31" t="s">
        <v>1611</v>
      </c>
      <c r="T337" s="31">
        <f>VLOOKUP(C337,[1]Sheet1!$B$5:$E$152,4,0)</f>
        <v>124410</v>
      </c>
      <c r="U337" s="33">
        <f t="shared" si="10"/>
        <v>25</v>
      </c>
      <c r="V337" s="33">
        <f t="shared" si="11"/>
        <v>6</v>
      </c>
      <c r="W337" s="33" t="s">
        <v>1591</v>
      </c>
    </row>
  </sheetData>
  <autoFilter ref="A1:W337" xr:uid="{B159EDA2-6057-4CC2-BBEF-38CAF8DF1057}"/>
  <pageMargins left="0.75" right="0.75" top="1" bottom="1" header="0.5" footer="0.5"/>
  <pageSetup paperSize="9" orientation="portrait" horizontalDpi="30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6900-23A0-4747-A947-CFDED29F8972}">
  <dimension ref="A1:E71"/>
  <sheetViews>
    <sheetView workbookViewId="0">
      <selection activeCell="H26" sqref="H26"/>
    </sheetView>
  </sheetViews>
  <sheetFormatPr defaultRowHeight="13.2" x14ac:dyDescent="0.25"/>
  <cols>
    <col min="1" max="1" width="17.77734375" bestFit="1" customWidth="1"/>
    <col min="2" max="2" width="14.109375" bestFit="1" customWidth="1"/>
    <col min="3" max="3" width="17.109375" bestFit="1" customWidth="1"/>
    <col min="4" max="4" width="14.44140625" bestFit="1" customWidth="1"/>
    <col min="5" max="5" width="14.109375" bestFit="1" customWidth="1"/>
    <col min="6" max="17" width="7" bestFit="1" customWidth="1"/>
    <col min="18" max="18" width="11.109375" bestFit="1" customWidth="1"/>
  </cols>
  <sheetData>
    <row r="1" spans="1:5" x14ac:dyDescent="0.25">
      <c r="A1" s="10" t="s">
        <v>1290</v>
      </c>
      <c r="B1" s="2" t="s">
        <v>1590</v>
      </c>
    </row>
    <row r="3" spans="1:5" x14ac:dyDescent="0.25">
      <c r="A3" s="10" t="s">
        <v>1595</v>
      </c>
      <c r="B3" s="10" t="s">
        <v>1612</v>
      </c>
      <c r="C3" s="10" t="s">
        <v>1287</v>
      </c>
      <c r="D3" s="10" t="s">
        <v>990</v>
      </c>
      <c r="E3" t="s">
        <v>1286</v>
      </c>
    </row>
    <row r="4" spans="1:5" x14ac:dyDescent="0.25">
      <c r="A4" s="2" t="s">
        <v>1597</v>
      </c>
      <c r="B4" s="2" t="s">
        <v>1597</v>
      </c>
      <c r="C4" s="2">
        <v>125401</v>
      </c>
      <c r="D4" s="2" t="s">
        <v>30</v>
      </c>
      <c r="E4" s="12">
        <v>40</v>
      </c>
    </row>
    <row r="5" spans="1:5" x14ac:dyDescent="0.25">
      <c r="A5" s="2" t="s">
        <v>1597</v>
      </c>
      <c r="B5" s="2" t="s">
        <v>1597</v>
      </c>
      <c r="C5" s="2">
        <v>125401</v>
      </c>
      <c r="D5" s="2" t="s">
        <v>38</v>
      </c>
      <c r="E5" s="12">
        <v>60</v>
      </c>
    </row>
    <row r="6" spans="1:5" x14ac:dyDescent="0.25">
      <c r="A6" s="2" t="s">
        <v>1597</v>
      </c>
      <c r="B6" s="2" t="s">
        <v>1597</v>
      </c>
      <c r="C6" s="2">
        <v>125401</v>
      </c>
      <c r="D6" s="2" t="s">
        <v>40</v>
      </c>
      <c r="E6" s="12">
        <v>30</v>
      </c>
    </row>
    <row r="7" spans="1:5" x14ac:dyDescent="0.25">
      <c r="A7" s="2" t="s">
        <v>1597</v>
      </c>
      <c r="B7" s="2" t="s">
        <v>1597</v>
      </c>
      <c r="C7" s="2">
        <v>125401</v>
      </c>
      <c r="D7" s="2" t="s">
        <v>42</v>
      </c>
      <c r="E7" s="12">
        <v>40</v>
      </c>
    </row>
    <row r="8" spans="1:5" x14ac:dyDescent="0.25">
      <c r="A8" s="2" t="s">
        <v>1597</v>
      </c>
      <c r="B8" s="2" t="s">
        <v>1597</v>
      </c>
      <c r="C8" s="2">
        <v>125401</v>
      </c>
      <c r="D8" s="2" t="s">
        <v>44</v>
      </c>
      <c r="E8" s="12">
        <v>70</v>
      </c>
    </row>
    <row r="9" spans="1:5" x14ac:dyDescent="0.25">
      <c r="A9" s="2" t="s">
        <v>1597</v>
      </c>
      <c r="B9" s="2" t="s">
        <v>1597</v>
      </c>
      <c r="C9" s="2">
        <v>125401</v>
      </c>
      <c r="D9" s="2" t="s">
        <v>46</v>
      </c>
      <c r="E9" s="12">
        <v>100</v>
      </c>
    </row>
    <row r="10" spans="1:5" x14ac:dyDescent="0.25">
      <c r="A10" s="2" t="s">
        <v>1597</v>
      </c>
      <c r="B10" s="2" t="s">
        <v>1597</v>
      </c>
      <c r="C10" s="2">
        <v>125401</v>
      </c>
      <c r="D10" s="2" t="s">
        <v>48</v>
      </c>
      <c r="E10" s="12">
        <v>500</v>
      </c>
    </row>
    <row r="11" spans="1:5" x14ac:dyDescent="0.25">
      <c r="A11" s="2" t="s">
        <v>1597</v>
      </c>
      <c r="B11" s="2" t="s">
        <v>1597</v>
      </c>
      <c r="C11" s="2">
        <v>125401</v>
      </c>
      <c r="D11" s="2" t="s">
        <v>62</v>
      </c>
      <c r="E11" s="12">
        <v>150</v>
      </c>
    </row>
    <row r="12" spans="1:5" x14ac:dyDescent="0.25">
      <c r="A12" s="2" t="s">
        <v>1597</v>
      </c>
      <c r="B12" s="2" t="s">
        <v>1597</v>
      </c>
      <c r="C12" s="2">
        <v>125401</v>
      </c>
      <c r="D12" s="2" t="s">
        <v>70</v>
      </c>
      <c r="E12" s="12">
        <v>260</v>
      </c>
    </row>
    <row r="13" spans="1:5" x14ac:dyDescent="0.25">
      <c r="A13" s="2" t="s">
        <v>1597</v>
      </c>
      <c r="B13" s="2" t="s">
        <v>1597</v>
      </c>
      <c r="C13" s="2">
        <v>125401</v>
      </c>
      <c r="D13" s="2" t="s">
        <v>72</v>
      </c>
      <c r="E13" s="12">
        <v>70</v>
      </c>
    </row>
    <row r="14" spans="1:5" x14ac:dyDescent="0.25">
      <c r="A14" s="2" t="s">
        <v>1597</v>
      </c>
      <c r="B14" s="2" t="s">
        <v>1597</v>
      </c>
      <c r="C14" s="2">
        <v>125401</v>
      </c>
      <c r="D14" s="2" t="s">
        <v>80</v>
      </c>
      <c r="E14" s="12">
        <v>100</v>
      </c>
    </row>
    <row r="15" spans="1:5" x14ac:dyDescent="0.25">
      <c r="A15" s="2" t="s">
        <v>1597</v>
      </c>
      <c r="B15" s="2" t="s">
        <v>1597</v>
      </c>
      <c r="C15" s="2">
        <v>125401</v>
      </c>
      <c r="D15" s="2" t="s">
        <v>88</v>
      </c>
      <c r="E15" s="12">
        <v>40</v>
      </c>
    </row>
    <row r="16" spans="1:5" x14ac:dyDescent="0.25">
      <c r="A16" s="2" t="s">
        <v>1597</v>
      </c>
      <c r="B16" s="2" t="s">
        <v>1597</v>
      </c>
      <c r="C16" s="2">
        <v>125401</v>
      </c>
      <c r="D16" s="2" t="s">
        <v>92</v>
      </c>
      <c r="E16" s="12">
        <v>700</v>
      </c>
    </row>
    <row r="17" spans="1:5" x14ac:dyDescent="0.25">
      <c r="A17" s="2" t="s">
        <v>1597</v>
      </c>
      <c r="B17" s="2" t="s">
        <v>1597</v>
      </c>
      <c r="C17" s="2">
        <v>125401</v>
      </c>
      <c r="D17" s="2" t="s">
        <v>94</v>
      </c>
      <c r="E17" s="12">
        <v>220</v>
      </c>
    </row>
    <row r="18" spans="1:5" x14ac:dyDescent="0.25">
      <c r="A18" s="2" t="s">
        <v>1597</v>
      </c>
      <c r="B18" s="2" t="s">
        <v>1597</v>
      </c>
      <c r="C18" s="2">
        <v>125401</v>
      </c>
      <c r="D18" s="2" t="s">
        <v>98</v>
      </c>
      <c r="E18" s="12">
        <v>7</v>
      </c>
    </row>
    <row r="19" spans="1:5" x14ac:dyDescent="0.25">
      <c r="A19" s="2" t="s">
        <v>1597</v>
      </c>
      <c r="B19" s="2" t="s">
        <v>1597</v>
      </c>
      <c r="C19" s="2">
        <v>125401</v>
      </c>
      <c r="D19" s="2" t="s">
        <v>102</v>
      </c>
      <c r="E19" s="12">
        <v>230</v>
      </c>
    </row>
    <row r="20" spans="1:5" x14ac:dyDescent="0.25">
      <c r="A20" s="2" t="s">
        <v>1597</v>
      </c>
      <c r="B20" s="2" t="s">
        <v>1597</v>
      </c>
      <c r="C20" s="2">
        <v>125401</v>
      </c>
      <c r="D20" s="2" t="s">
        <v>104</v>
      </c>
      <c r="E20" s="12">
        <v>10</v>
      </c>
    </row>
    <row r="21" spans="1:5" x14ac:dyDescent="0.25">
      <c r="A21" s="2" t="s">
        <v>1597</v>
      </c>
      <c r="B21" s="2" t="s">
        <v>1597</v>
      </c>
      <c r="C21" s="2">
        <v>125401</v>
      </c>
      <c r="D21" s="2" t="s">
        <v>106</v>
      </c>
      <c r="E21" s="12">
        <v>510</v>
      </c>
    </row>
    <row r="22" spans="1:5" x14ac:dyDescent="0.25">
      <c r="A22" s="2" t="s">
        <v>317</v>
      </c>
      <c r="B22" s="2" t="s">
        <v>317</v>
      </c>
      <c r="C22" s="2">
        <v>111401</v>
      </c>
      <c r="D22" s="2" t="s">
        <v>60</v>
      </c>
      <c r="E22" s="12">
        <v>70</v>
      </c>
    </row>
    <row r="23" spans="1:5" x14ac:dyDescent="0.25">
      <c r="A23" s="2" t="s">
        <v>317</v>
      </c>
      <c r="B23" s="2" t="s">
        <v>317</v>
      </c>
      <c r="C23" s="2">
        <v>111401</v>
      </c>
      <c r="D23" s="2" t="s">
        <v>66</v>
      </c>
      <c r="E23" s="12">
        <v>10</v>
      </c>
    </row>
    <row r="24" spans="1:5" x14ac:dyDescent="0.25">
      <c r="A24" s="2" t="s">
        <v>317</v>
      </c>
      <c r="B24" s="2" t="s">
        <v>317</v>
      </c>
      <c r="C24" s="2">
        <v>111401</v>
      </c>
      <c r="D24" s="2" t="s">
        <v>68</v>
      </c>
      <c r="E24" s="12">
        <v>40</v>
      </c>
    </row>
    <row r="25" spans="1:5" x14ac:dyDescent="0.25">
      <c r="A25" s="2" t="s">
        <v>1596</v>
      </c>
      <c r="B25" s="2" t="s">
        <v>1602</v>
      </c>
      <c r="C25" s="2">
        <v>124401</v>
      </c>
      <c r="D25" s="2" t="s">
        <v>68</v>
      </c>
      <c r="E25" s="12">
        <v>320</v>
      </c>
    </row>
    <row r="26" spans="1:5" x14ac:dyDescent="0.25">
      <c r="A26" s="2" t="s">
        <v>1596</v>
      </c>
      <c r="B26" s="2" t="s">
        <v>1604</v>
      </c>
      <c r="C26" s="2">
        <v>124402</v>
      </c>
      <c r="D26" s="2" t="s">
        <v>18</v>
      </c>
      <c r="E26" s="12">
        <v>40</v>
      </c>
    </row>
    <row r="27" spans="1:5" x14ac:dyDescent="0.25">
      <c r="A27" s="2" t="s">
        <v>1596</v>
      </c>
      <c r="B27" s="2" t="s">
        <v>1604</v>
      </c>
      <c r="C27" s="2">
        <v>124402</v>
      </c>
      <c r="D27" s="2" t="s">
        <v>24</v>
      </c>
      <c r="E27" s="12">
        <v>40</v>
      </c>
    </row>
    <row r="28" spans="1:5" x14ac:dyDescent="0.25">
      <c r="A28" s="2" t="s">
        <v>1596</v>
      </c>
      <c r="B28" s="2" t="s">
        <v>1604</v>
      </c>
      <c r="C28" s="2">
        <v>124402</v>
      </c>
      <c r="D28" s="2" t="s">
        <v>82</v>
      </c>
      <c r="E28" s="12">
        <v>1</v>
      </c>
    </row>
    <row r="29" spans="1:5" x14ac:dyDescent="0.25">
      <c r="A29" s="2" t="s">
        <v>1596</v>
      </c>
      <c r="B29" s="2" t="s">
        <v>1604</v>
      </c>
      <c r="C29" s="2">
        <v>124402</v>
      </c>
      <c r="D29" s="2" t="s">
        <v>84</v>
      </c>
      <c r="E29" s="12">
        <v>1</v>
      </c>
    </row>
    <row r="30" spans="1:5" x14ac:dyDescent="0.25">
      <c r="A30" s="2" t="s">
        <v>1596</v>
      </c>
      <c r="B30" s="2" t="s">
        <v>1600</v>
      </c>
      <c r="C30" s="2">
        <v>124403</v>
      </c>
      <c r="D30" s="2" t="s">
        <v>108</v>
      </c>
      <c r="E30" s="12">
        <v>40</v>
      </c>
    </row>
    <row r="31" spans="1:5" x14ac:dyDescent="0.25">
      <c r="A31" s="2" t="s">
        <v>1596</v>
      </c>
      <c r="B31" s="2" t="s">
        <v>1600</v>
      </c>
      <c r="C31" s="2">
        <v>124403</v>
      </c>
      <c r="D31" s="2" t="s">
        <v>16</v>
      </c>
      <c r="E31" s="12">
        <v>220</v>
      </c>
    </row>
    <row r="32" spans="1:5" x14ac:dyDescent="0.25">
      <c r="A32" s="2" t="s">
        <v>1596</v>
      </c>
      <c r="B32" s="2" t="s">
        <v>1600</v>
      </c>
      <c r="C32" s="2">
        <v>124403</v>
      </c>
      <c r="D32" s="2" t="s">
        <v>74</v>
      </c>
      <c r="E32" s="12">
        <v>240</v>
      </c>
    </row>
    <row r="33" spans="1:5" x14ac:dyDescent="0.25">
      <c r="A33" s="2" t="s">
        <v>1596</v>
      </c>
      <c r="B33" s="2" t="s">
        <v>1603</v>
      </c>
      <c r="C33" s="2">
        <v>124404</v>
      </c>
      <c r="D33" s="2" t="s">
        <v>20</v>
      </c>
      <c r="E33" s="12">
        <v>50</v>
      </c>
    </row>
    <row r="34" spans="1:5" x14ac:dyDescent="0.25">
      <c r="A34" s="2" t="s">
        <v>1596</v>
      </c>
      <c r="B34" s="2" t="s">
        <v>1603</v>
      </c>
      <c r="C34" s="2">
        <v>124404</v>
      </c>
      <c r="D34" s="2" t="s">
        <v>22</v>
      </c>
      <c r="E34" s="12">
        <v>50</v>
      </c>
    </row>
    <row r="35" spans="1:5" x14ac:dyDescent="0.25">
      <c r="A35" s="2" t="s">
        <v>1596</v>
      </c>
      <c r="B35" s="2" t="s">
        <v>1603</v>
      </c>
      <c r="C35" s="2">
        <v>124404</v>
      </c>
      <c r="D35" s="2" t="s">
        <v>52</v>
      </c>
      <c r="E35" s="12">
        <v>950</v>
      </c>
    </row>
    <row r="36" spans="1:5" x14ac:dyDescent="0.25">
      <c r="A36" s="2" t="s">
        <v>1596</v>
      </c>
      <c r="B36" s="2" t="s">
        <v>1603</v>
      </c>
      <c r="C36" s="2">
        <v>124404</v>
      </c>
      <c r="D36" s="2" t="s">
        <v>68</v>
      </c>
      <c r="E36" s="12">
        <v>600</v>
      </c>
    </row>
    <row r="37" spans="1:5" x14ac:dyDescent="0.25">
      <c r="A37" s="2" t="s">
        <v>1596</v>
      </c>
      <c r="B37" s="2" t="s">
        <v>1605</v>
      </c>
      <c r="C37" s="2">
        <v>124405</v>
      </c>
      <c r="D37" s="2" t="s">
        <v>34</v>
      </c>
      <c r="E37" s="12">
        <v>180</v>
      </c>
    </row>
    <row r="38" spans="1:5" x14ac:dyDescent="0.25">
      <c r="A38" s="2" t="s">
        <v>1596</v>
      </c>
      <c r="B38" s="2" t="s">
        <v>1605</v>
      </c>
      <c r="C38" s="2">
        <v>124405</v>
      </c>
      <c r="D38" s="2" t="s">
        <v>82</v>
      </c>
      <c r="E38" s="12">
        <v>80</v>
      </c>
    </row>
    <row r="39" spans="1:5" x14ac:dyDescent="0.25">
      <c r="A39" s="2" t="s">
        <v>1596</v>
      </c>
      <c r="B39" s="2" t="s">
        <v>1605</v>
      </c>
      <c r="C39" s="2">
        <v>124405</v>
      </c>
      <c r="D39" s="2" t="s">
        <v>84</v>
      </c>
      <c r="E39" s="12">
        <v>190</v>
      </c>
    </row>
    <row r="40" spans="1:5" x14ac:dyDescent="0.25">
      <c r="A40" s="2" t="s">
        <v>1596</v>
      </c>
      <c r="B40" s="2" t="s">
        <v>1599</v>
      </c>
      <c r="C40" s="2">
        <v>124407</v>
      </c>
      <c r="D40" s="2" t="s">
        <v>12</v>
      </c>
      <c r="E40" s="12">
        <v>200</v>
      </c>
    </row>
    <row r="41" spans="1:5" x14ac:dyDescent="0.25">
      <c r="A41" s="2" t="s">
        <v>1596</v>
      </c>
      <c r="B41" s="2" t="s">
        <v>1599</v>
      </c>
      <c r="C41" s="2">
        <v>124407</v>
      </c>
      <c r="D41" s="2" t="s">
        <v>14</v>
      </c>
      <c r="E41" s="12">
        <v>20</v>
      </c>
    </row>
    <row r="42" spans="1:5" x14ac:dyDescent="0.25">
      <c r="A42" s="2" t="s">
        <v>1596</v>
      </c>
      <c r="B42" s="2" t="s">
        <v>1599</v>
      </c>
      <c r="C42" s="2">
        <v>124407</v>
      </c>
      <c r="D42" s="2" t="s">
        <v>52</v>
      </c>
      <c r="E42" s="12">
        <v>295</v>
      </c>
    </row>
    <row r="43" spans="1:5" x14ac:dyDescent="0.25">
      <c r="A43" s="2" t="s">
        <v>1596</v>
      </c>
      <c r="B43" s="2" t="s">
        <v>1599</v>
      </c>
      <c r="C43" s="2">
        <v>124407</v>
      </c>
      <c r="D43" s="2" t="s">
        <v>68</v>
      </c>
      <c r="E43" s="12">
        <v>240</v>
      </c>
    </row>
    <row r="44" spans="1:5" x14ac:dyDescent="0.25">
      <c r="A44" s="2" t="s">
        <v>1596</v>
      </c>
      <c r="B44" s="2" t="s">
        <v>1599</v>
      </c>
      <c r="C44" s="2">
        <v>124407</v>
      </c>
      <c r="D44" s="2" t="s">
        <v>82</v>
      </c>
      <c r="E44" s="12">
        <v>30</v>
      </c>
    </row>
    <row r="45" spans="1:5" x14ac:dyDescent="0.25">
      <c r="A45" s="2" t="s">
        <v>1596</v>
      </c>
      <c r="B45" s="2" t="s">
        <v>1599</v>
      </c>
      <c r="C45" s="2">
        <v>124407</v>
      </c>
      <c r="D45" s="2" t="s">
        <v>84</v>
      </c>
      <c r="E45" s="12">
        <v>40</v>
      </c>
    </row>
    <row r="46" spans="1:5" x14ac:dyDescent="0.25">
      <c r="A46" s="2" t="s">
        <v>1596</v>
      </c>
      <c r="B46" s="2" t="s">
        <v>1606</v>
      </c>
      <c r="C46" s="2">
        <v>124409</v>
      </c>
      <c r="D46" s="2" t="s">
        <v>60</v>
      </c>
      <c r="E46" s="12">
        <v>200</v>
      </c>
    </row>
    <row r="47" spans="1:5" x14ac:dyDescent="0.25">
      <c r="A47" s="2" t="s">
        <v>1596</v>
      </c>
      <c r="B47" s="2" t="s">
        <v>1606</v>
      </c>
      <c r="C47" s="2">
        <v>124409</v>
      </c>
      <c r="D47" s="2" t="s">
        <v>66</v>
      </c>
      <c r="E47" s="12">
        <v>1</v>
      </c>
    </row>
    <row r="48" spans="1:5" x14ac:dyDescent="0.25">
      <c r="A48" s="2" t="s">
        <v>1596</v>
      </c>
      <c r="B48" s="2" t="s">
        <v>1607</v>
      </c>
      <c r="C48" s="2">
        <v>124411</v>
      </c>
      <c r="D48" s="2" t="s">
        <v>28</v>
      </c>
      <c r="E48" s="12">
        <v>60</v>
      </c>
    </row>
    <row r="49" spans="1:5" x14ac:dyDescent="0.25">
      <c r="A49" s="2" t="s">
        <v>1596</v>
      </c>
      <c r="B49" s="2" t="s">
        <v>1607</v>
      </c>
      <c r="C49" s="2">
        <v>124411</v>
      </c>
      <c r="D49" s="2" t="s">
        <v>110</v>
      </c>
      <c r="E49" s="12">
        <v>10</v>
      </c>
    </row>
    <row r="50" spans="1:5" x14ac:dyDescent="0.25">
      <c r="A50" s="2" t="s">
        <v>1596</v>
      </c>
      <c r="B50" s="2" t="s">
        <v>1607</v>
      </c>
      <c r="C50" s="2">
        <v>124411</v>
      </c>
      <c r="D50" s="2" t="s">
        <v>60</v>
      </c>
      <c r="E50" s="12">
        <v>100</v>
      </c>
    </row>
    <row r="51" spans="1:5" x14ac:dyDescent="0.25">
      <c r="A51" s="2" t="s">
        <v>1596</v>
      </c>
      <c r="B51" s="2" t="s">
        <v>1607</v>
      </c>
      <c r="C51" s="2">
        <v>124411</v>
      </c>
      <c r="D51" s="2" t="s">
        <v>68</v>
      </c>
      <c r="E51" s="12">
        <v>20</v>
      </c>
    </row>
    <row r="52" spans="1:5" x14ac:dyDescent="0.25">
      <c r="A52" s="2" t="s">
        <v>1596</v>
      </c>
      <c r="B52" s="2" t="s">
        <v>1601</v>
      </c>
      <c r="C52" s="2">
        <v>124704</v>
      </c>
      <c r="D52" s="2" t="s">
        <v>54</v>
      </c>
      <c r="E52" s="12">
        <v>2</v>
      </c>
    </row>
    <row r="53" spans="1:5" x14ac:dyDescent="0.25">
      <c r="A53" s="2" t="s">
        <v>1596</v>
      </c>
      <c r="B53" s="2" t="s">
        <v>1601</v>
      </c>
      <c r="C53" s="2">
        <v>124704</v>
      </c>
      <c r="D53" s="2" t="s">
        <v>80</v>
      </c>
      <c r="E53" s="12">
        <v>2</v>
      </c>
    </row>
    <row r="54" spans="1:5" x14ac:dyDescent="0.25">
      <c r="A54" s="2" t="s">
        <v>1596</v>
      </c>
      <c r="B54" s="2" t="s">
        <v>1601</v>
      </c>
      <c r="C54" s="2">
        <v>124704</v>
      </c>
      <c r="D54" s="2" t="s">
        <v>86</v>
      </c>
      <c r="E54" s="12">
        <v>2</v>
      </c>
    </row>
    <row r="55" spans="1:5" x14ac:dyDescent="0.25">
      <c r="A55" s="2" t="s">
        <v>1596</v>
      </c>
      <c r="B55" s="2" t="s">
        <v>1610</v>
      </c>
      <c r="C55" s="2">
        <v>124701</v>
      </c>
      <c r="D55" s="2" t="s">
        <v>66</v>
      </c>
      <c r="E55" s="12">
        <v>4</v>
      </c>
    </row>
    <row r="56" spans="1:5" x14ac:dyDescent="0.25">
      <c r="A56" s="2" t="s">
        <v>1596</v>
      </c>
      <c r="B56" s="2" t="s">
        <v>1608</v>
      </c>
      <c r="C56" s="2">
        <v>124502</v>
      </c>
      <c r="D56" s="2" t="s">
        <v>52</v>
      </c>
      <c r="E56" s="12">
        <v>80</v>
      </c>
    </row>
    <row r="57" spans="1:5" x14ac:dyDescent="0.25">
      <c r="A57" s="2" t="s">
        <v>1596</v>
      </c>
      <c r="B57" s="2" t="s">
        <v>1609</v>
      </c>
      <c r="C57" s="2">
        <v>124702</v>
      </c>
      <c r="D57" s="2" t="s">
        <v>54</v>
      </c>
      <c r="E57" s="12">
        <v>6</v>
      </c>
    </row>
    <row r="58" spans="1:5" x14ac:dyDescent="0.25">
      <c r="A58" s="2" t="s">
        <v>1596</v>
      </c>
      <c r="B58" s="2" t="s">
        <v>1609</v>
      </c>
      <c r="C58" s="2">
        <v>124702</v>
      </c>
      <c r="D58" s="2" t="s">
        <v>76</v>
      </c>
      <c r="E58" s="12">
        <v>6</v>
      </c>
    </row>
    <row r="59" spans="1:5" x14ac:dyDescent="0.25">
      <c r="A59" s="2" t="s">
        <v>1596</v>
      </c>
      <c r="B59" s="2" t="s">
        <v>1609</v>
      </c>
      <c r="C59" s="2">
        <v>124702</v>
      </c>
      <c r="D59" s="2" t="s">
        <v>78</v>
      </c>
      <c r="E59" s="12">
        <v>6</v>
      </c>
    </row>
    <row r="60" spans="1:5" x14ac:dyDescent="0.25">
      <c r="A60" s="2" t="s">
        <v>1596</v>
      </c>
      <c r="B60" s="2" t="s">
        <v>1609</v>
      </c>
      <c r="C60" s="2">
        <v>124702</v>
      </c>
      <c r="D60" s="2" t="s">
        <v>80</v>
      </c>
      <c r="E60" s="12">
        <v>6</v>
      </c>
    </row>
    <row r="61" spans="1:5" x14ac:dyDescent="0.25">
      <c r="A61" s="2" t="s">
        <v>1596</v>
      </c>
      <c r="B61" s="2" t="s">
        <v>1609</v>
      </c>
      <c r="C61" s="2">
        <v>124702</v>
      </c>
      <c r="D61" s="2" t="s">
        <v>86</v>
      </c>
      <c r="E61" s="12">
        <v>6</v>
      </c>
    </row>
    <row r="62" spans="1:5" x14ac:dyDescent="0.25">
      <c r="A62" s="2" t="s">
        <v>1596</v>
      </c>
      <c r="B62" s="2" t="s">
        <v>1598</v>
      </c>
      <c r="C62" s="2">
        <v>124601</v>
      </c>
      <c r="D62" s="2" t="s">
        <v>4</v>
      </c>
      <c r="E62" s="12">
        <v>4</v>
      </c>
    </row>
    <row r="63" spans="1:5" x14ac:dyDescent="0.25">
      <c r="A63" s="2" t="s">
        <v>1596</v>
      </c>
      <c r="B63" s="2" t="s">
        <v>1598</v>
      </c>
      <c r="C63" s="2">
        <v>124601</v>
      </c>
      <c r="D63" s="2" t="s">
        <v>108</v>
      </c>
      <c r="E63" s="12">
        <v>16</v>
      </c>
    </row>
    <row r="64" spans="1:5" x14ac:dyDescent="0.25">
      <c r="A64" s="2" t="s">
        <v>1596</v>
      </c>
      <c r="B64" s="2" t="s">
        <v>1598</v>
      </c>
      <c r="C64" s="2">
        <v>124601</v>
      </c>
      <c r="D64" s="2" t="s">
        <v>8</v>
      </c>
      <c r="E64" s="12">
        <v>240</v>
      </c>
    </row>
    <row r="65" spans="1:5" x14ac:dyDescent="0.25">
      <c r="A65" s="2" t="s">
        <v>1596</v>
      </c>
      <c r="B65" s="2" t="s">
        <v>1598</v>
      </c>
      <c r="C65" s="2">
        <v>124601</v>
      </c>
      <c r="D65" s="2" t="s">
        <v>10</v>
      </c>
      <c r="E65" s="12">
        <v>240</v>
      </c>
    </row>
    <row r="66" spans="1:5" x14ac:dyDescent="0.25">
      <c r="A66" s="2" t="s">
        <v>1596</v>
      </c>
      <c r="B66" s="2" t="s">
        <v>1598</v>
      </c>
      <c r="C66" s="2">
        <v>124601</v>
      </c>
      <c r="D66" s="2" t="s">
        <v>26</v>
      </c>
      <c r="E66" s="12">
        <v>16</v>
      </c>
    </row>
    <row r="67" spans="1:5" x14ac:dyDescent="0.25">
      <c r="A67" s="2" t="s">
        <v>1596</v>
      </c>
      <c r="B67" s="2" t="s">
        <v>1598</v>
      </c>
      <c r="C67" s="2">
        <v>124601</v>
      </c>
      <c r="D67" s="2" t="s">
        <v>34</v>
      </c>
      <c r="E67" s="12">
        <v>2</v>
      </c>
    </row>
    <row r="68" spans="1:5" x14ac:dyDescent="0.25">
      <c r="A68" s="2" t="s">
        <v>1596</v>
      </c>
      <c r="B68" s="2" t="s">
        <v>1598</v>
      </c>
      <c r="C68" s="2">
        <v>124601</v>
      </c>
      <c r="D68" s="2" t="s">
        <v>50</v>
      </c>
      <c r="E68" s="12">
        <v>800</v>
      </c>
    </row>
    <row r="69" spans="1:5" x14ac:dyDescent="0.25">
      <c r="A69" s="2" t="s">
        <v>1596</v>
      </c>
      <c r="B69" s="2" t="s">
        <v>1598</v>
      </c>
      <c r="C69" s="2">
        <v>124601</v>
      </c>
      <c r="D69" s="2" t="s">
        <v>58</v>
      </c>
      <c r="E69" s="12">
        <v>250</v>
      </c>
    </row>
    <row r="70" spans="1:5" x14ac:dyDescent="0.25">
      <c r="A70" s="2" t="s">
        <v>1596</v>
      </c>
      <c r="B70" s="2" t="s">
        <v>1598</v>
      </c>
      <c r="C70" s="2">
        <v>124601</v>
      </c>
      <c r="D70" s="2" t="s">
        <v>72</v>
      </c>
      <c r="E70" s="12">
        <v>8</v>
      </c>
    </row>
    <row r="71" spans="1:5" x14ac:dyDescent="0.25">
      <c r="A71" s="2" t="s">
        <v>995</v>
      </c>
      <c r="E71" s="12">
        <v>9171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PD Order 21 May - 20 Jun</vt:lpstr>
      <vt:lpstr>DL Order 21 May - 20 Jun</vt:lpstr>
      <vt:lpstr>Ordering by Section</vt:lpstr>
      <vt:lpstr>TSC 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2019-05-03T04:03:39Z</dcterms:created>
  <dcterms:modified xsi:type="dcterms:W3CDTF">2019-07-12T09:43:53Z</dcterms:modified>
</cp:coreProperties>
</file>