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Y:\LISE IADM\IPHS\"/>
    </mc:Choice>
  </mc:AlternateContent>
  <xr:revisionPtr revIDLastSave="0" documentId="13_ncr:1_{AEB31D1E-7190-4E94-A2A6-7B869A8ECD23}" xr6:coauthVersionLast="47" xr6:coauthVersionMax="47" xr10:uidLastSave="{00000000-0000-0000-0000-000000000000}"/>
  <bookViews>
    <workbookView xWindow="28680" yWindow="-120" windowWidth="29040" windowHeight="15720" activeTab="2" xr2:uid="{89455287-8B24-461F-AA71-21B3554C127E}"/>
  </bookViews>
  <sheets>
    <sheet name="Ocean Basket" sheetId="5" r:id="rId1"/>
    <sheet name="Amirante" sheetId="6" r:id="rId2"/>
    <sheet name="Island Catch " sheetId="4" r:id="rId3"/>
    <sheet name="Dardanel" sheetId="3" state="hidden" r:id="rId4"/>
    <sheet name="INPESCA" sheetId="2" state="hidden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6" l="1"/>
  <c r="R3" i="6"/>
  <c r="Q3" i="6"/>
  <c r="S2" i="6"/>
  <c r="R2" i="6"/>
  <c r="Q2" i="6"/>
  <c r="V5" i="5"/>
  <c r="U5" i="5"/>
  <c r="Q5" i="5"/>
  <c r="N5" i="5"/>
  <c r="J5" i="5"/>
  <c r="V4" i="5"/>
  <c r="Q4" i="5"/>
  <c r="N4" i="5"/>
  <c r="J4" i="5"/>
  <c r="U4" i="5" s="1"/>
  <c r="V3" i="5"/>
  <c r="U3" i="5"/>
  <c r="Q3" i="5"/>
  <c r="N3" i="5"/>
  <c r="J3" i="5"/>
  <c r="V2" i="5"/>
  <c r="Q2" i="5"/>
  <c r="N2" i="5"/>
  <c r="J2" i="5"/>
  <c r="U2" i="5" s="1"/>
  <c r="R3" i="4" l="1"/>
  <c r="R2" i="4"/>
  <c r="Q3" i="4"/>
  <c r="N3" i="4"/>
  <c r="J3" i="4"/>
  <c r="Q2" i="4"/>
  <c r="N2" i="4"/>
  <c r="J2" i="4"/>
</calcChain>
</file>

<file path=xl/sharedStrings.xml><?xml version="1.0" encoding="utf-8"?>
<sst xmlns="http://schemas.openxmlformats.org/spreadsheetml/2006/main" count="236" uniqueCount="95">
  <si>
    <t>INPESCA</t>
  </si>
  <si>
    <t>Dardanel</t>
  </si>
  <si>
    <t>`</t>
  </si>
  <si>
    <t>SUN/PH</t>
  </si>
  <si>
    <t>MOVEMENT IN/OUT</t>
  </si>
  <si>
    <t>CLIENT</t>
  </si>
  <si>
    <t>ORIGIN</t>
  </si>
  <si>
    <t>SHIPOWNER/OPERATOR</t>
  </si>
  <si>
    <t>Client/CCCSCode</t>
  </si>
  <si>
    <t>OPERATION TYPE</t>
  </si>
  <si>
    <t>BRINE (-12°C)    (tons)</t>
  </si>
  <si>
    <t>TOTAL TONNAGE</t>
  </si>
  <si>
    <t>-12°C OUTGOING TONNAGE</t>
  </si>
  <si>
    <t>Number of BINs IN From Unloading</t>
  </si>
  <si>
    <t>Number of BINs OUT to DISPATCH</t>
  </si>
  <si>
    <t>Number of BINs Moved</t>
  </si>
  <si>
    <t>Number of Bins out of Coldstore for sorting</t>
  </si>
  <si>
    <t>Number of bins in from sorting ex Coldstore</t>
  </si>
  <si>
    <t>Total bins moved from Cold store sorting</t>
  </si>
  <si>
    <t>Sorting TONNAGE</t>
  </si>
  <si>
    <t>Weighting (Incoming unsorted or Outgoing)- (Tons)</t>
  </si>
  <si>
    <t>Tipping tonnage (Shore Crane)</t>
  </si>
  <si>
    <t>Transfer or Additional Move(Bins)</t>
  </si>
  <si>
    <t>Administrative fee (tonnage)</t>
  </si>
  <si>
    <t>OVERTIME BINS MOVEMENT</t>
  </si>
  <si>
    <t>OVERTIME TONNAGE SORTING</t>
  </si>
  <si>
    <t>OVERTIME  WEIGHING(Unsorted)-Tons</t>
  </si>
  <si>
    <t>OVERTIME LOADING/DISPATCH(tonnage)</t>
  </si>
  <si>
    <t>OVERTIME TIPPING TO CONTAINER(tons)</t>
  </si>
  <si>
    <t>IPHS OVERTIME TONNAGE IN/OUT</t>
  </si>
  <si>
    <t>Comments</t>
  </si>
  <si>
    <t>IN</t>
  </si>
  <si>
    <t>VESSEL</t>
  </si>
  <si>
    <t>OUT</t>
  </si>
  <si>
    <t>Various</t>
  </si>
  <si>
    <t>c</t>
  </si>
  <si>
    <t>Tipping tonnage to container(tons)</t>
  </si>
  <si>
    <t>CCCS Cold Store</t>
  </si>
  <si>
    <t>Txori Berri</t>
  </si>
  <si>
    <t>V4124 DAR0924</t>
  </si>
  <si>
    <t>Loading into cargo</t>
  </si>
  <si>
    <t>DATE</t>
  </si>
  <si>
    <t xml:space="preserve">Island Catch </t>
  </si>
  <si>
    <t>Vessel</t>
  </si>
  <si>
    <t>IOT</t>
  </si>
  <si>
    <t>Sorting from Unloading</t>
  </si>
  <si>
    <t>Marlin Head/Tail</t>
  </si>
  <si>
    <t>Marlin Chunks</t>
  </si>
  <si>
    <t>Marlin Head/Tail OFF</t>
  </si>
  <si>
    <t>Tipping tonnage (Static Loader)</t>
  </si>
  <si>
    <t>Ocean Basket</t>
  </si>
  <si>
    <t>BRINE (-12°C)</t>
  </si>
  <si>
    <t>Weighting (Incoming unsorted or Outgoing)</t>
  </si>
  <si>
    <t>Transfer or Additional Move</t>
  </si>
  <si>
    <t>OVERTIME  WEIGHING</t>
  </si>
  <si>
    <t>OVERTIME LOADING/DISPATCH</t>
  </si>
  <si>
    <t>OVERTIME TIPPING TO CONTAINER</t>
  </si>
  <si>
    <t>Amirante</t>
  </si>
  <si>
    <t>Draco</t>
  </si>
  <si>
    <t>1. CGMU5200093</t>
  </si>
  <si>
    <t>26.903kg</t>
  </si>
  <si>
    <t>2. CGMU5239290</t>
  </si>
  <si>
    <t>26.771kg</t>
  </si>
  <si>
    <t>3. CGMU6582318</t>
  </si>
  <si>
    <t>26.520kg</t>
  </si>
  <si>
    <t>4. MNBU3030002</t>
  </si>
  <si>
    <t>8.710kg</t>
  </si>
  <si>
    <t>5. SZLU9042925</t>
  </si>
  <si>
    <t>26.801kg</t>
  </si>
  <si>
    <t>6. TEMU9224373</t>
  </si>
  <si>
    <t>26.816kg</t>
  </si>
  <si>
    <t>Container Loading from CS</t>
  </si>
  <si>
    <t>Tipping Tonnage Static Loader</t>
  </si>
  <si>
    <t>SUN</t>
  </si>
  <si>
    <t xml:space="preserve">Pendruic </t>
  </si>
  <si>
    <t>B5203 ICC_PEN2506</t>
  </si>
  <si>
    <t>Unsorted from unloading</t>
  </si>
  <si>
    <t>17:06-17:25</t>
  </si>
  <si>
    <t>B5205 ICC_EUROPEA2507</t>
  </si>
  <si>
    <t>Sun</t>
  </si>
  <si>
    <t>Layla</t>
  </si>
  <si>
    <t>B5200 LAY_24-04-25-3</t>
  </si>
  <si>
    <t>17:42-17:54</t>
  </si>
  <si>
    <t>Unsorted from Unloading</t>
  </si>
  <si>
    <t>Franche Terre</t>
  </si>
  <si>
    <t>B5202 FRT_25-04-25-4</t>
  </si>
  <si>
    <t>16:23-16:23</t>
  </si>
  <si>
    <t>Vasco</t>
  </si>
  <si>
    <t>B5204 VAS_26-04-25-4</t>
  </si>
  <si>
    <t>16:52-16:53</t>
  </si>
  <si>
    <t>B5197 AF_DRA-23-04-25</t>
  </si>
  <si>
    <t>Izaro</t>
  </si>
  <si>
    <t>B5199 AF_IZA-24-04-25</t>
  </si>
  <si>
    <t>unsorted from unloading</t>
  </si>
  <si>
    <t>16:46-16:48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</si>
</sst>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;\-0.000;;@"/>
    <numFmt numFmtId="166" formatCode="0;\-0;;@"/>
  </numFmts>
  <fonts count="23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theme="3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3"/>
      <name val="Aptos Narrow"/>
      <family val="2"/>
      <scheme val="minor"/>
    </font>
    <font>
      <sz val="12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6">
    <xf numFmtId="0" fontId="0" fillId="0" borderId="0" xfId="0"/>
    <xf numFmtId="14" fontId="0" fillId="0" borderId="1" xfId="0" applyNumberFormat="1" applyBorder="1"/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4" borderId="2" xfId="0" applyFont="1" applyFill="1" applyBorder="1" applyAlignment="1">
      <alignment horizontal="center" wrapText="1"/>
    </xf>
    <xf numFmtId="0" fontId="4" fillId="3" borderId="1" xfId="0" quotePrefix="1" applyFont="1" applyFill="1" applyBorder="1" applyAlignment="1">
      <alignment wrapText="1"/>
    </xf>
    <xf numFmtId="0" fontId="6" fillId="5" borderId="1" xfId="0" quotePrefix="1" applyFont="1" applyFill="1" applyBorder="1" applyAlignment="1">
      <alignment wrapText="1"/>
    </xf>
    <xf numFmtId="0" fontId="6" fillId="6" borderId="1" xfId="0" quotePrefix="1" applyFont="1" applyFill="1" applyBorder="1" applyAlignment="1">
      <alignment wrapText="1"/>
    </xf>
    <xf numFmtId="0" fontId="6" fillId="7" borderId="1" xfId="0" quotePrefix="1" applyFont="1" applyFill="1" applyBorder="1" applyAlignment="1">
      <alignment wrapText="1"/>
    </xf>
    <xf numFmtId="0" fontId="6" fillId="8" borderId="1" xfId="0" applyFont="1" applyFill="1" applyBorder="1" applyAlignment="1">
      <alignment wrapText="1"/>
    </xf>
    <xf numFmtId="0" fontId="6" fillId="9" borderId="1" xfId="0" applyFont="1" applyFill="1" applyBorder="1" applyAlignment="1">
      <alignment wrapText="1"/>
    </xf>
    <xf numFmtId="0" fontId="6" fillId="10" borderId="1" xfId="0" applyFont="1" applyFill="1" applyBorder="1" applyAlignment="1">
      <alignment wrapText="1"/>
    </xf>
    <xf numFmtId="0" fontId="6" fillId="10" borderId="1" xfId="0" applyFont="1" applyFill="1" applyBorder="1" applyAlignment="1">
      <alignment horizontal="center" wrapText="1"/>
    </xf>
    <xf numFmtId="0" fontId="3" fillId="11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0" fillId="0" borderId="1" xfId="0" applyBorder="1"/>
    <xf numFmtId="164" fontId="5" fillId="4" borderId="1" xfId="0" applyNumberFormat="1" applyFont="1" applyFill="1" applyBorder="1" applyAlignment="1">
      <alignment vertical="center"/>
    </xf>
    <xf numFmtId="1" fontId="7" fillId="6" borderId="1" xfId="0" applyNumberFormat="1" applyFont="1" applyFill="1" applyBorder="1" applyAlignment="1">
      <alignment horizontal="center" vertical="center"/>
    </xf>
    <xf numFmtId="164" fontId="0" fillId="8" borderId="1" xfId="0" applyNumberFormat="1" applyFill="1" applyBorder="1"/>
    <xf numFmtId="164" fontId="0" fillId="9" borderId="1" xfId="0" applyNumberFormat="1" applyFill="1" applyBorder="1"/>
    <xf numFmtId="0" fontId="8" fillId="2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3" borderId="1" xfId="0" quotePrefix="1" applyFont="1" applyFill="1" applyBorder="1" applyAlignment="1">
      <alignment vertical="center" wrapText="1"/>
    </xf>
    <xf numFmtId="0" fontId="10" fillId="5" borderId="1" xfId="0" quotePrefix="1" applyFont="1" applyFill="1" applyBorder="1" applyAlignment="1">
      <alignment vertical="center" wrapText="1"/>
    </xf>
    <xf numFmtId="0" fontId="10" fillId="6" borderId="1" xfId="0" quotePrefix="1" applyFont="1" applyFill="1" applyBorder="1" applyAlignment="1">
      <alignment vertical="center" wrapText="1"/>
    </xf>
    <xf numFmtId="0" fontId="10" fillId="7" borderId="1" xfId="0" quotePrefix="1" applyFont="1" applyFill="1" applyBorder="1" applyAlignment="1">
      <alignment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1" xfId="0" applyFont="1" applyBorder="1"/>
    <xf numFmtId="164" fontId="13" fillId="4" borderId="1" xfId="0" applyNumberFormat="1" applyFont="1" applyFill="1" applyBorder="1" applyAlignment="1">
      <alignment vertical="center"/>
    </xf>
    <xf numFmtId="1" fontId="14" fillId="6" borderId="1" xfId="0" applyNumberFormat="1" applyFont="1" applyFill="1" applyBorder="1" applyAlignment="1">
      <alignment horizontal="center" vertical="center"/>
    </xf>
    <xf numFmtId="1" fontId="15" fillId="6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wrapText="1"/>
    </xf>
    <xf numFmtId="0" fontId="17" fillId="3" borderId="1" xfId="0" applyFont="1" applyFill="1" applyBorder="1" applyAlignment="1">
      <alignment wrapText="1"/>
    </xf>
    <xf numFmtId="0" fontId="16" fillId="4" borderId="2" xfId="0" applyFont="1" applyFill="1" applyBorder="1" applyAlignment="1">
      <alignment horizontal="center" wrapText="1"/>
    </xf>
    <xf numFmtId="0" fontId="17" fillId="3" borderId="1" xfId="0" quotePrefix="1" applyFont="1" applyFill="1" applyBorder="1" applyAlignment="1">
      <alignment wrapText="1"/>
    </xf>
    <xf numFmtId="0" fontId="18" fillId="5" borderId="1" xfId="0" quotePrefix="1" applyFont="1" applyFill="1" applyBorder="1" applyAlignment="1">
      <alignment wrapText="1"/>
    </xf>
    <xf numFmtId="0" fontId="18" fillId="6" borderId="1" xfId="0" quotePrefix="1" applyFont="1" applyFill="1" applyBorder="1" applyAlignment="1">
      <alignment wrapText="1"/>
    </xf>
    <xf numFmtId="0" fontId="18" fillId="7" borderId="1" xfId="0" quotePrefix="1" applyFont="1" applyFill="1" applyBorder="1" applyAlignment="1">
      <alignment wrapText="1"/>
    </xf>
    <xf numFmtId="0" fontId="18" fillId="8" borderId="1" xfId="0" applyFont="1" applyFill="1" applyBorder="1" applyAlignment="1">
      <alignment wrapText="1"/>
    </xf>
    <xf numFmtId="0" fontId="18" fillId="9" borderId="1" xfId="0" applyFont="1" applyFill="1" applyBorder="1" applyAlignment="1">
      <alignment wrapText="1"/>
    </xf>
    <xf numFmtId="0" fontId="18" fillId="10" borderId="1" xfId="0" applyFont="1" applyFill="1" applyBorder="1" applyAlignment="1">
      <alignment wrapText="1"/>
    </xf>
    <xf numFmtId="0" fontId="18" fillId="10" borderId="1" xfId="0" applyFont="1" applyFill="1" applyBorder="1" applyAlignment="1">
      <alignment horizontal="center" wrapText="1"/>
    </xf>
    <xf numFmtId="0" fontId="16" fillId="11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0" fillId="8" borderId="1" xfId="0" applyFill="1" applyBorder="1"/>
    <xf numFmtId="164" fontId="19" fillId="9" borderId="1" xfId="0" applyNumberFormat="1" applyFont="1" applyFill="1" applyBorder="1" applyAlignment="1">
      <alignment vertical="center"/>
    </xf>
    <xf numFmtId="0" fontId="18" fillId="9" borderId="2" xfId="0" applyFont="1" applyFill="1" applyBorder="1" applyAlignment="1">
      <alignment horizontal="center" vertical="center" wrapText="1"/>
    </xf>
    <xf numFmtId="14" fontId="12" fillId="0" borderId="1" xfId="0" applyNumberFormat="1" applyFont="1" applyBorder="1"/>
    <xf numFmtId="0" fontId="12" fillId="8" borderId="1" xfId="0" applyFont="1" applyFill="1" applyBorder="1" applyAlignment="1">
      <alignment horizontal="center"/>
    </xf>
    <xf numFmtId="164" fontId="12" fillId="12" borderId="1" xfId="0" applyNumberFormat="1" applyFont="1" applyFill="1" applyBorder="1" applyAlignment="1">
      <alignment horizontal="center"/>
    </xf>
    <xf numFmtId="20" fontId="12" fillId="0" borderId="1" xfId="0" applyNumberFormat="1" applyFont="1" applyBorder="1"/>
    <xf numFmtId="0" fontId="12" fillId="0" borderId="0" xfId="0" applyFont="1"/>
    <xf numFmtId="14" fontId="16" fillId="2" borderId="1" xfId="0" applyNumberFormat="1" applyFont="1" applyFill="1" applyBorder="1" applyAlignment="1">
      <alignment horizontal="center" vertical="center" wrapText="1"/>
    </xf>
    <xf numFmtId="165" fontId="16" fillId="2" borderId="1" xfId="0" applyNumberFormat="1" applyFont="1" applyFill="1" applyBorder="1" applyAlignment="1">
      <alignment horizontal="center" vertical="center" wrapText="1"/>
    </xf>
    <xf numFmtId="165" fontId="17" fillId="3" borderId="1" xfId="0" applyNumberFormat="1" applyFont="1" applyFill="1" applyBorder="1" applyAlignment="1">
      <alignment horizontal="center" vertical="center" wrapText="1"/>
    </xf>
    <xf numFmtId="165" fontId="16" fillId="4" borderId="1" xfId="0" applyNumberFormat="1" applyFont="1" applyFill="1" applyBorder="1" applyAlignment="1">
      <alignment horizontal="center" vertical="center" wrapText="1"/>
    </xf>
    <xf numFmtId="165" fontId="17" fillId="3" borderId="1" xfId="0" quotePrefix="1" applyNumberFormat="1" applyFont="1" applyFill="1" applyBorder="1" applyAlignment="1">
      <alignment horizontal="center" wrapText="1"/>
    </xf>
    <xf numFmtId="166" fontId="18" fillId="13" borderId="1" xfId="0" quotePrefix="1" applyNumberFormat="1" applyFont="1" applyFill="1" applyBorder="1" applyAlignment="1">
      <alignment horizontal="center" vertical="center" wrapText="1"/>
    </xf>
    <xf numFmtId="166" fontId="18" fillId="6" borderId="1" xfId="0" quotePrefix="1" applyNumberFormat="1" applyFont="1" applyFill="1" applyBorder="1" applyAlignment="1">
      <alignment horizontal="center" vertical="center" wrapText="1"/>
    </xf>
    <xf numFmtId="166" fontId="18" fillId="7" borderId="1" xfId="0" quotePrefix="1" applyNumberFormat="1" applyFont="1" applyFill="1" applyBorder="1" applyAlignment="1">
      <alignment horizontal="center" vertical="center" wrapText="1"/>
    </xf>
    <xf numFmtId="165" fontId="18" fillId="14" borderId="1" xfId="0" applyNumberFormat="1" applyFont="1" applyFill="1" applyBorder="1" applyAlignment="1">
      <alignment horizontal="center" vertical="center" wrapText="1"/>
    </xf>
    <xf numFmtId="165" fontId="18" fillId="9" borderId="1" xfId="0" applyNumberFormat="1" applyFont="1" applyFill="1" applyBorder="1" applyAlignment="1">
      <alignment horizontal="center" wrapText="1"/>
    </xf>
    <xf numFmtId="165" fontId="18" fillId="9" borderId="1" xfId="0" applyNumberFormat="1" applyFont="1" applyFill="1" applyBorder="1" applyAlignment="1">
      <alignment horizontal="center" vertical="center" wrapText="1"/>
    </xf>
    <xf numFmtId="165" fontId="18" fillId="10" borderId="1" xfId="0" applyNumberFormat="1" applyFont="1" applyFill="1" applyBorder="1" applyAlignment="1">
      <alignment horizontal="center" vertical="center" wrapText="1"/>
    </xf>
    <xf numFmtId="166" fontId="16" fillId="11" borderId="1" xfId="0" applyNumberFormat="1" applyFont="1" applyFill="1" applyBorder="1" applyAlignment="1">
      <alignment horizontal="center" vertical="center" wrapText="1"/>
    </xf>
    <xf numFmtId="165" fontId="16" fillId="11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165" fontId="20" fillId="0" borderId="1" xfId="0" applyNumberFormat="1" applyFont="1" applyBorder="1" applyAlignment="1">
      <alignment horizontal="center"/>
    </xf>
    <xf numFmtId="14" fontId="21" fillId="15" borderId="1" xfId="0" applyNumberFormat="1" applyFont="1" applyFill="1" applyBorder="1" applyAlignment="1">
      <alignment wrapText="1"/>
    </xf>
    <xf numFmtId="165" fontId="0" fillId="16" borderId="1" xfId="0" applyNumberFormat="1" applyFill="1" applyBorder="1"/>
    <xf numFmtId="165" fontId="21" fillId="15" borderId="1" xfId="0" applyNumberFormat="1" applyFont="1" applyFill="1" applyBorder="1" applyAlignment="1">
      <alignment horizontal="center" wrapText="1"/>
    </xf>
    <xf numFmtId="165" fontId="21" fillId="15" borderId="1" xfId="0" applyNumberFormat="1" applyFont="1" applyFill="1" applyBorder="1" applyAlignment="1">
      <alignment wrapText="1"/>
    </xf>
    <xf numFmtId="165" fontId="19" fillId="15" borderId="1" xfId="0" applyNumberFormat="1" applyFont="1" applyFill="1" applyBorder="1" applyAlignment="1">
      <alignment horizontal="left" vertical="center"/>
    </xf>
    <xf numFmtId="165" fontId="21" fillId="0" borderId="3" xfId="0" applyNumberFormat="1" applyFont="1" applyBorder="1" applyAlignment="1">
      <alignment horizontal="center" vertical="center"/>
    </xf>
    <xf numFmtId="165" fontId="13" fillId="4" borderId="1" xfId="0" applyNumberFormat="1" applyFont="1" applyFill="1" applyBorder="1" applyAlignment="1">
      <alignment horizontal="center" vertical="center"/>
    </xf>
    <xf numFmtId="165" fontId="21" fillId="17" borderId="1" xfId="0" applyNumberFormat="1" applyFont="1" applyFill="1" applyBorder="1" applyAlignment="1">
      <alignment vertical="center"/>
    </xf>
    <xf numFmtId="166" fontId="21" fillId="0" borderId="1" xfId="0" applyNumberFormat="1" applyFont="1" applyBorder="1" applyAlignment="1">
      <alignment vertical="center"/>
    </xf>
    <xf numFmtId="166" fontId="21" fillId="17" borderId="1" xfId="0" applyNumberFormat="1" applyFont="1" applyFill="1" applyBorder="1" applyAlignment="1">
      <alignment vertical="center"/>
    </xf>
    <xf numFmtId="166" fontId="19" fillId="6" borderId="1" xfId="0" applyNumberFormat="1" applyFont="1" applyFill="1" applyBorder="1" applyAlignment="1">
      <alignment horizontal="center" vertical="center"/>
    </xf>
    <xf numFmtId="166" fontId="21" fillId="6" borderId="1" xfId="0" applyNumberFormat="1" applyFont="1" applyFill="1" applyBorder="1" applyAlignment="1">
      <alignment vertical="center"/>
    </xf>
    <xf numFmtId="165" fontId="21" fillId="18" borderId="1" xfId="0" applyNumberFormat="1" applyFont="1" applyFill="1" applyBorder="1" applyAlignment="1">
      <alignment vertical="center"/>
    </xf>
    <xf numFmtId="164" fontId="22" fillId="9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165" fontId="21" fillId="0" borderId="3" xfId="0" applyNumberFormat="1" applyFont="1" applyBorder="1" applyAlignment="1">
      <alignment vertical="center"/>
    </xf>
    <xf numFmtId="165" fontId="21" fillId="0" borderId="1" xfId="0" applyNumberFormat="1" applyFont="1" applyBorder="1" applyAlignment="1">
      <alignment vertical="center"/>
    </xf>
    <xf numFmtId="165" fontId="21" fillId="0" borderId="4" xfId="0" applyNumberFormat="1" applyFont="1" applyBorder="1" applyAlignment="1">
      <alignment vertical="center"/>
    </xf>
    <xf numFmtId="165" fontId="12" fillId="0" borderId="3" xfId="0" applyNumberFormat="1" applyFont="1" applyBorder="1" applyAlignment="1">
      <alignment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LISE%20IADM\New%20Operation%20Files%20by%20Client\Amirantes\2023%20CCCS%20AMIRANTE%20OPERATIONS%201.xlsx" TargetMode="External"/><Relationship Id="rId1" Type="http://schemas.openxmlformats.org/officeDocument/2006/relationships/externalLinkPath" Target="/LISE%20IADM/New%20Operation%20Files%20by%20Client/Amirantes/2023%20CCCS%20AMIRANTE%20OPERATIONS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ILY ACTIVITY"/>
      <sheetName val="Sheet1"/>
      <sheetName val="CCCS Tarif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46136-7F85-468F-9B5A-B8ACD3E15ED9}">
  <dimension ref="A1:AG5"/>
  <sheetViews>
    <sheetView topLeftCell="A2" workbookViewId="0">
      <selection activeCell="D28" sqref="D28"/>
    </sheetView>
  </sheetViews>
  <sheetFormatPr defaultRowHeight="14.4" x14ac:dyDescent="0.3"/>
  <cols>
    <col min="1" max="1" width="13.44140625" customWidth="1"/>
    <col min="11" max="11" width="12.6640625" customWidth="1"/>
  </cols>
  <sheetData>
    <row r="1" spans="1:33" s="34" customFormat="1" ht="140.4" x14ac:dyDescent="0.3">
      <c r="A1" s="20" t="s">
        <v>41</v>
      </c>
      <c r="B1" s="20" t="s">
        <v>3</v>
      </c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20" t="s">
        <v>9</v>
      </c>
      <c r="I1" s="21" t="s">
        <v>10</v>
      </c>
      <c r="J1" s="22" t="s">
        <v>11</v>
      </c>
      <c r="K1" s="23" t="s">
        <v>12</v>
      </c>
      <c r="L1" s="24" t="s">
        <v>13</v>
      </c>
      <c r="M1" s="24" t="s">
        <v>14</v>
      </c>
      <c r="N1" s="25" t="s">
        <v>15</v>
      </c>
      <c r="O1" s="26" t="s">
        <v>16</v>
      </c>
      <c r="P1" s="26" t="s">
        <v>17</v>
      </c>
      <c r="Q1" s="25" t="s">
        <v>18</v>
      </c>
      <c r="R1" s="25" t="s">
        <v>46</v>
      </c>
      <c r="S1" s="25" t="s">
        <v>47</v>
      </c>
      <c r="T1" s="25" t="s">
        <v>48</v>
      </c>
      <c r="U1" s="27" t="s">
        <v>19</v>
      </c>
      <c r="V1" s="28" t="s">
        <v>20</v>
      </c>
      <c r="W1" s="54" t="s">
        <v>49</v>
      </c>
      <c r="X1" s="54" t="s">
        <v>21</v>
      </c>
      <c r="Y1" s="30" t="s">
        <v>22</v>
      </c>
      <c r="Z1" s="31" t="s">
        <v>23</v>
      </c>
      <c r="AA1" s="32" t="s">
        <v>24</v>
      </c>
      <c r="AB1" s="32" t="s">
        <v>25</v>
      </c>
      <c r="AC1" s="32" t="s">
        <v>26</v>
      </c>
      <c r="AD1" s="32" t="s">
        <v>27</v>
      </c>
      <c r="AE1" s="32" t="s">
        <v>28</v>
      </c>
      <c r="AF1" s="33" t="s">
        <v>29</v>
      </c>
      <c r="AG1" s="20" t="s">
        <v>30</v>
      </c>
    </row>
    <row r="2" spans="1:33" s="59" customFormat="1" ht="15.6" x14ac:dyDescent="0.3">
      <c r="A2" s="55">
        <v>45774</v>
      </c>
      <c r="B2" s="35" t="s">
        <v>79</v>
      </c>
      <c r="C2" s="35" t="s">
        <v>31</v>
      </c>
      <c r="D2" s="35" t="s">
        <v>50</v>
      </c>
      <c r="E2" s="35" t="s">
        <v>43</v>
      </c>
      <c r="F2" s="35" t="s">
        <v>80</v>
      </c>
      <c r="G2" s="35" t="s">
        <v>81</v>
      </c>
      <c r="H2" s="35" t="s">
        <v>45</v>
      </c>
      <c r="I2" s="35">
        <v>6.6310000000000002</v>
      </c>
      <c r="J2" s="36">
        <f t="shared" ref="J2:J5" si="0">I2+ABS(K2)</f>
        <v>6.6310000000000002</v>
      </c>
      <c r="K2" s="35"/>
      <c r="L2" s="35">
        <v>8</v>
      </c>
      <c r="M2" s="35"/>
      <c r="N2" s="37">
        <f t="shared" ref="N2:N5" si="1">L2+ABS(M2)</f>
        <v>8</v>
      </c>
      <c r="O2" s="35"/>
      <c r="P2" s="35"/>
      <c r="Q2" s="37">
        <f t="shared" ref="Q2:Q5" si="2">ABS(ABS(O2)+P2)</f>
        <v>0</v>
      </c>
      <c r="R2" s="37"/>
      <c r="S2" s="37"/>
      <c r="T2" s="37"/>
      <c r="U2" s="56">
        <f t="shared" ref="U2:U5" si="3">IF(ISNUMBER(SEARCH("sorting",H2)),J2,0)</f>
        <v>6.6310000000000002</v>
      </c>
      <c r="V2" s="57">
        <f t="shared" ref="V2:V5" si="4">IF(OR(ISNUMBER(SEARCH("unsorted",H2)),ISNUMBER(SEARCH("Dispatch",H2)),ISNUMBER(SEARCH(" Loading ",H2))),J2,0)</f>
        <v>0</v>
      </c>
      <c r="W2" s="57"/>
      <c r="X2" s="35"/>
      <c r="Y2" s="35"/>
      <c r="Z2" s="35"/>
      <c r="AA2" s="35">
        <v>8</v>
      </c>
      <c r="AB2" s="35">
        <v>6.6310000000000002</v>
      </c>
      <c r="AC2" s="35"/>
      <c r="AD2" s="35"/>
      <c r="AE2" s="35"/>
      <c r="AF2" s="35">
        <v>6.6310000000000002</v>
      </c>
      <c r="AG2" s="58" t="s">
        <v>82</v>
      </c>
    </row>
    <row r="3" spans="1:33" s="59" customFormat="1" ht="15.6" x14ac:dyDescent="0.3">
      <c r="A3" s="55">
        <v>45774</v>
      </c>
      <c r="B3" s="35" t="s">
        <v>79</v>
      </c>
      <c r="C3" s="35" t="s">
        <v>31</v>
      </c>
      <c r="D3" s="35" t="s">
        <v>50</v>
      </c>
      <c r="E3" s="35" t="s">
        <v>43</v>
      </c>
      <c r="F3" s="35" t="s">
        <v>80</v>
      </c>
      <c r="G3" s="35" t="s">
        <v>81</v>
      </c>
      <c r="H3" s="35" t="s">
        <v>83</v>
      </c>
      <c r="I3" s="35">
        <v>1.7050000000000001</v>
      </c>
      <c r="J3" s="36">
        <f t="shared" si="0"/>
        <v>1.7050000000000001</v>
      </c>
      <c r="K3" s="35"/>
      <c r="L3" s="35">
        <v>2</v>
      </c>
      <c r="M3" s="35"/>
      <c r="N3" s="37">
        <f t="shared" si="1"/>
        <v>2</v>
      </c>
      <c r="O3" s="35"/>
      <c r="P3" s="35"/>
      <c r="Q3" s="37">
        <f t="shared" si="2"/>
        <v>0</v>
      </c>
      <c r="R3" s="37"/>
      <c r="S3" s="37"/>
      <c r="T3" s="37"/>
      <c r="U3" s="56">
        <f t="shared" si="3"/>
        <v>0</v>
      </c>
      <c r="V3" s="57">
        <f t="shared" si="4"/>
        <v>1.7050000000000001</v>
      </c>
      <c r="W3" s="57"/>
      <c r="X3" s="35"/>
      <c r="Y3" s="35"/>
      <c r="Z3" s="35"/>
      <c r="AA3" s="35"/>
      <c r="AB3" s="35"/>
      <c r="AC3" s="35"/>
      <c r="AD3" s="35"/>
      <c r="AE3" s="35"/>
      <c r="AF3" s="35"/>
      <c r="AG3" s="58"/>
    </row>
    <row r="4" spans="1:33" s="59" customFormat="1" ht="15.6" x14ac:dyDescent="0.3">
      <c r="A4" s="55">
        <v>45774</v>
      </c>
      <c r="B4" s="35" t="s">
        <v>79</v>
      </c>
      <c r="C4" s="35" t="s">
        <v>31</v>
      </c>
      <c r="D4" s="35" t="s">
        <v>50</v>
      </c>
      <c r="E4" s="35" t="s">
        <v>43</v>
      </c>
      <c r="F4" s="35" t="s">
        <v>84</v>
      </c>
      <c r="G4" s="35" t="s">
        <v>85</v>
      </c>
      <c r="H4" s="35" t="s">
        <v>45</v>
      </c>
      <c r="I4" s="35">
        <v>3.0030000000000001</v>
      </c>
      <c r="J4" s="36">
        <f t="shared" si="0"/>
        <v>3.0030000000000001</v>
      </c>
      <c r="K4" s="35"/>
      <c r="L4" s="35">
        <v>5</v>
      </c>
      <c r="M4" s="35"/>
      <c r="N4" s="37">
        <f t="shared" si="1"/>
        <v>5</v>
      </c>
      <c r="O4" s="35"/>
      <c r="P4" s="35"/>
      <c r="Q4" s="37">
        <f t="shared" si="2"/>
        <v>0</v>
      </c>
      <c r="R4" s="37"/>
      <c r="S4" s="37"/>
      <c r="T4" s="37"/>
      <c r="U4" s="56">
        <f t="shared" si="3"/>
        <v>3.0030000000000001</v>
      </c>
      <c r="V4" s="57">
        <f t="shared" si="4"/>
        <v>0</v>
      </c>
      <c r="W4" s="57"/>
      <c r="X4" s="35"/>
      <c r="Y4" s="35"/>
      <c r="Z4" s="35"/>
      <c r="AA4" s="35">
        <v>1</v>
      </c>
      <c r="AB4" s="35">
        <v>0.46300000000000002</v>
      </c>
      <c r="AC4" s="35"/>
      <c r="AD4" s="35"/>
      <c r="AE4" s="35"/>
      <c r="AF4" s="35">
        <v>0.46300000000000002</v>
      </c>
      <c r="AG4" s="58" t="s">
        <v>86</v>
      </c>
    </row>
    <row r="5" spans="1:33" s="59" customFormat="1" ht="15.6" x14ac:dyDescent="0.3">
      <c r="A5" s="55">
        <v>45774</v>
      </c>
      <c r="B5" s="35" t="s">
        <v>79</v>
      </c>
      <c r="C5" s="35" t="s">
        <v>31</v>
      </c>
      <c r="D5" s="35" t="s">
        <v>50</v>
      </c>
      <c r="E5" s="35" t="s">
        <v>43</v>
      </c>
      <c r="F5" s="35" t="s">
        <v>87</v>
      </c>
      <c r="G5" s="35" t="s">
        <v>88</v>
      </c>
      <c r="H5" s="35" t="s">
        <v>83</v>
      </c>
      <c r="I5" s="35">
        <v>2.9710000000000001</v>
      </c>
      <c r="J5" s="36">
        <f t="shared" si="0"/>
        <v>2.9710000000000001</v>
      </c>
      <c r="K5" s="35"/>
      <c r="L5" s="35">
        <v>3</v>
      </c>
      <c r="M5" s="35"/>
      <c r="N5" s="37">
        <f t="shared" si="1"/>
        <v>3</v>
      </c>
      <c r="O5" s="35"/>
      <c r="P5" s="35"/>
      <c r="Q5" s="37">
        <f t="shared" si="2"/>
        <v>0</v>
      </c>
      <c r="R5" s="37"/>
      <c r="S5" s="37"/>
      <c r="T5" s="37"/>
      <c r="U5" s="56">
        <f t="shared" si="3"/>
        <v>0</v>
      </c>
      <c r="V5" s="57">
        <f t="shared" si="4"/>
        <v>2.9710000000000001</v>
      </c>
      <c r="W5" s="57"/>
      <c r="X5" s="35"/>
      <c r="Y5" s="35"/>
      <c r="Z5" s="35"/>
      <c r="AA5" s="35">
        <v>3</v>
      </c>
      <c r="AB5" s="35">
        <v>2.9710000000000001</v>
      </c>
      <c r="AC5" s="35"/>
      <c r="AD5" s="35"/>
      <c r="AE5" s="35"/>
      <c r="AF5" s="35">
        <v>2.9710000000000001</v>
      </c>
      <c r="AG5" s="58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6E34A-1D06-4150-A234-9A30B815E45C}">
  <dimension ref="A1:AD3"/>
  <sheetViews>
    <sheetView workbookViewId="0">
      <selection activeCell="P11" sqref="P11"/>
    </sheetView>
  </sheetViews>
  <sheetFormatPr defaultRowHeight="14.4" x14ac:dyDescent="0.3"/>
  <cols>
    <col min="1" max="1" width="13.109375" customWidth="1"/>
  </cols>
  <sheetData>
    <row r="1" spans="1:30" s="75" customFormat="1" ht="139.19999999999999" x14ac:dyDescent="0.35">
      <c r="A1" s="60" t="s">
        <v>41</v>
      </c>
      <c r="B1" s="61" t="s">
        <v>3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2" t="s">
        <v>51</v>
      </c>
      <c r="J1" s="63" t="s">
        <v>11</v>
      </c>
      <c r="K1" s="64" t="s">
        <v>12</v>
      </c>
      <c r="L1" s="65" t="s">
        <v>13</v>
      </c>
      <c r="M1" s="43" t="s">
        <v>14</v>
      </c>
      <c r="N1" s="66" t="s">
        <v>15</v>
      </c>
      <c r="O1" s="67" t="s">
        <v>16</v>
      </c>
      <c r="P1" s="67" t="s">
        <v>17</v>
      </c>
      <c r="Q1" s="66" t="s">
        <v>18</v>
      </c>
      <c r="R1" s="68" t="s">
        <v>19</v>
      </c>
      <c r="S1" s="69" t="s">
        <v>52</v>
      </c>
      <c r="T1" s="69" t="s">
        <v>49</v>
      </c>
      <c r="U1" s="70" t="s">
        <v>21</v>
      </c>
      <c r="V1" s="71" t="s">
        <v>53</v>
      </c>
      <c r="W1" s="49" t="s">
        <v>23</v>
      </c>
      <c r="X1" s="72" t="s">
        <v>24</v>
      </c>
      <c r="Y1" s="73" t="s">
        <v>25</v>
      </c>
      <c r="Z1" s="73" t="s">
        <v>54</v>
      </c>
      <c r="AA1" s="73" t="s">
        <v>55</v>
      </c>
      <c r="AB1" s="73" t="s">
        <v>56</v>
      </c>
      <c r="AC1" s="74" t="s">
        <v>29</v>
      </c>
      <c r="AD1" s="61" t="s">
        <v>30</v>
      </c>
    </row>
    <row r="2" spans="1:30" s="95" customFormat="1" ht="31.2" x14ac:dyDescent="0.3">
      <c r="A2" s="76">
        <v>45774</v>
      </c>
      <c r="B2" s="77" t="s">
        <v>73</v>
      </c>
      <c r="C2" s="78" t="s">
        <v>31</v>
      </c>
      <c r="D2" s="79" t="s">
        <v>57</v>
      </c>
      <c r="E2" s="80" t="s">
        <v>43</v>
      </c>
      <c r="F2" s="80" t="s">
        <v>58</v>
      </c>
      <c r="G2" s="80" t="s">
        <v>90</v>
      </c>
      <c r="H2" s="80" t="s">
        <v>76</v>
      </c>
      <c r="I2" s="81">
        <v>1.9830000000000001</v>
      </c>
      <c r="J2" s="82">
        <v>1.9830000000000001</v>
      </c>
      <c r="K2" s="83"/>
      <c r="L2" s="84">
        <v>2</v>
      </c>
      <c r="M2" s="85"/>
      <c r="N2" s="86">
        <v>2</v>
      </c>
      <c r="O2" s="84"/>
      <c r="P2" s="84"/>
      <c r="Q2" s="87">
        <f>ABS([1]!Table22[[#This Row],[Number of Bins out of Coldstore for sorting]])+ABS([1]!Table22[[#This Row],[Number of bins in from sorting ex Coldstore]])</f>
        <v>0</v>
      </c>
      <c r="R2" s="88">
        <f t="shared" ref="R2:R3" si="0">IF(ISNUMBER(SEARCH("sorting",H2)),J2,0)</f>
        <v>0</v>
      </c>
      <c r="S2" s="89">
        <f t="shared" ref="S2:S3" si="1">IF(OR(ISNUMBER(SEARCH("unsorted",H2)),ISNUMBER(SEARCH("Transfer",H2)),ISNUMBER(SEARCH("Dispatch",H2)),ISNUMBER(SEARCH("Container loading",H2))),J2,0)</f>
        <v>1.9830000000000001</v>
      </c>
      <c r="T2" s="89"/>
      <c r="U2" s="90"/>
      <c r="V2" s="91"/>
      <c r="W2" s="92"/>
      <c r="X2" s="84"/>
      <c r="Y2" s="93"/>
      <c r="Z2" s="93"/>
      <c r="AA2" s="93"/>
      <c r="AB2" s="93"/>
      <c r="AC2" s="92"/>
      <c r="AD2" s="94"/>
    </row>
    <row r="3" spans="1:30" s="95" customFormat="1" ht="31.2" x14ac:dyDescent="0.3">
      <c r="A3" s="76">
        <v>45774</v>
      </c>
      <c r="B3" s="77" t="s">
        <v>73</v>
      </c>
      <c r="C3" s="78" t="s">
        <v>31</v>
      </c>
      <c r="D3" s="79" t="s">
        <v>57</v>
      </c>
      <c r="E3" s="80" t="s">
        <v>43</v>
      </c>
      <c r="F3" s="80" t="s">
        <v>91</v>
      </c>
      <c r="G3" s="80" t="s">
        <v>92</v>
      </c>
      <c r="H3" s="80" t="s">
        <v>93</v>
      </c>
      <c r="I3" s="81">
        <v>5.52</v>
      </c>
      <c r="J3" s="82">
        <v>5.52</v>
      </c>
      <c r="K3" s="83"/>
      <c r="L3" s="84">
        <v>6</v>
      </c>
      <c r="M3" s="85"/>
      <c r="N3" s="86">
        <v>6</v>
      </c>
      <c r="O3" s="84"/>
      <c r="P3" s="84"/>
      <c r="Q3" s="87">
        <f>ABS([1]!Table22[[#This Row],[Number of Bins out of Coldstore for sorting]])+ABS([1]!Table22[[#This Row],[Number of bins in from sorting ex Coldstore]])</f>
        <v>0</v>
      </c>
      <c r="R3" s="88">
        <f t="shared" si="0"/>
        <v>0</v>
      </c>
      <c r="S3" s="89">
        <f t="shared" si="1"/>
        <v>5.52</v>
      </c>
      <c r="T3" s="89"/>
      <c r="U3" s="90"/>
      <c r="V3" s="91"/>
      <c r="W3" s="92"/>
      <c r="X3" s="84">
        <v>6</v>
      </c>
      <c r="Y3" s="93">
        <v>5.52</v>
      </c>
      <c r="Z3" s="93"/>
      <c r="AA3" s="93"/>
      <c r="AB3" s="93"/>
      <c r="AC3" s="92">
        <v>5.52</v>
      </c>
      <c r="AD3" s="94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6EF8-7183-40D0-B3CE-714F475A141C}">
  <dimension ref="A1:AC3"/>
  <sheetViews>
    <sheetView tabSelected="1" workbookViewId="0">
      <selection activeCell="K24" sqref="K22:L24"/>
    </sheetView>
  </sheetViews>
  <sheetFormatPr defaultRowHeight="14.4" x14ac:dyDescent="0.3"/>
  <sheetData>
    <row r="1" spans="1:29" ht="64.5" customHeight="1" x14ac:dyDescent="0.35">
      <c r="A1" s="39" t="s">
        <v>41</v>
      </c>
      <c r="B1" s="39" t="s">
        <v>3</v>
      </c>
      <c r="C1" s="39" t="s">
        <v>4</v>
      </c>
      <c r="D1" s="39" t="s">
        <v>5</v>
      </c>
      <c r="E1" s="39" t="s">
        <v>6</v>
      </c>
      <c r="F1" s="39" t="s">
        <v>7</v>
      </c>
      <c r="G1" s="39" t="s">
        <v>8</v>
      </c>
      <c r="H1" s="39" t="s">
        <v>9</v>
      </c>
      <c r="I1" s="40" t="s">
        <v>10</v>
      </c>
      <c r="J1" s="41" t="s">
        <v>11</v>
      </c>
      <c r="K1" s="42" t="s">
        <v>12</v>
      </c>
      <c r="L1" s="43" t="s">
        <v>13</v>
      </c>
      <c r="M1" s="43" t="s">
        <v>14</v>
      </c>
      <c r="N1" s="44" t="s">
        <v>15</v>
      </c>
      <c r="O1" s="45" t="s">
        <v>16</v>
      </c>
      <c r="P1" s="45" t="s">
        <v>17</v>
      </c>
      <c r="Q1" s="44" t="s">
        <v>18</v>
      </c>
      <c r="R1" s="46" t="s">
        <v>19</v>
      </c>
      <c r="S1" s="47" t="s">
        <v>20</v>
      </c>
      <c r="T1" s="47" t="s">
        <v>36</v>
      </c>
      <c r="U1" s="48" t="s">
        <v>22</v>
      </c>
      <c r="V1" s="49" t="s">
        <v>23</v>
      </c>
      <c r="W1" s="50" t="s">
        <v>24</v>
      </c>
      <c r="X1" s="50" t="s">
        <v>25</v>
      </c>
      <c r="Y1" s="50" t="s">
        <v>26</v>
      </c>
      <c r="Z1" s="50" t="s">
        <v>27</v>
      </c>
      <c r="AA1" s="50" t="s">
        <v>28</v>
      </c>
      <c r="AB1" s="51" t="s">
        <v>29</v>
      </c>
      <c r="AC1" s="39" t="s">
        <v>30</v>
      </c>
    </row>
    <row r="2" spans="1:29" ht="15.6" x14ac:dyDescent="0.3">
      <c r="A2" s="1">
        <v>45774</v>
      </c>
      <c r="B2" s="15" t="s">
        <v>73</v>
      </c>
      <c r="C2" s="15" t="s">
        <v>31</v>
      </c>
      <c r="D2" s="15" t="s">
        <v>42</v>
      </c>
      <c r="E2" s="15" t="s">
        <v>43</v>
      </c>
      <c r="F2" s="15" t="s">
        <v>74</v>
      </c>
      <c r="G2" s="15" t="s">
        <v>75</v>
      </c>
      <c r="H2" s="15" t="s">
        <v>76</v>
      </c>
      <c r="I2" s="35">
        <v>8.2249999999999996</v>
      </c>
      <c r="J2" s="36">
        <f t="shared" ref="J2:J3" si="0">I2+ABS(K2)</f>
        <v>8.2249999999999996</v>
      </c>
      <c r="K2" s="15"/>
      <c r="L2" s="35">
        <v>8</v>
      </c>
      <c r="M2" s="15"/>
      <c r="N2" s="37">
        <f t="shared" ref="N2:N3" si="1">L2+ABS(M2)</f>
        <v>8</v>
      </c>
      <c r="O2" s="15">
        <v>0</v>
      </c>
      <c r="P2" s="15">
        <v>0</v>
      </c>
      <c r="Q2" s="37">
        <f t="shared" ref="Q2:Q3" si="2">ABS(O2)+P2</f>
        <v>0</v>
      </c>
      <c r="R2" s="52">
        <f t="shared" ref="R2:R3" si="3">IF(OR(ISNUMBER(SEARCH("sorting",F2)),ISNUMBER(SEARCH("Transfer",E2))),G2,0)</f>
        <v>0</v>
      </c>
      <c r="S2" s="53">
        <v>8.2249999999999996</v>
      </c>
      <c r="T2" s="15"/>
      <c r="U2" s="15"/>
      <c r="V2" s="15"/>
      <c r="W2" s="15">
        <v>7</v>
      </c>
      <c r="X2" s="15">
        <v>5.1929999999999996</v>
      </c>
      <c r="Y2" s="15"/>
      <c r="Z2" s="15"/>
      <c r="AA2" s="15"/>
      <c r="AB2" s="15">
        <v>5.1929999999999996</v>
      </c>
      <c r="AC2" s="15" t="s">
        <v>77</v>
      </c>
    </row>
    <row r="3" spans="1:29" ht="15.6" x14ac:dyDescent="0.3">
      <c r="A3" s="1">
        <v>45774</v>
      </c>
      <c r="B3" s="15" t="s">
        <v>73</v>
      </c>
      <c r="C3" s="15" t="s">
        <v>31</v>
      </c>
      <c r="D3" s="15" t="s">
        <v>42</v>
      </c>
      <c r="E3" s="15" t="s">
        <v>43</v>
      </c>
      <c r="F3" s="15" t="s">
        <v>44</v>
      </c>
      <c r="G3" s="15" t="s">
        <v>78</v>
      </c>
      <c r="H3" s="15" t="s">
        <v>76</v>
      </c>
      <c r="I3" s="35">
        <v>8.8249999999999993</v>
      </c>
      <c r="J3" s="36">
        <f t="shared" si="0"/>
        <v>8.8249999999999993</v>
      </c>
      <c r="K3" s="15"/>
      <c r="L3" s="35">
        <v>10</v>
      </c>
      <c r="M3" s="15"/>
      <c r="N3" s="37">
        <f t="shared" si="1"/>
        <v>10</v>
      </c>
      <c r="O3" s="15">
        <v>0</v>
      </c>
      <c r="P3" s="15">
        <v>0</v>
      </c>
      <c r="Q3" s="37">
        <f t="shared" si="2"/>
        <v>0</v>
      </c>
      <c r="R3" s="52">
        <f t="shared" si="3"/>
        <v>0</v>
      </c>
      <c r="S3" s="53">
        <v>8.8249999999999993</v>
      </c>
      <c r="T3" s="15"/>
      <c r="U3" s="15"/>
      <c r="V3" s="15"/>
      <c r="W3" s="15"/>
      <c r="X3" s="15"/>
      <c r="Y3" s="15"/>
      <c r="Z3" s="15"/>
      <c r="AA3" s="15"/>
      <c r="AB3" s="15"/>
      <c r="AC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002CB-8765-40C0-85BA-722ECB4E12A6}">
  <dimension ref="A1:AC2"/>
  <sheetViews>
    <sheetView workbookViewId="0">
      <selection activeCell="C12" sqref="C12"/>
    </sheetView>
  </sheetViews>
  <sheetFormatPr defaultRowHeight="14.4" x14ac:dyDescent="0.3"/>
  <sheetData>
    <row r="1" spans="1:29" s="34" customFormat="1" ht="140.4" x14ac:dyDescent="0.3">
      <c r="A1" s="20" t="s">
        <v>35</v>
      </c>
      <c r="B1" s="20" t="s">
        <v>3</v>
      </c>
      <c r="C1" s="20" t="s">
        <v>4</v>
      </c>
      <c r="D1" s="20" t="s">
        <v>5</v>
      </c>
      <c r="E1" s="20" t="s">
        <v>6</v>
      </c>
      <c r="F1" s="20" t="s">
        <v>7</v>
      </c>
      <c r="G1" s="20" t="s">
        <v>8</v>
      </c>
      <c r="H1" s="20" t="s">
        <v>9</v>
      </c>
      <c r="I1" s="21" t="s">
        <v>10</v>
      </c>
      <c r="J1" s="22" t="s">
        <v>11</v>
      </c>
      <c r="K1" s="23" t="s">
        <v>12</v>
      </c>
      <c r="L1" s="24" t="s">
        <v>13</v>
      </c>
      <c r="M1" s="24" t="s">
        <v>14</v>
      </c>
      <c r="N1" s="25" t="s">
        <v>15</v>
      </c>
      <c r="O1" s="26" t="s">
        <v>16</v>
      </c>
      <c r="P1" s="26" t="s">
        <v>17</v>
      </c>
      <c r="Q1" s="25" t="s">
        <v>18</v>
      </c>
      <c r="R1" s="27" t="s">
        <v>19</v>
      </c>
      <c r="S1" s="28" t="s">
        <v>20</v>
      </c>
      <c r="T1" s="29" t="s">
        <v>36</v>
      </c>
      <c r="U1" s="30" t="s">
        <v>22</v>
      </c>
      <c r="V1" s="31" t="s">
        <v>23</v>
      </c>
      <c r="W1" s="32" t="s">
        <v>24</v>
      </c>
      <c r="X1" s="32" t="s">
        <v>25</v>
      </c>
      <c r="Y1" s="32" t="s">
        <v>26</v>
      </c>
      <c r="Z1" s="32" t="s">
        <v>27</v>
      </c>
      <c r="AA1" s="32" t="s">
        <v>28</v>
      </c>
      <c r="AB1" s="33" t="s">
        <v>29</v>
      </c>
      <c r="AC1" s="20" t="s">
        <v>30</v>
      </c>
    </row>
    <row r="2" spans="1:29" ht="15.6" x14ac:dyDescent="0.3">
      <c r="A2" s="1">
        <v>45742</v>
      </c>
      <c r="B2" s="15"/>
      <c r="C2" s="15" t="s">
        <v>33</v>
      </c>
      <c r="D2" s="15" t="s">
        <v>1</v>
      </c>
      <c r="E2" s="15" t="s">
        <v>37</v>
      </c>
      <c r="F2" s="15" t="s">
        <v>38</v>
      </c>
      <c r="G2" s="15" t="s">
        <v>39</v>
      </c>
      <c r="H2" s="15" t="s">
        <v>40</v>
      </c>
      <c r="I2" s="35"/>
      <c r="J2" s="36">
        <v>0</v>
      </c>
      <c r="K2" s="35">
        <v>-215.822</v>
      </c>
      <c r="L2" s="35"/>
      <c r="M2" s="15">
        <v>-219</v>
      </c>
      <c r="N2" s="37">
        <v>219</v>
      </c>
      <c r="O2" s="15"/>
      <c r="P2" s="15"/>
      <c r="Q2" s="38">
        <v>0</v>
      </c>
      <c r="R2" s="18">
        <v>0</v>
      </c>
      <c r="S2" s="19">
        <v>0</v>
      </c>
      <c r="T2" s="15"/>
      <c r="U2" s="15"/>
      <c r="V2" s="15"/>
      <c r="W2" s="15"/>
      <c r="X2" s="15"/>
      <c r="Y2" s="15"/>
      <c r="Z2" s="15"/>
      <c r="AA2" s="15"/>
      <c r="AB2" s="15"/>
      <c r="AC2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A56BB-F7E3-4884-8ABA-A6BD5EDE03A9}">
  <dimension ref="A1:AD10"/>
  <sheetViews>
    <sheetView topLeftCell="B1" workbookViewId="0">
      <selection activeCell="T12" sqref="T12"/>
    </sheetView>
  </sheetViews>
  <sheetFormatPr defaultRowHeight="14.4" x14ac:dyDescent="0.3"/>
  <cols>
    <col min="1" max="1" width="9.33203125" bestFit="1" customWidth="1"/>
  </cols>
  <sheetData>
    <row r="1" spans="1:30" ht="115.2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3" t="s">
        <v>10</v>
      </c>
      <c r="J1" s="4" t="s">
        <v>11</v>
      </c>
      <c r="K1" s="5" t="s">
        <v>12</v>
      </c>
      <c r="L1" s="6" t="s">
        <v>13</v>
      </c>
      <c r="M1" s="6" t="s">
        <v>14</v>
      </c>
      <c r="N1" s="7" t="s">
        <v>15</v>
      </c>
      <c r="O1" s="8" t="s">
        <v>16</v>
      </c>
      <c r="P1" s="8" t="s">
        <v>17</v>
      </c>
      <c r="Q1" s="7" t="s">
        <v>18</v>
      </c>
      <c r="R1" s="9" t="s">
        <v>19</v>
      </c>
      <c r="S1" s="10" t="s">
        <v>20</v>
      </c>
      <c r="T1" s="10" t="s">
        <v>72</v>
      </c>
      <c r="U1" s="10" t="s">
        <v>21</v>
      </c>
      <c r="V1" s="11" t="s">
        <v>22</v>
      </c>
      <c r="W1" s="12" t="s">
        <v>23</v>
      </c>
      <c r="X1" s="13" t="s">
        <v>24</v>
      </c>
      <c r="Y1" s="13" t="s">
        <v>25</v>
      </c>
      <c r="Z1" s="13" t="s">
        <v>26</v>
      </c>
      <c r="AA1" s="13" t="s">
        <v>27</v>
      </c>
      <c r="AB1" s="13" t="s">
        <v>28</v>
      </c>
      <c r="AC1" s="14" t="s">
        <v>29</v>
      </c>
      <c r="AD1" s="2" t="s">
        <v>30</v>
      </c>
    </row>
    <row r="2" spans="1:30" x14ac:dyDescent="0.3">
      <c r="A2" s="1">
        <v>45743</v>
      </c>
      <c r="B2" s="15"/>
      <c r="C2" s="15" t="s">
        <v>31</v>
      </c>
      <c r="D2" s="15" t="s">
        <v>0</v>
      </c>
      <c r="E2" s="15" t="s">
        <v>32</v>
      </c>
      <c r="F2" s="15" t="s">
        <v>34</v>
      </c>
      <c r="G2" s="15" t="s">
        <v>34</v>
      </c>
      <c r="H2" s="15" t="s">
        <v>71</v>
      </c>
      <c r="I2" s="15"/>
      <c r="J2" s="16">
        <v>142.52099999999999</v>
      </c>
      <c r="K2" s="15">
        <v>-142.52099999999999</v>
      </c>
      <c r="L2" s="15"/>
      <c r="M2" s="15">
        <v>-205</v>
      </c>
      <c r="N2" s="17">
        <v>205</v>
      </c>
      <c r="O2" s="15"/>
      <c r="P2" s="15"/>
      <c r="Q2" s="17">
        <v>0</v>
      </c>
      <c r="R2" s="18">
        <v>0</v>
      </c>
      <c r="S2" s="19">
        <v>142.52099999999999</v>
      </c>
      <c r="T2" s="19">
        <v>142.52099999999999</v>
      </c>
      <c r="U2" s="15"/>
      <c r="V2" s="15"/>
      <c r="W2" s="15"/>
      <c r="X2" s="15"/>
      <c r="Y2" s="15"/>
      <c r="Z2" s="15"/>
      <c r="AA2" s="15"/>
      <c r="AB2" s="15"/>
      <c r="AC2" s="15"/>
      <c r="AD2" s="15"/>
    </row>
    <row r="5" spans="1:30" x14ac:dyDescent="0.3">
      <c r="M5" t="s">
        <v>59</v>
      </c>
      <c r="O5" t="s">
        <v>60</v>
      </c>
    </row>
    <row r="6" spans="1:30" x14ac:dyDescent="0.3">
      <c r="M6" t="s">
        <v>61</v>
      </c>
      <c r="O6" t="s">
        <v>62</v>
      </c>
    </row>
    <row r="7" spans="1:30" x14ac:dyDescent="0.3">
      <c r="M7" t="s">
        <v>63</v>
      </c>
      <c r="O7" t="s">
        <v>64</v>
      </c>
    </row>
    <row r="8" spans="1:30" x14ac:dyDescent="0.3">
      <c r="M8" t="s">
        <v>65</v>
      </c>
      <c r="O8" t="s">
        <v>66</v>
      </c>
    </row>
    <row r="9" spans="1:30" x14ac:dyDescent="0.3">
      <c r="M9" t="s">
        <v>67</v>
      </c>
      <c r="O9" t="s">
        <v>68</v>
      </c>
    </row>
    <row r="10" spans="1:30" x14ac:dyDescent="0.3">
      <c r="M10" t="s">
        <v>69</v>
      </c>
      <c r="O10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Ocean Basket</vt:lpstr>
      <vt:lpstr>Amirante</vt:lpstr>
      <vt:lpstr>Island Catch </vt:lpstr>
      <vt:lpstr>Dardanel</vt:lpstr>
      <vt:lpstr>INPESCA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lafortune</dc:creator>
  <cp:lastModifiedBy>Lise D'MELLO</cp:lastModifiedBy>
  <dcterms:created xsi:type="dcterms:W3CDTF">2025-03-27T05:07:37Z</dcterms:created>
  <dcterms:modified xsi:type="dcterms:W3CDTF">2025-04-28T05:22:55Z</dcterms:modified>
</cp:coreProperties>
</file>